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worksheets/sheet6.xml" ContentType="application/vnd.openxmlformats-officedocument.spreadsheetml.workshee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olors5.xml" ContentType="application/vnd.ms-office.chartcolorstyle+xml"/>
  <Override PartName="/xl/worksheets/sheet1.xml" ContentType="application/vnd.openxmlformats-officedocument.spreadsheetml.worksheet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style5.xml" ContentType="application/vnd.ms-office.chartstyle+xml"/>
  <Override PartName="/xl/worksheets/sheet4.xml" ContentType="application/vnd.openxmlformats-officedocument.spreadsheetml.worksheet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SB1\REGULATN\PA&amp;D\Decoupling Mechanism\Washington\3 Year Decoupling Evaluation\Separate Tracking Evaluation\"/>
    </mc:Choice>
  </mc:AlternateContent>
  <xr:revisionPtr revIDLastSave="0" documentId="13_ncr:1_{FA1E097B-D43F-4C00-A83C-A596EB0B1F0E}" xr6:coauthVersionLast="45" xr6:coauthVersionMax="45" xr10:uidLastSave="{00000000-0000-0000-0000-000000000000}"/>
  <bookViews>
    <workbookView xWindow="-120" yWindow="-120" windowWidth="29040" windowHeight="15990" tabRatio="718" activeTab="1" xr2:uid="{C50A2D30-EDB2-4D6A-B024-23151F28D2A7}"/>
  </bookViews>
  <sheets>
    <sheet name="Chart New Format" sheetId="20" r:id="rId1"/>
    <sheet name="SUM" sheetId="19" r:id="rId2"/>
    <sheet name="BAL" sheetId="2" r:id="rId3"/>
    <sheet name="DEF" sheetId="5" r:id="rId4"/>
    <sheet name="RVN" sheetId="3" r:id="rId5"/>
    <sheet name="CODE" sheetId="4" r:id="rId6"/>
    <sheet name="NormKWH" sheetId="1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2" hidden="1">{#N/A,#N/A,FALSE,"CRPT";#N/A,#N/A,FALSE,"TREND";#N/A,#N/A,FALSE,"%Curve"}</definedName>
    <definedName name="__________________six6" localSheetId="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localSheetId="3" hidden="1">{#N/A,#N/A,FALSE,"schA"}</definedName>
    <definedName name="__________________www1" hidden="1">{#N/A,#N/A,FALSE,"schA"}</definedName>
    <definedName name="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2" hidden="1">{#N/A,#N/A,FALSE,"CRPT";#N/A,#N/A,FALSE,"TREND";#N/A,#N/A,FALSE,"%Curve"}</definedName>
    <definedName name="_________________six6" localSheetId="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localSheetId="3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localSheetId="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localSheetId="3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localSheetId="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localSheetId="3" hidden="1">{#N/A,#N/A,FALSE,"schA"}</definedName>
    <definedName name="_______________www1" hidden="1">{#N/A,#N/A,FALSE,"schA"}</definedName>
    <definedName name="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2" hidden="1">{#N/A,#N/A,FALSE,"CRPT";#N/A,#N/A,FALSE,"TREND";#N/A,#N/A,FALSE,"%Curve"}</definedName>
    <definedName name="______________six6" localSheetId="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localSheetId="3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localSheetId="3" hidden="1">{#N/A,#N/A,FALSE,"schA"}</definedName>
    <definedName name="_____________www1" hidden="1">{#N/A,#N/A,FALSE,"schA"}</definedName>
    <definedName name="____________OM1" localSheetId="2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2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localSheetId="3" hidden="1">{#N/A,#N/A,FALSE,"schA"}</definedName>
    <definedName name="____________www1" hidden="1">{#N/A,#N/A,FALSE,"schA"}</definedName>
    <definedName name="___________OM1" localSheetId="2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2" hidden="1">{#N/A,#N/A,FALSE,"CRPT";#N/A,#N/A,FALSE,"TREND";#N/A,#N/A,FALSE,"%Curve"}</definedName>
    <definedName name="___________six6" localSheetId="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localSheetId="3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localSheetId="3" hidden="1">{#N/A,#N/A,FALSE,"schA"}</definedName>
    <definedName name="__________www1" hidden="1">{#N/A,#N/A,FALSE,"schA"}</definedName>
    <definedName name="___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2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2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localSheetId="3" hidden="1">{#N/A,#N/A,FALSE,"schA"}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2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localSheetId="3" hidden="1">{#N/A,#N/A,FALSE,"schA"}</definedName>
    <definedName name="________www1" hidden="1">{#N/A,#N/A,FALSE,"schA"}</definedName>
    <definedName name="_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2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2" hidden="1">{#N/A,#N/A,FALSE,"CRPT";#N/A,#N/A,FALSE,"TREND";#N/A,#N/A,FALSE,"%Curve"}</definedName>
    <definedName name="_______six6" localSheetId="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localSheetId="3" hidden="1">{#N/A,#N/A,FALSE,"schA"}</definedName>
    <definedName name="_______www1" hidden="1">{#N/A,#N/A,FALSE,"schA"}</definedName>
    <definedName name="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2" hidden="1">{#N/A,#N/A,FALSE,"Summary";#N/A,#N/A,FALSE,"SmPlants";#N/A,#N/A,FALSE,"Utah";#N/A,#N/A,FALSE,"Idaho";#N/A,#N/A,FALSE,"Lewis River";#N/A,#N/A,FALSE,"NrthUmpq";#N/A,#N/A,FALSE,"KlamRog"}</definedName>
    <definedName name="______OM1" localSheetId="3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localSheetId="2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localSheetId="3" hidden="1">{#N/A,#N/A,FALSE,"schA"}</definedName>
    <definedName name="______www1" hidden="1">{#N/A,#N/A,FALSE,"schA"}</definedName>
    <definedName name="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2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localSheetId="2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3" hidden="1">{#N/A,#N/A,FALSE,"schA"}</definedName>
    <definedName name="_____www1" hidden="1">{#N/A,#N/A,FALSE,"schA"}</definedName>
    <definedName name="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2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localSheetId="2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3" hidden="1">{#N/A,#N/A,FALSE,"schA"}</definedName>
    <definedName name="____www1" hidden="1">{#N/A,#N/A,FALSE,"schA"}</definedName>
    <definedName name="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localSheetId="2" hidden="1">{#N/A,#N/A,FALSE,"Summary";#N/A,#N/A,FALSE,"SmPlants";#N/A,#N/A,FALSE,"Utah";#N/A,#N/A,FALSE,"Idaho";#N/A,#N/A,FALSE,"Lewis River";#N/A,#N/A,FALSE,"NrthUmpq";#N/A,#N/A,FALSE,"KlamRog"}</definedName>
    <definedName name="___OM1" localSheetId="3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localSheetId="2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3" hidden="1">{#N/A,#N/A,FALSE,"schA"}</definedName>
    <definedName name="___www1" hidden="1">{#N/A,#N/A,FALSE,"schA"}</definedName>
    <definedName name="__123Graph_A" localSheetId="2" hidden="1">[3]Inputs!#REF!</definedName>
    <definedName name="__123Graph_A" localSheetId="3" hidden="1">[3]Inputs!#REF!</definedName>
    <definedName name="__123Graph_A" hidden="1">'[4]OR kWh'!#REF!</definedName>
    <definedName name="__123Graph_B" localSheetId="2" hidden="1">[3]Inputs!#REF!</definedName>
    <definedName name="__123Graph_B" localSheetId="3" hidden="1">[3]Inputs!#REF!</definedName>
    <definedName name="__123Graph_B" hidden="1">'[4]OR kWh'!#REF!</definedName>
    <definedName name="__123Graph_D" localSheetId="2" hidden="1">[3]Inputs!#REF!</definedName>
    <definedName name="__123Graph_D" localSheetId="3" hidden="1">[3]Inputs!#REF!</definedName>
    <definedName name="__123Graph_D" hidden="1">'[4]OR kWh'!#REF!</definedName>
    <definedName name="__123Graph_E" hidden="1">[5]Input!$E$22:$E$37</definedName>
    <definedName name="__123Graph_ECURRENT" localSheetId="2" hidden="1">[6]ConsolidatingPL!#REF!</definedName>
    <definedName name="__123Graph_ECURRENT" localSheetId="3" hidden="1">[6]ConsolidatingPL!#REF!</definedName>
    <definedName name="__123Graph_ECURRENT" hidden="1">[6]ConsolidatingPL!#REF!</definedName>
    <definedName name="__123Graph_F" hidden="1">[5]Input!$D$22:$D$37</definedName>
    <definedName name="__j1" localSheetId="2" hidden="1">{"PRINT",#N/A,TRUE,"APPA";"PRINT",#N/A,TRUE,"APS";"PRINT",#N/A,TRUE,"BHPL";"PRINT",#N/A,TRUE,"BHPL2";"PRINT",#N/A,TRUE,"CDWR";"PRINT",#N/A,TRUE,"EWEB";"PRINT",#N/A,TRUE,"LADWP";"PRINT",#N/A,TRUE,"NEVBASE"}</definedName>
    <definedName name="__j1" localSheetId="3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2" hidden="1">{"PRINT",#N/A,TRUE,"APPA";"PRINT",#N/A,TRUE,"APS";"PRINT",#N/A,TRUE,"BHPL";"PRINT",#N/A,TRUE,"BHPL2";"PRINT",#N/A,TRUE,"CDWR";"PRINT",#N/A,TRUE,"EWEB";"PRINT",#N/A,TRUE,"LADWP";"PRINT",#N/A,TRUE,"NEVBASE"}</definedName>
    <definedName name="__j2" localSheetId="3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2" hidden="1">{"PRINT",#N/A,TRUE,"APPA";"PRINT",#N/A,TRUE,"APS";"PRINT",#N/A,TRUE,"BHPL";"PRINT",#N/A,TRUE,"BHPL2";"PRINT",#N/A,TRUE,"CDWR";"PRINT",#N/A,TRUE,"EWEB";"PRINT",#N/A,TRUE,"LADWP";"PRINT",#N/A,TRUE,"NEVBASE"}</definedName>
    <definedName name="__j3" localSheetId="3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2" hidden="1">{"PRINT",#N/A,TRUE,"APPA";"PRINT",#N/A,TRUE,"APS";"PRINT",#N/A,TRUE,"BHPL";"PRINT",#N/A,TRUE,"BHPL2";"PRINT",#N/A,TRUE,"CDWR";"PRINT",#N/A,TRUE,"EWEB";"PRINT",#N/A,TRUE,"LADWP";"PRINT",#N/A,TRUE,"NEVBASE"}</definedName>
    <definedName name="__j4" localSheetId="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2" hidden="1">{"PRINT",#N/A,TRUE,"APPA";"PRINT",#N/A,TRUE,"APS";"PRINT",#N/A,TRUE,"BHPL";"PRINT",#N/A,TRUE,"BHPL2";"PRINT",#N/A,TRUE,"CDWR";"PRINT",#N/A,TRUE,"EWEB";"PRINT",#N/A,TRUE,"LADWP";"PRINT",#N/A,TRUE,"NEVBASE"}</definedName>
    <definedName name="__j5" localSheetId="3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localSheetId="2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1Price_Ta">#REF!</definedName>
    <definedName name="_2Price_Ta">#REF!</definedName>
    <definedName name="_B">'[7]Rate Design'!#REF!</definedName>
    <definedName name="_ex1" localSheetId="2" hidden="1">{#N/A,#N/A,FALSE,"Summ";#N/A,#N/A,FALSE,"General"}</definedName>
    <definedName name="_ex1" localSheetId="3" hidden="1">{#N/A,#N/A,FALSE,"Summ";#N/A,#N/A,FALSE,"General"}</definedName>
    <definedName name="_ex1" hidden="1">{#N/A,#N/A,FALSE,"Summ";#N/A,#N/A,FALSE,"General"}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2" hidden="1">#REF!</definedName>
    <definedName name="_xlnm._FilterDatabase" localSheetId="5" hidden="1">CODE!$A$1:$B$1</definedName>
    <definedName name="_xlnm._FilterDatabase" localSheetId="3" hidden="1">#REF!</definedName>
    <definedName name="_xlnm._FilterDatabase" localSheetId="4" hidden="1">RVN!$A$1:$M$6426</definedName>
    <definedName name="_xlnm._FilterDatabase" hidden="1">#REF!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2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hidden="1">#REF!</definedName>
    <definedName name="_MEN2">[1]Jan!#REF!</definedName>
    <definedName name="_MEN3">[1]Jan!#REF!</definedName>
    <definedName name="_new1" localSheetId="2" hidden="1">{#N/A,#N/A,FALSE,"Summ";#N/A,#N/A,FALSE,"General"}</definedName>
    <definedName name="_new1" localSheetId="3" hidden="1">{#N/A,#N/A,FALSE,"Summ";#N/A,#N/A,FALSE,"General"}</definedName>
    <definedName name="_new1" hidden="1">{#N/A,#N/A,FALSE,"Summ";#N/A,#N/A,FALSE,"General"}</definedName>
    <definedName name="_OM1" localSheetId="2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Regression_Int" hidden="1">1</definedName>
    <definedName name="_Regression_Out" localSheetId="2" hidden="1">#REF!</definedName>
    <definedName name="_Regression_Out" localSheetId="3" hidden="1">#REF!</definedName>
    <definedName name="_Regression_Out" hidden="1">#REF!</definedName>
    <definedName name="_Regression_X" localSheetId="2" hidden="1">#REF!</definedName>
    <definedName name="_Regression_X" localSheetId="3" hidden="1">#REF!</definedName>
    <definedName name="_Regression_X" hidden="1">#REF!</definedName>
    <definedName name="_Regression_Y" localSheetId="2" hidden="1">#REF!</definedName>
    <definedName name="_Regression_Y" localSheetId="3" hidden="1">#REF!</definedName>
    <definedName name="_Regression_Y" hidden="1">#REF!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localSheetId="3" hidden="1">#REF!</definedName>
    <definedName name="_Sort" hidden="1">#REF!</definedName>
    <definedName name="_TOP1">[1]Jan!#REF!</definedName>
    <definedName name="_www1" localSheetId="2" hidden="1">{#N/A,#N/A,FALSE,"schA"}</definedName>
    <definedName name="_www1" localSheetId="3" hidden="1">{#N/A,#N/A,FALSE,"schA"}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2" hidden="1">#REF!</definedName>
    <definedName name="a" localSheetId="3" hidden="1">#REF!</definedName>
    <definedName name="a" hidden="1">#REF!</definedName>
    <definedName name="Access_Button1" hidden="1">"Headcount_Workbook_Schedules_List"</definedName>
    <definedName name="AccessDatabase" hidden="1">"I:\COMTREL\FINICLE\TradeSummary.mdb"</definedName>
    <definedName name="Acct108364">'[8]Func Study'!#REF!</definedName>
    <definedName name="Acct108364S">'[8]Func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>'[11]Functional Study'!#REF!</definedName>
    <definedName name="Acct41011BADDEBT">'[11]Functional Study'!#REF!</definedName>
    <definedName name="Acct41011DITEXP">'[11]Functional Study'!#REF!</definedName>
    <definedName name="Acct41011S">'[11]Functional Study'!#REF!</definedName>
    <definedName name="Acct41011SE">'[11]Functional Study'!#REF!</definedName>
    <definedName name="Acct41011SG1">'[11]Functional Study'!#REF!</definedName>
    <definedName name="Acct41011SG2">'[11]Functional Study'!#REF!</definedName>
    <definedName name="ACCT41011SGCT">'[11]Functional Study'!#REF!</definedName>
    <definedName name="Acct41011SGPP">'[11]Functional Study'!#REF!</definedName>
    <definedName name="Acct41011SNP">'[11]Functional Study'!#REF!</definedName>
    <definedName name="ACCT41011SNPD">'[11]Functional Study'!#REF!</definedName>
    <definedName name="Acct41011SO">'[11]Functional Study'!#REF!</definedName>
    <definedName name="Acct41011TROJP">'[11]Functional Study'!#REF!</definedName>
    <definedName name="Acct41111">'[11]Functional Study'!#REF!</definedName>
    <definedName name="Acct41111BADDEBT">'[11]Functional Study'!#REF!</definedName>
    <definedName name="Acct41111DITEXP">'[11]Functional Study'!#REF!</definedName>
    <definedName name="Acct41111S">'[11]Functional Study'!#REF!</definedName>
    <definedName name="Acct41111SE">'[11]Functional Study'!#REF!</definedName>
    <definedName name="Acct41111SG1">'[11]Functional Study'!#REF!</definedName>
    <definedName name="Acct41111SG2">'[11]Functional Study'!#REF!</definedName>
    <definedName name="Acct41111SG3">'[11]Functional Study'!#REF!</definedName>
    <definedName name="Acct41111SGPP">'[11]Functional Study'!#REF!</definedName>
    <definedName name="Acct41111SNP">'[11]Functional Study'!#REF!</definedName>
    <definedName name="Acct41111SNTP">'[11]Functional Study'!#REF!</definedName>
    <definedName name="Acct41111SO">'[11]Functional Study'!#REF!</definedName>
    <definedName name="Acct41111TROJP">'[11]Functional Study'!#REF!</definedName>
    <definedName name="Acct411BADDEBT">'[11]Functional Study'!#REF!</definedName>
    <definedName name="Acct411DGP">'[11]Functional Study'!#REF!</definedName>
    <definedName name="Acct411DGU">'[11]Functional Study'!#REF!</definedName>
    <definedName name="Acct411DITEXP">'[11]Functional Study'!#REF!</definedName>
    <definedName name="Acct411DNPP">'[11]Functional Study'!#REF!</definedName>
    <definedName name="Acct411DNPTP">'[11]Functional Study'!#REF!</definedName>
    <definedName name="Acct411S">'[11]Functional Study'!#REF!</definedName>
    <definedName name="Acct411SE">'[11]Functional Study'!#REF!</definedName>
    <definedName name="Acct411SG">'[11]Functional Study'!#REF!</definedName>
    <definedName name="Acct411SGPP">'[11]Functional Study'!#REF!</definedName>
    <definedName name="Acct411SO">'[11]Functional Study'!#REF!</definedName>
    <definedName name="Acct411TROJP">'[11]Functional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>'[10]Func Study'!#REF!</definedName>
    <definedName name="Acct510DNPPSU">'[10]Func Study'!#REF!</definedName>
    <definedName name="ACCT510JBG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>'[12]Functional Study'!#REF!</definedName>
    <definedName name="AcctAGA">'[10]Func Study'!$H$296</definedName>
    <definedName name="AcctDFAD">'[10]Func Study'!#REF!</definedName>
    <definedName name="AcctDFAP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tualROR">'[9]G+T+D+R+M'!$H$61</definedName>
    <definedName name="Adjs2avg">[14]Inputs!$L$255:'[14]Inputs'!$T$505</definedName>
    <definedName name="AdjustInput">[15]Inputs!$L$3:$T$998</definedName>
    <definedName name="AdjustSwitch">[15]Variables!$AG$3:$AI$3</definedName>
    <definedName name="anscount" hidden="1">1</definedName>
    <definedName name="APR">[16]Backup!#REF!</definedName>
    <definedName name="APRT">#REF!</definedName>
    <definedName name="AS2DocOpenMode" hidden="1">"AS2DocumentEdit"</definedName>
    <definedName name="asa" localSheetId="2" hidden="1">{"Factors Pages 1-2",#N/A,FALSE,"Factors";"Factors Page 3",#N/A,FALSE,"Factors";"Factors Page 4",#N/A,FALSE,"Factors";"Factors Page 5",#N/A,FALSE,"Factors";"Factors Pages 8-27",#N/A,FALSE,"Factors"}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UG">[16]Backup!#REF!</definedName>
    <definedName name="AUGT">#REF!</definedName>
    <definedName name="AverageFactors">[15]UTCR!$AC$22:$AQ$108</definedName>
    <definedName name="AverageInput">[15]Inputs!$F$3:$I$1719</definedName>
    <definedName name="AvgFactors">[13]Factors!$B$3:$P$99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Ex0017DGUEDPCFJUPUZOOLJCS2B" localSheetId="2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hidden="1">#REF!</definedName>
    <definedName name="BEx3LANPY1HT49TAH98H4B9RC1D4" localSheetId="2" hidden="1">#REF!</definedName>
    <definedName name="BEx3LANPY1HT49TAH98H4B9RC1D4" localSheetId="3" hidden="1">#REF!</definedName>
    <definedName name="BEx3LANPY1HT49TAH98H4B9RC1D4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hidden="1">#REF!</definedName>
    <definedName name="BEx3UNISOEXF3OFHT2BUA6P9RBIJ" localSheetId="2" hidden="1">#REF!</definedName>
    <definedName name="BEx3UNISOEXF3OFHT2BUA6P9RBIJ" localSheetId="3" hidden="1">#REF!</definedName>
    <definedName name="BEx3UNISOEXF3OFHT2BUA6P9RBIJ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hidden="1">#REF!</definedName>
    <definedName name="BEx9EL27NGDBCTVPW97K42QANS5K" localSheetId="2" hidden="1">#REF!</definedName>
    <definedName name="BEx9EL27NGDBCTVPW97K42QANS5K" localSheetId="3" hidden="1">#REF!</definedName>
    <definedName name="BEx9EL27NGDBCTVPW97K42QANS5K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hidden="1">#REF!</definedName>
    <definedName name="BExBCKKJFFT2RP50WNPKBT7X8PJ3" localSheetId="2" hidden="1">#REF!</definedName>
    <definedName name="BExBCKKJFFT2RP50WNPKBT7X8PJ3" localSheetId="3" hidden="1">#REF!</definedName>
    <definedName name="BExBCKKJFFT2RP50WNPKBT7X8PJ3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hidden="1">#REF!</definedName>
    <definedName name="BExENU8ISP26W97JG63CN1XT9KB4" localSheetId="2" hidden="1">#REF!</definedName>
    <definedName name="BExENU8ISP26W97JG63CN1XT9KB4" localSheetId="3" hidden="1">#REF!</definedName>
    <definedName name="BExENU8ISP26W97JG63CN1XT9KB4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hidden="1">#REF!</definedName>
    <definedName name="BExEUOAHB0OT3BACAHNZ3B905C0P" localSheetId="2" hidden="1">#REF!</definedName>
    <definedName name="BExEUOAHB0OT3BACAHNZ3B905C0P" localSheetId="3" hidden="1">#REF!</definedName>
    <definedName name="BExEUOAHB0OT3BACAHNZ3B905C0P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hidden="1">#REF!</definedName>
    <definedName name="BExIPVL5VEVK9Q7AYB7EC2VZWBEZ" localSheetId="2" hidden="1">#REF!</definedName>
    <definedName name="BExIPVL5VEVK9Q7AYB7EC2VZWBEZ" localSheetId="3" hidden="1">#REF!</definedName>
    <definedName name="BExIPVL5VEVK9Q7AYB7EC2VZWBEZ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hidden="1">#REF!</definedName>
    <definedName name="BExKGQ3T3TWGZUSNVWJE1XWXHGRQ" localSheetId="2" hidden="1">#REF!</definedName>
    <definedName name="BExKGQ3T3TWGZUSNVWJE1XWXHGRQ" localSheetId="3" hidden="1">#REF!</definedName>
    <definedName name="BExKGQ3T3TWGZUSNVWJE1XWXHGRQ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hidden="1">#REF!</definedName>
    <definedName name="BExKPIL5ZWOXQAENH3VP3ZHA2N7N" localSheetId="2" hidden="1">#REF!</definedName>
    <definedName name="BExKPIL5ZWOXQAENH3VP3ZHA2N7N" localSheetId="3" hidden="1">#REF!</definedName>
    <definedName name="BExKPIL5ZWOXQAENH3VP3ZHA2N7N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hidden="1">#REF!</definedName>
    <definedName name="BExMC7PESEESXVMDCGGIP5LPMUGY" localSheetId="2" hidden="1">#REF!</definedName>
    <definedName name="BExMC7PESEESXVMDCGGIP5LPMUGY" localSheetId="3" hidden="1">#REF!</definedName>
    <definedName name="BExMC7PESEESXVMDCGGIP5LPMUGY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hidden="1">#REF!</definedName>
    <definedName name="BExMKPEDT6IOYLLC3KJKRZOETC3Y" localSheetId="2" hidden="1">#REF!</definedName>
    <definedName name="BExMKPEDT6IOYLLC3KJKRZOETC3Y" localSheetId="3" hidden="1">#REF!</definedName>
    <definedName name="BExMKPEDT6IOYLLC3KJKRZOETC3Y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hidden="1">#REF!</definedName>
    <definedName name="BExQG9A8OZ31BDN5QEGQGWG59A43" localSheetId="2" hidden="1">#REF!</definedName>
    <definedName name="BExQG9A8OZ31BDN5QEGQGWG59A43" localSheetId="3" hidden="1">#REF!</definedName>
    <definedName name="BExQG9A8OZ31BDN5QEGQGWG59A43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hidden="1">#REF!</definedName>
    <definedName name="BExQL4GJ3LZJL6JDEHT7UDXW90TV" localSheetId="2" hidden="1">#REF!</definedName>
    <definedName name="BExQL4GJ3LZJL6JDEHT7UDXW90TV" localSheetId="3" hidden="1">#REF!</definedName>
    <definedName name="BExQL4GJ3LZJL6JDEHT7UDXW90TV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hidden="1">#REF!</definedName>
    <definedName name="BExUAPR6Y32097JKJCTGC4C6EGE9" localSheetId="2" hidden="1">#REF!</definedName>
    <definedName name="BExUAPR6Y32097JKJCTGC4C6EGE9" localSheetId="3" hidden="1">#REF!</definedName>
    <definedName name="BExUAPR6Y32097JKJCTGC4C6EGE9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hidden="1">#REF!</definedName>
    <definedName name="BExW1VNZHNB5P9V6232N0DQCE0WE" localSheetId="2" hidden="1">#REF!</definedName>
    <definedName name="BExW1VNZHNB5P9V6232N0DQCE0WE" localSheetId="3" hidden="1">#REF!</definedName>
    <definedName name="BExW1VNZHNB5P9V6232N0DQCE0WE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hidden="1">#REF!</definedName>
    <definedName name="BExXO4QVV7YZ6L5A7WZEMIA5AZOV" localSheetId="2" hidden="1">#REF!</definedName>
    <definedName name="BExXO4QVV7YZ6L5A7WZEMIA5AZOV" localSheetId="3" hidden="1">#REF!</definedName>
    <definedName name="BExXO4QVV7YZ6L5A7WZEMIA5AZOV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hidden="1">#REF!</definedName>
    <definedName name="BExZSYRA4NR7K6RLC3I81QSG5SQR" localSheetId="2" hidden="1">#REF!</definedName>
    <definedName name="BExZSYRA4NR7K6RLC3I81QSG5SQR" localSheetId="3" hidden="1">#REF!</definedName>
    <definedName name="BExZSYRA4NR7K6RLC3I81QSG5SQR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hidden="1">#REF!</definedName>
    <definedName name="BOOKADJ">#REF!</definedName>
    <definedName name="Camas" localSheetId="2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>[17]Readings!$B$2</definedName>
    <definedName name="CBWorkbookPriority" hidden="1">-2060790043</definedName>
    <definedName name="cgf" localSheetId="2" hidden="1">{"PRINT",#N/A,TRUE,"APPA";"PRINT",#N/A,TRUE,"APS";"PRINT",#N/A,TRUE,"BHPL";"PRINT",#N/A,TRUE,"BHPL2";"PRINT",#N/A,TRUE,"CDWR";"PRINT",#N/A,TRUE,"EWEB";"PRINT",#N/A,TRUE,"LADWP";"PRINT",#N/A,TRUE,"NEVBASE"}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hecksumavg">[15]Inputs!$J$1</definedName>
    <definedName name="Classification">'[10]Func Study'!$AB$251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>#REF!</definedName>
    <definedName name="combined1" localSheetId="2" hidden="1">{"YTD-Total",#N/A,TRUE,"Provision";"YTD-Utility",#N/A,TRUE,"Prov Utility";"YTD-NonUtility",#N/A,TRUE,"Prov NonUtility"}</definedName>
    <definedName name="combined1" localSheetId="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P">#REF!</definedName>
    <definedName name="COMPACTUAL">#REF!</definedName>
    <definedName name="COMPT">#REF!</definedName>
    <definedName name="COMPWEATHER">#REF!</definedName>
    <definedName name="copy" localSheetId="2" hidden="1">#REF!</definedName>
    <definedName name="copy" localSheetId="3" hidden="1">#REF!</definedName>
    <definedName name="copy" hidden="1">#REF!</definedName>
    <definedName name="COSFacVal">[10]Inputs!$R$5</definedName>
    <definedName name="dad">[18]Variables!$H$2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_xlnm.Database">#REF!</definedName>
    <definedName name="DATE">[19]Jan!#REF!</definedName>
    <definedName name="DEC">[16]Backup!#REF!</definedName>
    <definedName name="DECT">#REF!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hidden="1">{#N/A,#N/A,FALSE,"Coversheet";#N/A,#N/A,FALSE,"QA"}</definedName>
    <definedName name="Demand">[9]Inputs!$D$8</definedName>
    <definedName name="Demand2">[20]Inputs!$D$11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Dis">'[10]Func Study'!$AB$250</definedName>
    <definedName name="DisFac">'[10]Func Dist Factor Table'!$A$11:$G$25</definedName>
    <definedName name="Dist_factor">#REF!</definedName>
    <definedName name="DistPeakMethod">[12]Inputs!#REF!</definedName>
    <definedName name="dsd" localSheetId="2" hidden="1">[21]Inputs!#REF!</definedName>
    <definedName name="dsd" localSheetId="3" hidden="1">[21]Inputs!#REF!</definedName>
    <definedName name="dsd" hidden="1">[21]Inputs!#REF!</definedName>
    <definedName name="DUDE" localSheetId="2" hidden="1">#REF!</definedName>
    <definedName name="DUDE" localSheetId="3" hidden="1">#REF!</definedName>
    <definedName name="DUDE" hidden="1">#REF!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nergy">[17]Readings!$B$3</definedName>
    <definedName name="Engy">[9]Inputs!$D$9</definedName>
    <definedName name="Engy2">[20]Inputs!$D$12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localSheetId="2" hidden="1">{#N/A,#N/A,FALSE,"Coversheet";#N/A,#N/A,FALSE,"QA"}</definedName>
    <definedName name="error" localSheetId="3" hidden="1">{#N/A,#N/A,FALSE,"Coversheet";#N/A,#N/A,FALSE,"QA"}</definedName>
    <definedName name="error" hidden="1">{#N/A,#N/A,FALSE,"Coversheet";#N/A,#N/A,FALSE,"QA"}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extra2" localSheetId="2" hidden="1">{#N/A,#N/A,FALSE,"Loans";#N/A,#N/A,FALSE,"Program Costs";#N/A,#N/A,FALSE,"Measures";#N/A,#N/A,FALSE,"Net Lost Rev";#N/A,#N/A,FALSE,"Incentive"}</definedName>
    <definedName name="extra2" localSheetId="3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2" hidden="1">{#N/A,#N/A,FALSE,"Loans";#N/A,#N/A,FALSE,"Program Costs";#N/A,#N/A,FALSE,"Measures";#N/A,#N/A,FALSE,"Net Lost Rev";#N/A,#N/A,FALSE,"Incentive"}</definedName>
    <definedName name="extra3" localSheetId="3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2" hidden="1">{#N/A,#N/A,FALSE,"Loans";#N/A,#N/A,FALSE,"Program Costs";#N/A,#N/A,FALSE,"Measures";#N/A,#N/A,FALSE,"Net Lost Rev";#N/A,#N/A,FALSE,"Incentive"}</definedName>
    <definedName name="extra4" localSheetId="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2" hidden="1">{#N/A,#N/A,FALSE,"Loans";#N/A,#N/A,FALSE,"Program Costs";#N/A,#N/A,FALSE,"Measures";#N/A,#N/A,FALSE,"Net Lost Rev";#N/A,#N/A,FALSE,"Incentive"}</definedName>
    <definedName name="extra5" localSheetId="3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101top">#REF!</definedName>
    <definedName name="f104top">#REF!</definedName>
    <definedName name="f138top">#REF!</definedName>
    <definedName name="f140top">#REF!</definedName>
    <definedName name="Factorck">'[10]COS Factor Table'!$O$15:$O$113</definedName>
    <definedName name="FactorMethod">[15]Variables!$AB$2</definedName>
    <definedName name="FactorType">[13]Variables!$AK$2:$AL$12</definedName>
    <definedName name="FACTP">#REF!</definedName>
    <definedName name="FactSum">'[10]COS Factor Table'!$A$14:$O$113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FEB">[16]Backup!#REF!</definedName>
    <definedName name="FEBT">#REF!</definedName>
    <definedName name="ffff" localSheetId="2" hidden="1">{#N/A,#N/A,FALSE,"Coversheet";#N/A,#N/A,FALSE,"QA"}</definedName>
    <definedName name="ffff" localSheetId="3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localSheetId="3" hidden="1">{#N/A,#N/A,FALSE,"Coversheet";#N/A,#N/A,FALSE,"QA"}</definedName>
    <definedName name="fffgf" hidden="1">{#N/A,#N/A,FALSE,"Coversheet";#N/A,#N/A,FALSE,"QA"}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[14]Variables!$D$26</definedName>
    <definedName name="friend" localSheetId="2" hidden="1">{"PRINT",#N/A,TRUE,"APPA";"PRINT",#N/A,TRUE,"APS";"PRINT",#N/A,TRUE,"BHPL";"PRINT",#N/A,TRUE,"BHPL2";"PRINT",#N/A,TRUE,"CDWR";"PRINT",#N/A,TRUE,"EWEB";"PRINT",#N/A,TRUE,"LADWP";"PRINT",#N/A,TRUE,"NEVBASE"}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">'[10]Func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'[10]Func Study'!$AB$250</definedName>
    <definedName name="GREATER10MW">#REF!</definedName>
    <definedName name="GTD_Percents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3" hidden="1">{#N/A,#N/A,FALSE,"Coversheet";#N/A,#N/A,FALSE,"QA"}</definedName>
    <definedName name="HELP" hidden="1">{#N/A,#N/A,FALSE,"Coversheet";#N/A,#N/A,FALSE,"QA"}</definedName>
    <definedName name="HROptim" localSheetId="2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localSheetId="2" hidden="1">{"'Sheet1'!$A$1:$J$121"}</definedName>
    <definedName name="HTML_Control" localSheetId="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D_0303_RVN_data">#REF!</definedName>
    <definedName name="IDcontractsRVN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>#REF!</definedName>
    <definedName name="INPUT">[22]Summary!#REF!</definedName>
    <definedName name="Instructions">#REF!</definedName>
    <definedName name="inventory" localSheetId="2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[16]Backup!#REF!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2" hidden="1">{#N/A,#N/A,FALSE,"Summ";#N/A,#N/A,FALSE,"General"}</definedName>
    <definedName name="jfkljsdkljiejgr" localSheetId="3" hidden="1">{#N/A,#N/A,FALSE,"Summ";#N/A,#N/A,FALSE,"General"}</definedName>
    <definedName name="jfkljsdkljiejgr" hidden="1">{#N/A,#N/A,FALSE,"Summ";#N/A,#N/A,FALSE,"General"}</definedName>
    <definedName name="jjj">[23]Inputs!$N$18</definedName>
    <definedName name="JUL">[16]Backup!#REF!</definedName>
    <definedName name="JULT">#REF!</definedName>
    <definedName name="JUN">[16]Backup!#REF!</definedName>
    <definedName name="junk" localSheetId="2" hidden="1">{"PRINT",#N/A,TRUE,"APPA";"PRINT",#N/A,TRUE,"APS";"PRINT",#N/A,TRUE,"BHPL";"PRINT",#N/A,TRUE,"BHPL2";"PRINT",#N/A,TRUE,"CDWR";"PRINT",#N/A,TRUE,"EWEB";"PRINT",#N/A,TRUE,"LADWP";"PRINT",#N/A,TRUE,"NEVBASE"}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2" hidden="1">{"PRINT",#N/A,TRUE,"APPA";"PRINT",#N/A,TRUE,"APS";"PRINT",#N/A,TRUE,"BHPL";"PRINT",#N/A,TRUE,"BHPL2";"PRINT",#N/A,TRUE,"CDWR";"PRINT",#N/A,TRUE,"EWEB";"PRINT",#N/A,TRUE,"LADWP";"PRINT",#N/A,TRUE,"NEVBASE"}</definedName>
    <definedName name="junk1" localSheetId="3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2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2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2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2" hidden="1">{"PRINT",#N/A,TRUE,"APPA";"PRINT",#N/A,TRUE,"APS";"PRINT",#N/A,TRUE,"BHPL";"PRINT",#N/A,TRUE,"BHPL2";"PRINT",#N/A,TRUE,"CDWR";"PRINT",#N/A,TRUE,"EWEB";"PRINT",#N/A,TRUE,"LADWP";"PRINT",#N/A,TRUE,"NEVBASE"}</definedName>
    <definedName name="junk5" localSheetId="3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[13]Variables!$AK$15</definedName>
    <definedName name="JurisNumber">[13]Variables!$AL$15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localSheetId="2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2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imcount" hidden="1">1</definedName>
    <definedName name="Line_Ext_Credit">#REF!</definedName>
    <definedName name="LinkCos">'[10]JAM Download'!$K$4</definedName>
    <definedName name="ListOffset" hidden="1">1</definedName>
    <definedName name="LOG">[16]Backup!#REF!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hidden="1">{#N/A,#N/A,FALSE,"Coversheet";#N/A,#N/A,FALSE,"QA"}</definedName>
    <definedName name="LOSS">[16]Backup!#REF!</definedName>
    <definedName name="MACTIT">#REF!</definedName>
    <definedName name="MAR">[16]Backup!#REF!</definedName>
    <definedName name="MART">#REF!</definedName>
    <definedName name="Master" localSheetId="2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[16]Backup!#REF!</definedName>
    <definedName name="MAYT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thod">[9]Inputs!$C$6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mm" localSheetId="2" hidden="1">{"PRINT",#N/A,TRUE,"APPA";"PRINT",#N/A,TRUE,"APS";"PRINT",#N/A,TRUE,"BHPL";"PRINT",#N/A,TRUE,"BHPL2";"PRINT",#N/A,TRUE,"CDWR";"PRINT",#N/A,TRUE,"EWEB";"PRINT",#N/A,TRUE,"LADWP";"PRINT",#N/A,TRUE,"NEVBASE"}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[16]Backup!#REF!</definedName>
    <definedName name="monthlist">[24]Table!$R$2:$S$13</definedName>
    <definedName name="monthtotals">#REF!</definedName>
    <definedName name="MSPAverageInput">[15]Inputs!#REF!</definedName>
    <definedName name="MSPYearEndInput">[15]Inputs!#REF!</definedName>
    <definedName name="MTKWH">#REF!</definedName>
    <definedName name="MTR_YR3">[25]Variables!$E$14</definedName>
    <definedName name="MTREV">#REF!</definedName>
    <definedName name="MULT">#REF!</definedName>
    <definedName name="Net_to_Gross_Factor">[10]Inputs!$G$8</definedName>
    <definedName name="NetToGross">[14]Variables!$D$23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hidden="1">{#N/A,#N/A,FALSE,"Summ";#N/A,#N/A,FALSE,"General"}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>[1]Jan!#REF!</definedName>
    <definedName name="NEWMO2">[1]Jan!#REF!</definedName>
    <definedName name="NEWMONTH">[1]Jan!#REF!</definedName>
    <definedName name="NORMALIZE">#REF!</definedName>
    <definedName name="NOV">[16]Backup!#REF!</definedName>
    <definedName name="NOVT">#REF!</definedName>
    <definedName name="NPC">[12]Inputs!$N$18</definedName>
    <definedName name="NUM">#REF!</definedName>
    <definedName name="OCT">[16]Backup!#REF!</definedName>
    <definedName name="OCTT">#REF!</definedName>
    <definedName name="OHSch10YR" localSheetId="2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2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NE">[1]Jan!#REF!</definedName>
    <definedName name="option">'[26]Dist Misc'!$F$120</definedName>
    <definedName name="others" localSheetId="2" hidden="1">{"Factors Pages 1-2",#N/A,FALSE,"Factors";"Factors Page 3",#N/A,FALSE,"Factors";"Factors Page 4",#N/A,FALSE,"Factors";"Factors Page 5",#N/A,FALSE,"Factors";"Factors Pages 8-27",#N/A,FALSE,"Factors"}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[27]TransInvest!#REF!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[9]Inputs!$T$5</definedName>
    <definedName name="pet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MAC">[16]Backup!#REF!</definedName>
    <definedName name="PRESENT">#REF!</definedName>
    <definedName name="PRICCHNG">#REF!</definedName>
    <definedName name="PricingInfo" localSheetId="2" hidden="1">[3]Inputs!#REF!</definedName>
    <definedName name="PricingInfo" localSheetId="3" hidden="1">[3]Inputs!#REF!</definedName>
    <definedName name="PricingInfo" hidden="1">[3]Inputs!#REF!</definedName>
    <definedName name="PTABLES">#REF!</definedName>
    <definedName name="PTDMOD">#REF!</definedName>
    <definedName name="PTDROLL">#REF!</definedName>
    <definedName name="PTMOD">#REF!</definedName>
    <definedName name="PTROLL">#REF!</definedName>
    <definedName name="PWORKBACK">#REF!</definedName>
    <definedName name="q" localSheetId="2" hidden="1">{#N/A,#N/A,FALSE,"Coversheet";#N/A,#N/A,FALSE,"QA"}</definedName>
    <definedName name="q" localSheetId="3" hidden="1">{#N/A,#N/A,FALSE,"Coversheet";#N/A,#N/A,FALSE,"QA"}</definedName>
    <definedName name="q" hidden="1">{#N/A,#N/A,FALSE,"Coversheet";#N/A,#N/A,FALSE,"QA"}</definedName>
    <definedName name="qqq" localSheetId="2" hidden="1">{#N/A,#N/A,FALSE,"schA"}</definedName>
    <definedName name="qqq" localSheetId="3" hidden="1">{#N/A,#N/A,FALSE,"schA"}</definedName>
    <definedName name="qqq" hidden="1">{#N/A,#N/A,FALSE,"schA"}</definedName>
    <definedName name="Query1">#REF!</definedName>
    <definedName name="Rates">[28]Codes!$A$1:$C$497</definedName>
    <definedName name="RC_ADJ">#REF!</definedName>
    <definedName name="RESADJ">#REF!</definedName>
    <definedName name="ResourceSupplier">[14]Variables!$D$28</definedName>
    <definedName name="retail" localSheetId="2" hidden="1">{#N/A,#N/A,FALSE,"Loans";#N/A,#N/A,FALSE,"Program Costs";#N/A,#N/A,FALSE,"Measures";#N/A,#N/A,FALSE,"Net Lost Rev";#N/A,#N/A,FALSE,"Incentive"}</definedName>
    <definedName name="retail" localSheetId="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>#REF!</definedName>
    <definedName name="RevClass">[28]Codes!$F$2:$G$10</definedName>
    <definedName name="Revenue_by_month_take_2">#REF!</definedName>
    <definedName name="RevenueCheck">#REF!</definedName>
    <definedName name="RevReqSettle">#REF!</definedName>
    <definedName name="REVVSTRS">#REF!</definedName>
    <definedName name="RISFORM">#REF!</definedName>
    <definedName name="rrr" localSheetId="2" hidden="1">{"PRINT",#N/A,TRUE,"APPA";"PRINT",#N/A,TRUE,"APS";"PRINT",#N/A,TRUE,"BHPL";"PRINT",#N/A,TRUE,"BHPL2";"PRINT",#N/A,TRUE,"CDWR";"PRINT",#N/A,TRUE,"EWEB";"PRINT",#N/A,TRUE,"LADWP";"PRINT",#N/A,TRUE,"NEVBASE"}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hrIndnt" hidden="1">"Wide"</definedName>
    <definedName name="SAPBEXrevision" hidden="1">1</definedName>
    <definedName name="SAPBEXsysID" hidden="1">"BWP"</definedName>
    <definedName name="SAPBEXwbID" hidden="1">"45EQYSCWE9WJMGB34OOD1BOQZ"</definedName>
    <definedName name="SAPsysID" hidden="1">"708C5W7SBKP804JT78WJ0JNKI"</definedName>
    <definedName name="SAPwbID" hidden="1">"ARS"</definedName>
    <definedName name="SCH33CUSTS">#REF!</definedName>
    <definedName name="SCH48ADJ">#REF!</definedName>
    <definedName name="SCH98NOR">#REF!</definedName>
    <definedName name="SCHED47">#REF!</definedName>
    <definedName name="Schedule">[12]Inputs!$N$14</definedName>
    <definedName name="sdlfhsdlhfkl" localSheetId="2" hidden="1">{#N/A,#N/A,FALSE,"Summ";#N/A,#N/A,FALSE,"General"}</definedName>
    <definedName name="sdlfhsdlhfkl" localSheetId="3" hidden="1">{#N/A,#N/A,FALSE,"Summ";#N/A,#N/A,FALSE,"General"}</definedName>
    <definedName name="sdlfhsdlhfkl" hidden="1">{#N/A,#N/A,FALSE,"Summ";#N/A,#N/A,FALSE,"General"}</definedName>
    <definedName name="se">#REF!</definedName>
    <definedName name="SECOND">[1]Jan!#REF!</definedName>
    <definedName name="SEP">[16]Backup!#REF!</definedName>
    <definedName name="SEPT">#REF!</definedName>
    <definedName name="SERVICES_3">#REF!</definedName>
    <definedName name="seven" localSheetId="2" hidden="1">{#N/A,#N/A,FALSE,"CRPT";#N/A,#N/A,FALSE,"TREND";#N/A,#N/A,FALSE,"%Curve"}</definedName>
    <definedName name="seven" localSheetId="3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localSheetId="2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[15]Variables!$AE$32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pecMaint" localSheetId="2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2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s" localSheetId="2" hidden="1">{"PRINT",#N/A,TRUE,"APPA";"PRINT",#N/A,TRUE,"APS";"PRINT",#N/A,TRUE,"BHPL";"PRINT",#N/A,TRUE,"BHPL2";"PRINT",#N/A,TRUE,"CDWR";"PRINT",#N/A,TRUE,"EWEB";"PRINT",#N/A,TRUE,"LADWP";"PRINT",#N/A,TRUE,"NEVBASE"}</definedName>
    <definedName name="ss" localSheetId="3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localSheetId="2" hidden="1">{"YTD-Total",#N/A,FALSE,"Provision"}</definedName>
    <definedName name="standard1" localSheetId="3" hidden="1">{"YTD-Total",#N/A,FALSE,"Provision"}</definedName>
    <definedName name="standard1" hidden="1">{"YTD-Total",#N/A,FALSE,"Provision"}</definedName>
    <definedName name="START">[1]Jan!#REF!</definedName>
    <definedName name="SUM_TAB1">#REF!</definedName>
    <definedName name="SUM_TAB2">#REF!</definedName>
    <definedName name="SUM_TAB3">#REF!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[9]Inputs!$G$29</definedName>
    <definedName name="TDMOD">#REF!</definedName>
    <definedName name="TDROLL">#REF!</definedName>
    <definedName name="tem" localSheetId="2" hidden="1">{#N/A,#N/A,FALSE,"Summ";#N/A,#N/A,FALSE,"General"}</definedName>
    <definedName name="tem" localSheetId="3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Period">[10]Inputs!$C$5</definedName>
    <definedName name="TotalRateBase">'[10]G+T+D+R+M'!$H$58</definedName>
    <definedName name="tr" localSheetId="2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2" hidden="1">#REF!</definedName>
    <definedName name="Transfer" localSheetId="3" hidden="1">#REF!</definedName>
    <definedName name="Transfer" hidden="1">#REF!</definedName>
    <definedName name="Transfers" localSheetId="2" hidden="1">#REF!</definedName>
    <definedName name="Transfers" localSheetId="3" hidden="1">#REF!</definedName>
    <definedName name="Transfers" hidden="1">#REF!</definedName>
    <definedName name="TRANSM_2">[29]Transm2!$A$1:$M$461:'[29]10 Yr FC'!$M$47</definedName>
    <definedName name="u" localSheetId="2" hidden="1">{#N/A,#N/A,FALSE,"Summ";#N/A,#N/A,FALSE,"General"}</definedName>
    <definedName name="u" localSheetId="3" hidden="1">{#N/A,#N/A,FALSE,"Summ";#N/A,#N/A,FALSE,"General"}</definedName>
    <definedName name="u" hidden="1">{#N/A,#N/A,FALSE,"Summ";#N/A,#N/A,FALSE,"General"}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>'[12]Functional Study'!#REF!</definedName>
    <definedName name="UACCT115DGP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>'[11]Functional Study'!#REF!</definedName>
    <definedName name="UACCT41020BADDEBT">'[11]Functional Study'!#REF!</definedName>
    <definedName name="UACCT41020DITEXP">'[11]Functional Study'!#REF!</definedName>
    <definedName name="UACCT41020DNPU">'[11]Functional Study'!#REF!</definedName>
    <definedName name="UACCT41020S">'[11]Functional Study'!#REF!</definedName>
    <definedName name="UACCT41020SE">'[11]Functional Study'!#REF!</definedName>
    <definedName name="UACCT41020SG">'[11]Functional Study'!#REF!</definedName>
    <definedName name="UACCT41020SGCT">'[11]Functional Study'!#REF!</definedName>
    <definedName name="UACCT41020SGPP">'[11]Functional Study'!#REF!</definedName>
    <definedName name="UACCT41020SO">'[11]Functional Study'!#REF!</definedName>
    <definedName name="UACCT41020TROJP">'[11]Functional Study'!#REF!</definedName>
    <definedName name="UACCT4102SNPD">'[11]Functional Study'!#REF!</definedName>
    <definedName name="UAcct41110">'[10]Func Study'!$AB$1325</definedName>
    <definedName name="UAcct41111">'[11]Functional Study'!#REF!</definedName>
    <definedName name="UAcct41111Baddebt">'[11]Functional Study'!#REF!</definedName>
    <definedName name="UAcct41111Dgp">'[11]Functional Study'!#REF!</definedName>
    <definedName name="UAcct41111Dgu">'[11]Functional Study'!#REF!</definedName>
    <definedName name="UAcct41111Ditexp">'[11]Functional Study'!#REF!</definedName>
    <definedName name="UAcct41111Dnpp">'[11]Functional Study'!#REF!</definedName>
    <definedName name="UAcct41111Dnptp">'[11]Functional Study'!#REF!</definedName>
    <definedName name="UAcct41111S">'[11]Functional Study'!#REF!</definedName>
    <definedName name="UAcct41111Se">'[11]Functional Study'!#REF!</definedName>
    <definedName name="UAcct41111Sg">'[11]Functional Study'!#REF!</definedName>
    <definedName name="UAcct41111Sgpp">'[11]Functional Study'!#REF!</definedName>
    <definedName name="UAcct41111So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>'[8]Func Study'!#REF!</definedName>
    <definedName name="UAcct447CAGE">'[8]Func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>'[8]Func Study'!#REF!</definedName>
    <definedName name="UAcct506">'[10]Func Study'!$AB$455</definedName>
    <definedName name="UAcct506CAGE">'[10]Func Study'!$AB$452</definedName>
    <definedName name="UAcct506JBG">'[8]Func Study'!#REF!</definedName>
    <definedName name="UAcct507">'[10]Func Study'!$AB$464</definedName>
    <definedName name="UAcct507CAGE">'[10]Func Study'!$AB$462</definedName>
    <definedName name="UAcct507JBG">'[8]Func Study'!#REF!</definedName>
    <definedName name="UAcct510">'[10]Func Study'!$AB$469</definedName>
    <definedName name="UAcct510CAGE">'[10]Func Study'!$AB$467</definedName>
    <definedName name="UAcct510JBG">'[8]Func Study'!#REF!</definedName>
    <definedName name="UAcct511">'[10]Func Study'!$AB$474</definedName>
    <definedName name="UAcct511CAGE">'[10]Func Study'!$AB$472</definedName>
    <definedName name="UAcct511JBG">'[8]Func Study'!#REF!</definedName>
    <definedName name="UAcct512">'[10]Func Study'!$AB$479</definedName>
    <definedName name="UAcct512CAGE">'[10]Func Study'!$AB$477</definedName>
    <definedName name="UAcct512JBG">'[8]Func Study'!#REF!</definedName>
    <definedName name="UAcct513">'[10]Func Study'!$AB$484</definedName>
    <definedName name="UAcct513CAGE">'[10]Func Study'!$AB$482</definedName>
    <definedName name="UAcct513JBG">'[8]Func Study'!#REF!</definedName>
    <definedName name="UAcct514">'[10]Func Study'!$AB$489</definedName>
    <definedName name="UAcct514CAGE">'[10]Func Study'!$AB$487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>'[8]Func Study'!#REF!</definedName>
    <definedName name="UAcct555CAEW">'[10]Func Study'!$AB$665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>'[10]Func Study'!#REF!</definedName>
    <definedName name="UAcctdfad">'[10]Func Study'!#REF!</definedName>
    <definedName name="UAcctdfap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NBILREV">#REF!</definedName>
    <definedName name="UncollectibleAccounts">[14]Variables!$D$25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[14]Variables!$D$29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2" hidden="1">{#N/A,#N/A,FALSE,"Summ";#N/A,#N/A,FALSE,"General"}</definedName>
    <definedName name="Value" localSheetId="3" hidden="1">{#N/A,#N/A,FALSE,"Summ";#N/A,#N/A,FALSE,"General"}</definedName>
    <definedName name="Value" hidden="1">{#N/A,#N/A,FALSE,"Summ";#N/A,#N/A,FALSE,"General"}</definedName>
    <definedName name="VAR">[16]Backup!#REF!</definedName>
    <definedName name="VARIABLE">[22]Summary!#REF!</definedName>
    <definedName name="VOUCHER">#REF!</definedName>
    <definedName name="w" localSheetId="2" hidden="1">[30]Inputs!#REF!</definedName>
    <definedName name="w" localSheetId="3" hidden="1">[30]Inputs!#REF!</definedName>
    <definedName name="w" hidden="1">[30]Inputs!#REF!</definedName>
    <definedName name="WaRevenueTax">[14]Variables!$D$27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hidden="1">{#N/A,#N/A,FALSE,"Coversheet";#N/A,#N/A,FALSE,"QA"}</definedName>
    <definedName name="WIDTH">#REF!</definedName>
    <definedName name="WinterPeak">'[31]Load Data'!$D$9:$H$12,'[31]Load Data'!$D$20:$H$22</definedName>
    <definedName name="WORK1">#REF!</definedName>
    <definedName name="WORK2">#REF!</definedName>
    <definedName name="WORK3">#REF!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2" hidden="1">{"Page 3.4.1",#N/A,FALSE,"Totals";"Page 3.4.2",#N/A,FALSE,"Totals"}</definedName>
    <definedName name="wrn.Adj._.Back_Up." localSheetId="3" hidden="1">{"Page 3.4.1",#N/A,FALSE,"Totals";"Page 3.4.2",#N/A,FALSE,"Totals"}</definedName>
    <definedName name="wrn.Adj._.Back_Up." hidden="1">{"Page 3.4.1",#N/A,FALSE,"Totals";"Page 3.4.2",#N/A,FALSE,"Totals"}</definedName>
    <definedName name="wrn.ALL." localSheetId="2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2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2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2" hidden="1">{#N/A,#N/A,FALSE,"cover";#N/A,#N/A,FALSE,"lead sheet";#N/A,#N/A,FALSE,"Adj backup";#N/A,#N/A,FALSE,"t Accounts"}</definedName>
    <definedName name="wrn.All._.Pages." localSheetId="3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2" hidden="1">{"YTD-Total",#N/A,TRUE,"Provision";"YTD-Utility",#N/A,TRUE,"Prov Utility";"YTD-NonUtility",#N/A,TRUE,"Prov NonUtility"}</definedName>
    <definedName name="wrn.Combined._.YTD." localSheetId="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2" hidden="1">{"Conol gross povision grouped",#N/A,FALSE,"Consol Gross";"Consol Gross Grouped",#N/A,FALSE,"Consol Gross"}</definedName>
    <definedName name="wrn.ConsolGrossGrp." localSheetId="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2" hidden="1">{#N/A,#N/A,TRUE,"Cover";#N/A,#N/A,TRUE,"Contents"}</definedName>
    <definedName name="wrn.Cover." localSheetId="3" hidden="1">{#N/A,#N/A,TRUE,"Cover";#N/A,#N/A,TRUE,"Contents"}</definedName>
    <definedName name="wrn.Cover." hidden="1">{#N/A,#N/A,TRUE,"Cover";#N/A,#N/A,TRUE,"Contents"}</definedName>
    <definedName name="wrn.CoverContents." localSheetId="2" hidden="1">{#N/A,#N/A,FALSE,"Cover";#N/A,#N/A,FALSE,"Contents"}</definedName>
    <definedName name="wrn.CoverContents." localSheetId="3" hidden="1">{#N/A,#N/A,FALSE,"Cover";#N/A,#N/A,FALSE,"Contents"}</definedName>
    <definedName name="wrn.CoverContents." hidden="1">{#N/A,#N/A,FALSE,"Cover";#N/A,#N/A,FALSE,"Contents"}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localSheetId="3" hidden="1">{#N/A,#N/A,FALSE,"schA"}</definedName>
    <definedName name="wrn.ECR." hidden="1">{#N/A,#N/A,FALSE,"schA"}</definedName>
    <definedName name="wrn.El._.Paso._.Offshore." localSheetId="2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2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2" hidden="1">{"FullView",#N/A,FALSE,"Consltd-For contngcy"}</definedName>
    <definedName name="wrn.Full._.View." localSheetId="3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2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fe." localSheetId="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2" hidden="1">{"Open issues Only",#N/A,FALSE,"TIMELINE"}</definedName>
    <definedName name="wrn.Open._.Issues._.Only." localSheetId="3" hidden="1">{"Open issues Only",#N/A,FALSE,"TIMELINE"}</definedName>
    <definedName name="wrn.Open._.Issues._.Only." hidden="1">{"Open issues Only",#N/A,FALSE,"TIMELINE"}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2" hidden="1">{#N/A,#N/A,FALSE,"Consltd-For contngcy";"PaymentView",#N/A,FALSE,"Consltd-For contngcy"}</definedName>
    <definedName name="wrn.Payment._.View." localSheetId="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2" hidden="1">{"PFS recon view",#N/A,FALSE,"Hyperion Proof"}</definedName>
    <definedName name="wrn.PFSreconview." localSheetId="3" hidden="1">{"PFS recon view",#N/A,FALSE,"Hyperion Proof"}</definedName>
    <definedName name="wrn.PFSreconview." hidden="1">{"PFS recon view",#N/A,FALSE,"Hyperion Proof"}</definedName>
    <definedName name="wrn.PGHCreconview." localSheetId="2" hidden="1">{"PGHC recon view",#N/A,FALSE,"Hyperion Proof"}</definedName>
    <definedName name="wrn.PGHCreconview." localSheetId="3" hidden="1">{"PGHC recon view",#N/A,FALSE,"Hyperion Proof"}</definedName>
    <definedName name="wrn.PGHCreconview." hidden="1">{"PGHC recon view",#N/A,FALSE,"Hyperion Proof"}</definedName>
    <definedName name="wrn.PHI._.all._.other._.months." localSheetId="2" hidden="1">{#N/A,#N/A,FALSE,"PHI MTD";#N/A,#N/A,FALSE,"PHI YTD"}</definedName>
    <definedName name="wrn.PHI._.all._.other._.months." localSheetId="3" hidden="1">{#N/A,#N/A,FALSE,"PHI MTD";#N/A,#N/A,FALSE,"PHI YTD"}</definedName>
    <definedName name="wrn.PHI._.all._.other._.months." hidden="1">{#N/A,#N/A,FALSE,"PHI MTD";#N/A,#N/A,FALSE,"PHI YTD"}</definedName>
    <definedName name="wrn.PHI._.only." localSheetId="2" hidden="1">{#N/A,#N/A,FALSE,"PHI"}</definedName>
    <definedName name="wrn.PHI._.only." localSheetId="3" hidden="1">{#N/A,#N/A,FALSE,"PHI"}</definedName>
    <definedName name="wrn.PHI._.only." hidden="1">{#N/A,#N/A,FALSE,"PHI"}</definedName>
    <definedName name="wrn.PHI._.Sept._.Dec._.March." localSheetId="2" hidden="1">{#N/A,#N/A,FALSE,"PHI MTD";#N/A,#N/A,FALSE,"PHI QTD";#N/A,#N/A,FALSE,"PHI YTD"}</definedName>
    <definedName name="wrn.PHI._.Sept._.Dec._.March." localSheetId="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2" hidden="1">{"PPM Co Code View",#N/A,FALSE,"Comp Codes"}</definedName>
    <definedName name="wrn.PPMCoCodeView." localSheetId="3" hidden="1">{"PPM Co Code View",#N/A,FALSE,"Comp Codes"}</definedName>
    <definedName name="wrn.PPMCoCodeView." hidden="1">{"PPM Co Code View",#N/A,FALSE,"Comp Codes"}</definedName>
    <definedName name="wrn.PPMreconview." localSheetId="2" hidden="1">{"PPM Recon View",#N/A,FALSE,"Hyperion Proof"}</definedName>
    <definedName name="wrn.PPMreconview." localSheetId="3" hidden="1">{"PPM Recon View",#N/A,FALSE,"Hyperion Proof"}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2" hidden="1">{"DATA_SET",#N/A,FALSE,"HOURLY SPREAD"}</definedName>
    <definedName name="wrn.PRINT._.SOURCE._.DATA." localSheetId="3" hidden="1">{"DATA_SET",#N/A,FALSE,"HOURLY SPREAD"}</definedName>
    <definedName name="wrn.PRINT._.SOURCE._.DATA." hidden="1">{"DATA_SET",#N/A,FALSE,"HOURLY SPREAD"}</definedName>
    <definedName name="wrn.PrintHistory." localSheetId="2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2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3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2" hidden="1">{"Electric Only",#N/A,FALSE,"Hyperion Proof"}</definedName>
    <definedName name="wrn.ProofElectricOnly." localSheetId="3" hidden="1">{"Electric Only",#N/A,FALSE,"Hyperion Proof"}</definedName>
    <definedName name="wrn.ProofElectricOnly." hidden="1">{"Electric Only",#N/A,FALSE,"Hyperion Proof"}</definedName>
    <definedName name="wrn.ProofTotal." localSheetId="2" hidden="1">{"Proof Total",#N/A,FALSE,"Hyperion Proof"}</definedName>
    <definedName name="wrn.ProofTotal." localSheetId="3" hidden="1">{"Proof Total",#N/A,FALSE,"Hyperion Proof"}</definedName>
    <definedName name="wrn.ProofTotal." hidden="1">{"Proof Total",#N/A,FALSE,"Hyperion Proof"}</definedName>
    <definedName name="wrn.Reformat._.only." localSheetId="2" hidden="1">{#N/A,#N/A,FALSE,"Dec 1999 mapping"}</definedName>
    <definedName name="wrn.Reformat._.only." localSheetId="3" hidden="1">{#N/A,#N/A,FALSE,"Dec 1999 mapping"}</definedName>
    <definedName name="wrn.Reformat._.only." hidden="1">{#N/A,#N/A,FALSE,"Dec 1999 mapping"}</definedName>
    <definedName name="wrn.SALES._.VAR._.95._.BUDGET." localSheetId="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ection1." localSheetId="2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2" hidden="1">{#N/A,#N/A,TRUE,"Section1";#N/A,#N/A,TRUE,"SumF";#N/A,#N/A,TRUE,"FigExchange";#N/A,#N/A,TRUE,"Escalation";#N/A,#N/A,TRUE,"GraphEscalate";#N/A,#N/A,TRUE,"Scenarios"}</definedName>
    <definedName name="wrn.Section1Summaries." localSheetId="3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2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2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2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2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2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2" hidden="1">{#N/A,#N/A,TRUE,"Section4";#N/A,#N/A,TRUE,"PPAtable";#N/A,#N/A,TRUE,"RFPtable";#N/A,#N/A,TRUE,"RevCap";#N/A,#N/A,TRUE,"RevOther";#N/A,#N/A,TRUE,"RevGas";#N/A,#N/A,TRUE,"GraphRev"}</definedName>
    <definedName name="wrn.Section4Revenue." localSheetId="3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2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2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3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2" hidden="1">{#N/A,#N/A,TRUE,"Section7";#N/A,#N/A,TRUE,"DebtService";#N/A,#N/A,TRUE,"LoanSchedules";#N/A,#N/A,TRUE,"GraphDebt"}</definedName>
    <definedName name="wrn.Section7DebtService." localSheetId="3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2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2" hidden="1">{"YTD-Total",#N/A,FALSE,"Provision"}</definedName>
    <definedName name="wrn.Standard." localSheetId="3" hidden="1">{"YTD-Total",#N/A,FALSE,"Provision"}</definedName>
    <definedName name="wrn.Standard." hidden="1">{"YTD-Total",#N/A,FALSE,"Provision"}</definedName>
    <definedName name="wrn.Standard._.NonUtility._.Only." localSheetId="2" hidden="1">{"YTD-NonUtility",#N/A,FALSE,"Prov NonUtility"}</definedName>
    <definedName name="wrn.Standard._.NonUtility._.Only." localSheetId="3" hidden="1">{"YTD-NonUtility",#N/A,FALSE,"Prov NonUtility"}</definedName>
    <definedName name="wrn.Standard._.NonUtility._.Only." hidden="1">{"YTD-NonUtility",#N/A,FALSE,"Prov NonUtility"}</definedName>
    <definedName name="wrn.Standard._.Utility._.Only." localSheetId="2" hidden="1">{"YTD-Utility",#N/A,FALSE,"Prov Utility"}</definedName>
    <definedName name="wrn.Standard._.Utility._.Only." localSheetId="3" hidden="1">{"YTD-Utility",#N/A,FALSE,"Prov Utility"}</definedName>
    <definedName name="wrn.Standard._.Utility._.Only." hidden="1">{"YTD-Utility",#N/A,FALSE,"Prov Utility"}</definedName>
    <definedName name="wrn.Summary." localSheetId="2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2" hidden="1">{#N/A,#N/A,FALSE,"Consltd-For contngcy"}</definedName>
    <definedName name="wrn.Summary._.View." localSheetId="3" hidden="1">{#N/A,#N/A,FALSE,"Consltd-For contngcy"}</definedName>
    <definedName name="wrn.Summary._.View." hidden="1">{#N/A,#N/A,FALSE,"Consltd-For contngcy"}</definedName>
    <definedName name="wrn.Total._.Summary." localSheetId="2" hidden="1">{"Total Summary",#N/A,FALSE,"Summary"}</definedName>
    <definedName name="wrn.Total._.Summary." localSheetId="3" hidden="1">{"Total Summary",#N/A,FALSE,"Summary"}</definedName>
    <definedName name="wrn.Total._.Summary." hidden="1">{"Total Summary",#N/A,FALSE,"Summary"}</definedName>
    <definedName name="wrn.UK._.Conversion._.Only." localSheetId="2" hidden="1">{#N/A,#N/A,FALSE,"Dec 1999 UK Continuing Ops"}</definedName>
    <definedName name="wrn.UK._.Conversion._.Only." localSheetId="3" hidden="1">{#N/A,#N/A,FALSE,"Dec 1999 UK Continuing Ops"}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ww" localSheetId="2" hidden="1">{#N/A,#N/A,FALSE,"schA"}</definedName>
    <definedName name="www" localSheetId="3" hidden="1">{#N/A,#N/A,FALSE,"schA"}</definedName>
    <definedName name="www" hidden="1">{#N/A,#N/A,FALSE,"schA"}</definedName>
    <definedName name="x">'[32]Weather Present'!$K$7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" hidden="1">#REF!</definedName>
    <definedName name="y" localSheetId="3" hidden="1">#REF!</definedName>
    <definedName name="y" hidden="1">#REF!</definedName>
    <definedName name="Year">#REF!</definedName>
    <definedName name="YearEndFactors">[15]UTCR!$G$22:$U$108</definedName>
    <definedName name="YearEndInput">[15]Inputs!$A$3:$D$1668</definedName>
    <definedName name="YEFactors">[13]Factors!$S$3:$AG$99</definedName>
    <definedName name="yuf" localSheetId="2" hidden="1">{#N/A,#N/A,FALSE,"Summ";#N/A,#N/A,FALSE,"General"}</definedName>
    <definedName name="yuf" localSheetId="3" hidden="1">{#N/A,#N/A,FALSE,"Summ";#N/A,#N/A,FALSE,"General"}</definedName>
    <definedName name="yuf" hidden="1">{#N/A,#N/A,FALSE,"Summ";#N/A,#N/A,FALSE,"General"}</definedName>
    <definedName name="z" localSheetId="2" hidden="1">#REF!</definedName>
    <definedName name="z" localSheetId="3" hidden="1">#REF!</definedName>
    <definedName name="z" hidden="1">#REF!</definedName>
    <definedName name="Z_01844156_6462_4A28_9785_1A86F4D0C834_.wvu.PrintTitles" localSheetId="2" hidden="1">#REF!</definedName>
    <definedName name="Z_01844156_6462_4A28_9785_1A86F4D0C834_.wvu.PrintTitles" localSheetId="3" hidden="1">#REF!</definedName>
    <definedName name="Z_01844156_6462_4A28_9785_1A86F4D0C834_.wvu.PrintTitles" hidden="1">#REF!</definedName>
    <definedName name="ZA">'[33] annual balance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19" l="1"/>
  <c r="H7" i="19"/>
  <c r="H6" i="19"/>
  <c r="H5" i="19"/>
  <c r="G11" i="5" l="1"/>
  <c r="F25" i="20" l="1"/>
  <c r="E25" i="20"/>
  <c r="D25" i="20"/>
  <c r="C25" i="20"/>
  <c r="F24" i="20"/>
  <c r="E24" i="20"/>
  <c r="D24" i="20"/>
  <c r="C24" i="20"/>
  <c r="F23" i="20"/>
  <c r="E23" i="20"/>
  <c r="D23" i="20"/>
  <c r="C23" i="20"/>
  <c r="F22" i="20"/>
  <c r="E22" i="20"/>
  <c r="D22" i="20"/>
  <c r="C22" i="20"/>
  <c r="F21" i="20"/>
  <c r="E21" i="20"/>
  <c r="D21" i="20"/>
  <c r="C21" i="20"/>
  <c r="F20" i="20"/>
  <c r="E20" i="20"/>
  <c r="D20" i="20"/>
  <c r="C20" i="20"/>
  <c r="F13" i="20"/>
  <c r="F36" i="20" s="1"/>
  <c r="E13" i="20"/>
  <c r="E36" i="20" s="1"/>
  <c r="D13" i="20"/>
  <c r="D36" i="20" s="1"/>
  <c r="C13" i="20"/>
  <c r="C36" i="20" s="1"/>
  <c r="F12" i="20"/>
  <c r="F35" i="20" s="1"/>
  <c r="R30" i="20" s="1"/>
  <c r="E12" i="20"/>
  <c r="E35" i="20" s="1"/>
  <c r="Q30" i="20" s="1"/>
  <c r="D12" i="20"/>
  <c r="D35" i="20" s="1"/>
  <c r="P30" i="20" s="1"/>
  <c r="C12" i="20"/>
  <c r="C35" i="20" s="1"/>
  <c r="O30" i="20" s="1"/>
  <c r="F11" i="20"/>
  <c r="F34" i="20" s="1"/>
  <c r="E11" i="20"/>
  <c r="E34" i="20" s="1"/>
  <c r="D11" i="20"/>
  <c r="D34" i="20" s="1"/>
  <c r="C11" i="20"/>
  <c r="C34" i="20" s="1"/>
  <c r="F10" i="20"/>
  <c r="F33" i="20" s="1"/>
  <c r="L31" i="20" s="1"/>
  <c r="E10" i="20"/>
  <c r="E33" i="20" s="1"/>
  <c r="K31" i="20" s="1"/>
  <c r="D10" i="20"/>
  <c r="D33" i="20" s="1"/>
  <c r="J31" i="20" s="1"/>
  <c r="C10" i="20"/>
  <c r="C33" i="20" s="1"/>
  <c r="I31" i="20" s="1"/>
  <c r="F9" i="20"/>
  <c r="F32" i="20" s="1"/>
  <c r="E9" i="20"/>
  <c r="E32" i="20" s="1"/>
  <c r="D9" i="20"/>
  <c r="D32" i="20" s="1"/>
  <c r="C9" i="20"/>
  <c r="C32" i="20" s="1"/>
  <c r="F8" i="20"/>
  <c r="F31" i="20" s="1"/>
  <c r="E8" i="20"/>
  <c r="E31" i="20" s="1"/>
  <c r="D8" i="20"/>
  <c r="D31" i="20" s="1"/>
  <c r="C8" i="20"/>
  <c r="C31" i="20" s="1"/>
  <c r="F7" i="20"/>
  <c r="F30" i="20" s="1"/>
  <c r="L30" i="20" s="1"/>
  <c r="E7" i="20"/>
  <c r="E30" i="20" s="1"/>
  <c r="K30" i="20" s="1"/>
  <c r="D7" i="20"/>
  <c r="D30" i="20" s="1"/>
  <c r="J30" i="20" s="1"/>
  <c r="C7" i="20"/>
  <c r="C30" i="20" s="1"/>
  <c r="I30" i="20" s="1"/>
  <c r="F6" i="20"/>
  <c r="F29" i="20" s="1"/>
  <c r="E6" i="20"/>
  <c r="E29" i="20" s="1"/>
  <c r="D6" i="20"/>
  <c r="D29" i="20" s="1"/>
  <c r="C6" i="20"/>
  <c r="C29" i="20" s="1"/>
  <c r="F5" i="20"/>
  <c r="F28" i="20" s="1"/>
  <c r="E5" i="20"/>
  <c r="E28" i="20" s="1"/>
  <c r="D5" i="20"/>
  <c r="D28" i="20" s="1"/>
  <c r="C5" i="20"/>
  <c r="C28" i="20" s="1"/>
  <c r="F4" i="20"/>
  <c r="F27" i="20" s="1"/>
  <c r="E4" i="20"/>
  <c r="E27" i="20" s="1"/>
  <c r="D4" i="20"/>
  <c r="D27" i="20" s="1"/>
  <c r="C4" i="20"/>
  <c r="C27" i="20" s="1"/>
  <c r="R1" i="20"/>
  <c r="Q1" i="20"/>
  <c r="P1" i="20"/>
  <c r="O1" i="20"/>
  <c r="L1" i="20"/>
  <c r="K1" i="20"/>
  <c r="J1" i="20"/>
  <c r="I1" i="20"/>
  <c r="L28" i="20" l="1"/>
  <c r="R28" i="20"/>
  <c r="P29" i="20"/>
  <c r="J29" i="20"/>
  <c r="I28" i="20"/>
  <c r="O28" i="20"/>
  <c r="Q29" i="20"/>
  <c r="K29" i="20"/>
  <c r="J28" i="20"/>
  <c r="P28" i="20"/>
  <c r="K28" i="20"/>
  <c r="Q28" i="20"/>
  <c r="O29" i="20"/>
  <c r="I29" i="20"/>
  <c r="R29" i="20"/>
  <c r="L29" i="20"/>
  <c r="F78" i="5"/>
  <c r="F77" i="5"/>
  <c r="F76" i="5"/>
  <c r="F75" i="5"/>
  <c r="C18" i="19"/>
  <c r="D30" i="19"/>
  <c r="C30" i="19"/>
  <c r="C28" i="19"/>
  <c r="Q3" i="19"/>
  <c r="R3" i="19"/>
  <c r="S3" i="19"/>
  <c r="P3" i="19"/>
  <c r="K3" i="19"/>
  <c r="L3" i="19"/>
  <c r="M3" i="19"/>
  <c r="J3" i="19"/>
  <c r="E30" i="19"/>
  <c r="F30" i="19"/>
  <c r="D31" i="19"/>
  <c r="E31" i="19"/>
  <c r="F31" i="19"/>
  <c r="C31" i="19"/>
  <c r="D29" i="19"/>
  <c r="E29" i="19"/>
  <c r="F29" i="19"/>
  <c r="C29" i="19"/>
  <c r="D27" i="19"/>
  <c r="E27" i="19"/>
  <c r="F27" i="19"/>
  <c r="C27" i="19"/>
  <c r="C16" i="19"/>
  <c r="D16" i="19"/>
  <c r="E16" i="19"/>
  <c r="F16" i="19"/>
  <c r="C17" i="19"/>
  <c r="D17" i="19"/>
  <c r="E17" i="19"/>
  <c r="F17" i="19"/>
  <c r="F40" i="19" s="1"/>
  <c r="D18" i="19"/>
  <c r="E18" i="19"/>
  <c r="E41" i="19" s="1"/>
  <c r="R36" i="19" s="1"/>
  <c r="F18" i="19"/>
  <c r="F41" i="19" s="1"/>
  <c r="S36" i="19" s="1"/>
  <c r="C19" i="19"/>
  <c r="D19" i="19"/>
  <c r="E19" i="19"/>
  <c r="F19" i="19"/>
  <c r="F42" i="19" s="1"/>
  <c r="BE251" i="2"/>
  <c r="BE201" i="2"/>
  <c r="BE151" i="2"/>
  <c r="AS245" i="2"/>
  <c r="AS195" i="2"/>
  <c r="AS145" i="2"/>
  <c r="AG239" i="2"/>
  <c r="AG189" i="2"/>
  <c r="AG139" i="2"/>
  <c r="N233" i="2"/>
  <c r="N183" i="2"/>
  <c r="N133" i="2"/>
  <c r="AM248" i="2"/>
  <c r="AN248" i="2"/>
  <c r="AO248" i="2"/>
  <c r="AP248" i="2"/>
  <c r="AQ248" i="2"/>
  <c r="AR248" i="2"/>
  <c r="AS248" i="2"/>
  <c r="AT248" i="2"/>
  <c r="AU248" i="2"/>
  <c r="AV248" i="2"/>
  <c r="AW248" i="2"/>
  <c r="AL248" i="2"/>
  <c r="AL249" i="2" s="1"/>
  <c r="AL250" i="2" s="1"/>
  <c r="AA242" i="2"/>
  <c r="AB242" i="2"/>
  <c r="AC242" i="2"/>
  <c r="AD242" i="2"/>
  <c r="AE242" i="2"/>
  <c r="AF242" i="2"/>
  <c r="AG242" i="2"/>
  <c r="AH242" i="2"/>
  <c r="AI242" i="2"/>
  <c r="AJ242" i="2"/>
  <c r="AK242" i="2"/>
  <c r="Z242" i="2"/>
  <c r="O236" i="2"/>
  <c r="P236" i="2"/>
  <c r="Q236" i="2"/>
  <c r="R236" i="2"/>
  <c r="S236" i="2"/>
  <c r="T236" i="2"/>
  <c r="U236" i="2"/>
  <c r="V236" i="2"/>
  <c r="W236" i="2"/>
  <c r="X236" i="2"/>
  <c r="Y236" i="2"/>
  <c r="N236" i="2"/>
  <c r="N237" i="2" s="1"/>
  <c r="E230" i="2"/>
  <c r="F230" i="2"/>
  <c r="G230" i="2"/>
  <c r="H230" i="2"/>
  <c r="I230" i="2"/>
  <c r="J230" i="2"/>
  <c r="K230" i="2"/>
  <c r="L230" i="2"/>
  <c r="M230" i="2"/>
  <c r="D230" i="2"/>
  <c r="AM198" i="2"/>
  <c r="AN198" i="2"/>
  <c r="AO198" i="2"/>
  <c r="AP198" i="2"/>
  <c r="AQ198" i="2"/>
  <c r="AR198" i="2"/>
  <c r="AS198" i="2"/>
  <c r="AT198" i="2"/>
  <c r="AU198" i="2"/>
  <c r="AV198" i="2"/>
  <c r="AW198" i="2"/>
  <c r="AL198" i="2"/>
  <c r="AL199" i="2" s="1"/>
  <c r="AL200" i="2" s="1"/>
  <c r="AA192" i="2"/>
  <c r="AB192" i="2"/>
  <c r="AC192" i="2"/>
  <c r="AD192" i="2"/>
  <c r="AE192" i="2"/>
  <c r="AF192" i="2"/>
  <c r="AG192" i="2"/>
  <c r="AH192" i="2"/>
  <c r="AI192" i="2"/>
  <c r="AJ192" i="2"/>
  <c r="AK192" i="2"/>
  <c r="Z192" i="2"/>
  <c r="O186" i="2"/>
  <c r="P186" i="2"/>
  <c r="Q186" i="2"/>
  <c r="R186" i="2"/>
  <c r="S186" i="2"/>
  <c r="T186" i="2"/>
  <c r="U186" i="2"/>
  <c r="V186" i="2"/>
  <c r="W186" i="2"/>
  <c r="X186" i="2"/>
  <c r="Y186" i="2"/>
  <c r="N186" i="2"/>
  <c r="E180" i="2"/>
  <c r="F180" i="2"/>
  <c r="G180" i="2"/>
  <c r="H180" i="2"/>
  <c r="I180" i="2"/>
  <c r="J180" i="2"/>
  <c r="K180" i="2"/>
  <c r="L180" i="2"/>
  <c r="M180" i="2"/>
  <c r="D180" i="2"/>
  <c r="AM148" i="2"/>
  <c r="AN148" i="2"/>
  <c r="AO148" i="2"/>
  <c r="AP148" i="2"/>
  <c r="AQ148" i="2"/>
  <c r="AR148" i="2"/>
  <c r="AS148" i="2"/>
  <c r="AT148" i="2"/>
  <c r="AU148" i="2"/>
  <c r="AV148" i="2"/>
  <c r="AW148" i="2"/>
  <c r="AL148" i="2"/>
  <c r="AL149" i="2" s="1"/>
  <c r="AL150" i="2" s="1"/>
  <c r="AA142" i="2"/>
  <c r="AB142" i="2"/>
  <c r="AC142" i="2"/>
  <c r="AD142" i="2"/>
  <c r="AE142" i="2"/>
  <c r="AF142" i="2"/>
  <c r="AG142" i="2"/>
  <c r="AH142" i="2"/>
  <c r="AI142" i="2"/>
  <c r="AJ142" i="2"/>
  <c r="AK142" i="2"/>
  <c r="Z142" i="2"/>
  <c r="O136" i="2"/>
  <c r="P136" i="2"/>
  <c r="Q136" i="2"/>
  <c r="R136" i="2"/>
  <c r="S136" i="2"/>
  <c r="T136" i="2"/>
  <c r="U136" i="2"/>
  <c r="V136" i="2"/>
  <c r="W136" i="2"/>
  <c r="X136" i="2"/>
  <c r="Y136" i="2"/>
  <c r="N136" i="2"/>
  <c r="E130" i="2"/>
  <c r="F130" i="2"/>
  <c r="G130" i="2"/>
  <c r="H130" i="2"/>
  <c r="I130" i="2"/>
  <c r="J130" i="2"/>
  <c r="K130" i="2"/>
  <c r="L130" i="2"/>
  <c r="M130" i="2"/>
  <c r="D130" i="2"/>
  <c r="Z193" i="2"/>
  <c r="N187" i="2"/>
  <c r="N188" i="2" s="1"/>
  <c r="C41" i="19" l="1"/>
  <c r="P36" i="19" s="1"/>
  <c r="E40" i="19"/>
  <c r="C42" i="19"/>
  <c r="D40" i="19"/>
  <c r="E42" i="19"/>
  <c r="D42" i="19"/>
  <c r="D41" i="19"/>
  <c r="Q36" i="19" s="1"/>
  <c r="C40" i="19"/>
  <c r="AM249" i="2"/>
  <c r="AM250" i="2" s="1"/>
  <c r="Z244" i="2"/>
  <c r="N238" i="2"/>
  <c r="Z243" i="2"/>
  <c r="Z194" i="2"/>
  <c r="AA193" i="2" s="1"/>
  <c r="AA194" i="2" s="1"/>
  <c r="O187" i="2"/>
  <c r="O188" i="2" s="1"/>
  <c r="AM199" i="2"/>
  <c r="AM200" i="2" s="1"/>
  <c r="N137" i="2"/>
  <c r="N138" i="2" s="1"/>
  <c r="AM149" i="2"/>
  <c r="AM150" i="2" s="1"/>
  <c r="Z143" i="2"/>
  <c r="Z144" i="2" s="1"/>
  <c r="AN249" i="2" l="1"/>
  <c r="AN250" i="2" s="1"/>
  <c r="O237" i="2"/>
  <c r="O238" i="2" s="1"/>
  <c r="AA243" i="2"/>
  <c r="AA244" i="2" s="1"/>
  <c r="AB193" i="2"/>
  <c r="AB194" i="2" s="1"/>
  <c r="AN199" i="2"/>
  <c r="AN200" i="2" s="1"/>
  <c r="P187" i="2"/>
  <c r="P188" i="2" s="1"/>
  <c r="O137" i="2"/>
  <c r="O138" i="2" s="1"/>
  <c r="AN149" i="2"/>
  <c r="AN150" i="2" s="1"/>
  <c r="AA143" i="2"/>
  <c r="AA144" i="2" s="1"/>
  <c r="AO249" i="2" l="1"/>
  <c r="AO250" i="2" s="1"/>
  <c r="AB243" i="2"/>
  <c r="AB244" i="2" s="1"/>
  <c r="P237" i="2"/>
  <c r="P238" i="2" s="1"/>
  <c r="AC193" i="2"/>
  <c r="AC194" i="2" s="1"/>
  <c r="Q187" i="2"/>
  <c r="Q188" i="2" s="1"/>
  <c r="AO199" i="2"/>
  <c r="AO200" i="2" s="1"/>
  <c r="P137" i="2"/>
  <c r="P138" i="2" s="1"/>
  <c r="Q137" i="2" s="1"/>
  <c r="Q138" i="2" s="1"/>
  <c r="AO149" i="2"/>
  <c r="AO150" i="2" s="1"/>
  <c r="AB143" i="2"/>
  <c r="AB144" i="2" s="1"/>
  <c r="Q237" i="2" l="1"/>
  <c r="Q238" i="2" s="1"/>
  <c r="AP249" i="2"/>
  <c r="AP250" i="2" s="1"/>
  <c r="AC243" i="2"/>
  <c r="AC244" i="2" s="1"/>
  <c r="AD193" i="2"/>
  <c r="AD194" i="2" s="1"/>
  <c r="AP199" i="2"/>
  <c r="AP200" i="2" s="1"/>
  <c r="R187" i="2"/>
  <c r="R188" i="2" s="1"/>
  <c r="AP149" i="2"/>
  <c r="AP150" i="2" s="1"/>
  <c r="AC143" i="2"/>
  <c r="AC144" i="2" s="1"/>
  <c r="R137" i="2"/>
  <c r="R138" i="2" s="1"/>
  <c r="AD243" i="2" l="1"/>
  <c r="AD244" i="2" s="1"/>
  <c r="AQ249" i="2"/>
  <c r="AQ250" i="2" s="1"/>
  <c r="R237" i="2"/>
  <c r="R238" i="2" s="1"/>
  <c r="S187" i="2"/>
  <c r="S188" i="2"/>
  <c r="AE193" i="2"/>
  <c r="AE194" i="2" s="1"/>
  <c r="AQ199" i="2"/>
  <c r="AQ200" i="2" s="1"/>
  <c r="S137" i="2"/>
  <c r="S138" i="2" s="1"/>
  <c r="AD143" i="2"/>
  <c r="AD144" i="2" s="1"/>
  <c r="AQ149" i="2"/>
  <c r="AQ150" i="2" s="1"/>
  <c r="AR249" i="2" l="1"/>
  <c r="AR250" i="2" s="1"/>
  <c r="S237" i="2"/>
  <c r="S238" i="2" s="1"/>
  <c r="AE243" i="2"/>
  <c r="AE244" i="2" s="1"/>
  <c r="T187" i="2"/>
  <c r="T188" i="2" s="1"/>
  <c r="AR199" i="2"/>
  <c r="AR200" i="2" s="1"/>
  <c r="AF193" i="2"/>
  <c r="AF194" i="2" s="1"/>
  <c r="AE143" i="2"/>
  <c r="AE144" i="2" s="1"/>
  <c r="T137" i="2"/>
  <c r="T138" i="2" s="1"/>
  <c r="AR149" i="2"/>
  <c r="AR150" i="2" s="1"/>
  <c r="AF243" i="2" l="1"/>
  <c r="AF244" i="2" s="1"/>
  <c r="T237" i="2"/>
  <c r="T238" i="2" s="1"/>
  <c r="AS249" i="2"/>
  <c r="AS250" i="2" s="1"/>
  <c r="AG193" i="2"/>
  <c r="AG194" i="2" s="1"/>
  <c r="U187" i="2"/>
  <c r="U188" i="2" s="1"/>
  <c r="AS199" i="2"/>
  <c r="AS200" i="2" s="1"/>
  <c r="AF143" i="2"/>
  <c r="AF144" i="2" s="1"/>
  <c r="AS149" i="2"/>
  <c r="AS150" i="2" s="1"/>
  <c r="U137" i="2"/>
  <c r="U138" i="2" s="1"/>
  <c r="U237" i="2" l="1"/>
  <c r="U238" i="2"/>
  <c r="AG243" i="2"/>
  <c r="AG244" i="2" s="1"/>
  <c r="AT249" i="2"/>
  <c r="AT250" i="2" s="1"/>
  <c r="AT199" i="2"/>
  <c r="AT200" i="2" s="1"/>
  <c r="V187" i="2"/>
  <c r="V188" i="2"/>
  <c r="AH193" i="2"/>
  <c r="AH194" i="2" s="1"/>
  <c r="AT149" i="2"/>
  <c r="AT150" i="2" s="1"/>
  <c r="AG143" i="2"/>
  <c r="AG144" i="2" s="1"/>
  <c r="V137" i="2"/>
  <c r="V138" i="2" s="1"/>
  <c r="AU249" i="2" l="1"/>
  <c r="AU250" i="2" s="1"/>
  <c r="AH243" i="2"/>
  <c r="AH244" i="2" s="1"/>
  <c r="V237" i="2"/>
  <c r="V238" i="2"/>
  <c r="AU199" i="2"/>
  <c r="AU200" i="2" s="1"/>
  <c r="AI193" i="2"/>
  <c r="AI194" i="2" s="1"/>
  <c r="W187" i="2"/>
  <c r="W188" i="2" s="1"/>
  <c r="AU149" i="2"/>
  <c r="AU150" i="2" s="1"/>
  <c r="AH143" i="2"/>
  <c r="AH144" i="2" s="1"/>
  <c r="W137" i="2"/>
  <c r="W138" i="2" s="1"/>
  <c r="AI243" i="2" l="1"/>
  <c r="AI244" i="2" s="1"/>
  <c r="AV249" i="2"/>
  <c r="AV250" i="2" s="1"/>
  <c r="W237" i="2"/>
  <c r="W238" i="2" s="1"/>
  <c r="AJ193" i="2"/>
  <c r="AJ194" i="2" s="1"/>
  <c r="AV199" i="2"/>
  <c r="AV200" i="2" s="1"/>
  <c r="X187" i="2"/>
  <c r="X188" i="2" s="1"/>
  <c r="X137" i="2"/>
  <c r="X138" i="2" s="1"/>
  <c r="AI143" i="2"/>
  <c r="AI144" i="2" s="1"/>
  <c r="AV149" i="2"/>
  <c r="AV150" i="2" s="1"/>
  <c r="AW250" i="2" l="1"/>
  <c r="AW249" i="2"/>
  <c r="AJ243" i="2"/>
  <c r="AJ244" i="2" s="1"/>
  <c r="X237" i="2"/>
  <c r="X238" i="2" s="1"/>
  <c r="AK193" i="2"/>
  <c r="AK194" i="2" s="1"/>
  <c r="Y187" i="2"/>
  <c r="Y188" i="2" s="1"/>
  <c r="AW199" i="2"/>
  <c r="AW200" i="2"/>
  <c r="AW149" i="2"/>
  <c r="AW150" i="2" s="1"/>
  <c r="AJ143" i="2"/>
  <c r="AJ144" i="2" s="1"/>
  <c r="Y137" i="2"/>
  <c r="Y138" i="2" s="1"/>
  <c r="Y237" i="2" l="1"/>
  <c r="Y238" i="2" s="1"/>
  <c r="AK243" i="2"/>
  <c r="AK244" i="2" s="1"/>
  <c r="AX249" i="2"/>
  <c r="AX250" i="2" s="1"/>
  <c r="Z187" i="2"/>
  <c r="Z188" i="2" s="1"/>
  <c r="AL193" i="2"/>
  <c r="AL194" i="2" s="1"/>
  <c r="AX199" i="2"/>
  <c r="AX200" i="2" s="1"/>
  <c r="Z137" i="2"/>
  <c r="Z138" i="2" s="1"/>
  <c r="AX149" i="2"/>
  <c r="AX150" i="2" s="1"/>
  <c r="AK143" i="2"/>
  <c r="AK144" i="2" s="1"/>
  <c r="AY249" i="2" l="1"/>
  <c r="AY250" i="2"/>
  <c r="AL243" i="2"/>
  <c r="AL244" i="2" s="1"/>
  <c r="Z237" i="2"/>
  <c r="Z238" i="2" s="1"/>
  <c r="AY199" i="2"/>
  <c r="AY200" i="2" s="1"/>
  <c r="AM193" i="2"/>
  <c r="AM194" i="2" s="1"/>
  <c r="AA187" i="2"/>
  <c r="AA188" i="2" s="1"/>
  <c r="AA137" i="2"/>
  <c r="AA138" i="2" s="1"/>
  <c r="AY149" i="2"/>
  <c r="AY150" i="2" s="1"/>
  <c r="AL143" i="2"/>
  <c r="AL144" i="2" s="1"/>
  <c r="AA237" i="2" l="1"/>
  <c r="AA238" i="2" s="1"/>
  <c r="AM243" i="2"/>
  <c r="AM244" i="2" s="1"/>
  <c r="AZ249" i="2"/>
  <c r="AZ250" i="2" s="1"/>
  <c r="AB187" i="2"/>
  <c r="AB188" i="2" s="1"/>
  <c r="AN193" i="2"/>
  <c r="AN194" i="2" s="1"/>
  <c r="AZ199" i="2"/>
  <c r="AZ200" i="2"/>
  <c r="AM143" i="2"/>
  <c r="AM144" i="2" s="1"/>
  <c r="AZ149" i="2"/>
  <c r="AZ150" i="2" s="1"/>
  <c r="AB137" i="2"/>
  <c r="AB138" i="2" s="1"/>
  <c r="AB237" i="2" l="1"/>
  <c r="AB238" i="2" s="1"/>
  <c r="BA249" i="2"/>
  <c r="BA250" i="2" s="1"/>
  <c r="AN243" i="2"/>
  <c r="AN244" i="2" s="1"/>
  <c r="AO193" i="2"/>
  <c r="AO194" i="2"/>
  <c r="AC187" i="2"/>
  <c r="AC188" i="2" s="1"/>
  <c r="BA199" i="2"/>
  <c r="BA200" i="2" s="1"/>
  <c r="AC137" i="2"/>
  <c r="AC138" i="2" s="1"/>
  <c r="AN143" i="2"/>
  <c r="AN144" i="2" s="1"/>
  <c r="BA149" i="2"/>
  <c r="BA150" i="2" s="1"/>
  <c r="AC237" i="2" l="1"/>
  <c r="AC238" i="2" s="1"/>
  <c r="AO243" i="2"/>
  <c r="AO244" i="2" s="1"/>
  <c r="BB249" i="2"/>
  <c r="BB250" i="2"/>
  <c r="AD187" i="2"/>
  <c r="AD188" i="2" s="1"/>
  <c r="BB199" i="2"/>
  <c r="BB200" i="2"/>
  <c r="AP193" i="2"/>
  <c r="AP194" i="2" s="1"/>
  <c r="AD137" i="2"/>
  <c r="AD138" i="2" s="1"/>
  <c r="AO143" i="2"/>
  <c r="AO144" i="2" s="1"/>
  <c r="BB149" i="2"/>
  <c r="BB150" i="2" s="1"/>
  <c r="AP243" i="2" l="1"/>
  <c r="AP244" i="2" s="1"/>
  <c r="AD237" i="2"/>
  <c r="AD238" i="2" s="1"/>
  <c r="BC249" i="2"/>
  <c r="BC250" i="2" s="1"/>
  <c r="AQ193" i="2"/>
  <c r="AQ194" i="2" s="1"/>
  <c r="AE187" i="2"/>
  <c r="AE188" i="2" s="1"/>
  <c r="BC199" i="2"/>
  <c r="BC200" i="2" s="1"/>
  <c r="AE137" i="2"/>
  <c r="AE138" i="2" s="1"/>
  <c r="BC149" i="2"/>
  <c r="BC150" i="2" s="1"/>
  <c r="AP143" i="2"/>
  <c r="AP144" i="2" s="1"/>
  <c r="BD249" i="2" l="1"/>
  <c r="BD250" i="2"/>
  <c r="BE250" i="2" s="1"/>
  <c r="BE252" i="2" s="1"/>
  <c r="AE237" i="2"/>
  <c r="AE238" i="2" s="1"/>
  <c r="AQ243" i="2"/>
  <c r="AQ244" i="2" s="1"/>
  <c r="AF187" i="2"/>
  <c r="AF188" i="2" s="1"/>
  <c r="AG188" i="2" s="1"/>
  <c r="AG190" i="2" s="1"/>
  <c r="BD199" i="2"/>
  <c r="BD200" i="2" s="1"/>
  <c r="BE200" i="2" s="1"/>
  <c r="BE202" i="2" s="1"/>
  <c r="AR193" i="2"/>
  <c r="AR194" i="2" s="1"/>
  <c r="AS194" i="2" s="1"/>
  <c r="AS196" i="2" s="1"/>
  <c r="AQ143" i="2"/>
  <c r="AQ144" i="2" s="1"/>
  <c r="BD149" i="2"/>
  <c r="BD150" i="2" s="1"/>
  <c r="BE150" i="2" s="1"/>
  <c r="BE152" i="2" s="1"/>
  <c r="AF137" i="2"/>
  <c r="AF138" i="2" s="1"/>
  <c r="AG138" i="2" s="1"/>
  <c r="AG140" i="2" s="1"/>
  <c r="AR243" i="2" l="1"/>
  <c r="AR244" i="2"/>
  <c r="AS244" i="2" s="1"/>
  <c r="AS246" i="2" s="1"/>
  <c r="AF237" i="2"/>
  <c r="AF238" i="2" s="1"/>
  <c r="AG238" i="2" s="1"/>
  <c r="AG240" i="2" s="1"/>
  <c r="AR143" i="2"/>
  <c r="AR144" i="2" s="1"/>
  <c r="AS144" i="2" s="1"/>
  <c r="AS146" i="2" s="1"/>
  <c r="G45" i="5" l="1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G49" i="5"/>
  <c r="R49" i="5"/>
  <c r="S49" i="5"/>
  <c r="T49" i="5"/>
  <c r="U49" i="5"/>
  <c r="G50" i="5"/>
  <c r="R50" i="5"/>
  <c r="S50" i="5"/>
  <c r="T50" i="5"/>
  <c r="U50" i="5"/>
  <c r="F50" i="5"/>
  <c r="F49" i="5"/>
  <c r="F46" i="5"/>
  <c r="F4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G59" i="5"/>
  <c r="R59" i="5"/>
  <c r="S59" i="5"/>
  <c r="T59" i="5"/>
  <c r="U59" i="5"/>
  <c r="G60" i="5"/>
  <c r="R60" i="5"/>
  <c r="S60" i="5"/>
  <c r="T60" i="5"/>
  <c r="U60" i="5"/>
  <c r="F60" i="5"/>
  <c r="F59" i="5"/>
  <c r="F56" i="5"/>
  <c r="F5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G69" i="5"/>
  <c r="R69" i="5"/>
  <c r="S69" i="5"/>
  <c r="T69" i="5"/>
  <c r="U69" i="5"/>
  <c r="G70" i="5"/>
  <c r="R70" i="5"/>
  <c r="S70" i="5"/>
  <c r="T70" i="5"/>
  <c r="U70" i="5"/>
  <c r="D28" i="19" l="1"/>
  <c r="D39" i="19" s="1"/>
  <c r="K37" i="19" s="1"/>
  <c r="E28" i="19"/>
  <c r="E39" i="19" s="1"/>
  <c r="L37" i="19" s="1"/>
  <c r="F28" i="19"/>
  <c r="F39" i="19" s="1"/>
  <c r="M37" i="19" s="1"/>
  <c r="C39" i="19"/>
  <c r="J37" i="19" s="1"/>
  <c r="C26" i="19"/>
  <c r="BE126" i="2" l="1"/>
  <c r="AS120" i="2"/>
  <c r="AG114" i="2"/>
  <c r="N108" i="2"/>
  <c r="F66" i="5"/>
  <c r="F65" i="5"/>
  <c r="W35" i="5" l="1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V35" i="5"/>
  <c r="U35" i="5"/>
  <c r="T35" i="5"/>
  <c r="R35" i="5"/>
  <c r="H35" i="5"/>
  <c r="I35" i="5"/>
  <c r="J35" i="5"/>
  <c r="K35" i="5"/>
  <c r="L35" i="5"/>
  <c r="M35" i="5"/>
  <c r="N35" i="5"/>
  <c r="O35" i="5"/>
  <c r="P35" i="5"/>
  <c r="Q35" i="5"/>
  <c r="G3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U25" i="5"/>
  <c r="T25" i="5"/>
  <c r="H25" i="5"/>
  <c r="I25" i="5"/>
  <c r="J25" i="5"/>
  <c r="K25" i="5"/>
  <c r="L25" i="5"/>
  <c r="M25" i="5"/>
  <c r="N25" i="5"/>
  <c r="O25" i="5"/>
  <c r="P25" i="5"/>
  <c r="Q25" i="5"/>
  <c r="R25" i="5"/>
  <c r="G2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U15" i="5"/>
  <c r="T15" i="5"/>
  <c r="H15" i="5"/>
  <c r="I15" i="5"/>
  <c r="J15" i="5"/>
  <c r="K15" i="5"/>
  <c r="L15" i="5"/>
  <c r="M15" i="5"/>
  <c r="N15" i="5"/>
  <c r="O15" i="5"/>
  <c r="P15" i="5"/>
  <c r="Q15" i="5"/>
  <c r="R15" i="5"/>
  <c r="G1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V5" i="5"/>
  <c r="U5" i="5"/>
  <c r="T5" i="5"/>
  <c r="H5" i="5"/>
  <c r="I5" i="5"/>
  <c r="J5" i="5"/>
  <c r="K5" i="5"/>
  <c r="L5" i="5"/>
  <c r="M5" i="5"/>
  <c r="N5" i="5"/>
  <c r="O5" i="5"/>
  <c r="P5" i="5"/>
  <c r="Q5" i="5"/>
  <c r="R5" i="5"/>
  <c r="G5" i="5"/>
  <c r="E26" i="19" l="1"/>
  <c r="D26" i="19"/>
  <c r="F26" i="19"/>
  <c r="G37" i="5" l="1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F38" i="5"/>
  <c r="F3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F28" i="5"/>
  <c r="F2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F18" i="5"/>
  <c r="F17" i="5"/>
  <c r="F57" i="5" s="1"/>
  <c r="G8" i="5"/>
  <c r="H8" i="5"/>
  <c r="I8" i="5"/>
  <c r="I48" i="5" s="1"/>
  <c r="J8" i="5"/>
  <c r="J48" i="5" s="1"/>
  <c r="K8" i="5"/>
  <c r="K48" i="5" s="1"/>
  <c r="L8" i="5"/>
  <c r="L48" i="5" s="1"/>
  <c r="M8" i="5"/>
  <c r="N8" i="5"/>
  <c r="O8" i="5"/>
  <c r="P8" i="5"/>
  <c r="Q8" i="5"/>
  <c r="Q48" i="5" s="1"/>
  <c r="R8" i="5"/>
  <c r="R48" i="5" s="1"/>
  <c r="S8" i="5"/>
  <c r="T8" i="5"/>
  <c r="T48" i="5" s="1"/>
  <c r="U8" i="5"/>
  <c r="V8" i="5"/>
  <c r="W8" i="5"/>
  <c r="X8" i="5"/>
  <c r="Y8" i="5"/>
  <c r="Y48" i="5" s="1"/>
  <c r="Z8" i="5"/>
  <c r="Z48" i="5" s="1"/>
  <c r="AA8" i="5"/>
  <c r="AB8" i="5"/>
  <c r="AB48" i="5" s="1"/>
  <c r="AC8" i="5"/>
  <c r="AD8" i="5"/>
  <c r="AE8" i="5"/>
  <c r="AF8" i="5"/>
  <c r="AG8" i="5"/>
  <c r="AG48" i="5" s="1"/>
  <c r="AH8" i="5"/>
  <c r="AH48" i="5" s="1"/>
  <c r="AI8" i="5"/>
  <c r="AJ8" i="5"/>
  <c r="AJ48" i="5" s="1"/>
  <c r="AK8" i="5"/>
  <c r="AL8" i="5"/>
  <c r="AM8" i="5"/>
  <c r="AN8" i="5"/>
  <c r="AO8" i="5"/>
  <c r="AO48" i="5" s="1"/>
  <c r="AP8" i="5"/>
  <c r="AP48" i="5" s="1"/>
  <c r="AQ8" i="5"/>
  <c r="AR8" i="5"/>
  <c r="AR48" i="5" s="1"/>
  <c r="AS8" i="5"/>
  <c r="AT8" i="5"/>
  <c r="AU8" i="5"/>
  <c r="AV8" i="5"/>
  <c r="AW8" i="5"/>
  <c r="AW48" i="5" s="1"/>
  <c r="AX8" i="5"/>
  <c r="AY8" i="5"/>
  <c r="AZ8" i="5"/>
  <c r="AZ48" i="5" s="1"/>
  <c r="BA8" i="5"/>
  <c r="F8" i="5"/>
  <c r="G7" i="5"/>
  <c r="G47" i="5" s="1"/>
  <c r="H7" i="5"/>
  <c r="H47" i="5" s="1"/>
  <c r="I7" i="5"/>
  <c r="I47" i="5" s="1"/>
  <c r="J7" i="5"/>
  <c r="J47" i="5" s="1"/>
  <c r="K7" i="5"/>
  <c r="K47" i="5" s="1"/>
  <c r="L7" i="5"/>
  <c r="L47" i="5" s="1"/>
  <c r="M7" i="5"/>
  <c r="M47" i="5" s="1"/>
  <c r="N7" i="5"/>
  <c r="N47" i="5" s="1"/>
  <c r="O7" i="5"/>
  <c r="O47" i="5" s="1"/>
  <c r="P7" i="5"/>
  <c r="P47" i="5" s="1"/>
  <c r="Q7" i="5"/>
  <c r="Q47" i="5" s="1"/>
  <c r="R7" i="5"/>
  <c r="R47" i="5" s="1"/>
  <c r="S7" i="5"/>
  <c r="S47" i="5" s="1"/>
  <c r="T7" i="5"/>
  <c r="T47" i="5" s="1"/>
  <c r="U7" i="5"/>
  <c r="U47" i="5" s="1"/>
  <c r="V7" i="5"/>
  <c r="V47" i="5" s="1"/>
  <c r="W7" i="5"/>
  <c r="W47" i="5" s="1"/>
  <c r="X7" i="5"/>
  <c r="X47" i="5" s="1"/>
  <c r="Y7" i="5"/>
  <c r="Y47" i="5" s="1"/>
  <c r="Z7" i="5"/>
  <c r="Z47" i="5" s="1"/>
  <c r="AA7" i="5"/>
  <c r="AA47" i="5" s="1"/>
  <c r="AB7" i="5"/>
  <c r="AB47" i="5" s="1"/>
  <c r="AC7" i="5"/>
  <c r="AC47" i="5" s="1"/>
  <c r="AD7" i="5"/>
  <c r="AD47" i="5" s="1"/>
  <c r="AE7" i="5"/>
  <c r="AE47" i="5" s="1"/>
  <c r="AF7" i="5"/>
  <c r="AF47" i="5" s="1"/>
  <c r="AG7" i="5"/>
  <c r="AG47" i="5" s="1"/>
  <c r="AH7" i="5"/>
  <c r="AH47" i="5" s="1"/>
  <c r="AI7" i="5"/>
  <c r="AI47" i="5" s="1"/>
  <c r="AJ7" i="5"/>
  <c r="AJ47" i="5" s="1"/>
  <c r="AK7" i="5"/>
  <c r="AK47" i="5" s="1"/>
  <c r="AL7" i="5"/>
  <c r="AL47" i="5" s="1"/>
  <c r="AM7" i="5"/>
  <c r="AM47" i="5" s="1"/>
  <c r="AN7" i="5"/>
  <c r="AN47" i="5" s="1"/>
  <c r="AO7" i="5"/>
  <c r="AO47" i="5" s="1"/>
  <c r="AP7" i="5"/>
  <c r="AP47" i="5" s="1"/>
  <c r="AQ7" i="5"/>
  <c r="AQ47" i="5" s="1"/>
  <c r="AR7" i="5"/>
  <c r="AR47" i="5" s="1"/>
  <c r="AS7" i="5"/>
  <c r="AS47" i="5" s="1"/>
  <c r="AT7" i="5"/>
  <c r="AT47" i="5" s="1"/>
  <c r="AU7" i="5"/>
  <c r="AU47" i="5" s="1"/>
  <c r="AV7" i="5"/>
  <c r="AV47" i="5" s="1"/>
  <c r="AW7" i="5"/>
  <c r="AW47" i="5" s="1"/>
  <c r="AX7" i="5"/>
  <c r="AX47" i="5" s="1"/>
  <c r="AY7" i="5"/>
  <c r="AY47" i="5" s="1"/>
  <c r="AZ7" i="5"/>
  <c r="AZ47" i="5" s="1"/>
  <c r="BA7" i="5"/>
  <c r="BA47" i="5" s="1"/>
  <c r="F7" i="5"/>
  <c r="F58" i="5" l="1"/>
  <c r="AX48" i="5"/>
  <c r="AV48" i="5"/>
  <c r="AN48" i="5"/>
  <c r="AF48" i="5"/>
  <c r="X48" i="5"/>
  <c r="P48" i="5"/>
  <c r="H48" i="5"/>
  <c r="BA48" i="5"/>
  <c r="AS48" i="5"/>
  <c r="AK48" i="5"/>
  <c r="AC48" i="5"/>
  <c r="U48" i="5"/>
  <c r="M48" i="5"/>
  <c r="AE48" i="5"/>
  <c r="W48" i="5"/>
  <c r="O48" i="5"/>
  <c r="G48" i="5"/>
  <c r="F47" i="5"/>
  <c r="AY48" i="5"/>
  <c r="AQ48" i="5"/>
  <c r="AI48" i="5"/>
  <c r="AA48" i="5"/>
  <c r="S48" i="5"/>
  <c r="AU48" i="5"/>
  <c r="AM48" i="5"/>
  <c r="V58" i="5"/>
  <c r="V68" i="5"/>
  <c r="N58" i="5"/>
  <c r="N68" i="5"/>
  <c r="F48" i="5"/>
  <c r="F51" i="5" s="1"/>
  <c r="AT48" i="5"/>
  <c r="AL48" i="5"/>
  <c r="AD48" i="5"/>
  <c r="V48" i="5"/>
  <c r="N48" i="5"/>
  <c r="AU58" i="5"/>
  <c r="AU68" i="5"/>
  <c r="AM58" i="5"/>
  <c r="AM68" i="5"/>
  <c r="AE58" i="5"/>
  <c r="AE68" i="5"/>
  <c r="W58" i="5"/>
  <c r="W68" i="5"/>
  <c r="O58" i="5"/>
  <c r="O68" i="5"/>
  <c r="G58" i="5"/>
  <c r="G68" i="5"/>
  <c r="AT57" i="5"/>
  <c r="AT67" i="5"/>
  <c r="AL57" i="5"/>
  <c r="AL67" i="5"/>
  <c r="AD57" i="5"/>
  <c r="AD67" i="5"/>
  <c r="V57" i="5"/>
  <c r="V67" i="5"/>
  <c r="N57" i="5"/>
  <c r="N67" i="5"/>
  <c r="AT58" i="5"/>
  <c r="AT68" i="5"/>
  <c r="U57" i="5"/>
  <c r="U67" i="5"/>
  <c r="BA58" i="5"/>
  <c r="BA68" i="5"/>
  <c r="AS58" i="5"/>
  <c r="AS68" i="5"/>
  <c r="AK58" i="5"/>
  <c r="AK68" i="5"/>
  <c r="AC58" i="5"/>
  <c r="AC68" i="5"/>
  <c r="U58" i="5"/>
  <c r="U62" i="5" s="1"/>
  <c r="U68" i="5"/>
  <c r="U72" i="5" s="1"/>
  <c r="M58" i="5"/>
  <c r="M68" i="5"/>
  <c r="AZ57" i="5"/>
  <c r="AZ67" i="5"/>
  <c r="AR57" i="5"/>
  <c r="AR67" i="5"/>
  <c r="AJ57" i="5"/>
  <c r="AJ67" i="5"/>
  <c r="AB57" i="5"/>
  <c r="AB67" i="5"/>
  <c r="T57" i="5"/>
  <c r="T67" i="5"/>
  <c r="L57" i="5"/>
  <c r="L67" i="5"/>
  <c r="AS57" i="5"/>
  <c r="AS67" i="5"/>
  <c r="AZ68" i="5"/>
  <c r="AZ58" i="5"/>
  <c r="AR68" i="5"/>
  <c r="AR58" i="5"/>
  <c r="AJ58" i="5"/>
  <c r="AJ68" i="5"/>
  <c r="AB68" i="5"/>
  <c r="AB58" i="5"/>
  <c r="T68" i="5"/>
  <c r="T72" i="5" s="1"/>
  <c r="T58" i="5"/>
  <c r="T62" i="5" s="1"/>
  <c r="L68" i="5"/>
  <c r="L58" i="5"/>
  <c r="AY57" i="5"/>
  <c r="AY67" i="5"/>
  <c r="AQ57" i="5"/>
  <c r="AQ67" i="5"/>
  <c r="AI57" i="5"/>
  <c r="AI67" i="5"/>
  <c r="AA67" i="5"/>
  <c r="AA57" i="5"/>
  <c r="S57" i="5"/>
  <c r="S67" i="5"/>
  <c r="K67" i="5"/>
  <c r="K57" i="5"/>
  <c r="AD58" i="5"/>
  <c r="AD68" i="5"/>
  <c r="AK57" i="5"/>
  <c r="AK67" i="5"/>
  <c r="AY58" i="5"/>
  <c r="AY68" i="5"/>
  <c r="AQ58" i="5"/>
  <c r="AQ68" i="5"/>
  <c r="AI58" i="5"/>
  <c r="AI68" i="5"/>
  <c r="AA58" i="5"/>
  <c r="AA68" i="5"/>
  <c r="S58" i="5"/>
  <c r="S62" i="5" s="1"/>
  <c r="S68" i="5"/>
  <c r="S72" i="5" s="1"/>
  <c r="K58" i="5"/>
  <c r="K68" i="5"/>
  <c r="AX57" i="5"/>
  <c r="AX67" i="5"/>
  <c r="AP57" i="5"/>
  <c r="AP67" i="5"/>
  <c r="AH57" i="5"/>
  <c r="AH67" i="5"/>
  <c r="Z57" i="5"/>
  <c r="Z67" i="5"/>
  <c r="R57" i="5"/>
  <c r="R67" i="5"/>
  <c r="J57" i="5"/>
  <c r="J67" i="5"/>
  <c r="BA57" i="5"/>
  <c r="BA67" i="5"/>
  <c r="AX58" i="5"/>
  <c r="AX68" i="5"/>
  <c r="AP58" i="5"/>
  <c r="AP68" i="5"/>
  <c r="AH58" i="5"/>
  <c r="AH68" i="5"/>
  <c r="Z58" i="5"/>
  <c r="Z68" i="5"/>
  <c r="R58" i="5"/>
  <c r="R62" i="5" s="1"/>
  <c r="R68" i="5"/>
  <c r="R72" i="5" s="1"/>
  <c r="J58" i="5"/>
  <c r="J68" i="5"/>
  <c r="AW57" i="5"/>
  <c r="AW67" i="5"/>
  <c r="AO57" i="5"/>
  <c r="AO67" i="5"/>
  <c r="AG57" i="5"/>
  <c r="AG67" i="5"/>
  <c r="Y57" i="5"/>
  <c r="Y67" i="5"/>
  <c r="Q57" i="5"/>
  <c r="Q67" i="5"/>
  <c r="I57" i="5"/>
  <c r="I67" i="5"/>
  <c r="M57" i="5"/>
  <c r="M67" i="5"/>
  <c r="AW58" i="5"/>
  <c r="AW68" i="5"/>
  <c r="AO58" i="5"/>
  <c r="AO68" i="5"/>
  <c r="AG58" i="5"/>
  <c r="AG68" i="5"/>
  <c r="Y58" i="5"/>
  <c r="Y68" i="5"/>
  <c r="Q58" i="5"/>
  <c r="Q68" i="5"/>
  <c r="I58" i="5"/>
  <c r="I68" i="5"/>
  <c r="AV57" i="5"/>
  <c r="AV67" i="5"/>
  <c r="AN57" i="5"/>
  <c r="AN67" i="5"/>
  <c r="AF57" i="5"/>
  <c r="AF67" i="5"/>
  <c r="X57" i="5"/>
  <c r="X67" i="5"/>
  <c r="P57" i="5"/>
  <c r="P67" i="5"/>
  <c r="H57" i="5"/>
  <c r="H67" i="5"/>
  <c r="AL58" i="5"/>
  <c r="AL68" i="5"/>
  <c r="AC57" i="5"/>
  <c r="AC67" i="5"/>
  <c r="AV58" i="5"/>
  <c r="AV68" i="5"/>
  <c r="AN58" i="5"/>
  <c r="AN68" i="5"/>
  <c r="AF58" i="5"/>
  <c r="AF68" i="5"/>
  <c r="X58" i="5"/>
  <c r="X68" i="5"/>
  <c r="P58" i="5"/>
  <c r="P68" i="5"/>
  <c r="H58" i="5"/>
  <c r="H68" i="5"/>
  <c r="AU57" i="5"/>
  <c r="AU67" i="5"/>
  <c r="AM57" i="5"/>
  <c r="AM67" i="5"/>
  <c r="AE57" i="5"/>
  <c r="AE67" i="5"/>
  <c r="W57" i="5"/>
  <c r="W67" i="5"/>
  <c r="O57" i="5"/>
  <c r="O67" i="5"/>
  <c r="G57" i="5"/>
  <c r="G67" i="5"/>
  <c r="F67" i="5"/>
  <c r="F68" i="5"/>
  <c r="G30" i="5"/>
  <c r="F30" i="5"/>
  <c r="G29" i="5"/>
  <c r="F29" i="5"/>
  <c r="F70" i="5" l="1"/>
  <c r="F72" i="5" s="1"/>
  <c r="F52" i="5"/>
  <c r="F62" i="5"/>
  <c r="G72" i="5"/>
  <c r="G62" i="5"/>
  <c r="F69" i="5"/>
  <c r="F71" i="5" s="1"/>
  <c r="D269" i="2" s="1"/>
  <c r="F61" i="5"/>
  <c r="D267" i="2" s="1"/>
  <c r="F53" i="5" l="1"/>
  <c r="D105" i="2" s="1"/>
  <c r="F73" i="5"/>
  <c r="D205" i="2" s="1"/>
  <c r="F63" i="5"/>
  <c r="D155" i="2" s="1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2" i="3"/>
  <c r="H36" i="5" l="1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G3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G6" i="5"/>
  <c r="H16" i="5"/>
  <c r="I16" i="5"/>
  <c r="J16" i="5"/>
  <c r="K16" i="5"/>
  <c r="L16" i="5"/>
  <c r="M16" i="5"/>
  <c r="N16" i="5"/>
  <c r="O16" i="5"/>
  <c r="P16" i="5"/>
  <c r="Q16" i="5"/>
  <c r="R16" i="5"/>
  <c r="R61" i="5" s="1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G16" i="5"/>
  <c r="R63" i="5" l="1"/>
  <c r="T61" i="5"/>
  <c r="G61" i="5"/>
  <c r="U61" i="5"/>
  <c r="U63" i="5" s="1"/>
  <c r="R71" i="5"/>
  <c r="S61" i="5"/>
  <c r="S63" i="5" s="1"/>
  <c r="U71" i="5"/>
  <c r="U73" i="5" s="1"/>
  <c r="T71" i="5"/>
  <c r="F41" i="5"/>
  <c r="D265" i="2" s="1"/>
  <c r="D270" i="2" s="1"/>
  <c r="F42" i="5"/>
  <c r="G63" i="5" l="1"/>
  <c r="E155" i="2" s="1"/>
  <c r="E267" i="2"/>
  <c r="P278" i="2"/>
  <c r="P161" i="2"/>
  <c r="T63" i="5"/>
  <c r="Q161" i="2" s="1"/>
  <c r="Q278" i="2"/>
  <c r="R73" i="5"/>
  <c r="T73" i="5"/>
  <c r="Q211" i="2" s="1"/>
  <c r="Q280" i="2"/>
  <c r="G71" i="5"/>
  <c r="S71" i="5"/>
  <c r="S73" i="5" s="1"/>
  <c r="R52" i="5"/>
  <c r="F43" i="5"/>
  <c r="P211" i="2" l="1"/>
  <c r="P280" i="2"/>
  <c r="G73" i="5"/>
  <c r="E205" i="2" s="1"/>
  <c r="E269" i="2"/>
  <c r="R51" i="5"/>
  <c r="R53" i="5" s="1"/>
  <c r="S51" i="5" l="1"/>
  <c r="S52" i="5"/>
  <c r="S53" i="5" l="1"/>
  <c r="P111" i="2" s="1"/>
  <c r="U51" i="5"/>
  <c r="U52" i="5"/>
  <c r="G51" i="5"/>
  <c r="G52" i="5"/>
  <c r="T51" i="5"/>
  <c r="T52" i="5"/>
  <c r="H3" i="3"/>
  <c r="I3" i="3"/>
  <c r="J3" i="3"/>
  <c r="H4" i="3"/>
  <c r="I4" i="3"/>
  <c r="J4" i="3"/>
  <c r="H5" i="3"/>
  <c r="I5" i="3"/>
  <c r="J5" i="3"/>
  <c r="H6" i="3"/>
  <c r="I6" i="3"/>
  <c r="J6" i="3"/>
  <c r="H7" i="3"/>
  <c r="I7" i="3"/>
  <c r="J7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3" i="3"/>
  <c r="I23" i="3"/>
  <c r="J23" i="3"/>
  <c r="H24" i="3"/>
  <c r="I24" i="3"/>
  <c r="J24" i="3"/>
  <c r="H25" i="3"/>
  <c r="I25" i="3"/>
  <c r="J25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1" i="3"/>
  <c r="I41" i="3"/>
  <c r="J41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7" i="3"/>
  <c r="I47" i="3"/>
  <c r="J47" i="3"/>
  <c r="H48" i="3"/>
  <c r="I48" i="3"/>
  <c r="J48" i="3"/>
  <c r="H49" i="3"/>
  <c r="I49" i="3"/>
  <c r="J49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7" i="3"/>
  <c r="I57" i="3"/>
  <c r="J57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3" i="3"/>
  <c r="I63" i="3"/>
  <c r="J63" i="3"/>
  <c r="H64" i="3"/>
  <c r="I64" i="3"/>
  <c r="J64" i="3"/>
  <c r="H65" i="3"/>
  <c r="I65" i="3"/>
  <c r="J65" i="3"/>
  <c r="H66" i="3"/>
  <c r="I66" i="3"/>
  <c r="J66" i="3"/>
  <c r="H67" i="3"/>
  <c r="I67" i="3"/>
  <c r="J67" i="3"/>
  <c r="H68" i="3"/>
  <c r="I68" i="3"/>
  <c r="J68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H76" i="3"/>
  <c r="I76" i="3"/>
  <c r="J76" i="3"/>
  <c r="H77" i="3"/>
  <c r="I77" i="3"/>
  <c r="J77" i="3"/>
  <c r="H78" i="3"/>
  <c r="I78" i="3"/>
  <c r="J78" i="3"/>
  <c r="H79" i="3"/>
  <c r="I79" i="3"/>
  <c r="J79" i="3"/>
  <c r="H80" i="3"/>
  <c r="I80" i="3"/>
  <c r="J80" i="3"/>
  <c r="H81" i="3"/>
  <c r="I81" i="3"/>
  <c r="J81" i="3"/>
  <c r="H82" i="3"/>
  <c r="I82" i="3"/>
  <c r="J82" i="3"/>
  <c r="H83" i="3"/>
  <c r="I83" i="3"/>
  <c r="J83" i="3"/>
  <c r="H84" i="3"/>
  <c r="I84" i="3"/>
  <c r="J84" i="3"/>
  <c r="H85" i="3"/>
  <c r="I85" i="3"/>
  <c r="J85" i="3"/>
  <c r="H86" i="3"/>
  <c r="I86" i="3"/>
  <c r="J86" i="3"/>
  <c r="H87" i="3"/>
  <c r="I87" i="3"/>
  <c r="J87" i="3"/>
  <c r="H88" i="3"/>
  <c r="I88" i="3"/>
  <c r="J88" i="3"/>
  <c r="H89" i="3"/>
  <c r="I89" i="3"/>
  <c r="J89" i="3"/>
  <c r="H90" i="3"/>
  <c r="I90" i="3"/>
  <c r="J90" i="3"/>
  <c r="H91" i="3"/>
  <c r="I91" i="3"/>
  <c r="J91" i="3"/>
  <c r="H92" i="3"/>
  <c r="I92" i="3"/>
  <c r="J92" i="3"/>
  <c r="H93" i="3"/>
  <c r="I93" i="3"/>
  <c r="J93" i="3"/>
  <c r="H94" i="3"/>
  <c r="I94" i="3"/>
  <c r="J94" i="3"/>
  <c r="H95" i="3"/>
  <c r="I95" i="3"/>
  <c r="J95" i="3"/>
  <c r="H96" i="3"/>
  <c r="I96" i="3"/>
  <c r="J96" i="3"/>
  <c r="H97" i="3"/>
  <c r="I97" i="3"/>
  <c r="J97" i="3"/>
  <c r="H98" i="3"/>
  <c r="I98" i="3"/>
  <c r="J98" i="3"/>
  <c r="H99" i="3"/>
  <c r="I99" i="3"/>
  <c r="J99" i="3"/>
  <c r="H100" i="3"/>
  <c r="I100" i="3"/>
  <c r="J100" i="3"/>
  <c r="H101" i="3"/>
  <c r="I101" i="3"/>
  <c r="J101" i="3"/>
  <c r="H102" i="3"/>
  <c r="I102" i="3"/>
  <c r="J102" i="3"/>
  <c r="H103" i="3"/>
  <c r="I103" i="3"/>
  <c r="J103" i="3"/>
  <c r="H104" i="3"/>
  <c r="I104" i="3"/>
  <c r="J104" i="3"/>
  <c r="H105" i="3"/>
  <c r="I105" i="3"/>
  <c r="J105" i="3"/>
  <c r="H106" i="3"/>
  <c r="I106" i="3"/>
  <c r="J106" i="3"/>
  <c r="H107" i="3"/>
  <c r="I107" i="3"/>
  <c r="J107" i="3"/>
  <c r="H108" i="3"/>
  <c r="I108" i="3"/>
  <c r="J108" i="3"/>
  <c r="H109" i="3"/>
  <c r="I109" i="3"/>
  <c r="J109" i="3"/>
  <c r="H110" i="3"/>
  <c r="I110" i="3"/>
  <c r="J110" i="3"/>
  <c r="H111" i="3"/>
  <c r="I111" i="3"/>
  <c r="J111" i="3"/>
  <c r="H112" i="3"/>
  <c r="I112" i="3"/>
  <c r="J112" i="3"/>
  <c r="H113" i="3"/>
  <c r="I113" i="3"/>
  <c r="J113" i="3"/>
  <c r="H114" i="3"/>
  <c r="I114" i="3"/>
  <c r="J114" i="3"/>
  <c r="H115" i="3"/>
  <c r="I115" i="3"/>
  <c r="J115" i="3"/>
  <c r="H116" i="3"/>
  <c r="I116" i="3"/>
  <c r="J116" i="3"/>
  <c r="H117" i="3"/>
  <c r="I117" i="3"/>
  <c r="J117" i="3"/>
  <c r="H118" i="3"/>
  <c r="I118" i="3"/>
  <c r="J118" i="3"/>
  <c r="H119" i="3"/>
  <c r="I119" i="3"/>
  <c r="J119" i="3"/>
  <c r="H120" i="3"/>
  <c r="I120" i="3"/>
  <c r="J120" i="3"/>
  <c r="H121" i="3"/>
  <c r="I121" i="3"/>
  <c r="J121" i="3"/>
  <c r="H122" i="3"/>
  <c r="I122" i="3"/>
  <c r="J122" i="3"/>
  <c r="H123" i="3"/>
  <c r="I123" i="3"/>
  <c r="J123" i="3"/>
  <c r="H124" i="3"/>
  <c r="I124" i="3"/>
  <c r="J124" i="3"/>
  <c r="H125" i="3"/>
  <c r="I125" i="3"/>
  <c r="J125" i="3"/>
  <c r="H126" i="3"/>
  <c r="I126" i="3"/>
  <c r="J126" i="3"/>
  <c r="H127" i="3"/>
  <c r="I127" i="3"/>
  <c r="J127" i="3"/>
  <c r="H128" i="3"/>
  <c r="I128" i="3"/>
  <c r="J128" i="3"/>
  <c r="H129" i="3"/>
  <c r="I129" i="3"/>
  <c r="J129" i="3"/>
  <c r="H130" i="3"/>
  <c r="I130" i="3"/>
  <c r="J130" i="3"/>
  <c r="H131" i="3"/>
  <c r="I131" i="3"/>
  <c r="J131" i="3"/>
  <c r="H132" i="3"/>
  <c r="I132" i="3"/>
  <c r="J132" i="3"/>
  <c r="H133" i="3"/>
  <c r="I133" i="3"/>
  <c r="J133" i="3"/>
  <c r="H134" i="3"/>
  <c r="I134" i="3"/>
  <c r="J134" i="3"/>
  <c r="H135" i="3"/>
  <c r="I135" i="3"/>
  <c r="J135" i="3"/>
  <c r="H136" i="3"/>
  <c r="I136" i="3"/>
  <c r="J136" i="3"/>
  <c r="H137" i="3"/>
  <c r="I137" i="3"/>
  <c r="J137" i="3"/>
  <c r="H138" i="3"/>
  <c r="I138" i="3"/>
  <c r="J138" i="3"/>
  <c r="H139" i="3"/>
  <c r="I139" i="3"/>
  <c r="J139" i="3"/>
  <c r="H140" i="3"/>
  <c r="I140" i="3"/>
  <c r="J140" i="3"/>
  <c r="H141" i="3"/>
  <c r="I141" i="3"/>
  <c r="J141" i="3"/>
  <c r="H142" i="3"/>
  <c r="I142" i="3"/>
  <c r="J142" i="3"/>
  <c r="H143" i="3"/>
  <c r="I143" i="3"/>
  <c r="J143" i="3"/>
  <c r="H144" i="3"/>
  <c r="I144" i="3"/>
  <c r="J144" i="3"/>
  <c r="H145" i="3"/>
  <c r="I145" i="3"/>
  <c r="J145" i="3"/>
  <c r="H146" i="3"/>
  <c r="I146" i="3"/>
  <c r="J146" i="3"/>
  <c r="H147" i="3"/>
  <c r="I147" i="3"/>
  <c r="J147" i="3"/>
  <c r="H148" i="3"/>
  <c r="I148" i="3"/>
  <c r="J148" i="3"/>
  <c r="H149" i="3"/>
  <c r="I149" i="3"/>
  <c r="J149" i="3"/>
  <c r="H150" i="3"/>
  <c r="I150" i="3"/>
  <c r="J150" i="3"/>
  <c r="H151" i="3"/>
  <c r="I151" i="3"/>
  <c r="J151" i="3"/>
  <c r="H152" i="3"/>
  <c r="I152" i="3"/>
  <c r="J152" i="3"/>
  <c r="H153" i="3"/>
  <c r="I153" i="3"/>
  <c r="J153" i="3"/>
  <c r="H154" i="3"/>
  <c r="I154" i="3"/>
  <c r="J154" i="3"/>
  <c r="H155" i="3"/>
  <c r="I155" i="3"/>
  <c r="J155" i="3"/>
  <c r="H156" i="3"/>
  <c r="I156" i="3"/>
  <c r="J156" i="3"/>
  <c r="H157" i="3"/>
  <c r="I157" i="3"/>
  <c r="J157" i="3"/>
  <c r="H158" i="3"/>
  <c r="I158" i="3"/>
  <c r="J158" i="3"/>
  <c r="H159" i="3"/>
  <c r="I159" i="3"/>
  <c r="J159" i="3"/>
  <c r="H160" i="3"/>
  <c r="I160" i="3"/>
  <c r="J160" i="3"/>
  <c r="H161" i="3"/>
  <c r="I161" i="3"/>
  <c r="J161" i="3"/>
  <c r="H162" i="3"/>
  <c r="I162" i="3"/>
  <c r="J162" i="3"/>
  <c r="H163" i="3"/>
  <c r="I163" i="3"/>
  <c r="J163" i="3"/>
  <c r="H164" i="3"/>
  <c r="I164" i="3"/>
  <c r="J164" i="3"/>
  <c r="H165" i="3"/>
  <c r="I165" i="3"/>
  <c r="J165" i="3"/>
  <c r="H166" i="3"/>
  <c r="I166" i="3"/>
  <c r="J166" i="3"/>
  <c r="H167" i="3"/>
  <c r="I167" i="3"/>
  <c r="J167" i="3"/>
  <c r="H168" i="3"/>
  <c r="I168" i="3"/>
  <c r="J168" i="3"/>
  <c r="H169" i="3"/>
  <c r="I169" i="3"/>
  <c r="J169" i="3"/>
  <c r="H170" i="3"/>
  <c r="I170" i="3"/>
  <c r="J170" i="3"/>
  <c r="H171" i="3"/>
  <c r="I171" i="3"/>
  <c r="J171" i="3"/>
  <c r="H172" i="3"/>
  <c r="I172" i="3"/>
  <c r="J172" i="3"/>
  <c r="H173" i="3"/>
  <c r="I173" i="3"/>
  <c r="J173" i="3"/>
  <c r="H174" i="3"/>
  <c r="I174" i="3"/>
  <c r="J174" i="3"/>
  <c r="H175" i="3"/>
  <c r="I175" i="3"/>
  <c r="J175" i="3"/>
  <c r="H176" i="3"/>
  <c r="I176" i="3"/>
  <c r="J176" i="3"/>
  <c r="H177" i="3"/>
  <c r="I177" i="3"/>
  <c r="J177" i="3"/>
  <c r="H178" i="3"/>
  <c r="I178" i="3"/>
  <c r="J178" i="3"/>
  <c r="H179" i="3"/>
  <c r="I179" i="3"/>
  <c r="J179" i="3"/>
  <c r="H180" i="3"/>
  <c r="I180" i="3"/>
  <c r="J180" i="3"/>
  <c r="H181" i="3"/>
  <c r="I181" i="3"/>
  <c r="J181" i="3"/>
  <c r="H182" i="3"/>
  <c r="I182" i="3"/>
  <c r="J182" i="3"/>
  <c r="H183" i="3"/>
  <c r="I183" i="3"/>
  <c r="J183" i="3"/>
  <c r="H184" i="3"/>
  <c r="I184" i="3"/>
  <c r="J184" i="3"/>
  <c r="H185" i="3"/>
  <c r="I185" i="3"/>
  <c r="J185" i="3"/>
  <c r="H186" i="3"/>
  <c r="I186" i="3"/>
  <c r="J186" i="3"/>
  <c r="H187" i="3"/>
  <c r="I187" i="3"/>
  <c r="J187" i="3"/>
  <c r="H188" i="3"/>
  <c r="I188" i="3"/>
  <c r="J188" i="3"/>
  <c r="H189" i="3"/>
  <c r="I189" i="3"/>
  <c r="J189" i="3"/>
  <c r="H190" i="3"/>
  <c r="I190" i="3"/>
  <c r="J190" i="3"/>
  <c r="H191" i="3"/>
  <c r="I191" i="3"/>
  <c r="J191" i="3"/>
  <c r="H192" i="3"/>
  <c r="I192" i="3"/>
  <c r="J192" i="3"/>
  <c r="H193" i="3"/>
  <c r="I193" i="3"/>
  <c r="J193" i="3"/>
  <c r="H194" i="3"/>
  <c r="I194" i="3"/>
  <c r="J194" i="3"/>
  <c r="H195" i="3"/>
  <c r="I195" i="3"/>
  <c r="J195" i="3"/>
  <c r="H196" i="3"/>
  <c r="I196" i="3"/>
  <c r="J196" i="3"/>
  <c r="H197" i="3"/>
  <c r="I197" i="3"/>
  <c r="J197" i="3"/>
  <c r="H198" i="3"/>
  <c r="I198" i="3"/>
  <c r="J198" i="3"/>
  <c r="H199" i="3"/>
  <c r="I199" i="3"/>
  <c r="J199" i="3"/>
  <c r="H200" i="3"/>
  <c r="I200" i="3"/>
  <c r="J200" i="3"/>
  <c r="H201" i="3"/>
  <c r="I201" i="3"/>
  <c r="J201" i="3"/>
  <c r="H202" i="3"/>
  <c r="I202" i="3"/>
  <c r="J202" i="3"/>
  <c r="H203" i="3"/>
  <c r="I203" i="3"/>
  <c r="J203" i="3"/>
  <c r="H204" i="3"/>
  <c r="I204" i="3"/>
  <c r="J204" i="3"/>
  <c r="H205" i="3"/>
  <c r="I205" i="3"/>
  <c r="J205" i="3"/>
  <c r="H206" i="3"/>
  <c r="I206" i="3"/>
  <c r="J206" i="3"/>
  <c r="H207" i="3"/>
  <c r="I207" i="3"/>
  <c r="J207" i="3"/>
  <c r="H208" i="3"/>
  <c r="I208" i="3"/>
  <c r="J208" i="3"/>
  <c r="H209" i="3"/>
  <c r="I209" i="3"/>
  <c r="J209" i="3"/>
  <c r="H210" i="3"/>
  <c r="I210" i="3"/>
  <c r="J210" i="3"/>
  <c r="H211" i="3"/>
  <c r="I211" i="3"/>
  <c r="J211" i="3"/>
  <c r="H212" i="3"/>
  <c r="I212" i="3"/>
  <c r="J212" i="3"/>
  <c r="H213" i="3"/>
  <c r="I213" i="3"/>
  <c r="J213" i="3"/>
  <c r="H214" i="3"/>
  <c r="I214" i="3"/>
  <c r="J214" i="3"/>
  <c r="H215" i="3"/>
  <c r="I215" i="3"/>
  <c r="J215" i="3"/>
  <c r="H216" i="3"/>
  <c r="I216" i="3"/>
  <c r="J216" i="3"/>
  <c r="H217" i="3"/>
  <c r="I217" i="3"/>
  <c r="J217" i="3"/>
  <c r="H218" i="3"/>
  <c r="I218" i="3"/>
  <c r="J218" i="3"/>
  <c r="H219" i="3"/>
  <c r="I219" i="3"/>
  <c r="J219" i="3"/>
  <c r="H220" i="3"/>
  <c r="I220" i="3"/>
  <c r="J220" i="3"/>
  <c r="H221" i="3"/>
  <c r="I221" i="3"/>
  <c r="J221" i="3"/>
  <c r="H222" i="3"/>
  <c r="I222" i="3"/>
  <c r="J222" i="3"/>
  <c r="H223" i="3"/>
  <c r="I223" i="3"/>
  <c r="J223" i="3"/>
  <c r="H224" i="3"/>
  <c r="I224" i="3"/>
  <c r="J224" i="3"/>
  <c r="H225" i="3"/>
  <c r="I225" i="3"/>
  <c r="J225" i="3"/>
  <c r="H226" i="3"/>
  <c r="I226" i="3"/>
  <c r="J226" i="3"/>
  <c r="H227" i="3"/>
  <c r="I227" i="3"/>
  <c r="J227" i="3"/>
  <c r="H228" i="3"/>
  <c r="I228" i="3"/>
  <c r="J228" i="3"/>
  <c r="H229" i="3"/>
  <c r="I229" i="3"/>
  <c r="J229" i="3"/>
  <c r="H230" i="3"/>
  <c r="I230" i="3"/>
  <c r="J230" i="3"/>
  <c r="H231" i="3"/>
  <c r="I231" i="3"/>
  <c r="J231" i="3"/>
  <c r="H232" i="3"/>
  <c r="I232" i="3"/>
  <c r="J232" i="3"/>
  <c r="H233" i="3"/>
  <c r="I233" i="3"/>
  <c r="J233" i="3"/>
  <c r="H234" i="3"/>
  <c r="I234" i="3"/>
  <c r="J234" i="3"/>
  <c r="H235" i="3"/>
  <c r="I235" i="3"/>
  <c r="J235" i="3"/>
  <c r="H236" i="3"/>
  <c r="I236" i="3"/>
  <c r="J236" i="3"/>
  <c r="H237" i="3"/>
  <c r="I237" i="3"/>
  <c r="J237" i="3"/>
  <c r="H238" i="3"/>
  <c r="I238" i="3"/>
  <c r="J238" i="3"/>
  <c r="H239" i="3"/>
  <c r="I239" i="3"/>
  <c r="J239" i="3"/>
  <c r="H240" i="3"/>
  <c r="I240" i="3"/>
  <c r="J240" i="3"/>
  <c r="H241" i="3"/>
  <c r="I241" i="3"/>
  <c r="J241" i="3"/>
  <c r="H242" i="3"/>
  <c r="I242" i="3"/>
  <c r="J242" i="3"/>
  <c r="H243" i="3"/>
  <c r="I243" i="3"/>
  <c r="J243" i="3"/>
  <c r="H244" i="3"/>
  <c r="I244" i="3"/>
  <c r="J244" i="3"/>
  <c r="H245" i="3"/>
  <c r="I245" i="3"/>
  <c r="J245" i="3"/>
  <c r="H246" i="3"/>
  <c r="I246" i="3"/>
  <c r="J246" i="3"/>
  <c r="H247" i="3"/>
  <c r="I247" i="3"/>
  <c r="J247" i="3"/>
  <c r="H248" i="3"/>
  <c r="I248" i="3"/>
  <c r="J248" i="3"/>
  <c r="H249" i="3"/>
  <c r="I249" i="3"/>
  <c r="J249" i="3"/>
  <c r="H250" i="3"/>
  <c r="I250" i="3"/>
  <c r="J250" i="3"/>
  <c r="H251" i="3"/>
  <c r="I251" i="3"/>
  <c r="J251" i="3"/>
  <c r="H252" i="3"/>
  <c r="I252" i="3"/>
  <c r="J252" i="3"/>
  <c r="H253" i="3"/>
  <c r="I253" i="3"/>
  <c r="J253" i="3"/>
  <c r="H254" i="3"/>
  <c r="I254" i="3"/>
  <c r="J254" i="3"/>
  <c r="H255" i="3"/>
  <c r="I255" i="3"/>
  <c r="J255" i="3"/>
  <c r="H256" i="3"/>
  <c r="I256" i="3"/>
  <c r="J256" i="3"/>
  <c r="H257" i="3"/>
  <c r="I257" i="3"/>
  <c r="J257" i="3"/>
  <c r="H258" i="3"/>
  <c r="I258" i="3"/>
  <c r="J258" i="3"/>
  <c r="H259" i="3"/>
  <c r="I259" i="3"/>
  <c r="J259" i="3"/>
  <c r="H260" i="3"/>
  <c r="I260" i="3"/>
  <c r="J260" i="3"/>
  <c r="H261" i="3"/>
  <c r="I261" i="3"/>
  <c r="J261" i="3"/>
  <c r="H262" i="3"/>
  <c r="I262" i="3"/>
  <c r="J262" i="3"/>
  <c r="H263" i="3"/>
  <c r="I263" i="3"/>
  <c r="J263" i="3"/>
  <c r="H264" i="3"/>
  <c r="I264" i="3"/>
  <c r="J264" i="3"/>
  <c r="H265" i="3"/>
  <c r="I265" i="3"/>
  <c r="J265" i="3"/>
  <c r="H266" i="3"/>
  <c r="I266" i="3"/>
  <c r="J266" i="3"/>
  <c r="H267" i="3"/>
  <c r="I267" i="3"/>
  <c r="J267" i="3"/>
  <c r="H268" i="3"/>
  <c r="I268" i="3"/>
  <c r="J268" i="3"/>
  <c r="H269" i="3"/>
  <c r="I269" i="3"/>
  <c r="J269" i="3"/>
  <c r="H270" i="3"/>
  <c r="I270" i="3"/>
  <c r="J270" i="3"/>
  <c r="H271" i="3"/>
  <c r="I271" i="3"/>
  <c r="J271" i="3"/>
  <c r="H272" i="3"/>
  <c r="I272" i="3"/>
  <c r="J272" i="3"/>
  <c r="H273" i="3"/>
  <c r="I273" i="3"/>
  <c r="J273" i="3"/>
  <c r="H274" i="3"/>
  <c r="I274" i="3"/>
  <c r="J274" i="3"/>
  <c r="H275" i="3"/>
  <c r="I275" i="3"/>
  <c r="J275" i="3"/>
  <c r="H276" i="3"/>
  <c r="I276" i="3"/>
  <c r="J276" i="3"/>
  <c r="H277" i="3"/>
  <c r="I277" i="3"/>
  <c r="J277" i="3"/>
  <c r="H278" i="3"/>
  <c r="I278" i="3"/>
  <c r="J278" i="3"/>
  <c r="H279" i="3"/>
  <c r="I279" i="3"/>
  <c r="J279" i="3"/>
  <c r="H280" i="3"/>
  <c r="I280" i="3"/>
  <c r="J280" i="3"/>
  <c r="H281" i="3"/>
  <c r="I281" i="3"/>
  <c r="J281" i="3"/>
  <c r="H282" i="3"/>
  <c r="I282" i="3"/>
  <c r="J282" i="3"/>
  <c r="H283" i="3"/>
  <c r="I283" i="3"/>
  <c r="J283" i="3"/>
  <c r="H284" i="3"/>
  <c r="I284" i="3"/>
  <c r="J284" i="3"/>
  <c r="H285" i="3"/>
  <c r="I285" i="3"/>
  <c r="J285" i="3"/>
  <c r="H286" i="3"/>
  <c r="I286" i="3"/>
  <c r="J286" i="3"/>
  <c r="H287" i="3"/>
  <c r="I287" i="3"/>
  <c r="J287" i="3"/>
  <c r="H288" i="3"/>
  <c r="I288" i="3"/>
  <c r="J288" i="3"/>
  <c r="H289" i="3"/>
  <c r="I289" i="3"/>
  <c r="J289" i="3"/>
  <c r="H290" i="3"/>
  <c r="I290" i="3"/>
  <c r="J290" i="3"/>
  <c r="H291" i="3"/>
  <c r="I291" i="3"/>
  <c r="J291" i="3"/>
  <c r="H292" i="3"/>
  <c r="I292" i="3"/>
  <c r="J292" i="3"/>
  <c r="H293" i="3"/>
  <c r="I293" i="3"/>
  <c r="J293" i="3"/>
  <c r="H294" i="3"/>
  <c r="I294" i="3"/>
  <c r="J294" i="3"/>
  <c r="H295" i="3"/>
  <c r="I295" i="3"/>
  <c r="J295" i="3"/>
  <c r="H296" i="3"/>
  <c r="I296" i="3"/>
  <c r="J296" i="3"/>
  <c r="H297" i="3"/>
  <c r="I297" i="3"/>
  <c r="J297" i="3"/>
  <c r="H298" i="3"/>
  <c r="I298" i="3"/>
  <c r="J298" i="3"/>
  <c r="H299" i="3"/>
  <c r="I299" i="3"/>
  <c r="J299" i="3"/>
  <c r="H300" i="3"/>
  <c r="I300" i="3"/>
  <c r="J300" i="3"/>
  <c r="H301" i="3"/>
  <c r="I301" i="3"/>
  <c r="J301" i="3"/>
  <c r="H302" i="3"/>
  <c r="I302" i="3"/>
  <c r="J302" i="3"/>
  <c r="H303" i="3"/>
  <c r="I303" i="3"/>
  <c r="J303" i="3"/>
  <c r="H304" i="3"/>
  <c r="I304" i="3"/>
  <c r="J304" i="3"/>
  <c r="H305" i="3"/>
  <c r="I305" i="3"/>
  <c r="J305" i="3"/>
  <c r="H306" i="3"/>
  <c r="I306" i="3"/>
  <c r="J306" i="3"/>
  <c r="H307" i="3"/>
  <c r="I307" i="3"/>
  <c r="J307" i="3"/>
  <c r="H308" i="3"/>
  <c r="I308" i="3"/>
  <c r="J308" i="3"/>
  <c r="H309" i="3"/>
  <c r="I309" i="3"/>
  <c r="J309" i="3"/>
  <c r="H310" i="3"/>
  <c r="I310" i="3"/>
  <c r="J310" i="3"/>
  <c r="H311" i="3"/>
  <c r="I311" i="3"/>
  <c r="J311" i="3"/>
  <c r="H312" i="3"/>
  <c r="I312" i="3"/>
  <c r="J312" i="3"/>
  <c r="H313" i="3"/>
  <c r="I313" i="3"/>
  <c r="J313" i="3"/>
  <c r="H314" i="3"/>
  <c r="I314" i="3"/>
  <c r="J314" i="3"/>
  <c r="H315" i="3"/>
  <c r="I315" i="3"/>
  <c r="J315" i="3"/>
  <c r="H316" i="3"/>
  <c r="I316" i="3"/>
  <c r="J316" i="3"/>
  <c r="H317" i="3"/>
  <c r="I317" i="3"/>
  <c r="J317" i="3"/>
  <c r="H318" i="3"/>
  <c r="I318" i="3"/>
  <c r="J318" i="3"/>
  <c r="H319" i="3"/>
  <c r="I319" i="3"/>
  <c r="J319" i="3"/>
  <c r="H320" i="3"/>
  <c r="I320" i="3"/>
  <c r="J320" i="3"/>
  <c r="H321" i="3"/>
  <c r="I321" i="3"/>
  <c r="J321" i="3"/>
  <c r="H322" i="3"/>
  <c r="I322" i="3"/>
  <c r="J322" i="3"/>
  <c r="H323" i="3"/>
  <c r="I323" i="3"/>
  <c r="J323" i="3"/>
  <c r="H324" i="3"/>
  <c r="I324" i="3"/>
  <c r="J324" i="3"/>
  <c r="H325" i="3"/>
  <c r="I325" i="3"/>
  <c r="J325" i="3"/>
  <c r="H326" i="3"/>
  <c r="I326" i="3"/>
  <c r="J326" i="3"/>
  <c r="H327" i="3"/>
  <c r="I327" i="3"/>
  <c r="J327" i="3"/>
  <c r="H328" i="3"/>
  <c r="I328" i="3"/>
  <c r="J328" i="3"/>
  <c r="H329" i="3"/>
  <c r="I329" i="3"/>
  <c r="J329" i="3"/>
  <c r="H330" i="3"/>
  <c r="I330" i="3"/>
  <c r="J330" i="3"/>
  <c r="H331" i="3"/>
  <c r="I331" i="3"/>
  <c r="J331" i="3"/>
  <c r="H332" i="3"/>
  <c r="I332" i="3"/>
  <c r="J332" i="3"/>
  <c r="H333" i="3"/>
  <c r="I333" i="3"/>
  <c r="J333" i="3"/>
  <c r="H334" i="3"/>
  <c r="I334" i="3"/>
  <c r="J334" i="3"/>
  <c r="H335" i="3"/>
  <c r="I335" i="3"/>
  <c r="J335" i="3"/>
  <c r="H336" i="3"/>
  <c r="I336" i="3"/>
  <c r="J336" i="3"/>
  <c r="H337" i="3"/>
  <c r="I337" i="3"/>
  <c r="J337" i="3"/>
  <c r="H338" i="3"/>
  <c r="I338" i="3"/>
  <c r="J338" i="3"/>
  <c r="H339" i="3"/>
  <c r="I339" i="3"/>
  <c r="J339" i="3"/>
  <c r="H340" i="3"/>
  <c r="I340" i="3"/>
  <c r="J340" i="3"/>
  <c r="H341" i="3"/>
  <c r="I341" i="3"/>
  <c r="J341" i="3"/>
  <c r="H342" i="3"/>
  <c r="I342" i="3"/>
  <c r="J342" i="3"/>
  <c r="H343" i="3"/>
  <c r="I343" i="3"/>
  <c r="J343" i="3"/>
  <c r="H344" i="3"/>
  <c r="I344" i="3"/>
  <c r="J344" i="3"/>
  <c r="H345" i="3"/>
  <c r="I345" i="3"/>
  <c r="J345" i="3"/>
  <c r="H346" i="3"/>
  <c r="I346" i="3"/>
  <c r="J346" i="3"/>
  <c r="H347" i="3"/>
  <c r="I347" i="3"/>
  <c r="J347" i="3"/>
  <c r="H348" i="3"/>
  <c r="I348" i="3"/>
  <c r="J348" i="3"/>
  <c r="H349" i="3"/>
  <c r="I349" i="3"/>
  <c r="J349" i="3"/>
  <c r="H350" i="3"/>
  <c r="I350" i="3"/>
  <c r="J350" i="3"/>
  <c r="H351" i="3"/>
  <c r="I351" i="3"/>
  <c r="J351" i="3"/>
  <c r="H352" i="3"/>
  <c r="I352" i="3"/>
  <c r="J352" i="3"/>
  <c r="H353" i="3"/>
  <c r="I353" i="3"/>
  <c r="J353" i="3"/>
  <c r="H354" i="3"/>
  <c r="I354" i="3"/>
  <c r="J354" i="3"/>
  <c r="H355" i="3"/>
  <c r="I355" i="3"/>
  <c r="J355" i="3"/>
  <c r="H356" i="3"/>
  <c r="I356" i="3"/>
  <c r="J356" i="3"/>
  <c r="H357" i="3"/>
  <c r="I357" i="3"/>
  <c r="J357" i="3"/>
  <c r="H358" i="3"/>
  <c r="I358" i="3"/>
  <c r="J358" i="3"/>
  <c r="H359" i="3"/>
  <c r="I359" i="3"/>
  <c r="J359" i="3"/>
  <c r="H360" i="3"/>
  <c r="I360" i="3"/>
  <c r="J360" i="3"/>
  <c r="H361" i="3"/>
  <c r="I361" i="3"/>
  <c r="J361" i="3"/>
  <c r="H362" i="3"/>
  <c r="I362" i="3"/>
  <c r="J362" i="3"/>
  <c r="H363" i="3"/>
  <c r="I363" i="3"/>
  <c r="J363" i="3"/>
  <c r="H364" i="3"/>
  <c r="I364" i="3"/>
  <c r="J364" i="3"/>
  <c r="H365" i="3"/>
  <c r="I365" i="3"/>
  <c r="J365" i="3"/>
  <c r="H366" i="3"/>
  <c r="I366" i="3"/>
  <c r="J366" i="3"/>
  <c r="H367" i="3"/>
  <c r="I367" i="3"/>
  <c r="J367" i="3"/>
  <c r="H368" i="3"/>
  <c r="I368" i="3"/>
  <c r="J368" i="3"/>
  <c r="H369" i="3"/>
  <c r="I369" i="3"/>
  <c r="J369" i="3"/>
  <c r="H370" i="3"/>
  <c r="I370" i="3"/>
  <c r="J370" i="3"/>
  <c r="H371" i="3"/>
  <c r="I371" i="3"/>
  <c r="J371" i="3"/>
  <c r="H372" i="3"/>
  <c r="I372" i="3"/>
  <c r="J372" i="3"/>
  <c r="H373" i="3"/>
  <c r="I373" i="3"/>
  <c r="J373" i="3"/>
  <c r="H374" i="3"/>
  <c r="I374" i="3"/>
  <c r="J374" i="3"/>
  <c r="H375" i="3"/>
  <c r="I375" i="3"/>
  <c r="J375" i="3"/>
  <c r="H376" i="3"/>
  <c r="I376" i="3"/>
  <c r="J376" i="3"/>
  <c r="H377" i="3"/>
  <c r="I377" i="3"/>
  <c r="J377" i="3"/>
  <c r="H378" i="3"/>
  <c r="I378" i="3"/>
  <c r="J378" i="3"/>
  <c r="H379" i="3"/>
  <c r="I379" i="3"/>
  <c r="J379" i="3"/>
  <c r="H380" i="3"/>
  <c r="I380" i="3"/>
  <c r="J380" i="3"/>
  <c r="H381" i="3"/>
  <c r="I381" i="3"/>
  <c r="J381" i="3"/>
  <c r="H382" i="3"/>
  <c r="I382" i="3"/>
  <c r="J382" i="3"/>
  <c r="H383" i="3"/>
  <c r="I383" i="3"/>
  <c r="J383" i="3"/>
  <c r="H384" i="3"/>
  <c r="I384" i="3"/>
  <c r="J384" i="3"/>
  <c r="H385" i="3"/>
  <c r="I385" i="3"/>
  <c r="J385" i="3"/>
  <c r="H386" i="3"/>
  <c r="I386" i="3"/>
  <c r="J386" i="3"/>
  <c r="H387" i="3"/>
  <c r="I387" i="3"/>
  <c r="J387" i="3"/>
  <c r="H388" i="3"/>
  <c r="I388" i="3"/>
  <c r="J388" i="3"/>
  <c r="H389" i="3"/>
  <c r="I389" i="3"/>
  <c r="J389" i="3"/>
  <c r="H390" i="3"/>
  <c r="I390" i="3"/>
  <c r="J390" i="3"/>
  <c r="H391" i="3"/>
  <c r="I391" i="3"/>
  <c r="J391" i="3"/>
  <c r="H392" i="3"/>
  <c r="I392" i="3"/>
  <c r="J392" i="3"/>
  <c r="H393" i="3"/>
  <c r="I393" i="3"/>
  <c r="J393" i="3"/>
  <c r="H394" i="3"/>
  <c r="I394" i="3"/>
  <c r="J394" i="3"/>
  <c r="H395" i="3"/>
  <c r="I395" i="3"/>
  <c r="J395" i="3"/>
  <c r="H396" i="3"/>
  <c r="I396" i="3"/>
  <c r="J396" i="3"/>
  <c r="H397" i="3"/>
  <c r="I397" i="3"/>
  <c r="J397" i="3"/>
  <c r="H398" i="3"/>
  <c r="I398" i="3"/>
  <c r="J398" i="3"/>
  <c r="H399" i="3"/>
  <c r="I399" i="3"/>
  <c r="J399" i="3"/>
  <c r="H400" i="3"/>
  <c r="I400" i="3"/>
  <c r="J400" i="3"/>
  <c r="H401" i="3"/>
  <c r="I401" i="3"/>
  <c r="J401" i="3"/>
  <c r="H402" i="3"/>
  <c r="I402" i="3"/>
  <c r="J402" i="3"/>
  <c r="H403" i="3"/>
  <c r="I403" i="3"/>
  <c r="J403" i="3"/>
  <c r="H404" i="3"/>
  <c r="I404" i="3"/>
  <c r="J404" i="3"/>
  <c r="H405" i="3"/>
  <c r="I405" i="3"/>
  <c r="J405" i="3"/>
  <c r="H406" i="3"/>
  <c r="I406" i="3"/>
  <c r="J406" i="3"/>
  <c r="H407" i="3"/>
  <c r="I407" i="3"/>
  <c r="J407" i="3"/>
  <c r="H408" i="3"/>
  <c r="I408" i="3"/>
  <c r="J408" i="3"/>
  <c r="H409" i="3"/>
  <c r="I409" i="3"/>
  <c r="J409" i="3"/>
  <c r="H410" i="3"/>
  <c r="I410" i="3"/>
  <c r="J410" i="3"/>
  <c r="H411" i="3"/>
  <c r="I411" i="3"/>
  <c r="J411" i="3"/>
  <c r="H412" i="3"/>
  <c r="I412" i="3"/>
  <c r="J412" i="3"/>
  <c r="H413" i="3"/>
  <c r="I413" i="3"/>
  <c r="J413" i="3"/>
  <c r="H414" i="3"/>
  <c r="I414" i="3"/>
  <c r="J414" i="3"/>
  <c r="H415" i="3"/>
  <c r="I415" i="3"/>
  <c r="J415" i="3"/>
  <c r="H416" i="3"/>
  <c r="I416" i="3"/>
  <c r="J416" i="3"/>
  <c r="H417" i="3"/>
  <c r="I417" i="3"/>
  <c r="J417" i="3"/>
  <c r="H418" i="3"/>
  <c r="I418" i="3"/>
  <c r="J418" i="3"/>
  <c r="H419" i="3"/>
  <c r="I419" i="3"/>
  <c r="J419" i="3"/>
  <c r="H420" i="3"/>
  <c r="I420" i="3"/>
  <c r="J420" i="3"/>
  <c r="H421" i="3"/>
  <c r="I421" i="3"/>
  <c r="J421" i="3"/>
  <c r="H422" i="3"/>
  <c r="I422" i="3"/>
  <c r="J422" i="3"/>
  <c r="H423" i="3"/>
  <c r="I423" i="3"/>
  <c r="J423" i="3"/>
  <c r="H424" i="3"/>
  <c r="I424" i="3"/>
  <c r="J424" i="3"/>
  <c r="H425" i="3"/>
  <c r="I425" i="3"/>
  <c r="J425" i="3"/>
  <c r="H426" i="3"/>
  <c r="I426" i="3"/>
  <c r="J426" i="3"/>
  <c r="H427" i="3"/>
  <c r="I427" i="3"/>
  <c r="J427" i="3"/>
  <c r="H428" i="3"/>
  <c r="I428" i="3"/>
  <c r="J428" i="3"/>
  <c r="H429" i="3"/>
  <c r="I429" i="3"/>
  <c r="J429" i="3"/>
  <c r="H430" i="3"/>
  <c r="I430" i="3"/>
  <c r="J430" i="3"/>
  <c r="H431" i="3"/>
  <c r="I431" i="3"/>
  <c r="J431" i="3"/>
  <c r="H432" i="3"/>
  <c r="I432" i="3"/>
  <c r="J432" i="3"/>
  <c r="H433" i="3"/>
  <c r="I433" i="3"/>
  <c r="J433" i="3"/>
  <c r="H434" i="3"/>
  <c r="I434" i="3"/>
  <c r="J434" i="3"/>
  <c r="H435" i="3"/>
  <c r="I435" i="3"/>
  <c r="J435" i="3"/>
  <c r="H436" i="3"/>
  <c r="I436" i="3"/>
  <c r="J436" i="3"/>
  <c r="H437" i="3"/>
  <c r="I437" i="3"/>
  <c r="J437" i="3"/>
  <c r="H438" i="3"/>
  <c r="I438" i="3"/>
  <c r="J438" i="3"/>
  <c r="H439" i="3"/>
  <c r="I439" i="3"/>
  <c r="J439" i="3"/>
  <c r="H440" i="3"/>
  <c r="I440" i="3"/>
  <c r="J440" i="3"/>
  <c r="H441" i="3"/>
  <c r="I441" i="3"/>
  <c r="J441" i="3"/>
  <c r="H442" i="3"/>
  <c r="I442" i="3"/>
  <c r="J442" i="3"/>
  <c r="H443" i="3"/>
  <c r="I443" i="3"/>
  <c r="J443" i="3"/>
  <c r="H444" i="3"/>
  <c r="I444" i="3"/>
  <c r="J444" i="3"/>
  <c r="H445" i="3"/>
  <c r="I445" i="3"/>
  <c r="J445" i="3"/>
  <c r="H446" i="3"/>
  <c r="I446" i="3"/>
  <c r="J446" i="3"/>
  <c r="H447" i="3"/>
  <c r="I447" i="3"/>
  <c r="J447" i="3"/>
  <c r="H448" i="3"/>
  <c r="I448" i="3"/>
  <c r="J448" i="3"/>
  <c r="H449" i="3"/>
  <c r="I449" i="3"/>
  <c r="J449" i="3"/>
  <c r="H450" i="3"/>
  <c r="I450" i="3"/>
  <c r="J450" i="3"/>
  <c r="H451" i="3"/>
  <c r="I451" i="3"/>
  <c r="J451" i="3"/>
  <c r="H452" i="3"/>
  <c r="I452" i="3"/>
  <c r="J452" i="3"/>
  <c r="H453" i="3"/>
  <c r="I453" i="3"/>
  <c r="J453" i="3"/>
  <c r="H454" i="3"/>
  <c r="I454" i="3"/>
  <c r="J454" i="3"/>
  <c r="H455" i="3"/>
  <c r="I455" i="3"/>
  <c r="J455" i="3"/>
  <c r="H456" i="3"/>
  <c r="I456" i="3"/>
  <c r="J456" i="3"/>
  <c r="H457" i="3"/>
  <c r="I457" i="3"/>
  <c r="J457" i="3"/>
  <c r="H458" i="3"/>
  <c r="I458" i="3"/>
  <c r="J458" i="3"/>
  <c r="H459" i="3"/>
  <c r="I459" i="3"/>
  <c r="J459" i="3"/>
  <c r="H460" i="3"/>
  <c r="I460" i="3"/>
  <c r="J460" i="3"/>
  <c r="H461" i="3"/>
  <c r="I461" i="3"/>
  <c r="J461" i="3"/>
  <c r="H462" i="3"/>
  <c r="I462" i="3"/>
  <c r="J462" i="3"/>
  <c r="H463" i="3"/>
  <c r="I463" i="3"/>
  <c r="J463" i="3"/>
  <c r="H464" i="3"/>
  <c r="I464" i="3"/>
  <c r="J464" i="3"/>
  <c r="H465" i="3"/>
  <c r="I465" i="3"/>
  <c r="J465" i="3"/>
  <c r="H466" i="3"/>
  <c r="I466" i="3"/>
  <c r="J466" i="3"/>
  <c r="H467" i="3"/>
  <c r="I467" i="3"/>
  <c r="J467" i="3"/>
  <c r="H468" i="3"/>
  <c r="I468" i="3"/>
  <c r="J468" i="3"/>
  <c r="H469" i="3"/>
  <c r="I469" i="3"/>
  <c r="J469" i="3"/>
  <c r="H470" i="3"/>
  <c r="I470" i="3"/>
  <c r="J470" i="3"/>
  <c r="H471" i="3"/>
  <c r="I471" i="3"/>
  <c r="J471" i="3"/>
  <c r="H472" i="3"/>
  <c r="I472" i="3"/>
  <c r="J472" i="3"/>
  <c r="H473" i="3"/>
  <c r="I473" i="3"/>
  <c r="J473" i="3"/>
  <c r="H474" i="3"/>
  <c r="I474" i="3"/>
  <c r="J474" i="3"/>
  <c r="H475" i="3"/>
  <c r="I475" i="3"/>
  <c r="J475" i="3"/>
  <c r="H476" i="3"/>
  <c r="I476" i="3"/>
  <c r="J476" i="3"/>
  <c r="H477" i="3"/>
  <c r="I477" i="3"/>
  <c r="J477" i="3"/>
  <c r="H478" i="3"/>
  <c r="I478" i="3"/>
  <c r="J478" i="3"/>
  <c r="H479" i="3"/>
  <c r="I479" i="3"/>
  <c r="J479" i="3"/>
  <c r="H480" i="3"/>
  <c r="I480" i="3"/>
  <c r="J480" i="3"/>
  <c r="H481" i="3"/>
  <c r="I481" i="3"/>
  <c r="J481" i="3"/>
  <c r="H482" i="3"/>
  <c r="I482" i="3"/>
  <c r="J482" i="3"/>
  <c r="H483" i="3"/>
  <c r="I483" i="3"/>
  <c r="J483" i="3"/>
  <c r="H484" i="3"/>
  <c r="I484" i="3"/>
  <c r="J484" i="3"/>
  <c r="H485" i="3"/>
  <c r="I485" i="3"/>
  <c r="J485" i="3"/>
  <c r="H486" i="3"/>
  <c r="I486" i="3"/>
  <c r="J486" i="3"/>
  <c r="H487" i="3"/>
  <c r="I487" i="3"/>
  <c r="J487" i="3"/>
  <c r="H488" i="3"/>
  <c r="I488" i="3"/>
  <c r="J488" i="3"/>
  <c r="H489" i="3"/>
  <c r="I489" i="3"/>
  <c r="J489" i="3"/>
  <c r="H490" i="3"/>
  <c r="I490" i="3"/>
  <c r="J490" i="3"/>
  <c r="H491" i="3"/>
  <c r="I491" i="3"/>
  <c r="J491" i="3"/>
  <c r="H492" i="3"/>
  <c r="I492" i="3"/>
  <c r="J492" i="3"/>
  <c r="H493" i="3"/>
  <c r="I493" i="3"/>
  <c r="J493" i="3"/>
  <c r="H494" i="3"/>
  <c r="I494" i="3"/>
  <c r="J494" i="3"/>
  <c r="H495" i="3"/>
  <c r="I495" i="3"/>
  <c r="J495" i="3"/>
  <c r="H496" i="3"/>
  <c r="I496" i="3"/>
  <c r="J496" i="3"/>
  <c r="H497" i="3"/>
  <c r="I497" i="3"/>
  <c r="J497" i="3"/>
  <c r="H498" i="3"/>
  <c r="I498" i="3"/>
  <c r="J498" i="3"/>
  <c r="H499" i="3"/>
  <c r="I499" i="3"/>
  <c r="J499" i="3"/>
  <c r="H500" i="3"/>
  <c r="I500" i="3"/>
  <c r="J500" i="3"/>
  <c r="H501" i="3"/>
  <c r="I501" i="3"/>
  <c r="J501" i="3"/>
  <c r="H502" i="3"/>
  <c r="I502" i="3"/>
  <c r="J502" i="3"/>
  <c r="H503" i="3"/>
  <c r="I503" i="3"/>
  <c r="J503" i="3"/>
  <c r="H504" i="3"/>
  <c r="I504" i="3"/>
  <c r="J504" i="3"/>
  <c r="H505" i="3"/>
  <c r="I505" i="3"/>
  <c r="J505" i="3"/>
  <c r="H506" i="3"/>
  <c r="I506" i="3"/>
  <c r="J506" i="3"/>
  <c r="H507" i="3"/>
  <c r="I507" i="3"/>
  <c r="J507" i="3"/>
  <c r="H508" i="3"/>
  <c r="I508" i="3"/>
  <c r="J508" i="3"/>
  <c r="H509" i="3"/>
  <c r="I509" i="3"/>
  <c r="J509" i="3"/>
  <c r="H510" i="3"/>
  <c r="I510" i="3"/>
  <c r="J510" i="3"/>
  <c r="H511" i="3"/>
  <c r="I511" i="3"/>
  <c r="J511" i="3"/>
  <c r="H512" i="3"/>
  <c r="I512" i="3"/>
  <c r="J512" i="3"/>
  <c r="H513" i="3"/>
  <c r="I513" i="3"/>
  <c r="J513" i="3"/>
  <c r="H514" i="3"/>
  <c r="I514" i="3"/>
  <c r="J514" i="3"/>
  <c r="H515" i="3"/>
  <c r="I515" i="3"/>
  <c r="J515" i="3"/>
  <c r="H516" i="3"/>
  <c r="I516" i="3"/>
  <c r="J516" i="3"/>
  <c r="H517" i="3"/>
  <c r="I517" i="3"/>
  <c r="J517" i="3"/>
  <c r="H518" i="3"/>
  <c r="I518" i="3"/>
  <c r="J518" i="3"/>
  <c r="H519" i="3"/>
  <c r="I519" i="3"/>
  <c r="J519" i="3"/>
  <c r="H520" i="3"/>
  <c r="I520" i="3"/>
  <c r="J520" i="3"/>
  <c r="H521" i="3"/>
  <c r="I521" i="3"/>
  <c r="J521" i="3"/>
  <c r="H522" i="3"/>
  <c r="I522" i="3"/>
  <c r="J522" i="3"/>
  <c r="H523" i="3"/>
  <c r="I523" i="3"/>
  <c r="J523" i="3"/>
  <c r="H524" i="3"/>
  <c r="I524" i="3"/>
  <c r="J524" i="3"/>
  <c r="H525" i="3"/>
  <c r="I525" i="3"/>
  <c r="J525" i="3"/>
  <c r="H526" i="3"/>
  <c r="I526" i="3"/>
  <c r="J526" i="3"/>
  <c r="H527" i="3"/>
  <c r="I527" i="3"/>
  <c r="J527" i="3"/>
  <c r="H528" i="3"/>
  <c r="I528" i="3"/>
  <c r="J528" i="3"/>
  <c r="H529" i="3"/>
  <c r="I529" i="3"/>
  <c r="J529" i="3"/>
  <c r="H530" i="3"/>
  <c r="I530" i="3"/>
  <c r="J530" i="3"/>
  <c r="H531" i="3"/>
  <c r="I531" i="3"/>
  <c r="J531" i="3"/>
  <c r="H532" i="3"/>
  <c r="I532" i="3"/>
  <c r="J532" i="3"/>
  <c r="H533" i="3"/>
  <c r="I533" i="3"/>
  <c r="J533" i="3"/>
  <c r="H534" i="3"/>
  <c r="I534" i="3"/>
  <c r="J534" i="3"/>
  <c r="H535" i="3"/>
  <c r="I535" i="3"/>
  <c r="J535" i="3"/>
  <c r="H536" i="3"/>
  <c r="I536" i="3"/>
  <c r="J536" i="3"/>
  <c r="H537" i="3"/>
  <c r="I537" i="3"/>
  <c r="J537" i="3"/>
  <c r="H538" i="3"/>
  <c r="I538" i="3"/>
  <c r="J538" i="3"/>
  <c r="H539" i="3"/>
  <c r="I539" i="3"/>
  <c r="J539" i="3"/>
  <c r="H540" i="3"/>
  <c r="I540" i="3"/>
  <c r="J540" i="3"/>
  <c r="H541" i="3"/>
  <c r="I541" i="3"/>
  <c r="J541" i="3"/>
  <c r="H542" i="3"/>
  <c r="I542" i="3"/>
  <c r="J542" i="3"/>
  <c r="H543" i="3"/>
  <c r="I543" i="3"/>
  <c r="J543" i="3"/>
  <c r="H544" i="3"/>
  <c r="I544" i="3"/>
  <c r="J544" i="3"/>
  <c r="H545" i="3"/>
  <c r="I545" i="3"/>
  <c r="J545" i="3"/>
  <c r="H546" i="3"/>
  <c r="I546" i="3"/>
  <c r="J546" i="3"/>
  <c r="H547" i="3"/>
  <c r="I547" i="3"/>
  <c r="J547" i="3"/>
  <c r="H548" i="3"/>
  <c r="I548" i="3"/>
  <c r="J548" i="3"/>
  <c r="H549" i="3"/>
  <c r="I549" i="3"/>
  <c r="J549" i="3"/>
  <c r="H550" i="3"/>
  <c r="I550" i="3"/>
  <c r="J550" i="3"/>
  <c r="H551" i="3"/>
  <c r="I551" i="3"/>
  <c r="J551" i="3"/>
  <c r="H552" i="3"/>
  <c r="I552" i="3"/>
  <c r="J552" i="3"/>
  <c r="H553" i="3"/>
  <c r="I553" i="3"/>
  <c r="J553" i="3"/>
  <c r="H554" i="3"/>
  <c r="I554" i="3"/>
  <c r="J554" i="3"/>
  <c r="H555" i="3"/>
  <c r="I555" i="3"/>
  <c r="J555" i="3"/>
  <c r="H556" i="3"/>
  <c r="I556" i="3"/>
  <c r="J556" i="3"/>
  <c r="H557" i="3"/>
  <c r="I557" i="3"/>
  <c r="J557" i="3"/>
  <c r="H558" i="3"/>
  <c r="I558" i="3"/>
  <c r="J558" i="3"/>
  <c r="H559" i="3"/>
  <c r="I559" i="3"/>
  <c r="J559" i="3"/>
  <c r="H560" i="3"/>
  <c r="I560" i="3"/>
  <c r="J560" i="3"/>
  <c r="H561" i="3"/>
  <c r="I561" i="3"/>
  <c r="J561" i="3"/>
  <c r="H562" i="3"/>
  <c r="I562" i="3"/>
  <c r="J562" i="3"/>
  <c r="H563" i="3"/>
  <c r="I563" i="3"/>
  <c r="J563" i="3"/>
  <c r="H564" i="3"/>
  <c r="I564" i="3"/>
  <c r="J564" i="3"/>
  <c r="H565" i="3"/>
  <c r="I565" i="3"/>
  <c r="J565" i="3"/>
  <c r="H566" i="3"/>
  <c r="I566" i="3"/>
  <c r="J566" i="3"/>
  <c r="H567" i="3"/>
  <c r="I567" i="3"/>
  <c r="J567" i="3"/>
  <c r="H568" i="3"/>
  <c r="I568" i="3"/>
  <c r="J568" i="3"/>
  <c r="H569" i="3"/>
  <c r="I569" i="3"/>
  <c r="J569" i="3"/>
  <c r="H570" i="3"/>
  <c r="I570" i="3"/>
  <c r="J570" i="3"/>
  <c r="H571" i="3"/>
  <c r="I571" i="3"/>
  <c r="J571" i="3"/>
  <c r="H572" i="3"/>
  <c r="I572" i="3"/>
  <c r="J572" i="3"/>
  <c r="H573" i="3"/>
  <c r="I573" i="3"/>
  <c r="J573" i="3"/>
  <c r="H574" i="3"/>
  <c r="I574" i="3"/>
  <c r="J574" i="3"/>
  <c r="H575" i="3"/>
  <c r="I575" i="3"/>
  <c r="J575" i="3"/>
  <c r="H576" i="3"/>
  <c r="I576" i="3"/>
  <c r="J576" i="3"/>
  <c r="H577" i="3"/>
  <c r="I577" i="3"/>
  <c r="J577" i="3"/>
  <c r="H578" i="3"/>
  <c r="I578" i="3"/>
  <c r="J578" i="3"/>
  <c r="H579" i="3"/>
  <c r="I579" i="3"/>
  <c r="J579" i="3"/>
  <c r="H580" i="3"/>
  <c r="I580" i="3"/>
  <c r="J580" i="3"/>
  <c r="H581" i="3"/>
  <c r="I581" i="3"/>
  <c r="J581" i="3"/>
  <c r="H582" i="3"/>
  <c r="I582" i="3"/>
  <c r="J582" i="3"/>
  <c r="H583" i="3"/>
  <c r="I583" i="3"/>
  <c r="J583" i="3"/>
  <c r="H584" i="3"/>
  <c r="I584" i="3"/>
  <c r="J584" i="3"/>
  <c r="H585" i="3"/>
  <c r="I585" i="3"/>
  <c r="J585" i="3"/>
  <c r="H586" i="3"/>
  <c r="I586" i="3"/>
  <c r="J586" i="3"/>
  <c r="H587" i="3"/>
  <c r="I587" i="3"/>
  <c r="J587" i="3"/>
  <c r="H588" i="3"/>
  <c r="I588" i="3"/>
  <c r="J588" i="3"/>
  <c r="H589" i="3"/>
  <c r="I589" i="3"/>
  <c r="J589" i="3"/>
  <c r="H590" i="3"/>
  <c r="I590" i="3"/>
  <c r="J590" i="3"/>
  <c r="H591" i="3"/>
  <c r="I591" i="3"/>
  <c r="J591" i="3"/>
  <c r="H592" i="3"/>
  <c r="I592" i="3"/>
  <c r="J592" i="3"/>
  <c r="H593" i="3"/>
  <c r="I593" i="3"/>
  <c r="J593" i="3"/>
  <c r="H594" i="3"/>
  <c r="I594" i="3"/>
  <c r="J594" i="3"/>
  <c r="H595" i="3"/>
  <c r="I595" i="3"/>
  <c r="J595" i="3"/>
  <c r="H596" i="3"/>
  <c r="I596" i="3"/>
  <c r="J596" i="3"/>
  <c r="H597" i="3"/>
  <c r="I597" i="3"/>
  <c r="J597" i="3"/>
  <c r="H598" i="3"/>
  <c r="I598" i="3"/>
  <c r="J598" i="3"/>
  <c r="H599" i="3"/>
  <c r="I599" i="3"/>
  <c r="J599" i="3"/>
  <c r="H600" i="3"/>
  <c r="I600" i="3"/>
  <c r="J600" i="3"/>
  <c r="H601" i="3"/>
  <c r="I601" i="3"/>
  <c r="J601" i="3"/>
  <c r="H602" i="3"/>
  <c r="I602" i="3"/>
  <c r="J602" i="3"/>
  <c r="H603" i="3"/>
  <c r="I603" i="3"/>
  <c r="J603" i="3"/>
  <c r="H604" i="3"/>
  <c r="I604" i="3"/>
  <c r="J604" i="3"/>
  <c r="H605" i="3"/>
  <c r="I605" i="3"/>
  <c r="J605" i="3"/>
  <c r="H606" i="3"/>
  <c r="I606" i="3"/>
  <c r="J606" i="3"/>
  <c r="H607" i="3"/>
  <c r="I607" i="3"/>
  <c r="J607" i="3"/>
  <c r="H608" i="3"/>
  <c r="I608" i="3"/>
  <c r="J608" i="3"/>
  <c r="H609" i="3"/>
  <c r="I609" i="3"/>
  <c r="J609" i="3"/>
  <c r="H610" i="3"/>
  <c r="I610" i="3"/>
  <c r="J610" i="3"/>
  <c r="H611" i="3"/>
  <c r="I611" i="3"/>
  <c r="J611" i="3"/>
  <c r="H612" i="3"/>
  <c r="I612" i="3"/>
  <c r="J612" i="3"/>
  <c r="H613" i="3"/>
  <c r="I613" i="3"/>
  <c r="J613" i="3"/>
  <c r="H614" i="3"/>
  <c r="I614" i="3"/>
  <c r="J614" i="3"/>
  <c r="H615" i="3"/>
  <c r="I615" i="3"/>
  <c r="J615" i="3"/>
  <c r="H616" i="3"/>
  <c r="I616" i="3"/>
  <c r="J616" i="3"/>
  <c r="H617" i="3"/>
  <c r="I617" i="3"/>
  <c r="J617" i="3"/>
  <c r="H618" i="3"/>
  <c r="I618" i="3"/>
  <c r="J618" i="3"/>
  <c r="H619" i="3"/>
  <c r="I619" i="3"/>
  <c r="J619" i="3"/>
  <c r="H620" i="3"/>
  <c r="I620" i="3"/>
  <c r="J620" i="3"/>
  <c r="H621" i="3"/>
  <c r="I621" i="3"/>
  <c r="J621" i="3"/>
  <c r="H622" i="3"/>
  <c r="I622" i="3"/>
  <c r="J622" i="3"/>
  <c r="H623" i="3"/>
  <c r="I623" i="3"/>
  <c r="J623" i="3"/>
  <c r="H624" i="3"/>
  <c r="I624" i="3"/>
  <c r="J624" i="3"/>
  <c r="H625" i="3"/>
  <c r="I625" i="3"/>
  <c r="J625" i="3"/>
  <c r="H626" i="3"/>
  <c r="I626" i="3"/>
  <c r="J626" i="3"/>
  <c r="H627" i="3"/>
  <c r="I627" i="3"/>
  <c r="J627" i="3"/>
  <c r="H628" i="3"/>
  <c r="I628" i="3"/>
  <c r="J628" i="3"/>
  <c r="H629" i="3"/>
  <c r="I629" i="3"/>
  <c r="J629" i="3"/>
  <c r="H630" i="3"/>
  <c r="I630" i="3"/>
  <c r="J630" i="3"/>
  <c r="H631" i="3"/>
  <c r="I631" i="3"/>
  <c r="J631" i="3"/>
  <c r="H632" i="3"/>
  <c r="I632" i="3"/>
  <c r="J632" i="3"/>
  <c r="H633" i="3"/>
  <c r="I633" i="3"/>
  <c r="J633" i="3"/>
  <c r="H634" i="3"/>
  <c r="I634" i="3"/>
  <c r="J634" i="3"/>
  <c r="H635" i="3"/>
  <c r="I635" i="3"/>
  <c r="J635" i="3"/>
  <c r="H636" i="3"/>
  <c r="I636" i="3"/>
  <c r="J636" i="3"/>
  <c r="H637" i="3"/>
  <c r="I637" i="3"/>
  <c r="J637" i="3"/>
  <c r="H638" i="3"/>
  <c r="I638" i="3"/>
  <c r="J638" i="3"/>
  <c r="H639" i="3"/>
  <c r="I639" i="3"/>
  <c r="J639" i="3"/>
  <c r="H640" i="3"/>
  <c r="I640" i="3"/>
  <c r="J640" i="3"/>
  <c r="H641" i="3"/>
  <c r="I641" i="3"/>
  <c r="J641" i="3"/>
  <c r="H642" i="3"/>
  <c r="I642" i="3"/>
  <c r="J642" i="3"/>
  <c r="H643" i="3"/>
  <c r="I643" i="3"/>
  <c r="J643" i="3"/>
  <c r="H644" i="3"/>
  <c r="I644" i="3"/>
  <c r="J644" i="3"/>
  <c r="H645" i="3"/>
  <c r="I645" i="3"/>
  <c r="J645" i="3"/>
  <c r="H646" i="3"/>
  <c r="I646" i="3"/>
  <c r="J646" i="3"/>
  <c r="H647" i="3"/>
  <c r="I647" i="3"/>
  <c r="J647" i="3"/>
  <c r="H648" i="3"/>
  <c r="I648" i="3"/>
  <c r="J648" i="3"/>
  <c r="H649" i="3"/>
  <c r="I649" i="3"/>
  <c r="J649" i="3"/>
  <c r="H650" i="3"/>
  <c r="I650" i="3"/>
  <c r="J650" i="3"/>
  <c r="H651" i="3"/>
  <c r="I651" i="3"/>
  <c r="J651" i="3"/>
  <c r="H652" i="3"/>
  <c r="I652" i="3"/>
  <c r="J652" i="3"/>
  <c r="H653" i="3"/>
  <c r="I653" i="3"/>
  <c r="J653" i="3"/>
  <c r="H654" i="3"/>
  <c r="I654" i="3"/>
  <c r="J654" i="3"/>
  <c r="H655" i="3"/>
  <c r="I655" i="3"/>
  <c r="J655" i="3"/>
  <c r="H656" i="3"/>
  <c r="I656" i="3"/>
  <c r="J656" i="3"/>
  <c r="H657" i="3"/>
  <c r="I657" i="3"/>
  <c r="J657" i="3"/>
  <c r="H658" i="3"/>
  <c r="I658" i="3"/>
  <c r="J658" i="3"/>
  <c r="H659" i="3"/>
  <c r="I659" i="3"/>
  <c r="J659" i="3"/>
  <c r="H660" i="3"/>
  <c r="I660" i="3"/>
  <c r="J660" i="3"/>
  <c r="H661" i="3"/>
  <c r="I661" i="3"/>
  <c r="J661" i="3"/>
  <c r="H662" i="3"/>
  <c r="I662" i="3"/>
  <c r="J662" i="3"/>
  <c r="H663" i="3"/>
  <c r="I663" i="3"/>
  <c r="J663" i="3"/>
  <c r="H664" i="3"/>
  <c r="I664" i="3"/>
  <c r="J664" i="3"/>
  <c r="H665" i="3"/>
  <c r="I665" i="3"/>
  <c r="J665" i="3"/>
  <c r="H666" i="3"/>
  <c r="I666" i="3"/>
  <c r="J666" i="3"/>
  <c r="H667" i="3"/>
  <c r="I667" i="3"/>
  <c r="J667" i="3"/>
  <c r="H668" i="3"/>
  <c r="I668" i="3"/>
  <c r="J668" i="3"/>
  <c r="H669" i="3"/>
  <c r="I669" i="3"/>
  <c r="J669" i="3"/>
  <c r="H670" i="3"/>
  <c r="I670" i="3"/>
  <c r="J670" i="3"/>
  <c r="H671" i="3"/>
  <c r="I671" i="3"/>
  <c r="J671" i="3"/>
  <c r="H672" i="3"/>
  <c r="I672" i="3"/>
  <c r="J672" i="3"/>
  <c r="H673" i="3"/>
  <c r="I673" i="3"/>
  <c r="J673" i="3"/>
  <c r="H674" i="3"/>
  <c r="I674" i="3"/>
  <c r="J674" i="3"/>
  <c r="H675" i="3"/>
  <c r="I675" i="3"/>
  <c r="J675" i="3"/>
  <c r="H676" i="3"/>
  <c r="I676" i="3"/>
  <c r="J676" i="3"/>
  <c r="H677" i="3"/>
  <c r="I677" i="3"/>
  <c r="J677" i="3"/>
  <c r="H678" i="3"/>
  <c r="I678" i="3"/>
  <c r="J678" i="3"/>
  <c r="H679" i="3"/>
  <c r="I679" i="3"/>
  <c r="J679" i="3"/>
  <c r="H680" i="3"/>
  <c r="I680" i="3"/>
  <c r="J680" i="3"/>
  <c r="H681" i="3"/>
  <c r="I681" i="3"/>
  <c r="J681" i="3"/>
  <c r="H682" i="3"/>
  <c r="I682" i="3"/>
  <c r="J682" i="3"/>
  <c r="H683" i="3"/>
  <c r="I683" i="3"/>
  <c r="J683" i="3"/>
  <c r="H684" i="3"/>
  <c r="I684" i="3"/>
  <c r="J684" i="3"/>
  <c r="H685" i="3"/>
  <c r="I685" i="3"/>
  <c r="J685" i="3"/>
  <c r="H686" i="3"/>
  <c r="I686" i="3"/>
  <c r="J686" i="3"/>
  <c r="H687" i="3"/>
  <c r="I687" i="3"/>
  <c r="J687" i="3"/>
  <c r="H688" i="3"/>
  <c r="I688" i="3"/>
  <c r="J688" i="3"/>
  <c r="H689" i="3"/>
  <c r="I689" i="3"/>
  <c r="J689" i="3"/>
  <c r="H690" i="3"/>
  <c r="I690" i="3"/>
  <c r="J690" i="3"/>
  <c r="H691" i="3"/>
  <c r="I691" i="3"/>
  <c r="J691" i="3"/>
  <c r="H692" i="3"/>
  <c r="I692" i="3"/>
  <c r="J692" i="3"/>
  <c r="H693" i="3"/>
  <c r="I693" i="3"/>
  <c r="J693" i="3"/>
  <c r="H694" i="3"/>
  <c r="I694" i="3"/>
  <c r="J694" i="3"/>
  <c r="H695" i="3"/>
  <c r="I695" i="3"/>
  <c r="J695" i="3"/>
  <c r="H696" i="3"/>
  <c r="I696" i="3"/>
  <c r="J696" i="3"/>
  <c r="H697" i="3"/>
  <c r="I697" i="3"/>
  <c r="J697" i="3"/>
  <c r="H698" i="3"/>
  <c r="I698" i="3"/>
  <c r="J698" i="3"/>
  <c r="H699" i="3"/>
  <c r="I699" i="3"/>
  <c r="J699" i="3"/>
  <c r="H700" i="3"/>
  <c r="I700" i="3"/>
  <c r="J700" i="3"/>
  <c r="H701" i="3"/>
  <c r="I701" i="3"/>
  <c r="J701" i="3"/>
  <c r="H702" i="3"/>
  <c r="I702" i="3"/>
  <c r="J702" i="3"/>
  <c r="H703" i="3"/>
  <c r="I703" i="3"/>
  <c r="J703" i="3"/>
  <c r="H704" i="3"/>
  <c r="I704" i="3"/>
  <c r="J704" i="3"/>
  <c r="H705" i="3"/>
  <c r="I705" i="3"/>
  <c r="J705" i="3"/>
  <c r="H706" i="3"/>
  <c r="I706" i="3"/>
  <c r="J706" i="3"/>
  <c r="H707" i="3"/>
  <c r="I707" i="3"/>
  <c r="J707" i="3"/>
  <c r="H708" i="3"/>
  <c r="I708" i="3"/>
  <c r="J708" i="3"/>
  <c r="H709" i="3"/>
  <c r="I709" i="3"/>
  <c r="J709" i="3"/>
  <c r="H710" i="3"/>
  <c r="I710" i="3"/>
  <c r="J710" i="3"/>
  <c r="H711" i="3"/>
  <c r="I711" i="3"/>
  <c r="J711" i="3"/>
  <c r="H712" i="3"/>
  <c r="I712" i="3"/>
  <c r="J712" i="3"/>
  <c r="H713" i="3"/>
  <c r="I713" i="3"/>
  <c r="J713" i="3"/>
  <c r="H714" i="3"/>
  <c r="I714" i="3"/>
  <c r="J714" i="3"/>
  <c r="H715" i="3"/>
  <c r="I715" i="3"/>
  <c r="J715" i="3"/>
  <c r="H716" i="3"/>
  <c r="I716" i="3"/>
  <c r="J716" i="3"/>
  <c r="H717" i="3"/>
  <c r="I717" i="3"/>
  <c r="J717" i="3"/>
  <c r="H718" i="3"/>
  <c r="I718" i="3"/>
  <c r="J718" i="3"/>
  <c r="H719" i="3"/>
  <c r="I719" i="3"/>
  <c r="J719" i="3"/>
  <c r="H720" i="3"/>
  <c r="I720" i="3"/>
  <c r="J720" i="3"/>
  <c r="H721" i="3"/>
  <c r="I721" i="3"/>
  <c r="J721" i="3"/>
  <c r="H722" i="3"/>
  <c r="I722" i="3"/>
  <c r="J722" i="3"/>
  <c r="H723" i="3"/>
  <c r="I723" i="3"/>
  <c r="J723" i="3"/>
  <c r="H724" i="3"/>
  <c r="I724" i="3"/>
  <c r="J724" i="3"/>
  <c r="H725" i="3"/>
  <c r="I725" i="3"/>
  <c r="J725" i="3"/>
  <c r="H726" i="3"/>
  <c r="I726" i="3"/>
  <c r="J726" i="3"/>
  <c r="H727" i="3"/>
  <c r="I727" i="3"/>
  <c r="J727" i="3"/>
  <c r="H728" i="3"/>
  <c r="I728" i="3"/>
  <c r="J728" i="3"/>
  <c r="H729" i="3"/>
  <c r="I729" i="3"/>
  <c r="J729" i="3"/>
  <c r="H730" i="3"/>
  <c r="I730" i="3"/>
  <c r="J730" i="3"/>
  <c r="H731" i="3"/>
  <c r="I731" i="3"/>
  <c r="J731" i="3"/>
  <c r="H732" i="3"/>
  <c r="I732" i="3"/>
  <c r="J732" i="3"/>
  <c r="H733" i="3"/>
  <c r="I733" i="3"/>
  <c r="J733" i="3"/>
  <c r="H734" i="3"/>
  <c r="I734" i="3"/>
  <c r="J734" i="3"/>
  <c r="H735" i="3"/>
  <c r="I735" i="3"/>
  <c r="J735" i="3"/>
  <c r="H736" i="3"/>
  <c r="I736" i="3"/>
  <c r="J736" i="3"/>
  <c r="H737" i="3"/>
  <c r="I737" i="3"/>
  <c r="J737" i="3"/>
  <c r="H738" i="3"/>
  <c r="I738" i="3"/>
  <c r="J738" i="3"/>
  <c r="H739" i="3"/>
  <c r="I739" i="3"/>
  <c r="J739" i="3"/>
  <c r="H740" i="3"/>
  <c r="I740" i="3"/>
  <c r="J740" i="3"/>
  <c r="H741" i="3"/>
  <c r="I741" i="3"/>
  <c r="J741" i="3"/>
  <c r="H742" i="3"/>
  <c r="I742" i="3"/>
  <c r="J742" i="3"/>
  <c r="H743" i="3"/>
  <c r="I743" i="3"/>
  <c r="J743" i="3"/>
  <c r="H744" i="3"/>
  <c r="I744" i="3"/>
  <c r="J744" i="3"/>
  <c r="H745" i="3"/>
  <c r="I745" i="3"/>
  <c r="J745" i="3"/>
  <c r="H746" i="3"/>
  <c r="I746" i="3"/>
  <c r="J746" i="3"/>
  <c r="H747" i="3"/>
  <c r="I747" i="3"/>
  <c r="J747" i="3"/>
  <c r="H748" i="3"/>
  <c r="I748" i="3"/>
  <c r="J748" i="3"/>
  <c r="H749" i="3"/>
  <c r="I749" i="3"/>
  <c r="J749" i="3"/>
  <c r="H750" i="3"/>
  <c r="I750" i="3"/>
  <c r="J750" i="3"/>
  <c r="H751" i="3"/>
  <c r="I751" i="3"/>
  <c r="J751" i="3"/>
  <c r="H752" i="3"/>
  <c r="I752" i="3"/>
  <c r="J752" i="3"/>
  <c r="H753" i="3"/>
  <c r="I753" i="3"/>
  <c r="J753" i="3"/>
  <c r="H754" i="3"/>
  <c r="I754" i="3"/>
  <c r="J754" i="3"/>
  <c r="H755" i="3"/>
  <c r="I755" i="3"/>
  <c r="J755" i="3"/>
  <c r="H756" i="3"/>
  <c r="I756" i="3"/>
  <c r="J756" i="3"/>
  <c r="H757" i="3"/>
  <c r="I757" i="3"/>
  <c r="J757" i="3"/>
  <c r="H758" i="3"/>
  <c r="I758" i="3"/>
  <c r="J758" i="3"/>
  <c r="H759" i="3"/>
  <c r="I759" i="3"/>
  <c r="J759" i="3"/>
  <c r="H760" i="3"/>
  <c r="I760" i="3"/>
  <c r="J760" i="3"/>
  <c r="H761" i="3"/>
  <c r="I761" i="3"/>
  <c r="J761" i="3"/>
  <c r="H762" i="3"/>
  <c r="I762" i="3"/>
  <c r="J762" i="3"/>
  <c r="H763" i="3"/>
  <c r="I763" i="3"/>
  <c r="J763" i="3"/>
  <c r="H764" i="3"/>
  <c r="I764" i="3"/>
  <c r="J764" i="3"/>
  <c r="H765" i="3"/>
  <c r="I765" i="3"/>
  <c r="J765" i="3"/>
  <c r="H766" i="3"/>
  <c r="I766" i="3"/>
  <c r="J766" i="3"/>
  <c r="H767" i="3"/>
  <c r="I767" i="3"/>
  <c r="J767" i="3"/>
  <c r="H768" i="3"/>
  <c r="I768" i="3"/>
  <c r="J768" i="3"/>
  <c r="H769" i="3"/>
  <c r="I769" i="3"/>
  <c r="J769" i="3"/>
  <c r="H770" i="3"/>
  <c r="I770" i="3"/>
  <c r="J770" i="3"/>
  <c r="H771" i="3"/>
  <c r="I771" i="3"/>
  <c r="J771" i="3"/>
  <c r="H772" i="3"/>
  <c r="I772" i="3"/>
  <c r="J772" i="3"/>
  <c r="H773" i="3"/>
  <c r="I773" i="3"/>
  <c r="J773" i="3"/>
  <c r="H774" i="3"/>
  <c r="I774" i="3"/>
  <c r="J774" i="3"/>
  <c r="H775" i="3"/>
  <c r="I775" i="3"/>
  <c r="J775" i="3"/>
  <c r="H776" i="3"/>
  <c r="I776" i="3"/>
  <c r="J776" i="3"/>
  <c r="H777" i="3"/>
  <c r="I777" i="3"/>
  <c r="J777" i="3"/>
  <c r="H778" i="3"/>
  <c r="I778" i="3"/>
  <c r="J778" i="3"/>
  <c r="H779" i="3"/>
  <c r="I779" i="3"/>
  <c r="J779" i="3"/>
  <c r="H780" i="3"/>
  <c r="I780" i="3"/>
  <c r="J780" i="3"/>
  <c r="H781" i="3"/>
  <c r="I781" i="3"/>
  <c r="J781" i="3"/>
  <c r="H782" i="3"/>
  <c r="I782" i="3"/>
  <c r="J782" i="3"/>
  <c r="H783" i="3"/>
  <c r="I783" i="3"/>
  <c r="J783" i="3"/>
  <c r="H784" i="3"/>
  <c r="I784" i="3"/>
  <c r="J784" i="3"/>
  <c r="H785" i="3"/>
  <c r="I785" i="3"/>
  <c r="J785" i="3"/>
  <c r="H786" i="3"/>
  <c r="I786" i="3"/>
  <c r="J786" i="3"/>
  <c r="H787" i="3"/>
  <c r="I787" i="3"/>
  <c r="J787" i="3"/>
  <c r="H788" i="3"/>
  <c r="I788" i="3"/>
  <c r="J788" i="3"/>
  <c r="H789" i="3"/>
  <c r="I789" i="3"/>
  <c r="J789" i="3"/>
  <c r="H790" i="3"/>
  <c r="I790" i="3"/>
  <c r="J790" i="3"/>
  <c r="H791" i="3"/>
  <c r="I791" i="3"/>
  <c r="J791" i="3"/>
  <c r="H792" i="3"/>
  <c r="I792" i="3"/>
  <c r="J792" i="3"/>
  <c r="H793" i="3"/>
  <c r="I793" i="3"/>
  <c r="J793" i="3"/>
  <c r="H794" i="3"/>
  <c r="I794" i="3"/>
  <c r="J794" i="3"/>
  <c r="H795" i="3"/>
  <c r="I795" i="3"/>
  <c r="J795" i="3"/>
  <c r="H796" i="3"/>
  <c r="I796" i="3"/>
  <c r="J796" i="3"/>
  <c r="H797" i="3"/>
  <c r="I797" i="3"/>
  <c r="J797" i="3"/>
  <c r="H798" i="3"/>
  <c r="I798" i="3"/>
  <c r="J798" i="3"/>
  <c r="H799" i="3"/>
  <c r="I799" i="3"/>
  <c r="J799" i="3"/>
  <c r="H800" i="3"/>
  <c r="I800" i="3"/>
  <c r="J800" i="3"/>
  <c r="H801" i="3"/>
  <c r="I801" i="3"/>
  <c r="J801" i="3"/>
  <c r="H802" i="3"/>
  <c r="I802" i="3"/>
  <c r="J802" i="3"/>
  <c r="H803" i="3"/>
  <c r="I803" i="3"/>
  <c r="J803" i="3"/>
  <c r="H804" i="3"/>
  <c r="I804" i="3"/>
  <c r="J804" i="3"/>
  <c r="H805" i="3"/>
  <c r="I805" i="3"/>
  <c r="J805" i="3"/>
  <c r="H806" i="3"/>
  <c r="I806" i="3"/>
  <c r="J806" i="3"/>
  <c r="H807" i="3"/>
  <c r="I807" i="3"/>
  <c r="J807" i="3"/>
  <c r="H808" i="3"/>
  <c r="I808" i="3"/>
  <c r="J808" i="3"/>
  <c r="H809" i="3"/>
  <c r="I809" i="3"/>
  <c r="J809" i="3"/>
  <c r="H810" i="3"/>
  <c r="I810" i="3"/>
  <c r="J810" i="3"/>
  <c r="H811" i="3"/>
  <c r="I811" i="3"/>
  <c r="J811" i="3"/>
  <c r="H812" i="3"/>
  <c r="I812" i="3"/>
  <c r="J812" i="3"/>
  <c r="H813" i="3"/>
  <c r="I813" i="3"/>
  <c r="J813" i="3"/>
  <c r="H814" i="3"/>
  <c r="I814" i="3"/>
  <c r="J814" i="3"/>
  <c r="H815" i="3"/>
  <c r="I815" i="3"/>
  <c r="J815" i="3"/>
  <c r="H816" i="3"/>
  <c r="I816" i="3"/>
  <c r="J816" i="3"/>
  <c r="H817" i="3"/>
  <c r="I817" i="3"/>
  <c r="J817" i="3"/>
  <c r="H818" i="3"/>
  <c r="I818" i="3"/>
  <c r="J818" i="3"/>
  <c r="H819" i="3"/>
  <c r="I819" i="3"/>
  <c r="J819" i="3"/>
  <c r="H820" i="3"/>
  <c r="I820" i="3"/>
  <c r="J820" i="3"/>
  <c r="H821" i="3"/>
  <c r="I821" i="3"/>
  <c r="J821" i="3"/>
  <c r="H822" i="3"/>
  <c r="I822" i="3"/>
  <c r="J822" i="3"/>
  <c r="H823" i="3"/>
  <c r="I823" i="3"/>
  <c r="J823" i="3"/>
  <c r="H824" i="3"/>
  <c r="I824" i="3"/>
  <c r="J824" i="3"/>
  <c r="H825" i="3"/>
  <c r="I825" i="3"/>
  <c r="J825" i="3"/>
  <c r="H826" i="3"/>
  <c r="I826" i="3"/>
  <c r="J826" i="3"/>
  <c r="H827" i="3"/>
  <c r="I827" i="3"/>
  <c r="J827" i="3"/>
  <c r="H828" i="3"/>
  <c r="I828" i="3"/>
  <c r="J828" i="3"/>
  <c r="H829" i="3"/>
  <c r="I829" i="3"/>
  <c r="J829" i="3"/>
  <c r="H830" i="3"/>
  <c r="I830" i="3"/>
  <c r="J830" i="3"/>
  <c r="H831" i="3"/>
  <c r="I831" i="3"/>
  <c r="J831" i="3"/>
  <c r="H832" i="3"/>
  <c r="I832" i="3"/>
  <c r="J832" i="3"/>
  <c r="H833" i="3"/>
  <c r="I833" i="3"/>
  <c r="J833" i="3"/>
  <c r="H834" i="3"/>
  <c r="I834" i="3"/>
  <c r="J834" i="3"/>
  <c r="H835" i="3"/>
  <c r="I835" i="3"/>
  <c r="J835" i="3"/>
  <c r="H836" i="3"/>
  <c r="I836" i="3"/>
  <c r="J836" i="3"/>
  <c r="H837" i="3"/>
  <c r="I837" i="3"/>
  <c r="J837" i="3"/>
  <c r="H838" i="3"/>
  <c r="I838" i="3"/>
  <c r="J838" i="3"/>
  <c r="H839" i="3"/>
  <c r="I839" i="3"/>
  <c r="J839" i="3"/>
  <c r="H840" i="3"/>
  <c r="I840" i="3"/>
  <c r="J840" i="3"/>
  <c r="H841" i="3"/>
  <c r="I841" i="3"/>
  <c r="J841" i="3"/>
  <c r="H842" i="3"/>
  <c r="I842" i="3"/>
  <c r="J842" i="3"/>
  <c r="H843" i="3"/>
  <c r="I843" i="3"/>
  <c r="J843" i="3"/>
  <c r="H844" i="3"/>
  <c r="I844" i="3"/>
  <c r="J844" i="3"/>
  <c r="H845" i="3"/>
  <c r="I845" i="3"/>
  <c r="J845" i="3"/>
  <c r="H846" i="3"/>
  <c r="I846" i="3"/>
  <c r="J846" i="3"/>
  <c r="H847" i="3"/>
  <c r="I847" i="3"/>
  <c r="J847" i="3"/>
  <c r="H848" i="3"/>
  <c r="I848" i="3"/>
  <c r="J848" i="3"/>
  <c r="H849" i="3"/>
  <c r="I849" i="3"/>
  <c r="J849" i="3"/>
  <c r="H850" i="3"/>
  <c r="I850" i="3"/>
  <c r="J850" i="3"/>
  <c r="H851" i="3"/>
  <c r="I851" i="3"/>
  <c r="J851" i="3"/>
  <c r="H852" i="3"/>
  <c r="I852" i="3"/>
  <c r="J852" i="3"/>
  <c r="H853" i="3"/>
  <c r="I853" i="3"/>
  <c r="J853" i="3"/>
  <c r="H854" i="3"/>
  <c r="I854" i="3"/>
  <c r="J854" i="3"/>
  <c r="H855" i="3"/>
  <c r="I855" i="3"/>
  <c r="J855" i="3"/>
  <c r="H856" i="3"/>
  <c r="I856" i="3"/>
  <c r="J856" i="3"/>
  <c r="H857" i="3"/>
  <c r="I857" i="3"/>
  <c r="J857" i="3"/>
  <c r="H858" i="3"/>
  <c r="I858" i="3"/>
  <c r="J858" i="3"/>
  <c r="H859" i="3"/>
  <c r="I859" i="3"/>
  <c r="J859" i="3"/>
  <c r="H860" i="3"/>
  <c r="I860" i="3"/>
  <c r="J860" i="3"/>
  <c r="H861" i="3"/>
  <c r="I861" i="3"/>
  <c r="J861" i="3"/>
  <c r="H862" i="3"/>
  <c r="I862" i="3"/>
  <c r="J862" i="3"/>
  <c r="H863" i="3"/>
  <c r="I863" i="3"/>
  <c r="J863" i="3"/>
  <c r="H864" i="3"/>
  <c r="I864" i="3"/>
  <c r="J864" i="3"/>
  <c r="H865" i="3"/>
  <c r="I865" i="3"/>
  <c r="J865" i="3"/>
  <c r="H866" i="3"/>
  <c r="I866" i="3"/>
  <c r="J866" i="3"/>
  <c r="H867" i="3"/>
  <c r="I867" i="3"/>
  <c r="J867" i="3"/>
  <c r="H868" i="3"/>
  <c r="I868" i="3"/>
  <c r="J868" i="3"/>
  <c r="H869" i="3"/>
  <c r="I869" i="3"/>
  <c r="J869" i="3"/>
  <c r="H870" i="3"/>
  <c r="I870" i="3"/>
  <c r="J870" i="3"/>
  <c r="H871" i="3"/>
  <c r="I871" i="3"/>
  <c r="J871" i="3"/>
  <c r="H872" i="3"/>
  <c r="I872" i="3"/>
  <c r="J872" i="3"/>
  <c r="H873" i="3"/>
  <c r="I873" i="3"/>
  <c r="J873" i="3"/>
  <c r="H874" i="3"/>
  <c r="I874" i="3"/>
  <c r="J874" i="3"/>
  <c r="H875" i="3"/>
  <c r="I875" i="3"/>
  <c r="J875" i="3"/>
  <c r="H876" i="3"/>
  <c r="I876" i="3"/>
  <c r="J876" i="3"/>
  <c r="H877" i="3"/>
  <c r="I877" i="3"/>
  <c r="J877" i="3"/>
  <c r="H878" i="3"/>
  <c r="I878" i="3"/>
  <c r="J878" i="3"/>
  <c r="H879" i="3"/>
  <c r="I879" i="3"/>
  <c r="J879" i="3"/>
  <c r="H880" i="3"/>
  <c r="I880" i="3"/>
  <c r="J880" i="3"/>
  <c r="H881" i="3"/>
  <c r="I881" i="3"/>
  <c r="J881" i="3"/>
  <c r="H882" i="3"/>
  <c r="I882" i="3"/>
  <c r="J882" i="3"/>
  <c r="H883" i="3"/>
  <c r="I883" i="3"/>
  <c r="J883" i="3"/>
  <c r="H884" i="3"/>
  <c r="I884" i="3"/>
  <c r="J884" i="3"/>
  <c r="H885" i="3"/>
  <c r="I885" i="3"/>
  <c r="J885" i="3"/>
  <c r="H886" i="3"/>
  <c r="I886" i="3"/>
  <c r="J886" i="3"/>
  <c r="H887" i="3"/>
  <c r="I887" i="3"/>
  <c r="J887" i="3"/>
  <c r="H888" i="3"/>
  <c r="I888" i="3"/>
  <c r="J888" i="3"/>
  <c r="H889" i="3"/>
  <c r="I889" i="3"/>
  <c r="J889" i="3"/>
  <c r="H890" i="3"/>
  <c r="I890" i="3"/>
  <c r="J890" i="3"/>
  <c r="H891" i="3"/>
  <c r="I891" i="3"/>
  <c r="J891" i="3"/>
  <c r="H892" i="3"/>
  <c r="I892" i="3"/>
  <c r="J892" i="3"/>
  <c r="H893" i="3"/>
  <c r="I893" i="3"/>
  <c r="J893" i="3"/>
  <c r="H894" i="3"/>
  <c r="I894" i="3"/>
  <c r="J894" i="3"/>
  <c r="H895" i="3"/>
  <c r="I895" i="3"/>
  <c r="J895" i="3"/>
  <c r="H896" i="3"/>
  <c r="I896" i="3"/>
  <c r="J896" i="3"/>
  <c r="H897" i="3"/>
  <c r="I897" i="3"/>
  <c r="J897" i="3"/>
  <c r="H898" i="3"/>
  <c r="I898" i="3"/>
  <c r="J898" i="3"/>
  <c r="H899" i="3"/>
  <c r="I899" i="3"/>
  <c r="J899" i="3"/>
  <c r="H900" i="3"/>
  <c r="I900" i="3"/>
  <c r="J900" i="3"/>
  <c r="H901" i="3"/>
  <c r="I901" i="3"/>
  <c r="J901" i="3"/>
  <c r="H902" i="3"/>
  <c r="I902" i="3"/>
  <c r="J902" i="3"/>
  <c r="H903" i="3"/>
  <c r="I903" i="3"/>
  <c r="J903" i="3"/>
  <c r="H904" i="3"/>
  <c r="I904" i="3"/>
  <c r="J904" i="3"/>
  <c r="H905" i="3"/>
  <c r="I905" i="3"/>
  <c r="J905" i="3"/>
  <c r="H906" i="3"/>
  <c r="I906" i="3"/>
  <c r="J906" i="3"/>
  <c r="H907" i="3"/>
  <c r="I907" i="3"/>
  <c r="J907" i="3"/>
  <c r="H908" i="3"/>
  <c r="I908" i="3"/>
  <c r="J908" i="3"/>
  <c r="H909" i="3"/>
  <c r="I909" i="3"/>
  <c r="J909" i="3"/>
  <c r="H910" i="3"/>
  <c r="I910" i="3"/>
  <c r="J910" i="3"/>
  <c r="H911" i="3"/>
  <c r="I911" i="3"/>
  <c r="J911" i="3"/>
  <c r="H912" i="3"/>
  <c r="I912" i="3"/>
  <c r="J912" i="3"/>
  <c r="H913" i="3"/>
  <c r="I913" i="3"/>
  <c r="J913" i="3"/>
  <c r="H914" i="3"/>
  <c r="I914" i="3"/>
  <c r="J914" i="3"/>
  <c r="H915" i="3"/>
  <c r="I915" i="3"/>
  <c r="J915" i="3"/>
  <c r="H916" i="3"/>
  <c r="I916" i="3"/>
  <c r="J916" i="3"/>
  <c r="H917" i="3"/>
  <c r="I917" i="3"/>
  <c r="J917" i="3"/>
  <c r="H918" i="3"/>
  <c r="I918" i="3"/>
  <c r="J918" i="3"/>
  <c r="H919" i="3"/>
  <c r="I919" i="3"/>
  <c r="J919" i="3"/>
  <c r="H920" i="3"/>
  <c r="I920" i="3"/>
  <c r="J920" i="3"/>
  <c r="H921" i="3"/>
  <c r="I921" i="3"/>
  <c r="J921" i="3"/>
  <c r="H922" i="3"/>
  <c r="I922" i="3"/>
  <c r="J922" i="3"/>
  <c r="H923" i="3"/>
  <c r="I923" i="3"/>
  <c r="J923" i="3"/>
  <c r="H924" i="3"/>
  <c r="I924" i="3"/>
  <c r="J924" i="3"/>
  <c r="H925" i="3"/>
  <c r="I925" i="3"/>
  <c r="J925" i="3"/>
  <c r="H926" i="3"/>
  <c r="I926" i="3"/>
  <c r="J926" i="3"/>
  <c r="H927" i="3"/>
  <c r="I927" i="3"/>
  <c r="J927" i="3"/>
  <c r="H928" i="3"/>
  <c r="I928" i="3"/>
  <c r="J928" i="3"/>
  <c r="H929" i="3"/>
  <c r="I929" i="3"/>
  <c r="J929" i="3"/>
  <c r="H930" i="3"/>
  <c r="I930" i="3"/>
  <c r="J930" i="3"/>
  <c r="H931" i="3"/>
  <c r="I931" i="3"/>
  <c r="J931" i="3"/>
  <c r="H932" i="3"/>
  <c r="I932" i="3"/>
  <c r="J932" i="3"/>
  <c r="H933" i="3"/>
  <c r="I933" i="3"/>
  <c r="J933" i="3"/>
  <c r="H934" i="3"/>
  <c r="I934" i="3"/>
  <c r="J934" i="3"/>
  <c r="H935" i="3"/>
  <c r="I935" i="3"/>
  <c r="J935" i="3"/>
  <c r="H936" i="3"/>
  <c r="I936" i="3"/>
  <c r="J936" i="3"/>
  <c r="H937" i="3"/>
  <c r="I937" i="3"/>
  <c r="J937" i="3"/>
  <c r="H938" i="3"/>
  <c r="I938" i="3"/>
  <c r="J938" i="3"/>
  <c r="H939" i="3"/>
  <c r="I939" i="3"/>
  <c r="J939" i="3"/>
  <c r="H940" i="3"/>
  <c r="I940" i="3"/>
  <c r="J940" i="3"/>
  <c r="H941" i="3"/>
  <c r="I941" i="3"/>
  <c r="J941" i="3"/>
  <c r="H942" i="3"/>
  <c r="I942" i="3"/>
  <c r="J942" i="3"/>
  <c r="H943" i="3"/>
  <c r="I943" i="3"/>
  <c r="J943" i="3"/>
  <c r="H944" i="3"/>
  <c r="I944" i="3"/>
  <c r="J944" i="3"/>
  <c r="H945" i="3"/>
  <c r="I945" i="3"/>
  <c r="J945" i="3"/>
  <c r="H946" i="3"/>
  <c r="I946" i="3"/>
  <c r="J946" i="3"/>
  <c r="H947" i="3"/>
  <c r="I947" i="3"/>
  <c r="J947" i="3"/>
  <c r="H948" i="3"/>
  <c r="I948" i="3"/>
  <c r="J948" i="3"/>
  <c r="H949" i="3"/>
  <c r="I949" i="3"/>
  <c r="J949" i="3"/>
  <c r="H950" i="3"/>
  <c r="I950" i="3"/>
  <c r="J950" i="3"/>
  <c r="H951" i="3"/>
  <c r="I951" i="3"/>
  <c r="J951" i="3"/>
  <c r="H952" i="3"/>
  <c r="I952" i="3"/>
  <c r="J952" i="3"/>
  <c r="H953" i="3"/>
  <c r="I953" i="3"/>
  <c r="J953" i="3"/>
  <c r="H954" i="3"/>
  <c r="I954" i="3"/>
  <c r="J954" i="3"/>
  <c r="H955" i="3"/>
  <c r="I955" i="3"/>
  <c r="J955" i="3"/>
  <c r="H956" i="3"/>
  <c r="I956" i="3"/>
  <c r="J956" i="3"/>
  <c r="H957" i="3"/>
  <c r="I957" i="3"/>
  <c r="J957" i="3"/>
  <c r="H958" i="3"/>
  <c r="I958" i="3"/>
  <c r="J958" i="3"/>
  <c r="H959" i="3"/>
  <c r="I959" i="3"/>
  <c r="J959" i="3"/>
  <c r="H960" i="3"/>
  <c r="I960" i="3"/>
  <c r="J960" i="3"/>
  <c r="H961" i="3"/>
  <c r="I961" i="3"/>
  <c r="J961" i="3"/>
  <c r="H962" i="3"/>
  <c r="I962" i="3"/>
  <c r="J962" i="3"/>
  <c r="H963" i="3"/>
  <c r="I963" i="3"/>
  <c r="J963" i="3"/>
  <c r="H964" i="3"/>
  <c r="I964" i="3"/>
  <c r="J964" i="3"/>
  <c r="H965" i="3"/>
  <c r="I965" i="3"/>
  <c r="J965" i="3"/>
  <c r="H966" i="3"/>
  <c r="I966" i="3"/>
  <c r="J966" i="3"/>
  <c r="H967" i="3"/>
  <c r="I967" i="3"/>
  <c r="J967" i="3"/>
  <c r="H968" i="3"/>
  <c r="I968" i="3"/>
  <c r="J968" i="3"/>
  <c r="H969" i="3"/>
  <c r="I969" i="3"/>
  <c r="J969" i="3"/>
  <c r="H970" i="3"/>
  <c r="I970" i="3"/>
  <c r="J970" i="3"/>
  <c r="H971" i="3"/>
  <c r="I971" i="3"/>
  <c r="J971" i="3"/>
  <c r="H972" i="3"/>
  <c r="I972" i="3"/>
  <c r="J972" i="3"/>
  <c r="H973" i="3"/>
  <c r="I973" i="3"/>
  <c r="J973" i="3"/>
  <c r="H974" i="3"/>
  <c r="I974" i="3"/>
  <c r="J974" i="3"/>
  <c r="H975" i="3"/>
  <c r="I975" i="3"/>
  <c r="J975" i="3"/>
  <c r="H976" i="3"/>
  <c r="I976" i="3"/>
  <c r="J976" i="3"/>
  <c r="H977" i="3"/>
  <c r="I977" i="3"/>
  <c r="J977" i="3"/>
  <c r="H978" i="3"/>
  <c r="I978" i="3"/>
  <c r="J978" i="3"/>
  <c r="H979" i="3"/>
  <c r="I979" i="3"/>
  <c r="J979" i="3"/>
  <c r="H980" i="3"/>
  <c r="I980" i="3"/>
  <c r="J980" i="3"/>
  <c r="H981" i="3"/>
  <c r="I981" i="3"/>
  <c r="J981" i="3"/>
  <c r="H982" i="3"/>
  <c r="I982" i="3"/>
  <c r="J982" i="3"/>
  <c r="H983" i="3"/>
  <c r="I983" i="3"/>
  <c r="J983" i="3"/>
  <c r="H984" i="3"/>
  <c r="I984" i="3"/>
  <c r="J984" i="3"/>
  <c r="H985" i="3"/>
  <c r="I985" i="3"/>
  <c r="J985" i="3"/>
  <c r="H986" i="3"/>
  <c r="I986" i="3"/>
  <c r="J986" i="3"/>
  <c r="H987" i="3"/>
  <c r="I987" i="3"/>
  <c r="J987" i="3"/>
  <c r="H988" i="3"/>
  <c r="I988" i="3"/>
  <c r="J988" i="3"/>
  <c r="H989" i="3"/>
  <c r="I989" i="3"/>
  <c r="J989" i="3"/>
  <c r="H990" i="3"/>
  <c r="I990" i="3"/>
  <c r="J990" i="3"/>
  <c r="H991" i="3"/>
  <c r="I991" i="3"/>
  <c r="J991" i="3"/>
  <c r="H992" i="3"/>
  <c r="I992" i="3"/>
  <c r="J992" i="3"/>
  <c r="H993" i="3"/>
  <c r="I993" i="3"/>
  <c r="J993" i="3"/>
  <c r="H994" i="3"/>
  <c r="I994" i="3"/>
  <c r="J994" i="3"/>
  <c r="H995" i="3"/>
  <c r="I995" i="3"/>
  <c r="J995" i="3"/>
  <c r="H996" i="3"/>
  <c r="I996" i="3"/>
  <c r="J996" i="3"/>
  <c r="H997" i="3"/>
  <c r="I997" i="3"/>
  <c r="J997" i="3"/>
  <c r="H998" i="3"/>
  <c r="I998" i="3"/>
  <c r="J998" i="3"/>
  <c r="H999" i="3"/>
  <c r="I999" i="3"/>
  <c r="J999" i="3"/>
  <c r="H1000" i="3"/>
  <c r="I1000" i="3"/>
  <c r="J1000" i="3"/>
  <c r="H1001" i="3"/>
  <c r="I1001" i="3"/>
  <c r="J1001" i="3"/>
  <c r="H1002" i="3"/>
  <c r="I1002" i="3"/>
  <c r="J1002" i="3"/>
  <c r="H1003" i="3"/>
  <c r="I1003" i="3"/>
  <c r="J1003" i="3"/>
  <c r="H1004" i="3"/>
  <c r="I1004" i="3"/>
  <c r="J1004" i="3"/>
  <c r="H1005" i="3"/>
  <c r="I1005" i="3"/>
  <c r="J1005" i="3"/>
  <c r="H1006" i="3"/>
  <c r="I1006" i="3"/>
  <c r="J1006" i="3"/>
  <c r="H1007" i="3"/>
  <c r="I1007" i="3"/>
  <c r="J1007" i="3"/>
  <c r="H1008" i="3"/>
  <c r="I1008" i="3"/>
  <c r="J1008" i="3"/>
  <c r="H1009" i="3"/>
  <c r="I1009" i="3"/>
  <c r="J1009" i="3"/>
  <c r="H1010" i="3"/>
  <c r="I1010" i="3"/>
  <c r="J1010" i="3"/>
  <c r="H1011" i="3"/>
  <c r="I1011" i="3"/>
  <c r="J1011" i="3"/>
  <c r="H1012" i="3"/>
  <c r="I1012" i="3"/>
  <c r="J1012" i="3"/>
  <c r="H1013" i="3"/>
  <c r="I1013" i="3"/>
  <c r="J1013" i="3"/>
  <c r="H1014" i="3"/>
  <c r="I1014" i="3"/>
  <c r="J1014" i="3"/>
  <c r="H1015" i="3"/>
  <c r="I1015" i="3"/>
  <c r="J1015" i="3"/>
  <c r="H1016" i="3"/>
  <c r="I1016" i="3"/>
  <c r="J1016" i="3"/>
  <c r="H1017" i="3"/>
  <c r="I1017" i="3"/>
  <c r="J1017" i="3"/>
  <c r="H1018" i="3"/>
  <c r="I1018" i="3"/>
  <c r="J1018" i="3"/>
  <c r="H1019" i="3"/>
  <c r="I1019" i="3"/>
  <c r="J1019" i="3"/>
  <c r="H1020" i="3"/>
  <c r="I1020" i="3"/>
  <c r="J1020" i="3"/>
  <c r="H1021" i="3"/>
  <c r="I1021" i="3"/>
  <c r="J1021" i="3"/>
  <c r="H1022" i="3"/>
  <c r="I1022" i="3"/>
  <c r="J1022" i="3"/>
  <c r="H1023" i="3"/>
  <c r="I1023" i="3"/>
  <c r="J1023" i="3"/>
  <c r="H1024" i="3"/>
  <c r="I1024" i="3"/>
  <c r="J1024" i="3"/>
  <c r="H1025" i="3"/>
  <c r="I1025" i="3"/>
  <c r="J1025" i="3"/>
  <c r="H1026" i="3"/>
  <c r="I1026" i="3"/>
  <c r="J1026" i="3"/>
  <c r="H1027" i="3"/>
  <c r="I1027" i="3"/>
  <c r="J1027" i="3"/>
  <c r="H1028" i="3"/>
  <c r="I1028" i="3"/>
  <c r="J1028" i="3"/>
  <c r="H1029" i="3"/>
  <c r="I1029" i="3"/>
  <c r="J1029" i="3"/>
  <c r="H1030" i="3"/>
  <c r="I1030" i="3"/>
  <c r="J1030" i="3"/>
  <c r="H1031" i="3"/>
  <c r="I1031" i="3"/>
  <c r="J1031" i="3"/>
  <c r="H1032" i="3"/>
  <c r="I1032" i="3"/>
  <c r="J1032" i="3"/>
  <c r="H1033" i="3"/>
  <c r="I1033" i="3"/>
  <c r="J1033" i="3"/>
  <c r="H1034" i="3"/>
  <c r="I1034" i="3"/>
  <c r="J1034" i="3"/>
  <c r="H1035" i="3"/>
  <c r="I1035" i="3"/>
  <c r="J1035" i="3"/>
  <c r="H1036" i="3"/>
  <c r="I1036" i="3"/>
  <c r="J1036" i="3"/>
  <c r="H1037" i="3"/>
  <c r="I1037" i="3"/>
  <c r="J1037" i="3"/>
  <c r="H1038" i="3"/>
  <c r="I1038" i="3"/>
  <c r="J1038" i="3"/>
  <c r="H1039" i="3"/>
  <c r="I1039" i="3"/>
  <c r="J1039" i="3"/>
  <c r="H1040" i="3"/>
  <c r="I1040" i="3"/>
  <c r="J1040" i="3"/>
  <c r="H1041" i="3"/>
  <c r="I1041" i="3"/>
  <c r="J1041" i="3"/>
  <c r="H1042" i="3"/>
  <c r="I1042" i="3"/>
  <c r="J1042" i="3"/>
  <c r="H1043" i="3"/>
  <c r="I1043" i="3"/>
  <c r="J1043" i="3"/>
  <c r="H1044" i="3"/>
  <c r="I1044" i="3"/>
  <c r="J1044" i="3"/>
  <c r="H1045" i="3"/>
  <c r="I1045" i="3"/>
  <c r="J1045" i="3"/>
  <c r="H1046" i="3"/>
  <c r="I1046" i="3"/>
  <c r="J1046" i="3"/>
  <c r="H1047" i="3"/>
  <c r="I1047" i="3"/>
  <c r="J1047" i="3"/>
  <c r="H1048" i="3"/>
  <c r="I1048" i="3"/>
  <c r="J1048" i="3"/>
  <c r="H1049" i="3"/>
  <c r="I1049" i="3"/>
  <c r="J1049" i="3"/>
  <c r="H1050" i="3"/>
  <c r="I1050" i="3"/>
  <c r="J1050" i="3"/>
  <c r="H1051" i="3"/>
  <c r="I1051" i="3"/>
  <c r="J1051" i="3"/>
  <c r="H1052" i="3"/>
  <c r="I1052" i="3"/>
  <c r="J1052" i="3"/>
  <c r="H1053" i="3"/>
  <c r="I1053" i="3"/>
  <c r="J1053" i="3"/>
  <c r="H1054" i="3"/>
  <c r="I1054" i="3"/>
  <c r="J1054" i="3"/>
  <c r="H1055" i="3"/>
  <c r="I1055" i="3"/>
  <c r="J1055" i="3"/>
  <c r="H1056" i="3"/>
  <c r="I1056" i="3"/>
  <c r="J1056" i="3"/>
  <c r="H1057" i="3"/>
  <c r="I1057" i="3"/>
  <c r="J1057" i="3"/>
  <c r="H1058" i="3"/>
  <c r="I1058" i="3"/>
  <c r="J1058" i="3"/>
  <c r="H1059" i="3"/>
  <c r="I1059" i="3"/>
  <c r="J1059" i="3"/>
  <c r="H1060" i="3"/>
  <c r="I1060" i="3"/>
  <c r="J1060" i="3"/>
  <c r="H1061" i="3"/>
  <c r="I1061" i="3"/>
  <c r="J1061" i="3"/>
  <c r="H1062" i="3"/>
  <c r="I1062" i="3"/>
  <c r="J1062" i="3"/>
  <c r="H1063" i="3"/>
  <c r="I1063" i="3"/>
  <c r="J1063" i="3"/>
  <c r="H1064" i="3"/>
  <c r="I1064" i="3"/>
  <c r="J1064" i="3"/>
  <c r="H1065" i="3"/>
  <c r="I1065" i="3"/>
  <c r="J1065" i="3"/>
  <c r="H1066" i="3"/>
  <c r="I1066" i="3"/>
  <c r="J1066" i="3"/>
  <c r="H1067" i="3"/>
  <c r="I1067" i="3"/>
  <c r="J1067" i="3"/>
  <c r="H1068" i="3"/>
  <c r="I1068" i="3"/>
  <c r="J1068" i="3"/>
  <c r="H1069" i="3"/>
  <c r="I1069" i="3"/>
  <c r="J1069" i="3"/>
  <c r="H1070" i="3"/>
  <c r="I1070" i="3"/>
  <c r="J1070" i="3"/>
  <c r="H1071" i="3"/>
  <c r="I1071" i="3"/>
  <c r="J1071" i="3"/>
  <c r="H1072" i="3"/>
  <c r="I1072" i="3"/>
  <c r="J1072" i="3"/>
  <c r="H1073" i="3"/>
  <c r="I1073" i="3"/>
  <c r="J1073" i="3"/>
  <c r="H1074" i="3"/>
  <c r="I1074" i="3"/>
  <c r="J1074" i="3"/>
  <c r="H1075" i="3"/>
  <c r="I1075" i="3"/>
  <c r="J1075" i="3"/>
  <c r="H1076" i="3"/>
  <c r="I1076" i="3"/>
  <c r="J1076" i="3"/>
  <c r="H1077" i="3"/>
  <c r="I1077" i="3"/>
  <c r="J1077" i="3"/>
  <c r="H1078" i="3"/>
  <c r="I1078" i="3"/>
  <c r="J1078" i="3"/>
  <c r="H1079" i="3"/>
  <c r="I1079" i="3"/>
  <c r="J1079" i="3"/>
  <c r="H1080" i="3"/>
  <c r="I1080" i="3"/>
  <c r="J1080" i="3"/>
  <c r="H1081" i="3"/>
  <c r="I1081" i="3"/>
  <c r="J1081" i="3"/>
  <c r="H1082" i="3"/>
  <c r="I1082" i="3"/>
  <c r="J1082" i="3"/>
  <c r="H1083" i="3"/>
  <c r="I1083" i="3"/>
  <c r="J1083" i="3"/>
  <c r="H1084" i="3"/>
  <c r="I1084" i="3"/>
  <c r="J1084" i="3"/>
  <c r="H1085" i="3"/>
  <c r="I1085" i="3"/>
  <c r="J1085" i="3"/>
  <c r="H1086" i="3"/>
  <c r="I1086" i="3"/>
  <c r="J1086" i="3"/>
  <c r="H1087" i="3"/>
  <c r="I1087" i="3"/>
  <c r="J1087" i="3"/>
  <c r="H1088" i="3"/>
  <c r="I1088" i="3"/>
  <c r="J1088" i="3"/>
  <c r="H1089" i="3"/>
  <c r="I1089" i="3"/>
  <c r="J1089" i="3"/>
  <c r="H1090" i="3"/>
  <c r="I1090" i="3"/>
  <c r="J1090" i="3"/>
  <c r="H1091" i="3"/>
  <c r="I1091" i="3"/>
  <c r="J1091" i="3"/>
  <c r="H1092" i="3"/>
  <c r="I1092" i="3"/>
  <c r="J1092" i="3"/>
  <c r="H1093" i="3"/>
  <c r="I1093" i="3"/>
  <c r="J1093" i="3"/>
  <c r="H1094" i="3"/>
  <c r="I1094" i="3"/>
  <c r="J1094" i="3"/>
  <c r="H1095" i="3"/>
  <c r="I1095" i="3"/>
  <c r="J1095" i="3"/>
  <c r="H1096" i="3"/>
  <c r="I1096" i="3"/>
  <c r="J1096" i="3"/>
  <c r="H1097" i="3"/>
  <c r="I1097" i="3"/>
  <c r="J1097" i="3"/>
  <c r="H1098" i="3"/>
  <c r="I1098" i="3"/>
  <c r="J1098" i="3"/>
  <c r="H1099" i="3"/>
  <c r="I1099" i="3"/>
  <c r="J1099" i="3"/>
  <c r="H1100" i="3"/>
  <c r="I1100" i="3"/>
  <c r="J1100" i="3"/>
  <c r="H1101" i="3"/>
  <c r="I1101" i="3"/>
  <c r="J1101" i="3"/>
  <c r="H1102" i="3"/>
  <c r="I1102" i="3"/>
  <c r="J1102" i="3"/>
  <c r="H1103" i="3"/>
  <c r="I1103" i="3"/>
  <c r="J1103" i="3"/>
  <c r="H1104" i="3"/>
  <c r="I1104" i="3"/>
  <c r="J1104" i="3"/>
  <c r="H1105" i="3"/>
  <c r="I1105" i="3"/>
  <c r="J1105" i="3"/>
  <c r="H1106" i="3"/>
  <c r="I1106" i="3"/>
  <c r="J1106" i="3"/>
  <c r="H1107" i="3"/>
  <c r="I1107" i="3"/>
  <c r="J1107" i="3"/>
  <c r="H1108" i="3"/>
  <c r="I1108" i="3"/>
  <c r="J1108" i="3"/>
  <c r="H1109" i="3"/>
  <c r="I1109" i="3"/>
  <c r="J1109" i="3"/>
  <c r="H1110" i="3"/>
  <c r="I1110" i="3"/>
  <c r="J1110" i="3"/>
  <c r="H1111" i="3"/>
  <c r="I1111" i="3"/>
  <c r="J1111" i="3"/>
  <c r="H1112" i="3"/>
  <c r="I1112" i="3"/>
  <c r="J1112" i="3"/>
  <c r="H1113" i="3"/>
  <c r="I1113" i="3"/>
  <c r="J1113" i="3"/>
  <c r="H1114" i="3"/>
  <c r="I1114" i="3"/>
  <c r="J1114" i="3"/>
  <c r="H1115" i="3"/>
  <c r="I1115" i="3"/>
  <c r="J1115" i="3"/>
  <c r="H1116" i="3"/>
  <c r="I1116" i="3"/>
  <c r="J1116" i="3"/>
  <c r="H1117" i="3"/>
  <c r="I1117" i="3"/>
  <c r="J1117" i="3"/>
  <c r="H1118" i="3"/>
  <c r="I1118" i="3"/>
  <c r="J1118" i="3"/>
  <c r="H1119" i="3"/>
  <c r="I1119" i="3"/>
  <c r="J1119" i="3"/>
  <c r="H1120" i="3"/>
  <c r="I1120" i="3"/>
  <c r="J1120" i="3"/>
  <c r="H1121" i="3"/>
  <c r="I1121" i="3"/>
  <c r="J1121" i="3"/>
  <c r="H1122" i="3"/>
  <c r="I1122" i="3"/>
  <c r="J1122" i="3"/>
  <c r="H1123" i="3"/>
  <c r="I1123" i="3"/>
  <c r="J1123" i="3"/>
  <c r="H1124" i="3"/>
  <c r="I1124" i="3"/>
  <c r="J1124" i="3"/>
  <c r="H1125" i="3"/>
  <c r="I1125" i="3"/>
  <c r="J1125" i="3"/>
  <c r="H1126" i="3"/>
  <c r="I1126" i="3"/>
  <c r="J1126" i="3"/>
  <c r="H1127" i="3"/>
  <c r="I1127" i="3"/>
  <c r="J1127" i="3"/>
  <c r="H1128" i="3"/>
  <c r="I1128" i="3"/>
  <c r="J1128" i="3"/>
  <c r="H1129" i="3"/>
  <c r="I1129" i="3"/>
  <c r="J1129" i="3"/>
  <c r="H1130" i="3"/>
  <c r="I1130" i="3"/>
  <c r="J1130" i="3"/>
  <c r="H1131" i="3"/>
  <c r="I1131" i="3"/>
  <c r="J1131" i="3"/>
  <c r="H1132" i="3"/>
  <c r="I1132" i="3"/>
  <c r="J1132" i="3"/>
  <c r="H1133" i="3"/>
  <c r="I1133" i="3"/>
  <c r="J1133" i="3"/>
  <c r="H1134" i="3"/>
  <c r="I1134" i="3"/>
  <c r="J1134" i="3"/>
  <c r="H1135" i="3"/>
  <c r="I1135" i="3"/>
  <c r="J1135" i="3"/>
  <c r="H1136" i="3"/>
  <c r="I1136" i="3"/>
  <c r="J1136" i="3"/>
  <c r="H1137" i="3"/>
  <c r="I1137" i="3"/>
  <c r="J1137" i="3"/>
  <c r="H1138" i="3"/>
  <c r="I1138" i="3"/>
  <c r="J1138" i="3"/>
  <c r="H1139" i="3"/>
  <c r="I1139" i="3"/>
  <c r="J1139" i="3"/>
  <c r="H1140" i="3"/>
  <c r="I1140" i="3"/>
  <c r="J1140" i="3"/>
  <c r="H1141" i="3"/>
  <c r="I1141" i="3"/>
  <c r="J1141" i="3"/>
  <c r="H1142" i="3"/>
  <c r="I1142" i="3"/>
  <c r="J1142" i="3"/>
  <c r="H1143" i="3"/>
  <c r="I1143" i="3"/>
  <c r="J1143" i="3"/>
  <c r="H1144" i="3"/>
  <c r="I1144" i="3"/>
  <c r="J1144" i="3"/>
  <c r="H1145" i="3"/>
  <c r="I1145" i="3"/>
  <c r="J1145" i="3"/>
  <c r="H1146" i="3"/>
  <c r="I1146" i="3"/>
  <c r="J1146" i="3"/>
  <c r="H1147" i="3"/>
  <c r="I1147" i="3"/>
  <c r="J1147" i="3"/>
  <c r="H1148" i="3"/>
  <c r="I1148" i="3"/>
  <c r="J1148" i="3"/>
  <c r="H1149" i="3"/>
  <c r="I1149" i="3"/>
  <c r="J1149" i="3"/>
  <c r="H1150" i="3"/>
  <c r="I1150" i="3"/>
  <c r="J1150" i="3"/>
  <c r="H1151" i="3"/>
  <c r="I1151" i="3"/>
  <c r="J1151" i="3"/>
  <c r="H1152" i="3"/>
  <c r="I1152" i="3"/>
  <c r="J1152" i="3"/>
  <c r="H1153" i="3"/>
  <c r="I1153" i="3"/>
  <c r="J1153" i="3"/>
  <c r="H1154" i="3"/>
  <c r="I1154" i="3"/>
  <c r="J1154" i="3"/>
  <c r="H1155" i="3"/>
  <c r="I1155" i="3"/>
  <c r="J1155" i="3"/>
  <c r="H1156" i="3"/>
  <c r="I1156" i="3"/>
  <c r="J1156" i="3"/>
  <c r="H1157" i="3"/>
  <c r="I1157" i="3"/>
  <c r="J1157" i="3"/>
  <c r="H1158" i="3"/>
  <c r="I1158" i="3"/>
  <c r="J1158" i="3"/>
  <c r="H1159" i="3"/>
  <c r="I1159" i="3"/>
  <c r="J1159" i="3"/>
  <c r="H1160" i="3"/>
  <c r="I1160" i="3"/>
  <c r="J1160" i="3"/>
  <c r="H1161" i="3"/>
  <c r="I1161" i="3"/>
  <c r="J1161" i="3"/>
  <c r="H1162" i="3"/>
  <c r="I1162" i="3"/>
  <c r="J1162" i="3"/>
  <c r="H1163" i="3"/>
  <c r="I1163" i="3"/>
  <c r="J1163" i="3"/>
  <c r="H1164" i="3"/>
  <c r="I1164" i="3"/>
  <c r="J1164" i="3"/>
  <c r="H1165" i="3"/>
  <c r="I1165" i="3"/>
  <c r="J1165" i="3"/>
  <c r="H1166" i="3"/>
  <c r="I1166" i="3"/>
  <c r="J1166" i="3"/>
  <c r="H1167" i="3"/>
  <c r="I1167" i="3"/>
  <c r="J1167" i="3"/>
  <c r="H1168" i="3"/>
  <c r="I1168" i="3"/>
  <c r="J1168" i="3"/>
  <c r="H1169" i="3"/>
  <c r="I1169" i="3"/>
  <c r="J1169" i="3"/>
  <c r="H1170" i="3"/>
  <c r="I1170" i="3"/>
  <c r="J1170" i="3"/>
  <c r="H1171" i="3"/>
  <c r="I1171" i="3"/>
  <c r="J1171" i="3"/>
  <c r="H1172" i="3"/>
  <c r="I1172" i="3"/>
  <c r="J1172" i="3"/>
  <c r="H1173" i="3"/>
  <c r="I1173" i="3"/>
  <c r="J1173" i="3"/>
  <c r="H1174" i="3"/>
  <c r="I1174" i="3"/>
  <c r="J1174" i="3"/>
  <c r="H1175" i="3"/>
  <c r="I1175" i="3"/>
  <c r="J1175" i="3"/>
  <c r="H1176" i="3"/>
  <c r="I1176" i="3"/>
  <c r="J1176" i="3"/>
  <c r="H1177" i="3"/>
  <c r="I1177" i="3"/>
  <c r="J1177" i="3"/>
  <c r="H1178" i="3"/>
  <c r="I1178" i="3"/>
  <c r="J1178" i="3"/>
  <c r="H1179" i="3"/>
  <c r="I1179" i="3"/>
  <c r="J1179" i="3"/>
  <c r="H1180" i="3"/>
  <c r="I1180" i="3"/>
  <c r="J1180" i="3"/>
  <c r="H1181" i="3"/>
  <c r="I1181" i="3"/>
  <c r="J1181" i="3"/>
  <c r="H1182" i="3"/>
  <c r="I1182" i="3"/>
  <c r="J1182" i="3"/>
  <c r="H1183" i="3"/>
  <c r="I1183" i="3"/>
  <c r="J1183" i="3"/>
  <c r="H1184" i="3"/>
  <c r="I1184" i="3"/>
  <c r="J1184" i="3"/>
  <c r="H1185" i="3"/>
  <c r="I1185" i="3"/>
  <c r="J1185" i="3"/>
  <c r="H1186" i="3"/>
  <c r="I1186" i="3"/>
  <c r="J1186" i="3"/>
  <c r="H1187" i="3"/>
  <c r="I1187" i="3"/>
  <c r="J1187" i="3"/>
  <c r="H1188" i="3"/>
  <c r="I1188" i="3"/>
  <c r="J1188" i="3"/>
  <c r="H1189" i="3"/>
  <c r="I1189" i="3"/>
  <c r="J1189" i="3"/>
  <c r="H1190" i="3"/>
  <c r="I1190" i="3"/>
  <c r="J1190" i="3"/>
  <c r="H1191" i="3"/>
  <c r="I1191" i="3"/>
  <c r="J1191" i="3"/>
  <c r="H1192" i="3"/>
  <c r="I1192" i="3"/>
  <c r="J1192" i="3"/>
  <c r="H1193" i="3"/>
  <c r="I1193" i="3"/>
  <c r="J1193" i="3"/>
  <c r="H1194" i="3"/>
  <c r="I1194" i="3"/>
  <c r="J1194" i="3"/>
  <c r="H1195" i="3"/>
  <c r="I1195" i="3"/>
  <c r="J1195" i="3"/>
  <c r="H1196" i="3"/>
  <c r="I1196" i="3"/>
  <c r="J1196" i="3"/>
  <c r="H1197" i="3"/>
  <c r="I1197" i="3"/>
  <c r="J1197" i="3"/>
  <c r="H1198" i="3"/>
  <c r="I1198" i="3"/>
  <c r="J1198" i="3"/>
  <c r="H1199" i="3"/>
  <c r="I1199" i="3"/>
  <c r="J1199" i="3"/>
  <c r="H1200" i="3"/>
  <c r="I1200" i="3"/>
  <c r="J1200" i="3"/>
  <c r="H1201" i="3"/>
  <c r="I1201" i="3"/>
  <c r="J1201" i="3"/>
  <c r="H1202" i="3"/>
  <c r="I1202" i="3"/>
  <c r="J1202" i="3"/>
  <c r="H1203" i="3"/>
  <c r="I1203" i="3"/>
  <c r="J1203" i="3"/>
  <c r="H1204" i="3"/>
  <c r="I1204" i="3"/>
  <c r="J1204" i="3"/>
  <c r="H1205" i="3"/>
  <c r="I1205" i="3"/>
  <c r="J1205" i="3"/>
  <c r="H1206" i="3"/>
  <c r="I1206" i="3"/>
  <c r="J1206" i="3"/>
  <c r="H1207" i="3"/>
  <c r="I1207" i="3"/>
  <c r="J1207" i="3"/>
  <c r="H1208" i="3"/>
  <c r="I1208" i="3"/>
  <c r="J1208" i="3"/>
  <c r="H1209" i="3"/>
  <c r="I1209" i="3"/>
  <c r="J1209" i="3"/>
  <c r="H1210" i="3"/>
  <c r="I1210" i="3"/>
  <c r="J1210" i="3"/>
  <c r="H1211" i="3"/>
  <c r="I1211" i="3"/>
  <c r="J1211" i="3"/>
  <c r="H1212" i="3"/>
  <c r="I1212" i="3"/>
  <c r="J1212" i="3"/>
  <c r="H1213" i="3"/>
  <c r="I1213" i="3"/>
  <c r="J1213" i="3"/>
  <c r="H1214" i="3"/>
  <c r="I1214" i="3"/>
  <c r="J1214" i="3"/>
  <c r="H1215" i="3"/>
  <c r="I1215" i="3"/>
  <c r="J1215" i="3"/>
  <c r="H1216" i="3"/>
  <c r="I1216" i="3"/>
  <c r="J1216" i="3"/>
  <c r="H1217" i="3"/>
  <c r="I1217" i="3"/>
  <c r="J1217" i="3"/>
  <c r="H1218" i="3"/>
  <c r="I1218" i="3"/>
  <c r="J1218" i="3"/>
  <c r="H1219" i="3"/>
  <c r="I1219" i="3"/>
  <c r="J1219" i="3"/>
  <c r="H1220" i="3"/>
  <c r="I1220" i="3"/>
  <c r="J1220" i="3"/>
  <c r="H1221" i="3"/>
  <c r="I1221" i="3"/>
  <c r="J1221" i="3"/>
  <c r="H1222" i="3"/>
  <c r="I1222" i="3"/>
  <c r="J1222" i="3"/>
  <c r="H1223" i="3"/>
  <c r="I1223" i="3"/>
  <c r="J1223" i="3"/>
  <c r="H1224" i="3"/>
  <c r="I1224" i="3"/>
  <c r="J1224" i="3"/>
  <c r="H1225" i="3"/>
  <c r="I1225" i="3"/>
  <c r="J1225" i="3"/>
  <c r="H1226" i="3"/>
  <c r="I1226" i="3"/>
  <c r="J1226" i="3"/>
  <c r="H1227" i="3"/>
  <c r="I1227" i="3"/>
  <c r="J1227" i="3"/>
  <c r="H1228" i="3"/>
  <c r="I1228" i="3"/>
  <c r="J1228" i="3"/>
  <c r="H1229" i="3"/>
  <c r="I1229" i="3"/>
  <c r="J1229" i="3"/>
  <c r="H1230" i="3"/>
  <c r="I1230" i="3"/>
  <c r="J1230" i="3"/>
  <c r="H1231" i="3"/>
  <c r="I1231" i="3"/>
  <c r="J1231" i="3"/>
  <c r="H1232" i="3"/>
  <c r="I1232" i="3"/>
  <c r="J1232" i="3"/>
  <c r="H1233" i="3"/>
  <c r="I1233" i="3"/>
  <c r="J1233" i="3"/>
  <c r="H1234" i="3"/>
  <c r="I1234" i="3"/>
  <c r="J1234" i="3"/>
  <c r="H1235" i="3"/>
  <c r="I1235" i="3"/>
  <c r="J1235" i="3"/>
  <c r="H1236" i="3"/>
  <c r="I1236" i="3"/>
  <c r="J1236" i="3"/>
  <c r="H1237" i="3"/>
  <c r="I1237" i="3"/>
  <c r="J1237" i="3"/>
  <c r="H1238" i="3"/>
  <c r="I1238" i="3"/>
  <c r="J1238" i="3"/>
  <c r="H1239" i="3"/>
  <c r="I1239" i="3"/>
  <c r="J1239" i="3"/>
  <c r="H1240" i="3"/>
  <c r="I1240" i="3"/>
  <c r="J1240" i="3"/>
  <c r="H1241" i="3"/>
  <c r="I1241" i="3"/>
  <c r="J1241" i="3"/>
  <c r="H1242" i="3"/>
  <c r="I1242" i="3"/>
  <c r="J1242" i="3"/>
  <c r="H1243" i="3"/>
  <c r="I1243" i="3"/>
  <c r="J1243" i="3"/>
  <c r="H1244" i="3"/>
  <c r="I1244" i="3"/>
  <c r="J1244" i="3"/>
  <c r="H1245" i="3"/>
  <c r="I1245" i="3"/>
  <c r="J1245" i="3"/>
  <c r="H1246" i="3"/>
  <c r="I1246" i="3"/>
  <c r="J1246" i="3"/>
  <c r="H1247" i="3"/>
  <c r="I1247" i="3"/>
  <c r="J1247" i="3"/>
  <c r="H1248" i="3"/>
  <c r="I1248" i="3"/>
  <c r="J1248" i="3"/>
  <c r="H1249" i="3"/>
  <c r="I1249" i="3"/>
  <c r="J1249" i="3"/>
  <c r="H1250" i="3"/>
  <c r="I1250" i="3"/>
  <c r="J1250" i="3"/>
  <c r="H1251" i="3"/>
  <c r="I1251" i="3"/>
  <c r="J1251" i="3"/>
  <c r="H1252" i="3"/>
  <c r="I1252" i="3"/>
  <c r="J1252" i="3"/>
  <c r="H1253" i="3"/>
  <c r="I1253" i="3"/>
  <c r="J1253" i="3"/>
  <c r="H1254" i="3"/>
  <c r="I1254" i="3"/>
  <c r="J1254" i="3"/>
  <c r="H1255" i="3"/>
  <c r="I1255" i="3"/>
  <c r="J1255" i="3"/>
  <c r="H1256" i="3"/>
  <c r="I1256" i="3"/>
  <c r="J1256" i="3"/>
  <c r="H1257" i="3"/>
  <c r="I1257" i="3"/>
  <c r="J1257" i="3"/>
  <c r="H1258" i="3"/>
  <c r="I1258" i="3"/>
  <c r="J1258" i="3"/>
  <c r="H1259" i="3"/>
  <c r="I1259" i="3"/>
  <c r="J1259" i="3"/>
  <c r="H1260" i="3"/>
  <c r="I1260" i="3"/>
  <c r="J1260" i="3"/>
  <c r="H1261" i="3"/>
  <c r="I1261" i="3"/>
  <c r="J1261" i="3"/>
  <c r="H1262" i="3"/>
  <c r="I1262" i="3"/>
  <c r="J1262" i="3"/>
  <c r="H1263" i="3"/>
  <c r="I1263" i="3"/>
  <c r="J1263" i="3"/>
  <c r="H1264" i="3"/>
  <c r="I1264" i="3"/>
  <c r="J1264" i="3"/>
  <c r="H1265" i="3"/>
  <c r="I1265" i="3"/>
  <c r="J1265" i="3"/>
  <c r="H1266" i="3"/>
  <c r="I1266" i="3"/>
  <c r="J1266" i="3"/>
  <c r="H1267" i="3"/>
  <c r="I1267" i="3"/>
  <c r="J1267" i="3"/>
  <c r="H1268" i="3"/>
  <c r="I1268" i="3"/>
  <c r="J1268" i="3"/>
  <c r="H1269" i="3"/>
  <c r="I1269" i="3"/>
  <c r="J1269" i="3"/>
  <c r="H1270" i="3"/>
  <c r="I1270" i="3"/>
  <c r="J1270" i="3"/>
  <c r="H1271" i="3"/>
  <c r="I1271" i="3"/>
  <c r="J1271" i="3"/>
  <c r="H1272" i="3"/>
  <c r="I1272" i="3"/>
  <c r="J1272" i="3"/>
  <c r="H1273" i="3"/>
  <c r="I1273" i="3"/>
  <c r="J1273" i="3"/>
  <c r="H1274" i="3"/>
  <c r="I1274" i="3"/>
  <c r="J1274" i="3"/>
  <c r="H1275" i="3"/>
  <c r="I1275" i="3"/>
  <c r="J1275" i="3"/>
  <c r="H1276" i="3"/>
  <c r="I1276" i="3"/>
  <c r="J1276" i="3"/>
  <c r="H1277" i="3"/>
  <c r="I1277" i="3"/>
  <c r="J1277" i="3"/>
  <c r="H1278" i="3"/>
  <c r="I1278" i="3"/>
  <c r="J1278" i="3"/>
  <c r="H1279" i="3"/>
  <c r="I1279" i="3"/>
  <c r="J1279" i="3"/>
  <c r="H1280" i="3"/>
  <c r="I1280" i="3"/>
  <c r="J1280" i="3"/>
  <c r="H1281" i="3"/>
  <c r="I1281" i="3"/>
  <c r="J1281" i="3"/>
  <c r="H1282" i="3"/>
  <c r="I1282" i="3"/>
  <c r="J1282" i="3"/>
  <c r="H1283" i="3"/>
  <c r="I1283" i="3"/>
  <c r="J1283" i="3"/>
  <c r="H1284" i="3"/>
  <c r="I1284" i="3"/>
  <c r="J1284" i="3"/>
  <c r="H1285" i="3"/>
  <c r="I1285" i="3"/>
  <c r="J1285" i="3"/>
  <c r="H1286" i="3"/>
  <c r="I1286" i="3"/>
  <c r="J1286" i="3"/>
  <c r="H1287" i="3"/>
  <c r="I1287" i="3"/>
  <c r="J1287" i="3"/>
  <c r="H1288" i="3"/>
  <c r="I1288" i="3"/>
  <c r="J1288" i="3"/>
  <c r="H1289" i="3"/>
  <c r="I1289" i="3"/>
  <c r="J1289" i="3"/>
  <c r="H1290" i="3"/>
  <c r="I1290" i="3"/>
  <c r="J1290" i="3"/>
  <c r="H1291" i="3"/>
  <c r="I1291" i="3"/>
  <c r="J1291" i="3"/>
  <c r="H1292" i="3"/>
  <c r="I1292" i="3"/>
  <c r="J1292" i="3"/>
  <c r="H1293" i="3"/>
  <c r="I1293" i="3"/>
  <c r="J1293" i="3"/>
  <c r="H1294" i="3"/>
  <c r="I1294" i="3"/>
  <c r="J1294" i="3"/>
  <c r="H1295" i="3"/>
  <c r="I1295" i="3"/>
  <c r="J1295" i="3"/>
  <c r="H1296" i="3"/>
  <c r="I1296" i="3"/>
  <c r="J1296" i="3"/>
  <c r="H1297" i="3"/>
  <c r="I1297" i="3"/>
  <c r="J1297" i="3"/>
  <c r="H1298" i="3"/>
  <c r="I1298" i="3"/>
  <c r="J1298" i="3"/>
  <c r="H1299" i="3"/>
  <c r="I1299" i="3"/>
  <c r="J1299" i="3"/>
  <c r="H1300" i="3"/>
  <c r="I1300" i="3"/>
  <c r="J1300" i="3"/>
  <c r="H1301" i="3"/>
  <c r="I1301" i="3"/>
  <c r="J1301" i="3"/>
  <c r="H1302" i="3"/>
  <c r="I1302" i="3"/>
  <c r="J1302" i="3"/>
  <c r="H1303" i="3"/>
  <c r="I1303" i="3"/>
  <c r="J1303" i="3"/>
  <c r="H1304" i="3"/>
  <c r="I1304" i="3"/>
  <c r="J1304" i="3"/>
  <c r="H1305" i="3"/>
  <c r="I1305" i="3"/>
  <c r="J1305" i="3"/>
  <c r="H1306" i="3"/>
  <c r="I1306" i="3"/>
  <c r="J1306" i="3"/>
  <c r="H1307" i="3"/>
  <c r="I1307" i="3"/>
  <c r="J1307" i="3"/>
  <c r="H1308" i="3"/>
  <c r="I1308" i="3"/>
  <c r="J1308" i="3"/>
  <c r="H1309" i="3"/>
  <c r="I1309" i="3"/>
  <c r="J1309" i="3"/>
  <c r="H1310" i="3"/>
  <c r="I1310" i="3"/>
  <c r="J1310" i="3"/>
  <c r="H1311" i="3"/>
  <c r="I1311" i="3"/>
  <c r="J1311" i="3"/>
  <c r="H1312" i="3"/>
  <c r="I1312" i="3"/>
  <c r="J1312" i="3"/>
  <c r="H1313" i="3"/>
  <c r="I1313" i="3"/>
  <c r="J1313" i="3"/>
  <c r="H1314" i="3"/>
  <c r="I1314" i="3"/>
  <c r="J1314" i="3"/>
  <c r="H1315" i="3"/>
  <c r="I1315" i="3"/>
  <c r="J1315" i="3"/>
  <c r="H1316" i="3"/>
  <c r="I1316" i="3"/>
  <c r="J1316" i="3"/>
  <c r="H1317" i="3"/>
  <c r="I1317" i="3"/>
  <c r="J1317" i="3"/>
  <c r="H1318" i="3"/>
  <c r="I1318" i="3"/>
  <c r="J1318" i="3"/>
  <c r="H1319" i="3"/>
  <c r="I1319" i="3"/>
  <c r="J1319" i="3"/>
  <c r="H1320" i="3"/>
  <c r="I1320" i="3"/>
  <c r="J1320" i="3"/>
  <c r="H1321" i="3"/>
  <c r="I1321" i="3"/>
  <c r="J1321" i="3"/>
  <c r="H1322" i="3"/>
  <c r="I1322" i="3"/>
  <c r="J1322" i="3"/>
  <c r="H1323" i="3"/>
  <c r="I1323" i="3"/>
  <c r="J1323" i="3"/>
  <c r="H1324" i="3"/>
  <c r="I1324" i="3"/>
  <c r="J1324" i="3"/>
  <c r="H1325" i="3"/>
  <c r="I1325" i="3"/>
  <c r="J1325" i="3"/>
  <c r="H1326" i="3"/>
  <c r="I1326" i="3"/>
  <c r="J1326" i="3"/>
  <c r="H1327" i="3"/>
  <c r="I1327" i="3"/>
  <c r="J1327" i="3"/>
  <c r="H1328" i="3"/>
  <c r="I1328" i="3"/>
  <c r="J1328" i="3"/>
  <c r="H1329" i="3"/>
  <c r="I1329" i="3"/>
  <c r="J1329" i="3"/>
  <c r="H1330" i="3"/>
  <c r="I1330" i="3"/>
  <c r="J1330" i="3"/>
  <c r="H1331" i="3"/>
  <c r="I1331" i="3"/>
  <c r="J1331" i="3"/>
  <c r="H1332" i="3"/>
  <c r="I1332" i="3"/>
  <c r="J1332" i="3"/>
  <c r="H1333" i="3"/>
  <c r="I1333" i="3"/>
  <c r="J1333" i="3"/>
  <c r="H1334" i="3"/>
  <c r="I1334" i="3"/>
  <c r="J1334" i="3"/>
  <c r="H1335" i="3"/>
  <c r="I1335" i="3"/>
  <c r="J1335" i="3"/>
  <c r="H1336" i="3"/>
  <c r="I1336" i="3"/>
  <c r="J1336" i="3"/>
  <c r="H1337" i="3"/>
  <c r="I1337" i="3"/>
  <c r="J1337" i="3"/>
  <c r="H1338" i="3"/>
  <c r="I1338" i="3"/>
  <c r="J1338" i="3"/>
  <c r="H1339" i="3"/>
  <c r="I1339" i="3"/>
  <c r="J1339" i="3"/>
  <c r="H1340" i="3"/>
  <c r="I1340" i="3"/>
  <c r="J1340" i="3"/>
  <c r="H1341" i="3"/>
  <c r="I1341" i="3"/>
  <c r="J1341" i="3"/>
  <c r="H1342" i="3"/>
  <c r="I1342" i="3"/>
  <c r="J1342" i="3"/>
  <c r="H1343" i="3"/>
  <c r="I1343" i="3"/>
  <c r="J1343" i="3"/>
  <c r="H1344" i="3"/>
  <c r="I1344" i="3"/>
  <c r="J1344" i="3"/>
  <c r="H1345" i="3"/>
  <c r="I1345" i="3"/>
  <c r="J1345" i="3"/>
  <c r="H1346" i="3"/>
  <c r="I1346" i="3"/>
  <c r="J1346" i="3"/>
  <c r="H1347" i="3"/>
  <c r="I1347" i="3"/>
  <c r="J1347" i="3"/>
  <c r="H1348" i="3"/>
  <c r="I1348" i="3"/>
  <c r="J1348" i="3"/>
  <c r="H1349" i="3"/>
  <c r="I1349" i="3"/>
  <c r="J1349" i="3"/>
  <c r="H1350" i="3"/>
  <c r="I1350" i="3"/>
  <c r="J1350" i="3"/>
  <c r="H1351" i="3"/>
  <c r="I1351" i="3"/>
  <c r="J1351" i="3"/>
  <c r="H1352" i="3"/>
  <c r="I1352" i="3"/>
  <c r="J1352" i="3"/>
  <c r="H1353" i="3"/>
  <c r="I1353" i="3"/>
  <c r="J1353" i="3"/>
  <c r="H1354" i="3"/>
  <c r="I1354" i="3"/>
  <c r="J1354" i="3"/>
  <c r="H1355" i="3"/>
  <c r="I1355" i="3"/>
  <c r="J1355" i="3"/>
  <c r="H1356" i="3"/>
  <c r="I1356" i="3"/>
  <c r="J1356" i="3"/>
  <c r="H1357" i="3"/>
  <c r="I1357" i="3"/>
  <c r="J1357" i="3"/>
  <c r="H1358" i="3"/>
  <c r="I1358" i="3"/>
  <c r="J1358" i="3"/>
  <c r="H1359" i="3"/>
  <c r="I1359" i="3"/>
  <c r="J1359" i="3"/>
  <c r="H1360" i="3"/>
  <c r="I1360" i="3"/>
  <c r="J1360" i="3"/>
  <c r="H1361" i="3"/>
  <c r="I1361" i="3"/>
  <c r="J1361" i="3"/>
  <c r="H1362" i="3"/>
  <c r="I1362" i="3"/>
  <c r="J1362" i="3"/>
  <c r="H1363" i="3"/>
  <c r="I1363" i="3"/>
  <c r="J1363" i="3"/>
  <c r="H1364" i="3"/>
  <c r="I1364" i="3"/>
  <c r="J1364" i="3"/>
  <c r="H1365" i="3"/>
  <c r="I1365" i="3"/>
  <c r="J1365" i="3"/>
  <c r="H1366" i="3"/>
  <c r="I1366" i="3"/>
  <c r="J1366" i="3"/>
  <c r="H1367" i="3"/>
  <c r="I1367" i="3"/>
  <c r="J1367" i="3"/>
  <c r="H1368" i="3"/>
  <c r="I1368" i="3"/>
  <c r="J1368" i="3"/>
  <c r="H1369" i="3"/>
  <c r="I1369" i="3"/>
  <c r="J1369" i="3"/>
  <c r="H1370" i="3"/>
  <c r="I1370" i="3"/>
  <c r="J1370" i="3"/>
  <c r="H1371" i="3"/>
  <c r="I1371" i="3"/>
  <c r="J1371" i="3"/>
  <c r="H1372" i="3"/>
  <c r="I1372" i="3"/>
  <c r="J1372" i="3"/>
  <c r="H1373" i="3"/>
  <c r="I1373" i="3"/>
  <c r="J1373" i="3"/>
  <c r="H1374" i="3"/>
  <c r="I1374" i="3"/>
  <c r="J1374" i="3"/>
  <c r="H1375" i="3"/>
  <c r="I1375" i="3"/>
  <c r="J1375" i="3"/>
  <c r="H1376" i="3"/>
  <c r="I1376" i="3"/>
  <c r="J1376" i="3"/>
  <c r="H1377" i="3"/>
  <c r="I1377" i="3"/>
  <c r="J1377" i="3"/>
  <c r="H1378" i="3"/>
  <c r="I1378" i="3"/>
  <c r="J1378" i="3"/>
  <c r="H1379" i="3"/>
  <c r="I1379" i="3"/>
  <c r="J1379" i="3"/>
  <c r="H1380" i="3"/>
  <c r="I1380" i="3"/>
  <c r="J1380" i="3"/>
  <c r="H1381" i="3"/>
  <c r="I1381" i="3"/>
  <c r="J1381" i="3"/>
  <c r="H1382" i="3"/>
  <c r="I1382" i="3"/>
  <c r="J1382" i="3"/>
  <c r="H1383" i="3"/>
  <c r="I1383" i="3"/>
  <c r="J1383" i="3"/>
  <c r="H1384" i="3"/>
  <c r="I1384" i="3"/>
  <c r="J1384" i="3"/>
  <c r="H1385" i="3"/>
  <c r="I1385" i="3"/>
  <c r="J1385" i="3"/>
  <c r="H1386" i="3"/>
  <c r="I1386" i="3"/>
  <c r="J1386" i="3"/>
  <c r="H1387" i="3"/>
  <c r="I1387" i="3"/>
  <c r="J1387" i="3"/>
  <c r="H1388" i="3"/>
  <c r="I1388" i="3"/>
  <c r="J1388" i="3"/>
  <c r="H1389" i="3"/>
  <c r="I1389" i="3"/>
  <c r="J1389" i="3"/>
  <c r="H1390" i="3"/>
  <c r="I1390" i="3"/>
  <c r="J1390" i="3"/>
  <c r="H1391" i="3"/>
  <c r="I1391" i="3"/>
  <c r="J1391" i="3"/>
  <c r="H1392" i="3"/>
  <c r="I1392" i="3"/>
  <c r="J1392" i="3"/>
  <c r="H1393" i="3"/>
  <c r="I1393" i="3"/>
  <c r="J1393" i="3"/>
  <c r="H1394" i="3"/>
  <c r="I1394" i="3"/>
  <c r="J1394" i="3"/>
  <c r="H1395" i="3"/>
  <c r="I1395" i="3"/>
  <c r="J1395" i="3"/>
  <c r="H1396" i="3"/>
  <c r="I1396" i="3"/>
  <c r="J1396" i="3"/>
  <c r="H1397" i="3"/>
  <c r="I1397" i="3"/>
  <c r="J1397" i="3"/>
  <c r="H1398" i="3"/>
  <c r="I1398" i="3"/>
  <c r="J1398" i="3"/>
  <c r="H1399" i="3"/>
  <c r="I1399" i="3"/>
  <c r="J1399" i="3"/>
  <c r="H1400" i="3"/>
  <c r="I1400" i="3"/>
  <c r="J1400" i="3"/>
  <c r="H1401" i="3"/>
  <c r="I1401" i="3"/>
  <c r="J1401" i="3"/>
  <c r="H1402" i="3"/>
  <c r="I1402" i="3"/>
  <c r="J1402" i="3"/>
  <c r="H1403" i="3"/>
  <c r="I1403" i="3"/>
  <c r="J1403" i="3"/>
  <c r="H1404" i="3"/>
  <c r="I1404" i="3"/>
  <c r="J1404" i="3"/>
  <c r="H1405" i="3"/>
  <c r="I1405" i="3"/>
  <c r="J1405" i="3"/>
  <c r="H1406" i="3"/>
  <c r="I1406" i="3"/>
  <c r="J1406" i="3"/>
  <c r="H1407" i="3"/>
  <c r="I1407" i="3"/>
  <c r="J1407" i="3"/>
  <c r="H1408" i="3"/>
  <c r="I1408" i="3"/>
  <c r="J1408" i="3"/>
  <c r="H1409" i="3"/>
  <c r="I1409" i="3"/>
  <c r="J1409" i="3"/>
  <c r="H1410" i="3"/>
  <c r="I1410" i="3"/>
  <c r="J1410" i="3"/>
  <c r="H1411" i="3"/>
  <c r="I1411" i="3"/>
  <c r="J1411" i="3"/>
  <c r="H1412" i="3"/>
  <c r="I1412" i="3"/>
  <c r="J1412" i="3"/>
  <c r="H1413" i="3"/>
  <c r="I1413" i="3"/>
  <c r="J1413" i="3"/>
  <c r="H1414" i="3"/>
  <c r="I1414" i="3"/>
  <c r="J1414" i="3"/>
  <c r="H1415" i="3"/>
  <c r="I1415" i="3"/>
  <c r="J1415" i="3"/>
  <c r="H1416" i="3"/>
  <c r="I1416" i="3"/>
  <c r="J1416" i="3"/>
  <c r="H1417" i="3"/>
  <c r="I1417" i="3"/>
  <c r="J1417" i="3"/>
  <c r="H1418" i="3"/>
  <c r="I1418" i="3"/>
  <c r="J1418" i="3"/>
  <c r="H1419" i="3"/>
  <c r="I1419" i="3"/>
  <c r="J1419" i="3"/>
  <c r="H1420" i="3"/>
  <c r="I1420" i="3"/>
  <c r="J1420" i="3"/>
  <c r="H1421" i="3"/>
  <c r="I1421" i="3"/>
  <c r="J1421" i="3"/>
  <c r="H1422" i="3"/>
  <c r="I1422" i="3"/>
  <c r="J1422" i="3"/>
  <c r="H1423" i="3"/>
  <c r="I1423" i="3"/>
  <c r="J1423" i="3"/>
  <c r="H1424" i="3"/>
  <c r="I1424" i="3"/>
  <c r="J1424" i="3"/>
  <c r="H1425" i="3"/>
  <c r="I1425" i="3"/>
  <c r="J1425" i="3"/>
  <c r="H1426" i="3"/>
  <c r="I1426" i="3"/>
  <c r="J1426" i="3"/>
  <c r="H1427" i="3"/>
  <c r="I1427" i="3"/>
  <c r="J1427" i="3"/>
  <c r="H1428" i="3"/>
  <c r="I1428" i="3"/>
  <c r="J1428" i="3"/>
  <c r="H1429" i="3"/>
  <c r="I1429" i="3"/>
  <c r="J1429" i="3"/>
  <c r="H1430" i="3"/>
  <c r="I1430" i="3"/>
  <c r="J1430" i="3"/>
  <c r="H1431" i="3"/>
  <c r="I1431" i="3"/>
  <c r="J1431" i="3"/>
  <c r="H1432" i="3"/>
  <c r="I1432" i="3"/>
  <c r="J1432" i="3"/>
  <c r="H1433" i="3"/>
  <c r="I1433" i="3"/>
  <c r="J1433" i="3"/>
  <c r="H1434" i="3"/>
  <c r="I1434" i="3"/>
  <c r="J1434" i="3"/>
  <c r="H1435" i="3"/>
  <c r="I1435" i="3"/>
  <c r="J1435" i="3"/>
  <c r="H1436" i="3"/>
  <c r="I1436" i="3"/>
  <c r="J1436" i="3"/>
  <c r="H1437" i="3"/>
  <c r="I1437" i="3"/>
  <c r="J1437" i="3"/>
  <c r="H1438" i="3"/>
  <c r="I1438" i="3"/>
  <c r="J1438" i="3"/>
  <c r="H1439" i="3"/>
  <c r="I1439" i="3"/>
  <c r="J1439" i="3"/>
  <c r="H1440" i="3"/>
  <c r="I1440" i="3"/>
  <c r="J1440" i="3"/>
  <c r="H1441" i="3"/>
  <c r="I1441" i="3"/>
  <c r="J1441" i="3"/>
  <c r="H1442" i="3"/>
  <c r="I1442" i="3"/>
  <c r="J1442" i="3"/>
  <c r="H1443" i="3"/>
  <c r="I1443" i="3"/>
  <c r="J1443" i="3"/>
  <c r="H1444" i="3"/>
  <c r="I1444" i="3"/>
  <c r="J1444" i="3"/>
  <c r="H1445" i="3"/>
  <c r="I1445" i="3"/>
  <c r="J1445" i="3"/>
  <c r="H1446" i="3"/>
  <c r="I1446" i="3"/>
  <c r="J1446" i="3"/>
  <c r="H1447" i="3"/>
  <c r="I1447" i="3"/>
  <c r="J1447" i="3"/>
  <c r="H1448" i="3"/>
  <c r="I1448" i="3"/>
  <c r="J1448" i="3"/>
  <c r="H1449" i="3"/>
  <c r="I1449" i="3"/>
  <c r="J1449" i="3"/>
  <c r="H1450" i="3"/>
  <c r="I1450" i="3"/>
  <c r="J1450" i="3"/>
  <c r="H1451" i="3"/>
  <c r="I1451" i="3"/>
  <c r="J1451" i="3"/>
  <c r="H1452" i="3"/>
  <c r="I1452" i="3"/>
  <c r="J1452" i="3"/>
  <c r="H1453" i="3"/>
  <c r="I1453" i="3"/>
  <c r="J1453" i="3"/>
  <c r="H1454" i="3"/>
  <c r="I1454" i="3"/>
  <c r="J1454" i="3"/>
  <c r="H1455" i="3"/>
  <c r="I1455" i="3"/>
  <c r="J1455" i="3"/>
  <c r="H1456" i="3"/>
  <c r="I1456" i="3"/>
  <c r="J1456" i="3"/>
  <c r="H1457" i="3"/>
  <c r="I1457" i="3"/>
  <c r="J1457" i="3"/>
  <c r="H1458" i="3"/>
  <c r="I1458" i="3"/>
  <c r="J1458" i="3"/>
  <c r="H1459" i="3"/>
  <c r="I1459" i="3"/>
  <c r="J1459" i="3"/>
  <c r="H1460" i="3"/>
  <c r="I1460" i="3"/>
  <c r="J1460" i="3"/>
  <c r="H1461" i="3"/>
  <c r="I1461" i="3"/>
  <c r="J1461" i="3"/>
  <c r="H1462" i="3"/>
  <c r="I1462" i="3"/>
  <c r="J1462" i="3"/>
  <c r="H1463" i="3"/>
  <c r="I1463" i="3"/>
  <c r="J1463" i="3"/>
  <c r="H1464" i="3"/>
  <c r="I1464" i="3"/>
  <c r="J1464" i="3"/>
  <c r="H1465" i="3"/>
  <c r="I1465" i="3"/>
  <c r="J1465" i="3"/>
  <c r="H1466" i="3"/>
  <c r="I1466" i="3"/>
  <c r="J1466" i="3"/>
  <c r="H1467" i="3"/>
  <c r="I1467" i="3"/>
  <c r="J1467" i="3"/>
  <c r="H1468" i="3"/>
  <c r="I1468" i="3"/>
  <c r="J1468" i="3"/>
  <c r="H1469" i="3"/>
  <c r="I1469" i="3"/>
  <c r="J1469" i="3"/>
  <c r="H1470" i="3"/>
  <c r="I1470" i="3"/>
  <c r="J1470" i="3"/>
  <c r="H1471" i="3"/>
  <c r="I1471" i="3"/>
  <c r="J1471" i="3"/>
  <c r="H1472" i="3"/>
  <c r="I1472" i="3"/>
  <c r="J1472" i="3"/>
  <c r="H1473" i="3"/>
  <c r="I1473" i="3"/>
  <c r="J1473" i="3"/>
  <c r="H1474" i="3"/>
  <c r="I1474" i="3"/>
  <c r="J1474" i="3"/>
  <c r="H1475" i="3"/>
  <c r="I1475" i="3"/>
  <c r="J1475" i="3"/>
  <c r="H1476" i="3"/>
  <c r="I1476" i="3"/>
  <c r="J1476" i="3"/>
  <c r="H1477" i="3"/>
  <c r="I1477" i="3"/>
  <c r="J1477" i="3"/>
  <c r="H1478" i="3"/>
  <c r="I1478" i="3"/>
  <c r="J1478" i="3"/>
  <c r="H1479" i="3"/>
  <c r="I1479" i="3"/>
  <c r="J1479" i="3"/>
  <c r="H1480" i="3"/>
  <c r="I1480" i="3"/>
  <c r="J1480" i="3"/>
  <c r="H1481" i="3"/>
  <c r="I1481" i="3"/>
  <c r="J1481" i="3"/>
  <c r="H1482" i="3"/>
  <c r="I1482" i="3"/>
  <c r="J1482" i="3"/>
  <c r="H1483" i="3"/>
  <c r="I1483" i="3"/>
  <c r="J1483" i="3"/>
  <c r="H1484" i="3"/>
  <c r="I1484" i="3"/>
  <c r="J1484" i="3"/>
  <c r="H1485" i="3"/>
  <c r="I1485" i="3"/>
  <c r="J1485" i="3"/>
  <c r="H1486" i="3"/>
  <c r="I1486" i="3"/>
  <c r="J1486" i="3"/>
  <c r="H1487" i="3"/>
  <c r="I1487" i="3"/>
  <c r="J1487" i="3"/>
  <c r="H1488" i="3"/>
  <c r="I1488" i="3"/>
  <c r="J1488" i="3"/>
  <c r="H1489" i="3"/>
  <c r="I1489" i="3"/>
  <c r="J1489" i="3"/>
  <c r="H1490" i="3"/>
  <c r="I1490" i="3"/>
  <c r="J1490" i="3"/>
  <c r="H1491" i="3"/>
  <c r="I1491" i="3"/>
  <c r="J1491" i="3"/>
  <c r="H1492" i="3"/>
  <c r="I1492" i="3"/>
  <c r="J1492" i="3"/>
  <c r="H1493" i="3"/>
  <c r="I1493" i="3"/>
  <c r="J1493" i="3"/>
  <c r="H1494" i="3"/>
  <c r="I1494" i="3"/>
  <c r="J1494" i="3"/>
  <c r="H1495" i="3"/>
  <c r="I1495" i="3"/>
  <c r="J1495" i="3"/>
  <c r="H1496" i="3"/>
  <c r="I1496" i="3"/>
  <c r="J1496" i="3"/>
  <c r="H1497" i="3"/>
  <c r="I1497" i="3"/>
  <c r="J1497" i="3"/>
  <c r="H1498" i="3"/>
  <c r="I1498" i="3"/>
  <c r="J1498" i="3"/>
  <c r="H1499" i="3"/>
  <c r="I1499" i="3"/>
  <c r="J1499" i="3"/>
  <c r="H1500" i="3"/>
  <c r="I1500" i="3"/>
  <c r="J1500" i="3"/>
  <c r="H1501" i="3"/>
  <c r="I1501" i="3"/>
  <c r="J1501" i="3"/>
  <c r="H1502" i="3"/>
  <c r="I1502" i="3"/>
  <c r="J1502" i="3"/>
  <c r="H1503" i="3"/>
  <c r="I1503" i="3"/>
  <c r="J1503" i="3"/>
  <c r="H1504" i="3"/>
  <c r="I1504" i="3"/>
  <c r="J1504" i="3"/>
  <c r="H1505" i="3"/>
  <c r="I1505" i="3"/>
  <c r="J1505" i="3"/>
  <c r="H1506" i="3"/>
  <c r="I1506" i="3"/>
  <c r="J1506" i="3"/>
  <c r="H1507" i="3"/>
  <c r="I1507" i="3"/>
  <c r="J1507" i="3"/>
  <c r="H1508" i="3"/>
  <c r="I1508" i="3"/>
  <c r="J1508" i="3"/>
  <c r="H1509" i="3"/>
  <c r="I1509" i="3"/>
  <c r="J1509" i="3"/>
  <c r="H1510" i="3"/>
  <c r="I1510" i="3"/>
  <c r="J1510" i="3"/>
  <c r="H1511" i="3"/>
  <c r="I1511" i="3"/>
  <c r="J1511" i="3"/>
  <c r="H1512" i="3"/>
  <c r="I1512" i="3"/>
  <c r="J1512" i="3"/>
  <c r="H1513" i="3"/>
  <c r="I1513" i="3"/>
  <c r="J1513" i="3"/>
  <c r="H1514" i="3"/>
  <c r="I1514" i="3"/>
  <c r="J1514" i="3"/>
  <c r="H1515" i="3"/>
  <c r="I1515" i="3"/>
  <c r="J1515" i="3"/>
  <c r="H1516" i="3"/>
  <c r="I1516" i="3"/>
  <c r="J1516" i="3"/>
  <c r="H1517" i="3"/>
  <c r="I1517" i="3"/>
  <c r="J1517" i="3"/>
  <c r="H1518" i="3"/>
  <c r="I1518" i="3"/>
  <c r="J1518" i="3"/>
  <c r="H1519" i="3"/>
  <c r="I1519" i="3"/>
  <c r="J1519" i="3"/>
  <c r="H1520" i="3"/>
  <c r="I1520" i="3"/>
  <c r="J1520" i="3"/>
  <c r="H1521" i="3"/>
  <c r="I1521" i="3"/>
  <c r="J1521" i="3"/>
  <c r="H1522" i="3"/>
  <c r="I1522" i="3"/>
  <c r="J1522" i="3"/>
  <c r="H1523" i="3"/>
  <c r="I1523" i="3"/>
  <c r="J1523" i="3"/>
  <c r="H1524" i="3"/>
  <c r="I1524" i="3"/>
  <c r="J1524" i="3"/>
  <c r="H1525" i="3"/>
  <c r="I1525" i="3"/>
  <c r="J1525" i="3"/>
  <c r="H1526" i="3"/>
  <c r="I1526" i="3"/>
  <c r="J1526" i="3"/>
  <c r="H1527" i="3"/>
  <c r="I1527" i="3"/>
  <c r="J1527" i="3"/>
  <c r="H1528" i="3"/>
  <c r="I1528" i="3"/>
  <c r="J1528" i="3"/>
  <c r="H1529" i="3"/>
  <c r="I1529" i="3"/>
  <c r="J1529" i="3"/>
  <c r="H1530" i="3"/>
  <c r="I1530" i="3"/>
  <c r="J1530" i="3"/>
  <c r="H1531" i="3"/>
  <c r="I1531" i="3"/>
  <c r="J1531" i="3"/>
  <c r="H1532" i="3"/>
  <c r="I1532" i="3"/>
  <c r="J1532" i="3"/>
  <c r="H1533" i="3"/>
  <c r="I1533" i="3"/>
  <c r="J1533" i="3"/>
  <c r="H1534" i="3"/>
  <c r="I1534" i="3"/>
  <c r="J1534" i="3"/>
  <c r="H1535" i="3"/>
  <c r="I1535" i="3"/>
  <c r="J1535" i="3"/>
  <c r="H1536" i="3"/>
  <c r="I1536" i="3"/>
  <c r="J1536" i="3"/>
  <c r="H1537" i="3"/>
  <c r="I1537" i="3"/>
  <c r="J1537" i="3"/>
  <c r="H1538" i="3"/>
  <c r="I1538" i="3"/>
  <c r="J1538" i="3"/>
  <c r="H1539" i="3"/>
  <c r="I1539" i="3"/>
  <c r="J1539" i="3"/>
  <c r="H1540" i="3"/>
  <c r="I1540" i="3"/>
  <c r="J1540" i="3"/>
  <c r="H1541" i="3"/>
  <c r="I1541" i="3"/>
  <c r="J1541" i="3"/>
  <c r="H1542" i="3"/>
  <c r="I1542" i="3"/>
  <c r="J1542" i="3"/>
  <c r="H1543" i="3"/>
  <c r="I1543" i="3"/>
  <c r="J1543" i="3"/>
  <c r="H1544" i="3"/>
  <c r="I1544" i="3"/>
  <c r="J1544" i="3"/>
  <c r="H1545" i="3"/>
  <c r="I1545" i="3"/>
  <c r="J1545" i="3"/>
  <c r="H1546" i="3"/>
  <c r="I1546" i="3"/>
  <c r="J1546" i="3"/>
  <c r="H1547" i="3"/>
  <c r="I1547" i="3"/>
  <c r="J1547" i="3"/>
  <c r="H1548" i="3"/>
  <c r="I1548" i="3"/>
  <c r="J1548" i="3"/>
  <c r="H1549" i="3"/>
  <c r="I1549" i="3"/>
  <c r="J1549" i="3"/>
  <c r="H1550" i="3"/>
  <c r="I1550" i="3"/>
  <c r="J1550" i="3"/>
  <c r="H1551" i="3"/>
  <c r="I1551" i="3"/>
  <c r="J1551" i="3"/>
  <c r="H1552" i="3"/>
  <c r="I1552" i="3"/>
  <c r="J1552" i="3"/>
  <c r="H1553" i="3"/>
  <c r="I1553" i="3"/>
  <c r="J1553" i="3"/>
  <c r="H1554" i="3"/>
  <c r="I1554" i="3"/>
  <c r="J1554" i="3"/>
  <c r="H1555" i="3"/>
  <c r="I1555" i="3"/>
  <c r="J1555" i="3"/>
  <c r="H1556" i="3"/>
  <c r="I1556" i="3"/>
  <c r="J1556" i="3"/>
  <c r="H1557" i="3"/>
  <c r="I1557" i="3"/>
  <c r="J1557" i="3"/>
  <c r="H1558" i="3"/>
  <c r="I1558" i="3"/>
  <c r="J1558" i="3"/>
  <c r="H1559" i="3"/>
  <c r="I1559" i="3"/>
  <c r="J1559" i="3"/>
  <c r="H1560" i="3"/>
  <c r="I1560" i="3"/>
  <c r="J1560" i="3"/>
  <c r="H1561" i="3"/>
  <c r="I1561" i="3"/>
  <c r="J1561" i="3"/>
  <c r="H1562" i="3"/>
  <c r="I1562" i="3"/>
  <c r="J1562" i="3"/>
  <c r="H1563" i="3"/>
  <c r="I1563" i="3"/>
  <c r="J1563" i="3"/>
  <c r="H1564" i="3"/>
  <c r="I1564" i="3"/>
  <c r="J1564" i="3"/>
  <c r="H1565" i="3"/>
  <c r="I1565" i="3"/>
  <c r="J1565" i="3"/>
  <c r="H1566" i="3"/>
  <c r="I1566" i="3"/>
  <c r="J1566" i="3"/>
  <c r="H1567" i="3"/>
  <c r="I1567" i="3"/>
  <c r="J1567" i="3"/>
  <c r="H1568" i="3"/>
  <c r="I1568" i="3"/>
  <c r="J1568" i="3"/>
  <c r="H1569" i="3"/>
  <c r="I1569" i="3"/>
  <c r="J1569" i="3"/>
  <c r="H1570" i="3"/>
  <c r="I1570" i="3"/>
  <c r="J1570" i="3"/>
  <c r="H1571" i="3"/>
  <c r="I1571" i="3"/>
  <c r="J1571" i="3"/>
  <c r="H1572" i="3"/>
  <c r="I1572" i="3"/>
  <c r="J1572" i="3"/>
  <c r="H1573" i="3"/>
  <c r="I1573" i="3"/>
  <c r="J1573" i="3"/>
  <c r="H1574" i="3"/>
  <c r="I1574" i="3"/>
  <c r="J1574" i="3"/>
  <c r="H1575" i="3"/>
  <c r="I1575" i="3"/>
  <c r="J1575" i="3"/>
  <c r="H1576" i="3"/>
  <c r="I1576" i="3"/>
  <c r="J1576" i="3"/>
  <c r="H1577" i="3"/>
  <c r="I1577" i="3"/>
  <c r="J1577" i="3"/>
  <c r="H1578" i="3"/>
  <c r="I1578" i="3"/>
  <c r="J1578" i="3"/>
  <c r="H1579" i="3"/>
  <c r="I1579" i="3"/>
  <c r="J1579" i="3"/>
  <c r="H1580" i="3"/>
  <c r="I1580" i="3"/>
  <c r="J1580" i="3"/>
  <c r="H1581" i="3"/>
  <c r="I1581" i="3"/>
  <c r="J1581" i="3"/>
  <c r="H1582" i="3"/>
  <c r="I1582" i="3"/>
  <c r="J1582" i="3"/>
  <c r="H1583" i="3"/>
  <c r="I1583" i="3"/>
  <c r="J1583" i="3"/>
  <c r="H1584" i="3"/>
  <c r="I1584" i="3"/>
  <c r="J1584" i="3"/>
  <c r="H1585" i="3"/>
  <c r="I1585" i="3"/>
  <c r="J1585" i="3"/>
  <c r="H1586" i="3"/>
  <c r="I1586" i="3"/>
  <c r="J1586" i="3"/>
  <c r="H1587" i="3"/>
  <c r="I1587" i="3"/>
  <c r="J1587" i="3"/>
  <c r="H1588" i="3"/>
  <c r="I1588" i="3"/>
  <c r="J1588" i="3"/>
  <c r="H1589" i="3"/>
  <c r="I1589" i="3"/>
  <c r="J1589" i="3"/>
  <c r="H1590" i="3"/>
  <c r="I1590" i="3"/>
  <c r="J1590" i="3"/>
  <c r="H1591" i="3"/>
  <c r="I1591" i="3"/>
  <c r="J1591" i="3"/>
  <c r="H1592" i="3"/>
  <c r="I1592" i="3"/>
  <c r="J1592" i="3"/>
  <c r="H1593" i="3"/>
  <c r="I1593" i="3"/>
  <c r="J1593" i="3"/>
  <c r="H1594" i="3"/>
  <c r="I1594" i="3"/>
  <c r="J1594" i="3"/>
  <c r="H1595" i="3"/>
  <c r="I1595" i="3"/>
  <c r="J1595" i="3"/>
  <c r="H1596" i="3"/>
  <c r="I1596" i="3"/>
  <c r="J1596" i="3"/>
  <c r="H1597" i="3"/>
  <c r="I1597" i="3"/>
  <c r="J1597" i="3"/>
  <c r="H1598" i="3"/>
  <c r="I1598" i="3"/>
  <c r="J1598" i="3"/>
  <c r="H1599" i="3"/>
  <c r="I1599" i="3"/>
  <c r="J1599" i="3"/>
  <c r="H1600" i="3"/>
  <c r="I1600" i="3"/>
  <c r="J1600" i="3"/>
  <c r="H1601" i="3"/>
  <c r="I1601" i="3"/>
  <c r="J1601" i="3"/>
  <c r="H1602" i="3"/>
  <c r="I1602" i="3"/>
  <c r="J1602" i="3"/>
  <c r="H1603" i="3"/>
  <c r="I1603" i="3"/>
  <c r="J1603" i="3"/>
  <c r="H1604" i="3"/>
  <c r="I1604" i="3"/>
  <c r="J1604" i="3"/>
  <c r="H1605" i="3"/>
  <c r="I1605" i="3"/>
  <c r="J1605" i="3"/>
  <c r="H1606" i="3"/>
  <c r="I1606" i="3"/>
  <c r="J1606" i="3"/>
  <c r="H1607" i="3"/>
  <c r="I1607" i="3"/>
  <c r="J1607" i="3"/>
  <c r="H1608" i="3"/>
  <c r="I1608" i="3"/>
  <c r="J1608" i="3"/>
  <c r="H1609" i="3"/>
  <c r="I1609" i="3"/>
  <c r="J1609" i="3"/>
  <c r="H1610" i="3"/>
  <c r="I1610" i="3"/>
  <c r="J1610" i="3"/>
  <c r="H1611" i="3"/>
  <c r="I1611" i="3"/>
  <c r="J1611" i="3"/>
  <c r="H1612" i="3"/>
  <c r="I1612" i="3"/>
  <c r="J1612" i="3"/>
  <c r="H1613" i="3"/>
  <c r="I1613" i="3"/>
  <c r="J1613" i="3"/>
  <c r="H1614" i="3"/>
  <c r="I1614" i="3"/>
  <c r="J1614" i="3"/>
  <c r="H1615" i="3"/>
  <c r="I1615" i="3"/>
  <c r="J1615" i="3"/>
  <c r="H1616" i="3"/>
  <c r="I1616" i="3"/>
  <c r="J1616" i="3"/>
  <c r="H1617" i="3"/>
  <c r="I1617" i="3"/>
  <c r="J1617" i="3"/>
  <c r="H1618" i="3"/>
  <c r="I1618" i="3"/>
  <c r="J1618" i="3"/>
  <c r="H1619" i="3"/>
  <c r="I1619" i="3"/>
  <c r="J1619" i="3"/>
  <c r="H1620" i="3"/>
  <c r="I1620" i="3"/>
  <c r="J1620" i="3"/>
  <c r="H1621" i="3"/>
  <c r="I1621" i="3"/>
  <c r="J1621" i="3"/>
  <c r="H1622" i="3"/>
  <c r="I1622" i="3"/>
  <c r="J1622" i="3"/>
  <c r="H1623" i="3"/>
  <c r="I1623" i="3"/>
  <c r="J1623" i="3"/>
  <c r="H1624" i="3"/>
  <c r="I1624" i="3"/>
  <c r="J1624" i="3"/>
  <c r="H1625" i="3"/>
  <c r="I1625" i="3"/>
  <c r="J1625" i="3"/>
  <c r="H1626" i="3"/>
  <c r="I1626" i="3"/>
  <c r="J1626" i="3"/>
  <c r="H1627" i="3"/>
  <c r="I1627" i="3"/>
  <c r="J1627" i="3"/>
  <c r="H1628" i="3"/>
  <c r="I1628" i="3"/>
  <c r="J1628" i="3"/>
  <c r="H1629" i="3"/>
  <c r="I1629" i="3"/>
  <c r="J1629" i="3"/>
  <c r="H1630" i="3"/>
  <c r="I1630" i="3"/>
  <c r="J1630" i="3"/>
  <c r="H1631" i="3"/>
  <c r="I1631" i="3"/>
  <c r="J1631" i="3"/>
  <c r="H1632" i="3"/>
  <c r="I1632" i="3"/>
  <c r="J1632" i="3"/>
  <c r="H1633" i="3"/>
  <c r="I1633" i="3"/>
  <c r="J1633" i="3"/>
  <c r="H1634" i="3"/>
  <c r="I1634" i="3"/>
  <c r="J1634" i="3"/>
  <c r="H1635" i="3"/>
  <c r="I1635" i="3"/>
  <c r="J1635" i="3"/>
  <c r="H1636" i="3"/>
  <c r="I1636" i="3"/>
  <c r="J1636" i="3"/>
  <c r="H1637" i="3"/>
  <c r="I1637" i="3"/>
  <c r="J1637" i="3"/>
  <c r="H1638" i="3"/>
  <c r="I1638" i="3"/>
  <c r="J1638" i="3"/>
  <c r="H1639" i="3"/>
  <c r="I1639" i="3"/>
  <c r="J1639" i="3"/>
  <c r="H1640" i="3"/>
  <c r="I1640" i="3"/>
  <c r="J1640" i="3"/>
  <c r="H1641" i="3"/>
  <c r="I1641" i="3"/>
  <c r="J1641" i="3"/>
  <c r="H1642" i="3"/>
  <c r="I1642" i="3"/>
  <c r="J1642" i="3"/>
  <c r="H1643" i="3"/>
  <c r="I1643" i="3"/>
  <c r="J1643" i="3"/>
  <c r="H1644" i="3"/>
  <c r="I1644" i="3"/>
  <c r="J1644" i="3"/>
  <c r="H1645" i="3"/>
  <c r="I1645" i="3"/>
  <c r="J1645" i="3"/>
  <c r="H1646" i="3"/>
  <c r="I1646" i="3"/>
  <c r="J1646" i="3"/>
  <c r="H1647" i="3"/>
  <c r="I1647" i="3"/>
  <c r="J1647" i="3"/>
  <c r="H1648" i="3"/>
  <c r="I1648" i="3"/>
  <c r="J1648" i="3"/>
  <c r="H1649" i="3"/>
  <c r="I1649" i="3"/>
  <c r="J1649" i="3"/>
  <c r="H1650" i="3"/>
  <c r="I1650" i="3"/>
  <c r="J1650" i="3"/>
  <c r="H1651" i="3"/>
  <c r="I1651" i="3"/>
  <c r="J1651" i="3"/>
  <c r="H1652" i="3"/>
  <c r="I1652" i="3"/>
  <c r="J1652" i="3"/>
  <c r="H1653" i="3"/>
  <c r="I1653" i="3"/>
  <c r="J1653" i="3"/>
  <c r="H1654" i="3"/>
  <c r="I1654" i="3"/>
  <c r="J1654" i="3"/>
  <c r="H1655" i="3"/>
  <c r="I1655" i="3"/>
  <c r="J1655" i="3"/>
  <c r="H1656" i="3"/>
  <c r="I1656" i="3"/>
  <c r="J1656" i="3"/>
  <c r="H1657" i="3"/>
  <c r="I1657" i="3"/>
  <c r="J1657" i="3"/>
  <c r="H1658" i="3"/>
  <c r="I1658" i="3"/>
  <c r="J1658" i="3"/>
  <c r="H1659" i="3"/>
  <c r="I1659" i="3"/>
  <c r="J1659" i="3"/>
  <c r="H1660" i="3"/>
  <c r="I1660" i="3"/>
  <c r="J1660" i="3"/>
  <c r="H1661" i="3"/>
  <c r="I1661" i="3"/>
  <c r="J1661" i="3"/>
  <c r="H1662" i="3"/>
  <c r="I1662" i="3"/>
  <c r="J1662" i="3"/>
  <c r="H1663" i="3"/>
  <c r="I1663" i="3"/>
  <c r="J1663" i="3"/>
  <c r="H1664" i="3"/>
  <c r="I1664" i="3"/>
  <c r="J1664" i="3"/>
  <c r="H1665" i="3"/>
  <c r="I1665" i="3"/>
  <c r="J1665" i="3"/>
  <c r="H1666" i="3"/>
  <c r="I1666" i="3"/>
  <c r="J1666" i="3"/>
  <c r="H1667" i="3"/>
  <c r="I1667" i="3"/>
  <c r="J1667" i="3"/>
  <c r="H1668" i="3"/>
  <c r="I1668" i="3"/>
  <c r="J1668" i="3"/>
  <c r="H1669" i="3"/>
  <c r="I1669" i="3"/>
  <c r="J1669" i="3"/>
  <c r="H1670" i="3"/>
  <c r="I1670" i="3"/>
  <c r="J1670" i="3"/>
  <c r="H1671" i="3"/>
  <c r="I1671" i="3"/>
  <c r="J1671" i="3"/>
  <c r="H1672" i="3"/>
  <c r="I1672" i="3"/>
  <c r="J1672" i="3"/>
  <c r="H1673" i="3"/>
  <c r="I1673" i="3"/>
  <c r="J1673" i="3"/>
  <c r="H1674" i="3"/>
  <c r="I1674" i="3"/>
  <c r="J1674" i="3"/>
  <c r="H1675" i="3"/>
  <c r="I1675" i="3"/>
  <c r="J1675" i="3"/>
  <c r="H1676" i="3"/>
  <c r="I1676" i="3"/>
  <c r="J1676" i="3"/>
  <c r="H1677" i="3"/>
  <c r="I1677" i="3"/>
  <c r="J1677" i="3"/>
  <c r="H1678" i="3"/>
  <c r="I1678" i="3"/>
  <c r="J1678" i="3"/>
  <c r="H1679" i="3"/>
  <c r="I1679" i="3"/>
  <c r="J1679" i="3"/>
  <c r="H1680" i="3"/>
  <c r="I1680" i="3"/>
  <c r="J1680" i="3"/>
  <c r="H1681" i="3"/>
  <c r="I1681" i="3"/>
  <c r="J1681" i="3"/>
  <c r="H1682" i="3"/>
  <c r="I1682" i="3"/>
  <c r="J1682" i="3"/>
  <c r="H1683" i="3"/>
  <c r="I1683" i="3"/>
  <c r="J1683" i="3"/>
  <c r="H1684" i="3"/>
  <c r="I1684" i="3"/>
  <c r="J1684" i="3"/>
  <c r="H1685" i="3"/>
  <c r="I1685" i="3"/>
  <c r="J1685" i="3"/>
  <c r="H1686" i="3"/>
  <c r="I1686" i="3"/>
  <c r="J1686" i="3"/>
  <c r="H1687" i="3"/>
  <c r="I1687" i="3"/>
  <c r="J1687" i="3"/>
  <c r="H1688" i="3"/>
  <c r="I1688" i="3"/>
  <c r="J1688" i="3"/>
  <c r="H1689" i="3"/>
  <c r="I1689" i="3"/>
  <c r="J1689" i="3"/>
  <c r="H1690" i="3"/>
  <c r="I1690" i="3"/>
  <c r="J1690" i="3"/>
  <c r="H1691" i="3"/>
  <c r="I1691" i="3"/>
  <c r="J1691" i="3"/>
  <c r="H1692" i="3"/>
  <c r="I1692" i="3"/>
  <c r="J1692" i="3"/>
  <c r="H1693" i="3"/>
  <c r="I1693" i="3"/>
  <c r="J1693" i="3"/>
  <c r="H1694" i="3"/>
  <c r="I1694" i="3"/>
  <c r="J1694" i="3"/>
  <c r="H1695" i="3"/>
  <c r="I1695" i="3"/>
  <c r="J1695" i="3"/>
  <c r="H1696" i="3"/>
  <c r="I1696" i="3"/>
  <c r="J1696" i="3"/>
  <c r="H1697" i="3"/>
  <c r="I1697" i="3"/>
  <c r="J1697" i="3"/>
  <c r="H1698" i="3"/>
  <c r="I1698" i="3"/>
  <c r="J1698" i="3"/>
  <c r="H1699" i="3"/>
  <c r="I1699" i="3"/>
  <c r="J1699" i="3"/>
  <c r="H1700" i="3"/>
  <c r="I1700" i="3"/>
  <c r="J1700" i="3"/>
  <c r="H1701" i="3"/>
  <c r="I1701" i="3"/>
  <c r="J1701" i="3"/>
  <c r="H1702" i="3"/>
  <c r="I1702" i="3"/>
  <c r="J1702" i="3"/>
  <c r="H1703" i="3"/>
  <c r="I1703" i="3"/>
  <c r="J1703" i="3"/>
  <c r="H1704" i="3"/>
  <c r="I1704" i="3"/>
  <c r="J1704" i="3"/>
  <c r="H1705" i="3"/>
  <c r="I1705" i="3"/>
  <c r="J1705" i="3"/>
  <c r="H1706" i="3"/>
  <c r="I1706" i="3"/>
  <c r="J1706" i="3"/>
  <c r="H1707" i="3"/>
  <c r="I1707" i="3"/>
  <c r="J1707" i="3"/>
  <c r="H1708" i="3"/>
  <c r="I1708" i="3"/>
  <c r="J1708" i="3"/>
  <c r="H1709" i="3"/>
  <c r="I1709" i="3"/>
  <c r="J1709" i="3"/>
  <c r="H1710" i="3"/>
  <c r="I1710" i="3"/>
  <c r="J1710" i="3"/>
  <c r="H1711" i="3"/>
  <c r="I1711" i="3"/>
  <c r="J1711" i="3"/>
  <c r="H1712" i="3"/>
  <c r="I1712" i="3"/>
  <c r="J1712" i="3"/>
  <c r="H1713" i="3"/>
  <c r="I1713" i="3"/>
  <c r="J1713" i="3"/>
  <c r="H1714" i="3"/>
  <c r="I1714" i="3"/>
  <c r="J1714" i="3"/>
  <c r="H1715" i="3"/>
  <c r="I1715" i="3"/>
  <c r="J1715" i="3"/>
  <c r="H1716" i="3"/>
  <c r="I1716" i="3"/>
  <c r="J1716" i="3"/>
  <c r="H1717" i="3"/>
  <c r="I1717" i="3"/>
  <c r="J1717" i="3"/>
  <c r="H1718" i="3"/>
  <c r="I1718" i="3"/>
  <c r="J1718" i="3"/>
  <c r="H1719" i="3"/>
  <c r="I1719" i="3"/>
  <c r="J1719" i="3"/>
  <c r="H1720" i="3"/>
  <c r="I1720" i="3"/>
  <c r="J1720" i="3"/>
  <c r="H1721" i="3"/>
  <c r="I1721" i="3"/>
  <c r="J1721" i="3"/>
  <c r="H1722" i="3"/>
  <c r="I1722" i="3"/>
  <c r="J1722" i="3"/>
  <c r="H1723" i="3"/>
  <c r="I1723" i="3"/>
  <c r="J1723" i="3"/>
  <c r="H1724" i="3"/>
  <c r="I1724" i="3"/>
  <c r="J1724" i="3"/>
  <c r="H1725" i="3"/>
  <c r="I1725" i="3"/>
  <c r="J1725" i="3"/>
  <c r="H1726" i="3"/>
  <c r="I1726" i="3"/>
  <c r="J1726" i="3"/>
  <c r="H1727" i="3"/>
  <c r="I1727" i="3"/>
  <c r="J1727" i="3"/>
  <c r="H1728" i="3"/>
  <c r="I1728" i="3"/>
  <c r="J1728" i="3"/>
  <c r="H1729" i="3"/>
  <c r="I1729" i="3"/>
  <c r="J1729" i="3"/>
  <c r="H1730" i="3"/>
  <c r="I1730" i="3"/>
  <c r="J1730" i="3"/>
  <c r="H1731" i="3"/>
  <c r="I1731" i="3"/>
  <c r="J1731" i="3"/>
  <c r="H1732" i="3"/>
  <c r="I1732" i="3"/>
  <c r="J1732" i="3"/>
  <c r="H1733" i="3"/>
  <c r="I1733" i="3"/>
  <c r="J1733" i="3"/>
  <c r="H1734" i="3"/>
  <c r="I1734" i="3"/>
  <c r="J1734" i="3"/>
  <c r="H1735" i="3"/>
  <c r="I1735" i="3"/>
  <c r="J1735" i="3"/>
  <c r="H1736" i="3"/>
  <c r="I1736" i="3"/>
  <c r="J1736" i="3"/>
  <c r="H1737" i="3"/>
  <c r="I1737" i="3"/>
  <c r="J1737" i="3"/>
  <c r="H1738" i="3"/>
  <c r="I1738" i="3"/>
  <c r="J1738" i="3"/>
  <c r="H1739" i="3"/>
  <c r="I1739" i="3"/>
  <c r="J1739" i="3"/>
  <c r="H1740" i="3"/>
  <c r="I1740" i="3"/>
  <c r="J1740" i="3"/>
  <c r="H1741" i="3"/>
  <c r="I1741" i="3"/>
  <c r="J1741" i="3"/>
  <c r="H1742" i="3"/>
  <c r="I1742" i="3"/>
  <c r="J1742" i="3"/>
  <c r="H1743" i="3"/>
  <c r="I1743" i="3"/>
  <c r="J1743" i="3"/>
  <c r="H1744" i="3"/>
  <c r="I1744" i="3"/>
  <c r="J1744" i="3"/>
  <c r="H1745" i="3"/>
  <c r="I1745" i="3"/>
  <c r="J1745" i="3"/>
  <c r="H1746" i="3"/>
  <c r="I1746" i="3"/>
  <c r="J1746" i="3"/>
  <c r="H1747" i="3"/>
  <c r="I1747" i="3"/>
  <c r="J1747" i="3"/>
  <c r="H1748" i="3"/>
  <c r="I1748" i="3"/>
  <c r="J1748" i="3"/>
  <c r="H1749" i="3"/>
  <c r="I1749" i="3"/>
  <c r="J1749" i="3"/>
  <c r="H1750" i="3"/>
  <c r="I1750" i="3"/>
  <c r="J1750" i="3"/>
  <c r="H1751" i="3"/>
  <c r="I1751" i="3"/>
  <c r="J1751" i="3"/>
  <c r="H1752" i="3"/>
  <c r="I1752" i="3"/>
  <c r="J1752" i="3"/>
  <c r="H1753" i="3"/>
  <c r="I1753" i="3"/>
  <c r="J1753" i="3"/>
  <c r="H1754" i="3"/>
  <c r="I1754" i="3"/>
  <c r="J1754" i="3"/>
  <c r="H1755" i="3"/>
  <c r="I1755" i="3"/>
  <c r="J1755" i="3"/>
  <c r="H1756" i="3"/>
  <c r="I1756" i="3"/>
  <c r="J1756" i="3"/>
  <c r="H1757" i="3"/>
  <c r="I1757" i="3"/>
  <c r="J1757" i="3"/>
  <c r="H1758" i="3"/>
  <c r="I1758" i="3"/>
  <c r="J1758" i="3"/>
  <c r="H1759" i="3"/>
  <c r="I1759" i="3"/>
  <c r="J1759" i="3"/>
  <c r="H1760" i="3"/>
  <c r="I1760" i="3"/>
  <c r="J1760" i="3"/>
  <c r="H1761" i="3"/>
  <c r="I1761" i="3"/>
  <c r="J1761" i="3"/>
  <c r="H1762" i="3"/>
  <c r="I1762" i="3"/>
  <c r="J1762" i="3"/>
  <c r="H1763" i="3"/>
  <c r="I1763" i="3"/>
  <c r="J1763" i="3"/>
  <c r="H1764" i="3"/>
  <c r="I1764" i="3"/>
  <c r="J1764" i="3"/>
  <c r="H1765" i="3"/>
  <c r="I1765" i="3"/>
  <c r="J1765" i="3"/>
  <c r="H1766" i="3"/>
  <c r="I1766" i="3"/>
  <c r="J1766" i="3"/>
  <c r="H1767" i="3"/>
  <c r="I1767" i="3"/>
  <c r="J1767" i="3"/>
  <c r="H1768" i="3"/>
  <c r="I1768" i="3"/>
  <c r="J1768" i="3"/>
  <c r="H1769" i="3"/>
  <c r="I1769" i="3"/>
  <c r="J1769" i="3"/>
  <c r="H1770" i="3"/>
  <c r="I1770" i="3"/>
  <c r="J1770" i="3"/>
  <c r="H1771" i="3"/>
  <c r="I1771" i="3"/>
  <c r="J1771" i="3"/>
  <c r="H1772" i="3"/>
  <c r="I1772" i="3"/>
  <c r="J1772" i="3"/>
  <c r="H1773" i="3"/>
  <c r="I1773" i="3"/>
  <c r="J1773" i="3"/>
  <c r="H1774" i="3"/>
  <c r="I1774" i="3"/>
  <c r="J1774" i="3"/>
  <c r="H1775" i="3"/>
  <c r="I1775" i="3"/>
  <c r="J1775" i="3"/>
  <c r="H1776" i="3"/>
  <c r="I1776" i="3"/>
  <c r="J1776" i="3"/>
  <c r="H1777" i="3"/>
  <c r="I1777" i="3"/>
  <c r="J1777" i="3"/>
  <c r="H1778" i="3"/>
  <c r="I1778" i="3"/>
  <c r="J1778" i="3"/>
  <c r="H1779" i="3"/>
  <c r="I1779" i="3"/>
  <c r="J1779" i="3"/>
  <c r="H1780" i="3"/>
  <c r="I1780" i="3"/>
  <c r="J1780" i="3"/>
  <c r="H1781" i="3"/>
  <c r="I1781" i="3"/>
  <c r="J1781" i="3"/>
  <c r="H1782" i="3"/>
  <c r="I1782" i="3"/>
  <c r="J1782" i="3"/>
  <c r="H1783" i="3"/>
  <c r="I1783" i="3"/>
  <c r="J1783" i="3"/>
  <c r="H1784" i="3"/>
  <c r="I1784" i="3"/>
  <c r="J1784" i="3"/>
  <c r="H1785" i="3"/>
  <c r="I1785" i="3"/>
  <c r="J1785" i="3"/>
  <c r="H1786" i="3"/>
  <c r="I1786" i="3"/>
  <c r="J1786" i="3"/>
  <c r="H1787" i="3"/>
  <c r="I1787" i="3"/>
  <c r="J1787" i="3"/>
  <c r="H1788" i="3"/>
  <c r="I1788" i="3"/>
  <c r="J1788" i="3"/>
  <c r="H1789" i="3"/>
  <c r="I1789" i="3"/>
  <c r="J1789" i="3"/>
  <c r="H1790" i="3"/>
  <c r="I1790" i="3"/>
  <c r="J1790" i="3"/>
  <c r="H1791" i="3"/>
  <c r="I1791" i="3"/>
  <c r="J1791" i="3"/>
  <c r="H1792" i="3"/>
  <c r="I1792" i="3"/>
  <c r="J1792" i="3"/>
  <c r="H1793" i="3"/>
  <c r="I1793" i="3"/>
  <c r="J1793" i="3"/>
  <c r="H1794" i="3"/>
  <c r="I1794" i="3"/>
  <c r="J1794" i="3"/>
  <c r="H1795" i="3"/>
  <c r="I1795" i="3"/>
  <c r="J1795" i="3"/>
  <c r="H1796" i="3"/>
  <c r="I1796" i="3"/>
  <c r="J1796" i="3"/>
  <c r="H1797" i="3"/>
  <c r="I1797" i="3"/>
  <c r="J1797" i="3"/>
  <c r="H1798" i="3"/>
  <c r="I1798" i="3"/>
  <c r="J1798" i="3"/>
  <c r="H1799" i="3"/>
  <c r="I1799" i="3"/>
  <c r="J1799" i="3"/>
  <c r="H1800" i="3"/>
  <c r="I1800" i="3"/>
  <c r="J1800" i="3"/>
  <c r="H1801" i="3"/>
  <c r="I1801" i="3"/>
  <c r="J1801" i="3"/>
  <c r="H1802" i="3"/>
  <c r="I1802" i="3"/>
  <c r="J1802" i="3"/>
  <c r="H1803" i="3"/>
  <c r="I1803" i="3"/>
  <c r="J1803" i="3"/>
  <c r="H1804" i="3"/>
  <c r="I1804" i="3"/>
  <c r="J1804" i="3"/>
  <c r="H1805" i="3"/>
  <c r="I1805" i="3"/>
  <c r="J1805" i="3"/>
  <c r="H1806" i="3"/>
  <c r="I1806" i="3"/>
  <c r="J1806" i="3"/>
  <c r="H1807" i="3"/>
  <c r="I1807" i="3"/>
  <c r="J1807" i="3"/>
  <c r="H1808" i="3"/>
  <c r="I1808" i="3"/>
  <c r="J1808" i="3"/>
  <c r="H1809" i="3"/>
  <c r="I1809" i="3"/>
  <c r="J1809" i="3"/>
  <c r="H1810" i="3"/>
  <c r="I1810" i="3"/>
  <c r="J1810" i="3"/>
  <c r="H1811" i="3"/>
  <c r="I1811" i="3"/>
  <c r="J1811" i="3"/>
  <c r="H1812" i="3"/>
  <c r="I1812" i="3"/>
  <c r="J1812" i="3"/>
  <c r="H1813" i="3"/>
  <c r="I1813" i="3"/>
  <c r="J1813" i="3"/>
  <c r="H1814" i="3"/>
  <c r="I1814" i="3"/>
  <c r="J1814" i="3"/>
  <c r="H1815" i="3"/>
  <c r="I1815" i="3"/>
  <c r="J1815" i="3"/>
  <c r="H1816" i="3"/>
  <c r="I1816" i="3"/>
  <c r="J1816" i="3"/>
  <c r="H1817" i="3"/>
  <c r="I1817" i="3"/>
  <c r="J1817" i="3"/>
  <c r="H1818" i="3"/>
  <c r="I1818" i="3"/>
  <c r="J1818" i="3"/>
  <c r="H1819" i="3"/>
  <c r="I1819" i="3"/>
  <c r="J1819" i="3"/>
  <c r="H1820" i="3"/>
  <c r="I1820" i="3"/>
  <c r="J1820" i="3"/>
  <c r="H1821" i="3"/>
  <c r="I1821" i="3"/>
  <c r="J1821" i="3"/>
  <c r="H1822" i="3"/>
  <c r="I1822" i="3"/>
  <c r="J1822" i="3"/>
  <c r="H1823" i="3"/>
  <c r="I1823" i="3"/>
  <c r="J1823" i="3"/>
  <c r="H1824" i="3"/>
  <c r="I1824" i="3"/>
  <c r="J1824" i="3"/>
  <c r="H1825" i="3"/>
  <c r="I1825" i="3"/>
  <c r="J1825" i="3"/>
  <c r="H1826" i="3"/>
  <c r="I1826" i="3"/>
  <c r="J1826" i="3"/>
  <c r="H1827" i="3"/>
  <c r="I1827" i="3"/>
  <c r="J1827" i="3"/>
  <c r="H1828" i="3"/>
  <c r="I1828" i="3"/>
  <c r="J1828" i="3"/>
  <c r="H1829" i="3"/>
  <c r="I1829" i="3"/>
  <c r="J1829" i="3"/>
  <c r="H1830" i="3"/>
  <c r="I1830" i="3"/>
  <c r="J1830" i="3"/>
  <c r="H1831" i="3"/>
  <c r="I1831" i="3"/>
  <c r="J1831" i="3"/>
  <c r="H1832" i="3"/>
  <c r="I1832" i="3"/>
  <c r="J1832" i="3"/>
  <c r="H1833" i="3"/>
  <c r="I1833" i="3"/>
  <c r="J1833" i="3"/>
  <c r="H1834" i="3"/>
  <c r="I1834" i="3"/>
  <c r="J1834" i="3"/>
  <c r="H1835" i="3"/>
  <c r="I1835" i="3"/>
  <c r="J1835" i="3"/>
  <c r="H1836" i="3"/>
  <c r="I1836" i="3"/>
  <c r="J1836" i="3"/>
  <c r="H1837" i="3"/>
  <c r="I1837" i="3"/>
  <c r="J1837" i="3"/>
  <c r="H1838" i="3"/>
  <c r="I1838" i="3"/>
  <c r="J1838" i="3"/>
  <c r="H1839" i="3"/>
  <c r="I1839" i="3"/>
  <c r="J1839" i="3"/>
  <c r="H1840" i="3"/>
  <c r="I1840" i="3"/>
  <c r="J1840" i="3"/>
  <c r="H1841" i="3"/>
  <c r="I1841" i="3"/>
  <c r="J1841" i="3"/>
  <c r="H1842" i="3"/>
  <c r="I1842" i="3"/>
  <c r="J1842" i="3"/>
  <c r="H1843" i="3"/>
  <c r="I1843" i="3"/>
  <c r="J1843" i="3"/>
  <c r="H1844" i="3"/>
  <c r="I1844" i="3"/>
  <c r="J1844" i="3"/>
  <c r="H1845" i="3"/>
  <c r="I1845" i="3"/>
  <c r="J1845" i="3"/>
  <c r="H1846" i="3"/>
  <c r="I1846" i="3"/>
  <c r="J1846" i="3"/>
  <c r="H1847" i="3"/>
  <c r="I1847" i="3"/>
  <c r="J1847" i="3"/>
  <c r="H1848" i="3"/>
  <c r="I1848" i="3"/>
  <c r="J1848" i="3"/>
  <c r="H1849" i="3"/>
  <c r="I1849" i="3"/>
  <c r="J1849" i="3"/>
  <c r="H1850" i="3"/>
  <c r="I1850" i="3"/>
  <c r="J1850" i="3"/>
  <c r="H1851" i="3"/>
  <c r="I1851" i="3"/>
  <c r="J1851" i="3"/>
  <c r="H1852" i="3"/>
  <c r="I1852" i="3"/>
  <c r="J1852" i="3"/>
  <c r="H1853" i="3"/>
  <c r="I1853" i="3"/>
  <c r="J1853" i="3"/>
  <c r="H1854" i="3"/>
  <c r="I1854" i="3"/>
  <c r="J1854" i="3"/>
  <c r="H1855" i="3"/>
  <c r="I1855" i="3"/>
  <c r="J1855" i="3"/>
  <c r="H1856" i="3"/>
  <c r="I1856" i="3"/>
  <c r="J1856" i="3"/>
  <c r="H1857" i="3"/>
  <c r="I1857" i="3"/>
  <c r="J1857" i="3"/>
  <c r="H1858" i="3"/>
  <c r="I1858" i="3"/>
  <c r="J1858" i="3"/>
  <c r="H1859" i="3"/>
  <c r="I1859" i="3"/>
  <c r="J1859" i="3"/>
  <c r="H1860" i="3"/>
  <c r="I1860" i="3"/>
  <c r="J1860" i="3"/>
  <c r="H1861" i="3"/>
  <c r="I1861" i="3"/>
  <c r="J1861" i="3"/>
  <c r="H1862" i="3"/>
  <c r="I1862" i="3"/>
  <c r="J1862" i="3"/>
  <c r="H1863" i="3"/>
  <c r="I1863" i="3"/>
  <c r="J1863" i="3"/>
  <c r="H1864" i="3"/>
  <c r="I1864" i="3"/>
  <c r="J1864" i="3"/>
  <c r="H1865" i="3"/>
  <c r="I1865" i="3"/>
  <c r="J1865" i="3"/>
  <c r="H1866" i="3"/>
  <c r="I1866" i="3"/>
  <c r="J1866" i="3"/>
  <c r="H1867" i="3"/>
  <c r="I1867" i="3"/>
  <c r="J1867" i="3"/>
  <c r="H1868" i="3"/>
  <c r="I1868" i="3"/>
  <c r="J1868" i="3"/>
  <c r="H1869" i="3"/>
  <c r="I1869" i="3"/>
  <c r="J1869" i="3"/>
  <c r="H1870" i="3"/>
  <c r="I1870" i="3"/>
  <c r="J1870" i="3"/>
  <c r="H1871" i="3"/>
  <c r="I1871" i="3"/>
  <c r="J1871" i="3"/>
  <c r="H1872" i="3"/>
  <c r="I1872" i="3"/>
  <c r="J1872" i="3"/>
  <c r="H1873" i="3"/>
  <c r="I1873" i="3"/>
  <c r="J1873" i="3"/>
  <c r="H1874" i="3"/>
  <c r="I1874" i="3"/>
  <c r="J1874" i="3"/>
  <c r="H1875" i="3"/>
  <c r="I1875" i="3"/>
  <c r="J1875" i="3"/>
  <c r="H1876" i="3"/>
  <c r="I1876" i="3"/>
  <c r="J1876" i="3"/>
  <c r="H1877" i="3"/>
  <c r="I1877" i="3"/>
  <c r="J1877" i="3"/>
  <c r="H1878" i="3"/>
  <c r="I1878" i="3"/>
  <c r="J1878" i="3"/>
  <c r="H1879" i="3"/>
  <c r="I1879" i="3"/>
  <c r="J1879" i="3"/>
  <c r="H1880" i="3"/>
  <c r="I1880" i="3"/>
  <c r="J1880" i="3"/>
  <c r="H1881" i="3"/>
  <c r="I1881" i="3"/>
  <c r="J1881" i="3"/>
  <c r="H1882" i="3"/>
  <c r="I1882" i="3"/>
  <c r="J1882" i="3"/>
  <c r="H1883" i="3"/>
  <c r="I1883" i="3"/>
  <c r="J1883" i="3"/>
  <c r="H1884" i="3"/>
  <c r="I1884" i="3"/>
  <c r="J1884" i="3"/>
  <c r="H1885" i="3"/>
  <c r="I1885" i="3"/>
  <c r="J1885" i="3"/>
  <c r="H1886" i="3"/>
  <c r="I1886" i="3"/>
  <c r="J1886" i="3"/>
  <c r="H1887" i="3"/>
  <c r="I1887" i="3"/>
  <c r="J1887" i="3"/>
  <c r="H1888" i="3"/>
  <c r="I1888" i="3"/>
  <c r="J1888" i="3"/>
  <c r="H1889" i="3"/>
  <c r="I1889" i="3"/>
  <c r="J1889" i="3"/>
  <c r="H1890" i="3"/>
  <c r="I1890" i="3"/>
  <c r="J1890" i="3"/>
  <c r="H1891" i="3"/>
  <c r="I1891" i="3"/>
  <c r="J1891" i="3"/>
  <c r="H1892" i="3"/>
  <c r="I1892" i="3"/>
  <c r="J1892" i="3"/>
  <c r="H1893" i="3"/>
  <c r="I1893" i="3"/>
  <c r="J1893" i="3"/>
  <c r="H1894" i="3"/>
  <c r="I1894" i="3"/>
  <c r="J1894" i="3"/>
  <c r="H1895" i="3"/>
  <c r="I1895" i="3"/>
  <c r="J1895" i="3"/>
  <c r="H1896" i="3"/>
  <c r="I1896" i="3"/>
  <c r="J1896" i="3"/>
  <c r="H1897" i="3"/>
  <c r="I1897" i="3"/>
  <c r="J1897" i="3"/>
  <c r="H1898" i="3"/>
  <c r="I1898" i="3"/>
  <c r="J1898" i="3"/>
  <c r="H1899" i="3"/>
  <c r="I1899" i="3"/>
  <c r="J1899" i="3"/>
  <c r="H1900" i="3"/>
  <c r="I1900" i="3"/>
  <c r="J1900" i="3"/>
  <c r="H1901" i="3"/>
  <c r="I1901" i="3"/>
  <c r="J1901" i="3"/>
  <c r="H1902" i="3"/>
  <c r="I1902" i="3"/>
  <c r="J1902" i="3"/>
  <c r="H1903" i="3"/>
  <c r="I1903" i="3"/>
  <c r="J1903" i="3"/>
  <c r="H1904" i="3"/>
  <c r="I1904" i="3"/>
  <c r="J1904" i="3"/>
  <c r="H1905" i="3"/>
  <c r="I1905" i="3"/>
  <c r="J1905" i="3"/>
  <c r="H1906" i="3"/>
  <c r="I1906" i="3"/>
  <c r="J1906" i="3"/>
  <c r="H1907" i="3"/>
  <c r="I1907" i="3"/>
  <c r="J1907" i="3"/>
  <c r="H1908" i="3"/>
  <c r="I1908" i="3"/>
  <c r="J1908" i="3"/>
  <c r="H1909" i="3"/>
  <c r="I1909" i="3"/>
  <c r="J1909" i="3"/>
  <c r="H1910" i="3"/>
  <c r="I1910" i="3"/>
  <c r="J1910" i="3"/>
  <c r="H1911" i="3"/>
  <c r="I1911" i="3"/>
  <c r="J1911" i="3"/>
  <c r="H1912" i="3"/>
  <c r="I1912" i="3"/>
  <c r="J1912" i="3"/>
  <c r="H1913" i="3"/>
  <c r="I1913" i="3"/>
  <c r="J1913" i="3"/>
  <c r="H1914" i="3"/>
  <c r="I1914" i="3"/>
  <c r="J1914" i="3"/>
  <c r="H1915" i="3"/>
  <c r="I1915" i="3"/>
  <c r="J1915" i="3"/>
  <c r="H1916" i="3"/>
  <c r="I1916" i="3"/>
  <c r="J1916" i="3"/>
  <c r="H1917" i="3"/>
  <c r="I1917" i="3"/>
  <c r="J1917" i="3"/>
  <c r="H1918" i="3"/>
  <c r="I1918" i="3"/>
  <c r="J1918" i="3"/>
  <c r="H1919" i="3"/>
  <c r="I1919" i="3"/>
  <c r="J1919" i="3"/>
  <c r="H1920" i="3"/>
  <c r="I1920" i="3"/>
  <c r="J1920" i="3"/>
  <c r="H1921" i="3"/>
  <c r="I1921" i="3"/>
  <c r="J1921" i="3"/>
  <c r="H1922" i="3"/>
  <c r="I1922" i="3"/>
  <c r="J1922" i="3"/>
  <c r="H1923" i="3"/>
  <c r="I1923" i="3"/>
  <c r="J1923" i="3"/>
  <c r="H1924" i="3"/>
  <c r="I1924" i="3"/>
  <c r="J1924" i="3"/>
  <c r="H1925" i="3"/>
  <c r="I1925" i="3"/>
  <c r="J1925" i="3"/>
  <c r="H1926" i="3"/>
  <c r="I1926" i="3"/>
  <c r="J1926" i="3"/>
  <c r="H1927" i="3"/>
  <c r="I1927" i="3"/>
  <c r="J1927" i="3"/>
  <c r="H1928" i="3"/>
  <c r="I1928" i="3"/>
  <c r="J1928" i="3"/>
  <c r="H1929" i="3"/>
  <c r="I1929" i="3"/>
  <c r="J1929" i="3"/>
  <c r="H1930" i="3"/>
  <c r="I1930" i="3"/>
  <c r="J1930" i="3"/>
  <c r="H1931" i="3"/>
  <c r="I1931" i="3"/>
  <c r="J1931" i="3"/>
  <c r="H1932" i="3"/>
  <c r="I1932" i="3"/>
  <c r="J1932" i="3"/>
  <c r="H1933" i="3"/>
  <c r="I1933" i="3"/>
  <c r="J1933" i="3"/>
  <c r="H1934" i="3"/>
  <c r="I1934" i="3"/>
  <c r="J1934" i="3"/>
  <c r="H1935" i="3"/>
  <c r="I1935" i="3"/>
  <c r="J1935" i="3"/>
  <c r="H1936" i="3"/>
  <c r="I1936" i="3"/>
  <c r="J1936" i="3"/>
  <c r="H1937" i="3"/>
  <c r="I1937" i="3"/>
  <c r="J1937" i="3"/>
  <c r="H1938" i="3"/>
  <c r="I1938" i="3"/>
  <c r="J1938" i="3"/>
  <c r="H1939" i="3"/>
  <c r="I1939" i="3"/>
  <c r="J1939" i="3"/>
  <c r="H1940" i="3"/>
  <c r="I1940" i="3"/>
  <c r="J1940" i="3"/>
  <c r="H1941" i="3"/>
  <c r="I1941" i="3"/>
  <c r="J1941" i="3"/>
  <c r="H1942" i="3"/>
  <c r="I1942" i="3"/>
  <c r="J1942" i="3"/>
  <c r="H1943" i="3"/>
  <c r="I1943" i="3"/>
  <c r="J1943" i="3"/>
  <c r="H1944" i="3"/>
  <c r="I1944" i="3"/>
  <c r="J1944" i="3"/>
  <c r="H1945" i="3"/>
  <c r="I1945" i="3"/>
  <c r="J1945" i="3"/>
  <c r="H1946" i="3"/>
  <c r="I1946" i="3"/>
  <c r="J1946" i="3"/>
  <c r="H1947" i="3"/>
  <c r="I1947" i="3"/>
  <c r="J1947" i="3"/>
  <c r="H1948" i="3"/>
  <c r="I1948" i="3"/>
  <c r="J1948" i="3"/>
  <c r="H1949" i="3"/>
  <c r="I1949" i="3"/>
  <c r="J1949" i="3"/>
  <c r="H1950" i="3"/>
  <c r="I1950" i="3"/>
  <c r="J1950" i="3"/>
  <c r="H1951" i="3"/>
  <c r="I1951" i="3"/>
  <c r="J1951" i="3"/>
  <c r="H1952" i="3"/>
  <c r="I1952" i="3"/>
  <c r="J1952" i="3"/>
  <c r="H1953" i="3"/>
  <c r="I1953" i="3"/>
  <c r="J1953" i="3"/>
  <c r="H1954" i="3"/>
  <c r="I1954" i="3"/>
  <c r="J1954" i="3"/>
  <c r="H1955" i="3"/>
  <c r="I1955" i="3"/>
  <c r="J1955" i="3"/>
  <c r="H1956" i="3"/>
  <c r="I1956" i="3"/>
  <c r="J1956" i="3"/>
  <c r="H1957" i="3"/>
  <c r="I1957" i="3"/>
  <c r="J1957" i="3"/>
  <c r="H1958" i="3"/>
  <c r="I1958" i="3"/>
  <c r="J1958" i="3"/>
  <c r="H1959" i="3"/>
  <c r="I1959" i="3"/>
  <c r="J1959" i="3"/>
  <c r="H1960" i="3"/>
  <c r="I1960" i="3"/>
  <c r="J1960" i="3"/>
  <c r="H1961" i="3"/>
  <c r="I1961" i="3"/>
  <c r="J1961" i="3"/>
  <c r="H1962" i="3"/>
  <c r="I1962" i="3"/>
  <c r="J1962" i="3"/>
  <c r="H1963" i="3"/>
  <c r="I1963" i="3"/>
  <c r="J1963" i="3"/>
  <c r="H1964" i="3"/>
  <c r="I1964" i="3"/>
  <c r="J1964" i="3"/>
  <c r="H1965" i="3"/>
  <c r="I1965" i="3"/>
  <c r="J1965" i="3"/>
  <c r="H1966" i="3"/>
  <c r="I1966" i="3"/>
  <c r="J1966" i="3"/>
  <c r="H1967" i="3"/>
  <c r="I1967" i="3"/>
  <c r="J1967" i="3"/>
  <c r="H1968" i="3"/>
  <c r="I1968" i="3"/>
  <c r="J1968" i="3"/>
  <c r="H1969" i="3"/>
  <c r="I1969" i="3"/>
  <c r="J1969" i="3"/>
  <c r="H1970" i="3"/>
  <c r="I1970" i="3"/>
  <c r="J1970" i="3"/>
  <c r="H1971" i="3"/>
  <c r="I1971" i="3"/>
  <c r="J1971" i="3"/>
  <c r="H1972" i="3"/>
  <c r="I1972" i="3"/>
  <c r="J1972" i="3"/>
  <c r="H1973" i="3"/>
  <c r="I1973" i="3"/>
  <c r="J1973" i="3"/>
  <c r="H1974" i="3"/>
  <c r="I1974" i="3"/>
  <c r="J1974" i="3"/>
  <c r="H1975" i="3"/>
  <c r="I1975" i="3"/>
  <c r="J1975" i="3"/>
  <c r="H1976" i="3"/>
  <c r="I1976" i="3"/>
  <c r="J1976" i="3"/>
  <c r="H1977" i="3"/>
  <c r="I1977" i="3"/>
  <c r="J1977" i="3"/>
  <c r="H1978" i="3"/>
  <c r="I1978" i="3"/>
  <c r="J1978" i="3"/>
  <c r="H1979" i="3"/>
  <c r="I1979" i="3"/>
  <c r="J1979" i="3"/>
  <c r="H1980" i="3"/>
  <c r="I1980" i="3"/>
  <c r="J1980" i="3"/>
  <c r="H1981" i="3"/>
  <c r="I1981" i="3"/>
  <c r="J1981" i="3"/>
  <c r="H1982" i="3"/>
  <c r="I1982" i="3"/>
  <c r="J1982" i="3"/>
  <c r="H1983" i="3"/>
  <c r="I1983" i="3"/>
  <c r="J1983" i="3"/>
  <c r="H1984" i="3"/>
  <c r="I1984" i="3"/>
  <c r="J1984" i="3"/>
  <c r="H1985" i="3"/>
  <c r="I1985" i="3"/>
  <c r="J1985" i="3"/>
  <c r="H1986" i="3"/>
  <c r="I1986" i="3"/>
  <c r="J1986" i="3"/>
  <c r="H1987" i="3"/>
  <c r="I1987" i="3"/>
  <c r="J1987" i="3"/>
  <c r="H1988" i="3"/>
  <c r="I1988" i="3"/>
  <c r="J1988" i="3"/>
  <c r="H1989" i="3"/>
  <c r="I1989" i="3"/>
  <c r="J1989" i="3"/>
  <c r="H1990" i="3"/>
  <c r="I1990" i="3"/>
  <c r="J1990" i="3"/>
  <c r="H1991" i="3"/>
  <c r="I1991" i="3"/>
  <c r="J1991" i="3"/>
  <c r="H1992" i="3"/>
  <c r="I1992" i="3"/>
  <c r="J1992" i="3"/>
  <c r="H1993" i="3"/>
  <c r="I1993" i="3"/>
  <c r="J1993" i="3"/>
  <c r="H1994" i="3"/>
  <c r="I1994" i="3"/>
  <c r="J1994" i="3"/>
  <c r="H1995" i="3"/>
  <c r="I1995" i="3"/>
  <c r="J1995" i="3"/>
  <c r="H1996" i="3"/>
  <c r="I1996" i="3"/>
  <c r="J1996" i="3"/>
  <c r="H1997" i="3"/>
  <c r="I1997" i="3"/>
  <c r="J1997" i="3"/>
  <c r="H1998" i="3"/>
  <c r="I1998" i="3"/>
  <c r="J1998" i="3"/>
  <c r="H1999" i="3"/>
  <c r="I1999" i="3"/>
  <c r="J1999" i="3"/>
  <c r="H2000" i="3"/>
  <c r="I2000" i="3"/>
  <c r="J2000" i="3"/>
  <c r="H2001" i="3"/>
  <c r="I2001" i="3"/>
  <c r="J2001" i="3"/>
  <c r="H2002" i="3"/>
  <c r="I2002" i="3"/>
  <c r="J2002" i="3"/>
  <c r="H2003" i="3"/>
  <c r="I2003" i="3"/>
  <c r="J2003" i="3"/>
  <c r="H2004" i="3"/>
  <c r="I2004" i="3"/>
  <c r="J2004" i="3"/>
  <c r="H2005" i="3"/>
  <c r="I2005" i="3"/>
  <c r="J2005" i="3"/>
  <c r="H2006" i="3"/>
  <c r="I2006" i="3"/>
  <c r="J2006" i="3"/>
  <c r="H2007" i="3"/>
  <c r="I2007" i="3"/>
  <c r="J2007" i="3"/>
  <c r="H2008" i="3"/>
  <c r="I2008" i="3"/>
  <c r="J2008" i="3"/>
  <c r="H2009" i="3"/>
  <c r="I2009" i="3"/>
  <c r="J2009" i="3"/>
  <c r="H2010" i="3"/>
  <c r="I2010" i="3"/>
  <c r="J2010" i="3"/>
  <c r="H2011" i="3"/>
  <c r="I2011" i="3"/>
  <c r="J2011" i="3"/>
  <c r="H2012" i="3"/>
  <c r="I2012" i="3"/>
  <c r="J2012" i="3"/>
  <c r="H2013" i="3"/>
  <c r="I2013" i="3"/>
  <c r="J2013" i="3"/>
  <c r="H2014" i="3"/>
  <c r="I2014" i="3"/>
  <c r="J2014" i="3"/>
  <c r="H2015" i="3"/>
  <c r="I2015" i="3"/>
  <c r="J2015" i="3"/>
  <c r="H2016" i="3"/>
  <c r="I2016" i="3"/>
  <c r="J2016" i="3"/>
  <c r="H2017" i="3"/>
  <c r="I2017" i="3"/>
  <c r="J2017" i="3"/>
  <c r="H2018" i="3"/>
  <c r="I2018" i="3"/>
  <c r="J2018" i="3"/>
  <c r="H2019" i="3"/>
  <c r="I2019" i="3"/>
  <c r="J2019" i="3"/>
  <c r="H2020" i="3"/>
  <c r="I2020" i="3"/>
  <c r="J2020" i="3"/>
  <c r="H2021" i="3"/>
  <c r="I2021" i="3"/>
  <c r="J2021" i="3"/>
  <c r="H2022" i="3"/>
  <c r="I2022" i="3"/>
  <c r="J2022" i="3"/>
  <c r="H2023" i="3"/>
  <c r="I2023" i="3"/>
  <c r="J2023" i="3"/>
  <c r="H2024" i="3"/>
  <c r="I2024" i="3"/>
  <c r="J2024" i="3"/>
  <c r="H2025" i="3"/>
  <c r="I2025" i="3"/>
  <c r="J2025" i="3"/>
  <c r="H2026" i="3"/>
  <c r="I2026" i="3"/>
  <c r="J2026" i="3"/>
  <c r="H2027" i="3"/>
  <c r="I2027" i="3"/>
  <c r="J2027" i="3"/>
  <c r="H2028" i="3"/>
  <c r="I2028" i="3"/>
  <c r="J2028" i="3"/>
  <c r="H2029" i="3"/>
  <c r="I2029" i="3"/>
  <c r="J2029" i="3"/>
  <c r="H2030" i="3"/>
  <c r="I2030" i="3"/>
  <c r="J2030" i="3"/>
  <c r="H2031" i="3"/>
  <c r="I2031" i="3"/>
  <c r="J2031" i="3"/>
  <c r="H2032" i="3"/>
  <c r="I2032" i="3"/>
  <c r="J2032" i="3"/>
  <c r="H2033" i="3"/>
  <c r="I2033" i="3"/>
  <c r="J2033" i="3"/>
  <c r="H2034" i="3"/>
  <c r="I2034" i="3"/>
  <c r="J2034" i="3"/>
  <c r="H2035" i="3"/>
  <c r="I2035" i="3"/>
  <c r="J2035" i="3"/>
  <c r="H2036" i="3"/>
  <c r="I2036" i="3"/>
  <c r="J2036" i="3"/>
  <c r="H2037" i="3"/>
  <c r="I2037" i="3"/>
  <c r="J2037" i="3"/>
  <c r="H2038" i="3"/>
  <c r="I2038" i="3"/>
  <c r="J2038" i="3"/>
  <c r="H2039" i="3"/>
  <c r="I2039" i="3"/>
  <c r="J2039" i="3"/>
  <c r="H2040" i="3"/>
  <c r="I2040" i="3"/>
  <c r="J2040" i="3"/>
  <c r="H2041" i="3"/>
  <c r="I2041" i="3"/>
  <c r="J2041" i="3"/>
  <c r="H2042" i="3"/>
  <c r="I2042" i="3"/>
  <c r="J2042" i="3"/>
  <c r="H2043" i="3"/>
  <c r="I2043" i="3"/>
  <c r="J2043" i="3"/>
  <c r="H2044" i="3"/>
  <c r="I2044" i="3"/>
  <c r="J2044" i="3"/>
  <c r="H2045" i="3"/>
  <c r="I2045" i="3"/>
  <c r="J2045" i="3"/>
  <c r="H2046" i="3"/>
  <c r="I2046" i="3"/>
  <c r="J2046" i="3"/>
  <c r="H2047" i="3"/>
  <c r="I2047" i="3"/>
  <c r="J2047" i="3"/>
  <c r="H2048" i="3"/>
  <c r="I2048" i="3"/>
  <c r="J2048" i="3"/>
  <c r="H2049" i="3"/>
  <c r="I2049" i="3"/>
  <c r="J2049" i="3"/>
  <c r="H2050" i="3"/>
  <c r="I2050" i="3"/>
  <c r="J2050" i="3"/>
  <c r="H2051" i="3"/>
  <c r="I2051" i="3"/>
  <c r="J2051" i="3"/>
  <c r="H2052" i="3"/>
  <c r="I2052" i="3"/>
  <c r="J2052" i="3"/>
  <c r="H2053" i="3"/>
  <c r="I2053" i="3"/>
  <c r="J2053" i="3"/>
  <c r="H2054" i="3"/>
  <c r="I2054" i="3"/>
  <c r="J2054" i="3"/>
  <c r="H2055" i="3"/>
  <c r="I2055" i="3"/>
  <c r="J2055" i="3"/>
  <c r="H2056" i="3"/>
  <c r="I2056" i="3"/>
  <c r="J2056" i="3"/>
  <c r="H2057" i="3"/>
  <c r="I2057" i="3"/>
  <c r="J2057" i="3"/>
  <c r="H2058" i="3"/>
  <c r="I2058" i="3"/>
  <c r="J2058" i="3"/>
  <c r="H2059" i="3"/>
  <c r="I2059" i="3"/>
  <c r="J2059" i="3"/>
  <c r="H2060" i="3"/>
  <c r="I2060" i="3"/>
  <c r="J2060" i="3"/>
  <c r="H2061" i="3"/>
  <c r="I2061" i="3"/>
  <c r="J2061" i="3"/>
  <c r="H2062" i="3"/>
  <c r="I2062" i="3"/>
  <c r="J2062" i="3"/>
  <c r="H2063" i="3"/>
  <c r="I2063" i="3"/>
  <c r="J2063" i="3"/>
  <c r="H2064" i="3"/>
  <c r="I2064" i="3"/>
  <c r="J2064" i="3"/>
  <c r="H2065" i="3"/>
  <c r="I2065" i="3"/>
  <c r="J2065" i="3"/>
  <c r="H2066" i="3"/>
  <c r="I2066" i="3"/>
  <c r="J2066" i="3"/>
  <c r="H2067" i="3"/>
  <c r="I2067" i="3"/>
  <c r="J2067" i="3"/>
  <c r="H2068" i="3"/>
  <c r="I2068" i="3"/>
  <c r="J2068" i="3"/>
  <c r="H2069" i="3"/>
  <c r="I2069" i="3"/>
  <c r="J2069" i="3"/>
  <c r="H2070" i="3"/>
  <c r="I2070" i="3"/>
  <c r="J2070" i="3"/>
  <c r="H2071" i="3"/>
  <c r="I2071" i="3"/>
  <c r="J2071" i="3"/>
  <c r="H2072" i="3"/>
  <c r="I2072" i="3"/>
  <c r="J2072" i="3"/>
  <c r="H2073" i="3"/>
  <c r="I2073" i="3"/>
  <c r="J2073" i="3"/>
  <c r="H2074" i="3"/>
  <c r="I2074" i="3"/>
  <c r="J2074" i="3"/>
  <c r="H2075" i="3"/>
  <c r="I2075" i="3"/>
  <c r="J2075" i="3"/>
  <c r="H2076" i="3"/>
  <c r="I2076" i="3"/>
  <c r="J2076" i="3"/>
  <c r="H2077" i="3"/>
  <c r="I2077" i="3"/>
  <c r="J2077" i="3"/>
  <c r="H2078" i="3"/>
  <c r="I2078" i="3"/>
  <c r="J2078" i="3"/>
  <c r="H2079" i="3"/>
  <c r="I2079" i="3"/>
  <c r="J2079" i="3"/>
  <c r="H2080" i="3"/>
  <c r="I2080" i="3"/>
  <c r="J2080" i="3"/>
  <c r="H2081" i="3"/>
  <c r="I2081" i="3"/>
  <c r="J2081" i="3"/>
  <c r="H2082" i="3"/>
  <c r="I2082" i="3"/>
  <c r="J2082" i="3"/>
  <c r="H2083" i="3"/>
  <c r="I2083" i="3"/>
  <c r="J2083" i="3"/>
  <c r="H2084" i="3"/>
  <c r="I2084" i="3"/>
  <c r="J2084" i="3"/>
  <c r="H2085" i="3"/>
  <c r="I2085" i="3"/>
  <c r="J2085" i="3"/>
  <c r="H2086" i="3"/>
  <c r="I2086" i="3"/>
  <c r="J2086" i="3"/>
  <c r="H2087" i="3"/>
  <c r="I2087" i="3"/>
  <c r="J2087" i="3"/>
  <c r="H2088" i="3"/>
  <c r="I2088" i="3"/>
  <c r="J2088" i="3"/>
  <c r="H2089" i="3"/>
  <c r="I2089" i="3"/>
  <c r="J2089" i="3"/>
  <c r="H2090" i="3"/>
  <c r="I2090" i="3"/>
  <c r="J2090" i="3"/>
  <c r="H2091" i="3"/>
  <c r="I2091" i="3"/>
  <c r="J2091" i="3"/>
  <c r="H2092" i="3"/>
  <c r="I2092" i="3"/>
  <c r="J2092" i="3"/>
  <c r="H2093" i="3"/>
  <c r="I2093" i="3"/>
  <c r="J2093" i="3"/>
  <c r="H2094" i="3"/>
  <c r="I2094" i="3"/>
  <c r="J2094" i="3"/>
  <c r="H2095" i="3"/>
  <c r="I2095" i="3"/>
  <c r="J2095" i="3"/>
  <c r="H2096" i="3"/>
  <c r="I2096" i="3"/>
  <c r="J2096" i="3"/>
  <c r="H2097" i="3"/>
  <c r="I2097" i="3"/>
  <c r="J2097" i="3"/>
  <c r="H2098" i="3"/>
  <c r="I2098" i="3"/>
  <c r="J2098" i="3"/>
  <c r="H2099" i="3"/>
  <c r="I2099" i="3"/>
  <c r="J2099" i="3"/>
  <c r="H2100" i="3"/>
  <c r="I2100" i="3"/>
  <c r="J2100" i="3"/>
  <c r="H2101" i="3"/>
  <c r="I2101" i="3"/>
  <c r="J2101" i="3"/>
  <c r="H2102" i="3"/>
  <c r="I2102" i="3"/>
  <c r="J2102" i="3"/>
  <c r="H2103" i="3"/>
  <c r="I2103" i="3"/>
  <c r="J2103" i="3"/>
  <c r="H2104" i="3"/>
  <c r="I2104" i="3"/>
  <c r="J2104" i="3"/>
  <c r="H2105" i="3"/>
  <c r="I2105" i="3"/>
  <c r="J2105" i="3"/>
  <c r="H2106" i="3"/>
  <c r="I2106" i="3"/>
  <c r="J2106" i="3"/>
  <c r="H2107" i="3"/>
  <c r="I2107" i="3"/>
  <c r="J2107" i="3"/>
  <c r="H2108" i="3"/>
  <c r="I2108" i="3"/>
  <c r="J2108" i="3"/>
  <c r="H2109" i="3"/>
  <c r="I2109" i="3"/>
  <c r="J2109" i="3"/>
  <c r="H2110" i="3"/>
  <c r="I2110" i="3"/>
  <c r="J2110" i="3"/>
  <c r="H2111" i="3"/>
  <c r="I2111" i="3"/>
  <c r="J2111" i="3"/>
  <c r="H2112" i="3"/>
  <c r="I2112" i="3"/>
  <c r="J2112" i="3"/>
  <c r="H2113" i="3"/>
  <c r="I2113" i="3"/>
  <c r="J2113" i="3"/>
  <c r="H2114" i="3"/>
  <c r="I2114" i="3"/>
  <c r="J2114" i="3"/>
  <c r="H2115" i="3"/>
  <c r="I2115" i="3"/>
  <c r="J2115" i="3"/>
  <c r="H2116" i="3"/>
  <c r="I2116" i="3"/>
  <c r="J2116" i="3"/>
  <c r="H2117" i="3"/>
  <c r="I2117" i="3"/>
  <c r="J2117" i="3"/>
  <c r="H2118" i="3"/>
  <c r="I2118" i="3"/>
  <c r="J2118" i="3"/>
  <c r="H2119" i="3"/>
  <c r="I2119" i="3"/>
  <c r="J2119" i="3"/>
  <c r="H2120" i="3"/>
  <c r="I2120" i="3"/>
  <c r="J2120" i="3"/>
  <c r="H2121" i="3"/>
  <c r="I2121" i="3"/>
  <c r="J2121" i="3"/>
  <c r="H2122" i="3"/>
  <c r="I2122" i="3"/>
  <c r="J2122" i="3"/>
  <c r="H2123" i="3"/>
  <c r="I2123" i="3"/>
  <c r="J2123" i="3"/>
  <c r="H2124" i="3"/>
  <c r="I2124" i="3"/>
  <c r="J2124" i="3"/>
  <c r="H2125" i="3"/>
  <c r="I2125" i="3"/>
  <c r="J2125" i="3"/>
  <c r="H2126" i="3"/>
  <c r="I2126" i="3"/>
  <c r="J2126" i="3"/>
  <c r="H2127" i="3"/>
  <c r="I2127" i="3"/>
  <c r="J2127" i="3"/>
  <c r="H2128" i="3"/>
  <c r="I2128" i="3"/>
  <c r="J2128" i="3"/>
  <c r="H2129" i="3"/>
  <c r="I2129" i="3"/>
  <c r="J2129" i="3"/>
  <c r="H2130" i="3"/>
  <c r="I2130" i="3"/>
  <c r="J2130" i="3"/>
  <c r="H2131" i="3"/>
  <c r="I2131" i="3"/>
  <c r="J2131" i="3"/>
  <c r="H2132" i="3"/>
  <c r="I2132" i="3"/>
  <c r="J2132" i="3"/>
  <c r="H2133" i="3"/>
  <c r="I2133" i="3"/>
  <c r="J2133" i="3"/>
  <c r="H2134" i="3"/>
  <c r="I2134" i="3"/>
  <c r="J2134" i="3"/>
  <c r="H2135" i="3"/>
  <c r="I2135" i="3"/>
  <c r="J2135" i="3"/>
  <c r="H2136" i="3"/>
  <c r="I2136" i="3"/>
  <c r="J2136" i="3"/>
  <c r="H2137" i="3"/>
  <c r="I2137" i="3"/>
  <c r="J2137" i="3"/>
  <c r="H2138" i="3"/>
  <c r="I2138" i="3"/>
  <c r="J2138" i="3"/>
  <c r="H2139" i="3"/>
  <c r="I2139" i="3"/>
  <c r="J2139" i="3"/>
  <c r="H2140" i="3"/>
  <c r="I2140" i="3"/>
  <c r="J2140" i="3"/>
  <c r="H2141" i="3"/>
  <c r="I2141" i="3"/>
  <c r="J2141" i="3"/>
  <c r="H2142" i="3"/>
  <c r="I2142" i="3"/>
  <c r="J2142" i="3"/>
  <c r="H2143" i="3"/>
  <c r="I2143" i="3"/>
  <c r="J2143" i="3"/>
  <c r="H2144" i="3"/>
  <c r="I2144" i="3"/>
  <c r="J2144" i="3"/>
  <c r="H2145" i="3"/>
  <c r="I2145" i="3"/>
  <c r="J2145" i="3"/>
  <c r="H2146" i="3"/>
  <c r="I2146" i="3"/>
  <c r="J2146" i="3"/>
  <c r="H2147" i="3"/>
  <c r="I2147" i="3"/>
  <c r="J2147" i="3"/>
  <c r="H2148" i="3"/>
  <c r="I2148" i="3"/>
  <c r="J2148" i="3"/>
  <c r="H2149" i="3"/>
  <c r="I2149" i="3"/>
  <c r="J2149" i="3"/>
  <c r="H2150" i="3"/>
  <c r="I2150" i="3"/>
  <c r="J2150" i="3"/>
  <c r="H2151" i="3"/>
  <c r="I2151" i="3"/>
  <c r="J2151" i="3"/>
  <c r="H2152" i="3"/>
  <c r="I2152" i="3"/>
  <c r="J2152" i="3"/>
  <c r="H2153" i="3"/>
  <c r="I2153" i="3"/>
  <c r="J2153" i="3"/>
  <c r="H2154" i="3"/>
  <c r="I2154" i="3"/>
  <c r="J2154" i="3"/>
  <c r="H2155" i="3"/>
  <c r="I2155" i="3"/>
  <c r="J2155" i="3"/>
  <c r="H2156" i="3"/>
  <c r="I2156" i="3"/>
  <c r="J2156" i="3"/>
  <c r="H2157" i="3"/>
  <c r="I2157" i="3"/>
  <c r="J2157" i="3"/>
  <c r="H2158" i="3"/>
  <c r="I2158" i="3"/>
  <c r="J2158" i="3"/>
  <c r="H2159" i="3"/>
  <c r="I2159" i="3"/>
  <c r="J2159" i="3"/>
  <c r="H2160" i="3"/>
  <c r="I2160" i="3"/>
  <c r="J2160" i="3"/>
  <c r="H2161" i="3"/>
  <c r="I2161" i="3"/>
  <c r="J2161" i="3"/>
  <c r="H2162" i="3"/>
  <c r="I2162" i="3"/>
  <c r="J2162" i="3"/>
  <c r="H2163" i="3"/>
  <c r="I2163" i="3"/>
  <c r="J2163" i="3"/>
  <c r="H2164" i="3"/>
  <c r="I2164" i="3"/>
  <c r="J2164" i="3"/>
  <c r="H2165" i="3"/>
  <c r="I2165" i="3"/>
  <c r="J2165" i="3"/>
  <c r="H2166" i="3"/>
  <c r="I2166" i="3"/>
  <c r="J2166" i="3"/>
  <c r="H2167" i="3"/>
  <c r="I2167" i="3"/>
  <c r="J2167" i="3"/>
  <c r="H2168" i="3"/>
  <c r="I2168" i="3"/>
  <c r="J2168" i="3"/>
  <c r="H2169" i="3"/>
  <c r="I2169" i="3"/>
  <c r="J2169" i="3"/>
  <c r="H2170" i="3"/>
  <c r="I2170" i="3"/>
  <c r="J2170" i="3"/>
  <c r="H2171" i="3"/>
  <c r="I2171" i="3"/>
  <c r="J2171" i="3"/>
  <c r="H2172" i="3"/>
  <c r="I2172" i="3"/>
  <c r="J2172" i="3"/>
  <c r="H2173" i="3"/>
  <c r="I2173" i="3"/>
  <c r="J2173" i="3"/>
  <c r="H2174" i="3"/>
  <c r="I2174" i="3"/>
  <c r="J2174" i="3"/>
  <c r="H2175" i="3"/>
  <c r="I2175" i="3"/>
  <c r="J2175" i="3"/>
  <c r="H2176" i="3"/>
  <c r="I2176" i="3"/>
  <c r="J2176" i="3"/>
  <c r="H2177" i="3"/>
  <c r="I2177" i="3"/>
  <c r="J2177" i="3"/>
  <c r="H2178" i="3"/>
  <c r="I2178" i="3"/>
  <c r="J2178" i="3"/>
  <c r="H2179" i="3"/>
  <c r="I2179" i="3"/>
  <c r="J2179" i="3"/>
  <c r="H2180" i="3"/>
  <c r="I2180" i="3"/>
  <c r="J2180" i="3"/>
  <c r="H2181" i="3"/>
  <c r="I2181" i="3"/>
  <c r="J2181" i="3"/>
  <c r="H2182" i="3"/>
  <c r="I2182" i="3"/>
  <c r="J2182" i="3"/>
  <c r="H2183" i="3"/>
  <c r="I2183" i="3"/>
  <c r="J2183" i="3"/>
  <c r="H2184" i="3"/>
  <c r="I2184" i="3"/>
  <c r="J2184" i="3"/>
  <c r="H2185" i="3"/>
  <c r="I2185" i="3"/>
  <c r="J2185" i="3"/>
  <c r="H2186" i="3"/>
  <c r="I2186" i="3"/>
  <c r="J2186" i="3"/>
  <c r="H2187" i="3"/>
  <c r="I2187" i="3"/>
  <c r="J2187" i="3"/>
  <c r="H2188" i="3"/>
  <c r="I2188" i="3"/>
  <c r="J2188" i="3"/>
  <c r="H2189" i="3"/>
  <c r="I2189" i="3"/>
  <c r="J2189" i="3"/>
  <c r="H2190" i="3"/>
  <c r="I2190" i="3"/>
  <c r="J2190" i="3"/>
  <c r="H2191" i="3"/>
  <c r="I2191" i="3"/>
  <c r="J2191" i="3"/>
  <c r="H2192" i="3"/>
  <c r="I2192" i="3"/>
  <c r="J2192" i="3"/>
  <c r="H2193" i="3"/>
  <c r="I2193" i="3"/>
  <c r="J2193" i="3"/>
  <c r="H2194" i="3"/>
  <c r="I2194" i="3"/>
  <c r="J2194" i="3"/>
  <c r="H2195" i="3"/>
  <c r="I2195" i="3"/>
  <c r="J2195" i="3"/>
  <c r="H2196" i="3"/>
  <c r="I2196" i="3"/>
  <c r="J2196" i="3"/>
  <c r="H2197" i="3"/>
  <c r="I2197" i="3"/>
  <c r="J2197" i="3"/>
  <c r="H2198" i="3"/>
  <c r="I2198" i="3"/>
  <c r="J2198" i="3"/>
  <c r="H2199" i="3"/>
  <c r="I2199" i="3"/>
  <c r="J2199" i="3"/>
  <c r="H2200" i="3"/>
  <c r="I2200" i="3"/>
  <c r="J2200" i="3"/>
  <c r="H2201" i="3"/>
  <c r="I2201" i="3"/>
  <c r="J2201" i="3"/>
  <c r="H2202" i="3"/>
  <c r="I2202" i="3"/>
  <c r="J2202" i="3"/>
  <c r="H2203" i="3"/>
  <c r="I2203" i="3"/>
  <c r="J2203" i="3"/>
  <c r="H2204" i="3"/>
  <c r="I2204" i="3"/>
  <c r="J2204" i="3"/>
  <c r="H2205" i="3"/>
  <c r="I2205" i="3"/>
  <c r="J2205" i="3"/>
  <c r="H2206" i="3"/>
  <c r="I2206" i="3"/>
  <c r="J2206" i="3"/>
  <c r="H2207" i="3"/>
  <c r="I2207" i="3"/>
  <c r="J2207" i="3"/>
  <c r="H2208" i="3"/>
  <c r="I2208" i="3"/>
  <c r="J2208" i="3"/>
  <c r="H2209" i="3"/>
  <c r="I2209" i="3"/>
  <c r="J2209" i="3"/>
  <c r="H2210" i="3"/>
  <c r="I2210" i="3"/>
  <c r="J2210" i="3"/>
  <c r="H2211" i="3"/>
  <c r="I2211" i="3"/>
  <c r="J2211" i="3"/>
  <c r="H2212" i="3"/>
  <c r="I2212" i="3"/>
  <c r="J2212" i="3"/>
  <c r="H2213" i="3"/>
  <c r="I2213" i="3"/>
  <c r="J2213" i="3"/>
  <c r="H2214" i="3"/>
  <c r="I2214" i="3"/>
  <c r="J2214" i="3"/>
  <c r="H2215" i="3"/>
  <c r="I2215" i="3"/>
  <c r="J2215" i="3"/>
  <c r="H2216" i="3"/>
  <c r="I2216" i="3"/>
  <c r="J2216" i="3"/>
  <c r="H2217" i="3"/>
  <c r="I2217" i="3"/>
  <c r="J2217" i="3"/>
  <c r="H2218" i="3"/>
  <c r="I2218" i="3"/>
  <c r="J2218" i="3"/>
  <c r="H2219" i="3"/>
  <c r="I2219" i="3"/>
  <c r="J2219" i="3"/>
  <c r="H2220" i="3"/>
  <c r="I2220" i="3"/>
  <c r="J2220" i="3"/>
  <c r="H2221" i="3"/>
  <c r="I2221" i="3"/>
  <c r="J2221" i="3"/>
  <c r="H2222" i="3"/>
  <c r="I2222" i="3"/>
  <c r="J2222" i="3"/>
  <c r="H2223" i="3"/>
  <c r="I2223" i="3"/>
  <c r="J2223" i="3"/>
  <c r="H2224" i="3"/>
  <c r="I2224" i="3"/>
  <c r="J2224" i="3"/>
  <c r="H2225" i="3"/>
  <c r="I2225" i="3"/>
  <c r="J2225" i="3"/>
  <c r="H2226" i="3"/>
  <c r="I2226" i="3"/>
  <c r="J2226" i="3"/>
  <c r="H2227" i="3"/>
  <c r="I2227" i="3"/>
  <c r="J2227" i="3"/>
  <c r="H2228" i="3"/>
  <c r="I2228" i="3"/>
  <c r="J2228" i="3"/>
  <c r="H2229" i="3"/>
  <c r="I2229" i="3"/>
  <c r="J2229" i="3"/>
  <c r="H2230" i="3"/>
  <c r="I2230" i="3"/>
  <c r="J2230" i="3"/>
  <c r="H2231" i="3"/>
  <c r="I2231" i="3"/>
  <c r="J2231" i="3"/>
  <c r="H2232" i="3"/>
  <c r="I2232" i="3"/>
  <c r="J2232" i="3"/>
  <c r="H2233" i="3"/>
  <c r="I2233" i="3"/>
  <c r="J2233" i="3"/>
  <c r="H2234" i="3"/>
  <c r="I2234" i="3"/>
  <c r="J2234" i="3"/>
  <c r="H2235" i="3"/>
  <c r="I2235" i="3"/>
  <c r="J2235" i="3"/>
  <c r="H2236" i="3"/>
  <c r="I2236" i="3"/>
  <c r="J2236" i="3"/>
  <c r="H2237" i="3"/>
  <c r="I2237" i="3"/>
  <c r="J2237" i="3"/>
  <c r="H2238" i="3"/>
  <c r="I2238" i="3"/>
  <c r="J2238" i="3"/>
  <c r="H2239" i="3"/>
  <c r="I2239" i="3"/>
  <c r="J2239" i="3"/>
  <c r="H2240" i="3"/>
  <c r="I2240" i="3"/>
  <c r="J2240" i="3"/>
  <c r="H2241" i="3"/>
  <c r="I2241" i="3"/>
  <c r="J2241" i="3"/>
  <c r="H2242" i="3"/>
  <c r="I2242" i="3"/>
  <c r="J2242" i="3"/>
  <c r="H2243" i="3"/>
  <c r="I2243" i="3"/>
  <c r="J2243" i="3"/>
  <c r="H2244" i="3"/>
  <c r="I2244" i="3"/>
  <c r="J2244" i="3"/>
  <c r="H2245" i="3"/>
  <c r="I2245" i="3"/>
  <c r="J2245" i="3"/>
  <c r="H2246" i="3"/>
  <c r="I2246" i="3"/>
  <c r="J2246" i="3"/>
  <c r="H2247" i="3"/>
  <c r="I2247" i="3"/>
  <c r="J2247" i="3"/>
  <c r="H2248" i="3"/>
  <c r="I2248" i="3"/>
  <c r="J2248" i="3"/>
  <c r="H2249" i="3"/>
  <c r="I2249" i="3"/>
  <c r="J2249" i="3"/>
  <c r="H2250" i="3"/>
  <c r="I2250" i="3"/>
  <c r="J2250" i="3"/>
  <c r="H2251" i="3"/>
  <c r="I2251" i="3"/>
  <c r="J2251" i="3"/>
  <c r="H2252" i="3"/>
  <c r="I2252" i="3"/>
  <c r="J2252" i="3"/>
  <c r="H2253" i="3"/>
  <c r="I2253" i="3"/>
  <c r="J2253" i="3"/>
  <c r="H2254" i="3"/>
  <c r="I2254" i="3"/>
  <c r="J2254" i="3"/>
  <c r="H2255" i="3"/>
  <c r="I2255" i="3"/>
  <c r="J2255" i="3"/>
  <c r="H2256" i="3"/>
  <c r="I2256" i="3"/>
  <c r="J2256" i="3"/>
  <c r="H2257" i="3"/>
  <c r="I2257" i="3"/>
  <c r="J2257" i="3"/>
  <c r="H2258" i="3"/>
  <c r="I2258" i="3"/>
  <c r="J2258" i="3"/>
  <c r="H2259" i="3"/>
  <c r="I2259" i="3"/>
  <c r="J2259" i="3"/>
  <c r="H2260" i="3"/>
  <c r="I2260" i="3"/>
  <c r="J2260" i="3"/>
  <c r="H2261" i="3"/>
  <c r="I2261" i="3"/>
  <c r="J2261" i="3"/>
  <c r="H2262" i="3"/>
  <c r="I2262" i="3"/>
  <c r="J2262" i="3"/>
  <c r="H2263" i="3"/>
  <c r="I2263" i="3"/>
  <c r="J2263" i="3"/>
  <c r="H2264" i="3"/>
  <c r="I2264" i="3"/>
  <c r="J2264" i="3"/>
  <c r="H2265" i="3"/>
  <c r="I2265" i="3"/>
  <c r="J2265" i="3"/>
  <c r="H2266" i="3"/>
  <c r="I2266" i="3"/>
  <c r="J2266" i="3"/>
  <c r="H2267" i="3"/>
  <c r="I2267" i="3"/>
  <c r="J2267" i="3"/>
  <c r="H2268" i="3"/>
  <c r="I2268" i="3"/>
  <c r="J2268" i="3"/>
  <c r="H2269" i="3"/>
  <c r="I2269" i="3"/>
  <c r="J2269" i="3"/>
  <c r="H2270" i="3"/>
  <c r="I2270" i="3"/>
  <c r="J2270" i="3"/>
  <c r="H2271" i="3"/>
  <c r="I2271" i="3"/>
  <c r="J2271" i="3"/>
  <c r="H2272" i="3"/>
  <c r="I2272" i="3"/>
  <c r="J2272" i="3"/>
  <c r="H2273" i="3"/>
  <c r="I2273" i="3"/>
  <c r="J2273" i="3"/>
  <c r="H2274" i="3"/>
  <c r="I2274" i="3"/>
  <c r="J2274" i="3"/>
  <c r="H2275" i="3"/>
  <c r="I2275" i="3"/>
  <c r="J2275" i="3"/>
  <c r="H2276" i="3"/>
  <c r="I2276" i="3"/>
  <c r="J2276" i="3"/>
  <c r="H2277" i="3"/>
  <c r="I2277" i="3"/>
  <c r="J2277" i="3"/>
  <c r="H2278" i="3"/>
  <c r="I2278" i="3"/>
  <c r="J2278" i="3"/>
  <c r="H2279" i="3"/>
  <c r="I2279" i="3"/>
  <c r="J2279" i="3"/>
  <c r="H2280" i="3"/>
  <c r="I2280" i="3"/>
  <c r="J2280" i="3"/>
  <c r="H2281" i="3"/>
  <c r="I2281" i="3"/>
  <c r="J2281" i="3"/>
  <c r="H2282" i="3"/>
  <c r="I2282" i="3"/>
  <c r="J2282" i="3"/>
  <c r="H2283" i="3"/>
  <c r="I2283" i="3"/>
  <c r="J2283" i="3"/>
  <c r="H2284" i="3"/>
  <c r="I2284" i="3"/>
  <c r="J2284" i="3"/>
  <c r="H2285" i="3"/>
  <c r="I2285" i="3"/>
  <c r="J2285" i="3"/>
  <c r="H2286" i="3"/>
  <c r="I2286" i="3"/>
  <c r="J2286" i="3"/>
  <c r="H2287" i="3"/>
  <c r="I2287" i="3"/>
  <c r="J2287" i="3"/>
  <c r="H2288" i="3"/>
  <c r="I2288" i="3"/>
  <c r="J2288" i="3"/>
  <c r="H2289" i="3"/>
  <c r="I2289" i="3"/>
  <c r="J2289" i="3"/>
  <c r="H2290" i="3"/>
  <c r="I2290" i="3"/>
  <c r="J2290" i="3"/>
  <c r="H2291" i="3"/>
  <c r="I2291" i="3"/>
  <c r="J2291" i="3"/>
  <c r="H2292" i="3"/>
  <c r="I2292" i="3"/>
  <c r="J2292" i="3"/>
  <c r="H2293" i="3"/>
  <c r="I2293" i="3"/>
  <c r="J2293" i="3"/>
  <c r="H2294" i="3"/>
  <c r="I2294" i="3"/>
  <c r="J2294" i="3"/>
  <c r="H2295" i="3"/>
  <c r="I2295" i="3"/>
  <c r="J2295" i="3"/>
  <c r="H2296" i="3"/>
  <c r="I2296" i="3"/>
  <c r="J2296" i="3"/>
  <c r="H2297" i="3"/>
  <c r="I2297" i="3"/>
  <c r="J2297" i="3"/>
  <c r="H2298" i="3"/>
  <c r="I2298" i="3"/>
  <c r="J2298" i="3"/>
  <c r="H2299" i="3"/>
  <c r="I2299" i="3"/>
  <c r="J2299" i="3"/>
  <c r="H2300" i="3"/>
  <c r="I2300" i="3"/>
  <c r="J2300" i="3"/>
  <c r="H2301" i="3"/>
  <c r="I2301" i="3"/>
  <c r="J2301" i="3"/>
  <c r="H2302" i="3"/>
  <c r="I2302" i="3"/>
  <c r="J2302" i="3"/>
  <c r="H2303" i="3"/>
  <c r="I2303" i="3"/>
  <c r="J2303" i="3"/>
  <c r="H2304" i="3"/>
  <c r="I2304" i="3"/>
  <c r="J2304" i="3"/>
  <c r="H2305" i="3"/>
  <c r="I2305" i="3"/>
  <c r="J2305" i="3"/>
  <c r="H2306" i="3"/>
  <c r="I2306" i="3"/>
  <c r="J2306" i="3"/>
  <c r="H2307" i="3"/>
  <c r="I2307" i="3"/>
  <c r="J2307" i="3"/>
  <c r="H2308" i="3"/>
  <c r="I2308" i="3"/>
  <c r="J2308" i="3"/>
  <c r="H2309" i="3"/>
  <c r="I2309" i="3"/>
  <c r="J2309" i="3"/>
  <c r="H2310" i="3"/>
  <c r="I2310" i="3"/>
  <c r="J2310" i="3"/>
  <c r="H2311" i="3"/>
  <c r="I2311" i="3"/>
  <c r="J2311" i="3"/>
  <c r="H2312" i="3"/>
  <c r="I2312" i="3"/>
  <c r="J2312" i="3"/>
  <c r="H2313" i="3"/>
  <c r="I2313" i="3"/>
  <c r="J2313" i="3"/>
  <c r="H2314" i="3"/>
  <c r="I2314" i="3"/>
  <c r="J2314" i="3"/>
  <c r="H2315" i="3"/>
  <c r="I2315" i="3"/>
  <c r="J2315" i="3"/>
  <c r="H2316" i="3"/>
  <c r="I2316" i="3"/>
  <c r="J2316" i="3"/>
  <c r="H2317" i="3"/>
  <c r="I2317" i="3"/>
  <c r="J2317" i="3"/>
  <c r="H2318" i="3"/>
  <c r="I2318" i="3"/>
  <c r="J2318" i="3"/>
  <c r="H2319" i="3"/>
  <c r="I2319" i="3"/>
  <c r="J2319" i="3"/>
  <c r="H2320" i="3"/>
  <c r="I2320" i="3"/>
  <c r="J2320" i="3"/>
  <c r="H2321" i="3"/>
  <c r="I2321" i="3"/>
  <c r="J2321" i="3"/>
  <c r="H2322" i="3"/>
  <c r="I2322" i="3"/>
  <c r="J2322" i="3"/>
  <c r="H2323" i="3"/>
  <c r="I2323" i="3"/>
  <c r="J2323" i="3"/>
  <c r="H2324" i="3"/>
  <c r="I2324" i="3"/>
  <c r="J2324" i="3"/>
  <c r="H2325" i="3"/>
  <c r="I2325" i="3"/>
  <c r="J2325" i="3"/>
  <c r="H2326" i="3"/>
  <c r="I2326" i="3"/>
  <c r="J2326" i="3"/>
  <c r="H2327" i="3"/>
  <c r="I2327" i="3"/>
  <c r="J2327" i="3"/>
  <c r="H2328" i="3"/>
  <c r="I2328" i="3"/>
  <c r="J2328" i="3"/>
  <c r="H2329" i="3"/>
  <c r="I2329" i="3"/>
  <c r="J2329" i="3"/>
  <c r="H2330" i="3"/>
  <c r="I2330" i="3"/>
  <c r="J2330" i="3"/>
  <c r="H2331" i="3"/>
  <c r="I2331" i="3"/>
  <c r="J2331" i="3"/>
  <c r="H2332" i="3"/>
  <c r="I2332" i="3"/>
  <c r="J2332" i="3"/>
  <c r="H2333" i="3"/>
  <c r="I2333" i="3"/>
  <c r="J2333" i="3"/>
  <c r="H2334" i="3"/>
  <c r="I2334" i="3"/>
  <c r="J2334" i="3"/>
  <c r="H2335" i="3"/>
  <c r="I2335" i="3"/>
  <c r="J2335" i="3"/>
  <c r="H2336" i="3"/>
  <c r="I2336" i="3"/>
  <c r="J2336" i="3"/>
  <c r="H2337" i="3"/>
  <c r="I2337" i="3"/>
  <c r="J2337" i="3"/>
  <c r="H2338" i="3"/>
  <c r="I2338" i="3"/>
  <c r="J2338" i="3"/>
  <c r="H2339" i="3"/>
  <c r="I2339" i="3"/>
  <c r="J2339" i="3"/>
  <c r="H2340" i="3"/>
  <c r="I2340" i="3"/>
  <c r="J2340" i="3"/>
  <c r="H2341" i="3"/>
  <c r="I2341" i="3"/>
  <c r="J2341" i="3"/>
  <c r="H2342" i="3"/>
  <c r="I2342" i="3"/>
  <c r="J2342" i="3"/>
  <c r="H2343" i="3"/>
  <c r="I2343" i="3"/>
  <c r="J2343" i="3"/>
  <c r="H2344" i="3"/>
  <c r="I2344" i="3"/>
  <c r="J2344" i="3"/>
  <c r="H2345" i="3"/>
  <c r="I2345" i="3"/>
  <c r="J2345" i="3"/>
  <c r="H2346" i="3"/>
  <c r="I2346" i="3"/>
  <c r="J2346" i="3"/>
  <c r="H2347" i="3"/>
  <c r="I2347" i="3"/>
  <c r="J2347" i="3"/>
  <c r="H2348" i="3"/>
  <c r="I2348" i="3"/>
  <c r="J2348" i="3"/>
  <c r="H2349" i="3"/>
  <c r="I2349" i="3"/>
  <c r="J2349" i="3"/>
  <c r="H2350" i="3"/>
  <c r="I2350" i="3"/>
  <c r="J2350" i="3"/>
  <c r="H2351" i="3"/>
  <c r="I2351" i="3"/>
  <c r="J2351" i="3"/>
  <c r="H2352" i="3"/>
  <c r="I2352" i="3"/>
  <c r="J2352" i="3"/>
  <c r="H2353" i="3"/>
  <c r="I2353" i="3"/>
  <c r="J2353" i="3"/>
  <c r="H2354" i="3"/>
  <c r="I2354" i="3"/>
  <c r="J2354" i="3"/>
  <c r="H2355" i="3"/>
  <c r="I2355" i="3"/>
  <c r="J2355" i="3"/>
  <c r="H2356" i="3"/>
  <c r="I2356" i="3"/>
  <c r="J2356" i="3"/>
  <c r="H2357" i="3"/>
  <c r="I2357" i="3"/>
  <c r="J2357" i="3"/>
  <c r="H2358" i="3"/>
  <c r="I2358" i="3"/>
  <c r="J2358" i="3"/>
  <c r="H2359" i="3"/>
  <c r="I2359" i="3"/>
  <c r="J2359" i="3"/>
  <c r="H2360" i="3"/>
  <c r="I2360" i="3"/>
  <c r="J2360" i="3"/>
  <c r="H2361" i="3"/>
  <c r="I2361" i="3"/>
  <c r="J2361" i="3"/>
  <c r="H2362" i="3"/>
  <c r="I2362" i="3"/>
  <c r="J2362" i="3"/>
  <c r="H2363" i="3"/>
  <c r="I2363" i="3"/>
  <c r="J2363" i="3"/>
  <c r="H2364" i="3"/>
  <c r="I2364" i="3"/>
  <c r="J2364" i="3"/>
  <c r="H2365" i="3"/>
  <c r="I2365" i="3"/>
  <c r="J2365" i="3"/>
  <c r="H2366" i="3"/>
  <c r="I2366" i="3"/>
  <c r="J2366" i="3"/>
  <c r="H2367" i="3"/>
  <c r="I2367" i="3"/>
  <c r="J2367" i="3"/>
  <c r="H2368" i="3"/>
  <c r="I2368" i="3"/>
  <c r="J2368" i="3"/>
  <c r="H2369" i="3"/>
  <c r="I2369" i="3"/>
  <c r="J2369" i="3"/>
  <c r="H2370" i="3"/>
  <c r="I2370" i="3"/>
  <c r="J2370" i="3"/>
  <c r="H2371" i="3"/>
  <c r="I2371" i="3"/>
  <c r="J2371" i="3"/>
  <c r="H2372" i="3"/>
  <c r="I2372" i="3"/>
  <c r="J2372" i="3"/>
  <c r="H2373" i="3"/>
  <c r="I2373" i="3"/>
  <c r="J2373" i="3"/>
  <c r="H2374" i="3"/>
  <c r="I2374" i="3"/>
  <c r="J2374" i="3"/>
  <c r="H2375" i="3"/>
  <c r="I2375" i="3"/>
  <c r="J2375" i="3"/>
  <c r="H2376" i="3"/>
  <c r="I2376" i="3"/>
  <c r="J2376" i="3"/>
  <c r="H2377" i="3"/>
  <c r="I2377" i="3"/>
  <c r="J2377" i="3"/>
  <c r="H2378" i="3"/>
  <c r="I2378" i="3"/>
  <c r="J2378" i="3"/>
  <c r="H2379" i="3"/>
  <c r="I2379" i="3"/>
  <c r="J2379" i="3"/>
  <c r="H2380" i="3"/>
  <c r="I2380" i="3"/>
  <c r="J2380" i="3"/>
  <c r="H2381" i="3"/>
  <c r="I2381" i="3"/>
  <c r="J2381" i="3"/>
  <c r="H2382" i="3"/>
  <c r="I2382" i="3"/>
  <c r="J2382" i="3"/>
  <c r="H2383" i="3"/>
  <c r="I2383" i="3"/>
  <c r="J2383" i="3"/>
  <c r="H2384" i="3"/>
  <c r="I2384" i="3"/>
  <c r="J2384" i="3"/>
  <c r="H2385" i="3"/>
  <c r="I2385" i="3"/>
  <c r="J2385" i="3"/>
  <c r="H2386" i="3"/>
  <c r="I2386" i="3"/>
  <c r="J2386" i="3"/>
  <c r="H2387" i="3"/>
  <c r="I2387" i="3"/>
  <c r="J2387" i="3"/>
  <c r="H2388" i="3"/>
  <c r="I2388" i="3"/>
  <c r="J2388" i="3"/>
  <c r="H2389" i="3"/>
  <c r="I2389" i="3"/>
  <c r="J2389" i="3"/>
  <c r="H2390" i="3"/>
  <c r="I2390" i="3"/>
  <c r="J2390" i="3"/>
  <c r="H2391" i="3"/>
  <c r="I2391" i="3"/>
  <c r="J2391" i="3"/>
  <c r="H2392" i="3"/>
  <c r="I2392" i="3"/>
  <c r="J2392" i="3"/>
  <c r="H2393" i="3"/>
  <c r="I2393" i="3"/>
  <c r="J2393" i="3"/>
  <c r="H2394" i="3"/>
  <c r="I2394" i="3"/>
  <c r="J2394" i="3"/>
  <c r="H2395" i="3"/>
  <c r="I2395" i="3"/>
  <c r="J2395" i="3"/>
  <c r="H2396" i="3"/>
  <c r="I2396" i="3"/>
  <c r="J2396" i="3"/>
  <c r="H2397" i="3"/>
  <c r="I2397" i="3"/>
  <c r="J2397" i="3"/>
  <c r="H2398" i="3"/>
  <c r="I2398" i="3"/>
  <c r="J2398" i="3"/>
  <c r="H2399" i="3"/>
  <c r="I2399" i="3"/>
  <c r="J2399" i="3"/>
  <c r="H2400" i="3"/>
  <c r="I2400" i="3"/>
  <c r="J2400" i="3"/>
  <c r="H2401" i="3"/>
  <c r="I2401" i="3"/>
  <c r="J2401" i="3"/>
  <c r="H2402" i="3"/>
  <c r="I2402" i="3"/>
  <c r="J2402" i="3"/>
  <c r="H2403" i="3"/>
  <c r="I2403" i="3"/>
  <c r="J2403" i="3"/>
  <c r="H2404" i="3"/>
  <c r="I2404" i="3"/>
  <c r="J2404" i="3"/>
  <c r="H2405" i="3"/>
  <c r="I2405" i="3"/>
  <c r="J2405" i="3"/>
  <c r="H2406" i="3"/>
  <c r="I2406" i="3"/>
  <c r="J2406" i="3"/>
  <c r="H2407" i="3"/>
  <c r="I2407" i="3"/>
  <c r="J2407" i="3"/>
  <c r="H2408" i="3"/>
  <c r="I2408" i="3"/>
  <c r="J2408" i="3"/>
  <c r="H2409" i="3"/>
  <c r="I2409" i="3"/>
  <c r="J2409" i="3"/>
  <c r="H2410" i="3"/>
  <c r="I2410" i="3"/>
  <c r="J2410" i="3"/>
  <c r="H2411" i="3"/>
  <c r="I2411" i="3"/>
  <c r="J2411" i="3"/>
  <c r="H2412" i="3"/>
  <c r="I2412" i="3"/>
  <c r="J2412" i="3"/>
  <c r="H2413" i="3"/>
  <c r="I2413" i="3"/>
  <c r="J2413" i="3"/>
  <c r="H2414" i="3"/>
  <c r="I2414" i="3"/>
  <c r="J2414" i="3"/>
  <c r="H2415" i="3"/>
  <c r="I2415" i="3"/>
  <c r="J2415" i="3"/>
  <c r="H2416" i="3"/>
  <c r="I2416" i="3"/>
  <c r="J2416" i="3"/>
  <c r="H2417" i="3"/>
  <c r="I2417" i="3"/>
  <c r="J2417" i="3"/>
  <c r="H2418" i="3"/>
  <c r="I2418" i="3"/>
  <c r="J2418" i="3"/>
  <c r="H2419" i="3"/>
  <c r="I2419" i="3"/>
  <c r="J2419" i="3"/>
  <c r="H2420" i="3"/>
  <c r="I2420" i="3"/>
  <c r="J2420" i="3"/>
  <c r="H2421" i="3"/>
  <c r="I2421" i="3"/>
  <c r="J2421" i="3"/>
  <c r="H2422" i="3"/>
  <c r="I2422" i="3"/>
  <c r="J2422" i="3"/>
  <c r="H2423" i="3"/>
  <c r="I2423" i="3"/>
  <c r="J2423" i="3"/>
  <c r="H2424" i="3"/>
  <c r="I2424" i="3"/>
  <c r="J2424" i="3"/>
  <c r="H2425" i="3"/>
  <c r="I2425" i="3"/>
  <c r="J2425" i="3"/>
  <c r="H2426" i="3"/>
  <c r="I2426" i="3"/>
  <c r="J2426" i="3"/>
  <c r="H2427" i="3"/>
  <c r="I2427" i="3"/>
  <c r="J2427" i="3"/>
  <c r="H2428" i="3"/>
  <c r="I2428" i="3"/>
  <c r="J2428" i="3"/>
  <c r="H2429" i="3"/>
  <c r="I2429" i="3"/>
  <c r="J2429" i="3"/>
  <c r="H2430" i="3"/>
  <c r="I2430" i="3"/>
  <c r="J2430" i="3"/>
  <c r="H2431" i="3"/>
  <c r="I2431" i="3"/>
  <c r="J2431" i="3"/>
  <c r="H2432" i="3"/>
  <c r="I2432" i="3"/>
  <c r="J2432" i="3"/>
  <c r="H2433" i="3"/>
  <c r="I2433" i="3"/>
  <c r="J2433" i="3"/>
  <c r="H2434" i="3"/>
  <c r="I2434" i="3"/>
  <c r="J2434" i="3"/>
  <c r="H2435" i="3"/>
  <c r="I2435" i="3"/>
  <c r="J2435" i="3"/>
  <c r="H2436" i="3"/>
  <c r="I2436" i="3"/>
  <c r="J2436" i="3"/>
  <c r="H2437" i="3"/>
  <c r="I2437" i="3"/>
  <c r="J2437" i="3"/>
  <c r="H2438" i="3"/>
  <c r="I2438" i="3"/>
  <c r="J2438" i="3"/>
  <c r="H2439" i="3"/>
  <c r="I2439" i="3"/>
  <c r="J2439" i="3"/>
  <c r="H2440" i="3"/>
  <c r="I2440" i="3"/>
  <c r="J2440" i="3"/>
  <c r="H2441" i="3"/>
  <c r="I2441" i="3"/>
  <c r="J2441" i="3"/>
  <c r="H2442" i="3"/>
  <c r="I2442" i="3"/>
  <c r="J2442" i="3"/>
  <c r="H2443" i="3"/>
  <c r="I2443" i="3"/>
  <c r="J2443" i="3"/>
  <c r="H2444" i="3"/>
  <c r="I2444" i="3"/>
  <c r="J2444" i="3"/>
  <c r="H2445" i="3"/>
  <c r="I2445" i="3"/>
  <c r="J2445" i="3"/>
  <c r="H2446" i="3"/>
  <c r="I2446" i="3"/>
  <c r="J2446" i="3"/>
  <c r="H2447" i="3"/>
  <c r="I2447" i="3"/>
  <c r="J2447" i="3"/>
  <c r="H2448" i="3"/>
  <c r="I2448" i="3"/>
  <c r="J2448" i="3"/>
  <c r="H2449" i="3"/>
  <c r="I2449" i="3"/>
  <c r="J2449" i="3"/>
  <c r="H2450" i="3"/>
  <c r="I2450" i="3"/>
  <c r="J2450" i="3"/>
  <c r="H2451" i="3"/>
  <c r="I2451" i="3"/>
  <c r="J2451" i="3"/>
  <c r="H2452" i="3"/>
  <c r="I2452" i="3"/>
  <c r="J2452" i="3"/>
  <c r="H2453" i="3"/>
  <c r="I2453" i="3"/>
  <c r="J2453" i="3"/>
  <c r="H2454" i="3"/>
  <c r="I2454" i="3"/>
  <c r="J2454" i="3"/>
  <c r="H2455" i="3"/>
  <c r="I2455" i="3"/>
  <c r="J2455" i="3"/>
  <c r="H2456" i="3"/>
  <c r="I2456" i="3"/>
  <c r="J2456" i="3"/>
  <c r="H2457" i="3"/>
  <c r="I2457" i="3"/>
  <c r="J2457" i="3"/>
  <c r="H2458" i="3"/>
  <c r="I2458" i="3"/>
  <c r="J2458" i="3"/>
  <c r="H2459" i="3"/>
  <c r="I2459" i="3"/>
  <c r="J2459" i="3"/>
  <c r="H2460" i="3"/>
  <c r="I2460" i="3"/>
  <c r="J2460" i="3"/>
  <c r="H2461" i="3"/>
  <c r="I2461" i="3"/>
  <c r="J2461" i="3"/>
  <c r="H2462" i="3"/>
  <c r="I2462" i="3"/>
  <c r="J2462" i="3"/>
  <c r="H2463" i="3"/>
  <c r="I2463" i="3"/>
  <c r="J2463" i="3"/>
  <c r="H2464" i="3"/>
  <c r="I2464" i="3"/>
  <c r="J2464" i="3"/>
  <c r="H2465" i="3"/>
  <c r="I2465" i="3"/>
  <c r="J2465" i="3"/>
  <c r="H2466" i="3"/>
  <c r="I2466" i="3"/>
  <c r="J2466" i="3"/>
  <c r="H2467" i="3"/>
  <c r="I2467" i="3"/>
  <c r="J2467" i="3"/>
  <c r="H2468" i="3"/>
  <c r="I2468" i="3"/>
  <c r="J2468" i="3"/>
  <c r="H2469" i="3"/>
  <c r="I2469" i="3"/>
  <c r="J2469" i="3"/>
  <c r="H2470" i="3"/>
  <c r="I2470" i="3"/>
  <c r="J2470" i="3"/>
  <c r="H2471" i="3"/>
  <c r="I2471" i="3"/>
  <c r="J2471" i="3"/>
  <c r="H2472" i="3"/>
  <c r="I2472" i="3"/>
  <c r="J2472" i="3"/>
  <c r="H2473" i="3"/>
  <c r="I2473" i="3"/>
  <c r="J2473" i="3"/>
  <c r="H2474" i="3"/>
  <c r="I2474" i="3"/>
  <c r="J2474" i="3"/>
  <c r="H2475" i="3"/>
  <c r="I2475" i="3"/>
  <c r="J2475" i="3"/>
  <c r="H2476" i="3"/>
  <c r="I2476" i="3"/>
  <c r="J2476" i="3"/>
  <c r="H2477" i="3"/>
  <c r="I2477" i="3"/>
  <c r="J2477" i="3"/>
  <c r="H2478" i="3"/>
  <c r="I2478" i="3"/>
  <c r="J2478" i="3"/>
  <c r="H2479" i="3"/>
  <c r="I2479" i="3"/>
  <c r="J2479" i="3"/>
  <c r="H2480" i="3"/>
  <c r="I2480" i="3"/>
  <c r="J2480" i="3"/>
  <c r="H2481" i="3"/>
  <c r="I2481" i="3"/>
  <c r="J2481" i="3"/>
  <c r="H2482" i="3"/>
  <c r="I2482" i="3"/>
  <c r="J2482" i="3"/>
  <c r="H2483" i="3"/>
  <c r="I2483" i="3"/>
  <c r="J2483" i="3"/>
  <c r="H2484" i="3"/>
  <c r="I2484" i="3"/>
  <c r="J2484" i="3"/>
  <c r="H2485" i="3"/>
  <c r="I2485" i="3"/>
  <c r="J2485" i="3"/>
  <c r="H2486" i="3"/>
  <c r="I2486" i="3"/>
  <c r="J2486" i="3"/>
  <c r="H2487" i="3"/>
  <c r="I2487" i="3"/>
  <c r="J2487" i="3"/>
  <c r="H2488" i="3"/>
  <c r="I2488" i="3"/>
  <c r="J2488" i="3"/>
  <c r="H2489" i="3"/>
  <c r="I2489" i="3"/>
  <c r="J2489" i="3"/>
  <c r="H2490" i="3"/>
  <c r="I2490" i="3"/>
  <c r="J2490" i="3"/>
  <c r="H2491" i="3"/>
  <c r="I2491" i="3"/>
  <c r="J2491" i="3"/>
  <c r="H2492" i="3"/>
  <c r="I2492" i="3"/>
  <c r="J2492" i="3"/>
  <c r="H2493" i="3"/>
  <c r="I2493" i="3"/>
  <c r="J2493" i="3"/>
  <c r="H2494" i="3"/>
  <c r="I2494" i="3"/>
  <c r="J2494" i="3"/>
  <c r="H2495" i="3"/>
  <c r="I2495" i="3"/>
  <c r="J2495" i="3"/>
  <c r="H2496" i="3"/>
  <c r="I2496" i="3"/>
  <c r="J2496" i="3"/>
  <c r="H2497" i="3"/>
  <c r="I2497" i="3"/>
  <c r="J2497" i="3"/>
  <c r="H2498" i="3"/>
  <c r="I2498" i="3"/>
  <c r="J2498" i="3"/>
  <c r="H2499" i="3"/>
  <c r="I2499" i="3"/>
  <c r="J2499" i="3"/>
  <c r="H2500" i="3"/>
  <c r="I2500" i="3"/>
  <c r="J2500" i="3"/>
  <c r="H2501" i="3"/>
  <c r="I2501" i="3"/>
  <c r="J2501" i="3"/>
  <c r="H2502" i="3"/>
  <c r="I2502" i="3"/>
  <c r="J2502" i="3"/>
  <c r="H2503" i="3"/>
  <c r="I2503" i="3"/>
  <c r="J2503" i="3"/>
  <c r="H2504" i="3"/>
  <c r="I2504" i="3"/>
  <c r="J2504" i="3"/>
  <c r="H2505" i="3"/>
  <c r="I2505" i="3"/>
  <c r="J2505" i="3"/>
  <c r="H2506" i="3"/>
  <c r="I2506" i="3"/>
  <c r="J2506" i="3"/>
  <c r="H2507" i="3"/>
  <c r="I2507" i="3"/>
  <c r="J2507" i="3"/>
  <c r="H2508" i="3"/>
  <c r="I2508" i="3"/>
  <c r="J2508" i="3"/>
  <c r="H2509" i="3"/>
  <c r="I2509" i="3"/>
  <c r="J2509" i="3"/>
  <c r="H2510" i="3"/>
  <c r="I2510" i="3"/>
  <c r="J2510" i="3"/>
  <c r="H2511" i="3"/>
  <c r="I2511" i="3"/>
  <c r="J2511" i="3"/>
  <c r="H2512" i="3"/>
  <c r="I2512" i="3"/>
  <c r="J2512" i="3"/>
  <c r="H2513" i="3"/>
  <c r="I2513" i="3"/>
  <c r="J2513" i="3"/>
  <c r="H2514" i="3"/>
  <c r="I2514" i="3"/>
  <c r="J2514" i="3"/>
  <c r="H2515" i="3"/>
  <c r="I2515" i="3"/>
  <c r="J2515" i="3"/>
  <c r="H2516" i="3"/>
  <c r="I2516" i="3"/>
  <c r="J2516" i="3"/>
  <c r="H2517" i="3"/>
  <c r="I2517" i="3"/>
  <c r="J2517" i="3"/>
  <c r="H2518" i="3"/>
  <c r="I2518" i="3"/>
  <c r="J2518" i="3"/>
  <c r="H2519" i="3"/>
  <c r="I2519" i="3"/>
  <c r="J2519" i="3"/>
  <c r="H2520" i="3"/>
  <c r="I2520" i="3"/>
  <c r="J2520" i="3"/>
  <c r="H2521" i="3"/>
  <c r="I2521" i="3"/>
  <c r="J2521" i="3"/>
  <c r="H2522" i="3"/>
  <c r="I2522" i="3"/>
  <c r="J2522" i="3"/>
  <c r="H2523" i="3"/>
  <c r="I2523" i="3"/>
  <c r="J2523" i="3"/>
  <c r="H2524" i="3"/>
  <c r="I2524" i="3"/>
  <c r="J2524" i="3"/>
  <c r="H2525" i="3"/>
  <c r="I2525" i="3"/>
  <c r="J2525" i="3"/>
  <c r="H2526" i="3"/>
  <c r="I2526" i="3"/>
  <c r="J2526" i="3"/>
  <c r="H2527" i="3"/>
  <c r="I2527" i="3"/>
  <c r="J2527" i="3"/>
  <c r="H2528" i="3"/>
  <c r="I2528" i="3"/>
  <c r="J2528" i="3"/>
  <c r="H2529" i="3"/>
  <c r="I2529" i="3"/>
  <c r="J2529" i="3"/>
  <c r="H2530" i="3"/>
  <c r="I2530" i="3"/>
  <c r="J2530" i="3"/>
  <c r="H2531" i="3"/>
  <c r="I2531" i="3"/>
  <c r="J2531" i="3"/>
  <c r="H2532" i="3"/>
  <c r="I2532" i="3"/>
  <c r="J2532" i="3"/>
  <c r="H2533" i="3"/>
  <c r="I2533" i="3"/>
  <c r="J2533" i="3"/>
  <c r="H2534" i="3"/>
  <c r="I2534" i="3"/>
  <c r="J2534" i="3"/>
  <c r="H2535" i="3"/>
  <c r="I2535" i="3"/>
  <c r="J2535" i="3"/>
  <c r="H2536" i="3"/>
  <c r="I2536" i="3"/>
  <c r="J2536" i="3"/>
  <c r="H2537" i="3"/>
  <c r="I2537" i="3"/>
  <c r="J2537" i="3"/>
  <c r="H2538" i="3"/>
  <c r="I2538" i="3"/>
  <c r="J2538" i="3"/>
  <c r="H2539" i="3"/>
  <c r="I2539" i="3"/>
  <c r="J2539" i="3"/>
  <c r="H2540" i="3"/>
  <c r="I2540" i="3"/>
  <c r="J2540" i="3"/>
  <c r="H2541" i="3"/>
  <c r="I2541" i="3"/>
  <c r="J2541" i="3"/>
  <c r="H2542" i="3"/>
  <c r="I2542" i="3"/>
  <c r="J2542" i="3"/>
  <c r="H2543" i="3"/>
  <c r="I2543" i="3"/>
  <c r="J2543" i="3"/>
  <c r="H2544" i="3"/>
  <c r="I2544" i="3"/>
  <c r="J2544" i="3"/>
  <c r="H2545" i="3"/>
  <c r="I2545" i="3"/>
  <c r="J2545" i="3"/>
  <c r="H2546" i="3"/>
  <c r="I2546" i="3"/>
  <c r="J2546" i="3"/>
  <c r="H2547" i="3"/>
  <c r="I2547" i="3"/>
  <c r="J2547" i="3"/>
  <c r="H2548" i="3"/>
  <c r="I2548" i="3"/>
  <c r="J2548" i="3"/>
  <c r="H2549" i="3"/>
  <c r="I2549" i="3"/>
  <c r="J2549" i="3"/>
  <c r="H2550" i="3"/>
  <c r="I2550" i="3"/>
  <c r="J2550" i="3"/>
  <c r="H2551" i="3"/>
  <c r="I2551" i="3"/>
  <c r="J2551" i="3"/>
  <c r="H2552" i="3"/>
  <c r="I2552" i="3"/>
  <c r="J2552" i="3"/>
  <c r="H2553" i="3"/>
  <c r="I2553" i="3"/>
  <c r="J2553" i="3"/>
  <c r="H2554" i="3"/>
  <c r="I2554" i="3"/>
  <c r="J2554" i="3"/>
  <c r="H2555" i="3"/>
  <c r="I2555" i="3"/>
  <c r="J2555" i="3"/>
  <c r="H2556" i="3"/>
  <c r="I2556" i="3"/>
  <c r="J2556" i="3"/>
  <c r="H2557" i="3"/>
  <c r="I2557" i="3"/>
  <c r="J2557" i="3"/>
  <c r="H2558" i="3"/>
  <c r="I2558" i="3"/>
  <c r="J2558" i="3"/>
  <c r="H2559" i="3"/>
  <c r="I2559" i="3"/>
  <c r="J2559" i="3"/>
  <c r="H2560" i="3"/>
  <c r="I2560" i="3"/>
  <c r="J2560" i="3"/>
  <c r="H2561" i="3"/>
  <c r="I2561" i="3"/>
  <c r="J2561" i="3"/>
  <c r="H2562" i="3"/>
  <c r="I2562" i="3"/>
  <c r="J2562" i="3"/>
  <c r="H2563" i="3"/>
  <c r="I2563" i="3"/>
  <c r="J2563" i="3"/>
  <c r="H2564" i="3"/>
  <c r="I2564" i="3"/>
  <c r="J2564" i="3"/>
  <c r="H2565" i="3"/>
  <c r="I2565" i="3"/>
  <c r="J2565" i="3"/>
  <c r="H2566" i="3"/>
  <c r="I2566" i="3"/>
  <c r="J2566" i="3"/>
  <c r="H2567" i="3"/>
  <c r="I2567" i="3"/>
  <c r="J2567" i="3"/>
  <c r="H2568" i="3"/>
  <c r="I2568" i="3"/>
  <c r="J2568" i="3"/>
  <c r="H2569" i="3"/>
  <c r="I2569" i="3"/>
  <c r="J2569" i="3"/>
  <c r="H2570" i="3"/>
  <c r="I2570" i="3"/>
  <c r="J2570" i="3"/>
  <c r="H2571" i="3"/>
  <c r="I2571" i="3"/>
  <c r="J2571" i="3"/>
  <c r="H2572" i="3"/>
  <c r="I2572" i="3"/>
  <c r="J2572" i="3"/>
  <c r="H2573" i="3"/>
  <c r="I2573" i="3"/>
  <c r="J2573" i="3"/>
  <c r="H2574" i="3"/>
  <c r="I2574" i="3"/>
  <c r="J2574" i="3"/>
  <c r="H2575" i="3"/>
  <c r="I2575" i="3"/>
  <c r="J2575" i="3"/>
  <c r="H2576" i="3"/>
  <c r="I2576" i="3"/>
  <c r="J2576" i="3"/>
  <c r="H2577" i="3"/>
  <c r="I2577" i="3"/>
  <c r="J2577" i="3"/>
  <c r="H2578" i="3"/>
  <c r="I2578" i="3"/>
  <c r="J2578" i="3"/>
  <c r="H2579" i="3"/>
  <c r="I2579" i="3"/>
  <c r="J2579" i="3"/>
  <c r="H2580" i="3"/>
  <c r="I2580" i="3"/>
  <c r="J2580" i="3"/>
  <c r="H2581" i="3"/>
  <c r="I2581" i="3"/>
  <c r="J2581" i="3"/>
  <c r="H2582" i="3"/>
  <c r="I2582" i="3"/>
  <c r="J2582" i="3"/>
  <c r="H2583" i="3"/>
  <c r="I2583" i="3"/>
  <c r="J2583" i="3"/>
  <c r="H2584" i="3"/>
  <c r="I2584" i="3"/>
  <c r="J2584" i="3"/>
  <c r="H2585" i="3"/>
  <c r="I2585" i="3"/>
  <c r="J2585" i="3"/>
  <c r="H2586" i="3"/>
  <c r="I2586" i="3"/>
  <c r="J2586" i="3"/>
  <c r="H2587" i="3"/>
  <c r="I2587" i="3"/>
  <c r="J2587" i="3"/>
  <c r="H2588" i="3"/>
  <c r="I2588" i="3"/>
  <c r="J2588" i="3"/>
  <c r="H2589" i="3"/>
  <c r="I2589" i="3"/>
  <c r="J2589" i="3"/>
  <c r="H2590" i="3"/>
  <c r="I2590" i="3"/>
  <c r="J2590" i="3"/>
  <c r="H2591" i="3"/>
  <c r="I2591" i="3"/>
  <c r="J2591" i="3"/>
  <c r="H2592" i="3"/>
  <c r="I2592" i="3"/>
  <c r="J2592" i="3"/>
  <c r="H2593" i="3"/>
  <c r="I2593" i="3"/>
  <c r="J2593" i="3"/>
  <c r="H2594" i="3"/>
  <c r="I2594" i="3"/>
  <c r="J2594" i="3"/>
  <c r="H2595" i="3"/>
  <c r="I2595" i="3"/>
  <c r="J2595" i="3"/>
  <c r="H2596" i="3"/>
  <c r="I2596" i="3"/>
  <c r="J2596" i="3"/>
  <c r="H2597" i="3"/>
  <c r="I2597" i="3"/>
  <c r="J2597" i="3"/>
  <c r="H2598" i="3"/>
  <c r="I2598" i="3"/>
  <c r="J2598" i="3"/>
  <c r="H2599" i="3"/>
  <c r="I2599" i="3"/>
  <c r="J2599" i="3"/>
  <c r="H2600" i="3"/>
  <c r="I2600" i="3"/>
  <c r="J2600" i="3"/>
  <c r="H2601" i="3"/>
  <c r="I2601" i="3"/>
  <c r="J2601" i="3"/>
  <c r="H2602" i="3"/>
  <c r="I2602" i="3"/>
  <c r="J2602" i="3"/>
  <c r="H2603" i="3"/>
  <c r="I2603" i="3"/>
  <c r="J2603" i="3"/>
  <c r="H2604" i="3"/>
  <c r="I2604" i="3"/>
  <c r="J2604" i="3"/>
  <c r="H2605" i="3"/>
  <c r="I2605" i="3"/>
  <c r="J2605" i="3"/>
  <c r="H2606" i="3"/>
  <c r="I2606" i="3"/>
  <c r="J2606" i="3"/>
  <c r="H2607" i="3"/>
  <c r="I2607" i="3"/>
  <c r="J2607" i="3"/>
  <c r="H2608" i="3"/>
  <c r="I2608" i="3"/>
  <c r="J2608" i="3"/>
  <c r="H2609" i="3"/>
  <c r="I2609" i="3"/>
  <c r="J2609" i="3"/>
  <c r="H2610" i="3"/>
  <c r="I2610" i="3"/>
  <c r="J2610" i="3"/>
  <c r="H2611" i="3"/>
  <c r="I2611" i="3"/>
  <c r="J2611" i="3"/>
  <c r="H2612" i="3"/>
  <c r="I2612" i="3"/>
  <c r="J2612" i="3"/>
  <c r="H2613" i="3"/>
  <c r="I2613" i="3"/>
  <c r="J2613" i="3"/>
  <c r="H2614" i="3"/>
  <c r="I2614" i="3"/>
  <c r="J2614" i="3"/>
  <c r="H2615" i="3"/>
  <c r="I2615" i="3"/>
  <c r="J2615" i="3"/>
  <c r="H2616" i="3"/>
  <c r="I2616" i="3"/>
  <c r="J2616" i="3"/>
  <c r="H2617" i="3"/>
  <c r="I2617" i="3"/>
  <c r="J2617" i="3"/>
  <c r="H2618" i="3"/>
  <c r="I2618" i="3"/>
  <c r="J2618" i="3"/>
  <c r="H2619" i="3"/>
  <c r="I2619" i="3"/>
  <c r="J2619" i="3"/>
  <c r="H2620" i="3"/>
  <c r="I2620" i="3"/>
  <c r="J2620" i="3"/>
  <c r="H2621" i="3"/>
  <c r="I2621" i="3"/>
  <c r="J2621" i="3"/>
  <c r="H2622" i="3"/>
  <c r="I2622" i="3"/>
  <c r="J2622" i="3"/>
  <c r="H2623" i="3"/>
  <c r="I2623" i="3"/>
  <c r="J2623" i="3"/>
  <c r="H2624" i="3"/>
  <c r="I2624" i="3"/>
  <c r="J2624" i="3"/>
  <c r="H2625" i="3"/>
  <c r="I2625" i="3"/>
  <c r="J2625" i="3"/>
  <c r="H2626" i="3"/>
  <c r="I2626" i="3"/>
  <c r="J2626" i="3"/>
  <c r="H2627" i="3"/>
  <c r="I2627" i="3"/>
  <c r="J2627" i="3"/>
  <c r="H2628" i="3"/>
  <c r="I2628" i="3"/>
  <c r="J2628" i="3"/>
  <c r="H2629" i="3"/>
  <c r="I2629" i="3"/>
  <c r="J2629" i="3"/>
  <c r="H2630" i="3"/>
  <c r="I2630" i="3"/>
  <c r="J2630" i="3"/>
  <c r="H2631" i="3"/>
  <c r="I2631" i="3"/>
  <c r="J2631" i="3"/>
  <c r="H2632" i="3"/>
  <c r="I2632" i="3"/>
  <c r="J2632" i="3"/>
  <c r="H2633" i="3"/>
  <c r="I2633" i="3"/>
  <c r="J2633" i="3"/>
  <c r="H2634" i="3"/>
  <c r="I2634" i="3"/>
  <c r="J2634" i="3"/>
  <c r="H2635" i="3"/>
  <c r="I2635" i="3"/>
  <c r="J2635" i="3"/>
  <c r="H2636" i="3"/>
  <c r="I2636" i="3"/>
  <c r="J2636" i="3"/>
  <c r="H2637" i="3"/>
  <c r="I2637" i="3"/>
  <c r="J2637" i="3"/>
  <c r="H2638" i="3"/>
  <c r="I2638" i="3"/>
  <c r="J2638" i="3"/>
  <c r="H2639" i="3"/>
  <c r="I2639" i="3"/>
  <c r="J2639" i="3"/>
  <c r="H2640" i="3"/>
  <c r="I2640" i="3"/>
  <c r="J2640" i="3"/>
  <c r="H2641" i="3"/>
  <c r="I2641" i="3"/>
  <c r="J2641" i="3"/>
  <c r="H2642" i="3"/>
  <c r="I2642" i="3"/>
  <c r="J2642" i="3"/>
  <c r="H2643" i="3"/>
  <c r="I2643" i="3"/>
  <c r="J2643" i="3"/>
  <c r="H2644" i="3"/>
  <c r="I2644" i="3"/>
  <c r="J2644" i="3"/>
  <c r="H2645" i="3"/>
  <c r="I2645" i="3"/>
  <c r="J2645" i="3"/>
  <c r="H2646" i="3"/>
  <c r="I2646" i="3"/>
  <c r="J2646" i="3"/>
  <c r="H2647" i="3"/>
  <c r="I2647" i="3"/>
  <c r="J2647" i="3"/>
  <c r="H2648" i="3"/>
  <c r="I2648" i="3"/>
  <c r="J2648" i="3"/>
  <c r="H2649" i="3"/>
  <c r="I2649" i="3"/>
  <c r="J2649" i="3"/>
  <c r="H2650" i="3"/>
  <c r="I2650" i="3"/>
  <c r="J2650" i="3"/>
  <c r="H2651" i="3"/>
  <c r="I2651" i="3"/>
  <c r="J2651" i="3"/>
  <c r="H2652" i="3"/>
  <c r="I2652" i="3"/>
  <c r="J2652" i="3"/>
  <c r="H2653" i="3"/>
  <c r="I2653" i="3"/>
  <c r="J2653" i="3"/>
  <c r="H2654" i="3"/>
  <c r="I2654" i="3"/>
  <c r="J2654" i="3"/>
  <c r="H2655" i="3"/>
  <c r="I2655" i="3"/>
  <c r="J2655" i="3"/>
  <c r="H2656" i="3"/>
  <c r="I2656" i="3"/>
  <c r="J2656" i="3"/>
  <c r="H2657" i="3"/>
  <c r="I2657" i="3"/>
  <c r="J2657" i="3"/>
  <c r="H2658" i="3"/>
  <c r="I2658" i="3"/>
  <c r="J2658" i="3"/>
  <c r="H2659" i="3"/>
  <c r="I2659" i="3"/>
  <c r="J2659" i="3"/>
  <c r="H2660" i="3"/>
  <c r="I2660" i="3"/>
  <c r="J2660" i="3"/>
  <c r="H2661" i="3"/>
  <c r="I2661" i="3"/>
  <c r="J2661" i="3"/>
  <c r="H2662" i="3"/>
  <c r="I2662" i="3"/>
  <c r="J2662" i="3"/>
  <c r="H2663" i="3"/>
  <c r="I2663" i="3"/>
  <c r="J2663" i="3"/>
  <c r="H2664" i="3"/>
  <c r="I2664" i="3"/>
  <c r="J2664" i="3"/>
  <c r="H2665" i="3"/>
  <c r="I2665" i="3"/>
  <c r="J2665" i="3"/>
  <c r="H2666" i="3"/>
  <c r="I2666" i="3"/>
  <c r="J2666" i="3"/>
  <c r="H2667" i="3"/>
  <c r="I2667" i="3"/>
  <c r="J2667" i="3"/>
  <c r="H2668" i="3"/>
  <c r="I2668" i="3"/>
  <c r="J2668" i="3"/>
  <c r="H2669" i="3"/>
  <c r="I2669" i="3"/>
  <c r="J2669" i="3"/>
  <c r="H2670" i="3"/>
  <c r="I2670" i="3"/>
  <c r="J2670" i="3"/>
  <c r="H2671" i="3"/>
  <c r="I2671" i="3"/>
  <c r="J2671" i="3"/>
  <c r="H2672" i="3"/>
  <c r="I2672" i="3"/>
  <c r="J2672" i="3"/>
  <c r="H2673" i="3"/>
  <c r="I2673" i="3"/>
  <c r="J2673" i="3"/>
  <c r="H2674" i="3"/>
  <c r="I2674" i="3"/>
  <c r="J2674" i="3"/>
  <c r="H2675" i="3"/>
  <c r="I2675" i="3"/>
  <c r="J2675" i="3"/>
  <c r="H2676" i="3"/>
  <c r="I2676" i="3"/>
  <c r="J2676" i="3"/>
  <c r="H2677" i="3"/>
  <c r="I2677" i="3"/>
  <c r="J2677" i="3"/>
  <c r="H2678" i="3"/>
  <c r="I2678" i="3"/>
  <c r="J2678" i="3"/>
  <c r="H2679" i="3"/>
  <c r="I2679" i="3"/>
  <c r="J2679" i="3"/>
  <c r="H2680" i="3"/>
  <c r="I2680" i="3"/>
  <c r="J2680" i="3"/>
  <c r="H2681" i="3"/>
  <c r="I2681" i="3"/>
  <c r="J2681" i="3"/>
  <c r="H2682" i="3"/>
  <c r="I2682" i="3"/>
  <c r="J2682" i="3"/>
  <c r="H2683" i="3"/>
  <c r="I2683" i="3"/>
  <c r="J2683" i="3"/>
  <c r="H2684" i="3"/>
  <c r="I2684" i="3"/>
  <c r="J2684" i="3"/>
  <c r="H2685" i="3"/>
  <c r="I2685" i="3"/>
  <c r="J2685" i="3"/>
  <c r="H2686" i="3"/>
  <c r="I2686" i="3"/>
  <c r="J2686" i="3"/>
  <c r="H2687" i="3"/>
  <c r="I2687" i="3"/>
  <c r="J2687" i="3"/>
  <c r="H2688" i="3"/>
  <c r="I2688" i="3"/>
  <c r="J2688" i="3"/>
  <c r="H2689" i="3"/>
  <c r="I2689" i="3"/>
  <c r="J2689" i="3"/>
  <c r="H2690" i="3"/>
  <c r="I2690" i="3"/>
  <c r="J2690" i="3"/>
  <c r="H2691" i="3"/>
  <c r="I2691" i="3"/>
  <c r="J2691" i="3"/>
  <c r="H2692" i="3"/>
  <c r="I2692" i="3"/>
  <c r="J2692" i="3"/>
  <c r="H2693" i="3"/>
  <c r="I2693" i="3"/>
  <c r="J2693" i="3"/>
  <c r="H2694" i="3"/>
  <c r="I2694" i="3"/>
  <c r="J2694" i="3"/>
  <c r="H2695" i="3"/>
  <c r="I2695" i="3"/>
  <c r="J2695" i="3"/>
  <c r="H2696" i="3"/>
  <c r="I2696" i="3"/>
  <c r="J2696" i="3"/>
  <c r="H2697" i="3"/>
  <c r="I2697" i="3"/>
  <c r="J2697" i="3"/>
  <c r="H2698" i="3"/>
  <c r="I2698" i="3"/>
  <c r="J2698" i="3"/>
  <c r="H2699" i="3"/>
  <c r="I2699" i="3"/>
  <c r="J2699" i="3"/>
  <c r="H2700" i="3"/>
  <c r="I2700" i="3"/>
  <c r="J2700" i="3"/>
  <c r="H2701" i="3"/>
  <c r="I2701" i="3"/>
  <c r="J2701" i="3"/>
  <c r="H2702" i="3"/>
  <c r="I2702" i="3"/>
  <c r="J2702" i="3"/>
  <c r="H2703" i="3"/>
  <c r="I2703" i="3"/>
  <c r="J2703" i="3"/>
  <c r="H2704" i="3"/>
  <c r="I2704" i="3"/>
  <c r="J2704" i="3"/>
  <c r="H2705" i="3"/>
  <c r="I2705" i="3"/>
  <c r="J2705" i="3"/>
  <c r="H2706" i="3"/>
  <c r="I2706" i="3"/>
  <c r="J2706" i="3"/>
  <c r="H2707" i="3"/>
  <c r="I2707" i="3"/>
  <c r="J2707" i="3"/>
  <c r="H2708" i="3"/>
  <c r="I2708" i="3"/>
  <c r="J2708" i="3"/>
  <c r="H2709" i="3"/>
  <c r="I2709" i="3"/>
  <c r="J2709" i="3"/>
  <c r="H2710" i="3"/>
  <c r="I2710" i="3"/>
  <c r="J2710" i="3"/>
  <c r="H2711" i="3"/>
  <c r="I2711" i="3"/>
  <c r="J2711" i="3"/>
  <c r="H2712" i="3"/>
  <c r="I2712" i="3"/>
  <c r="J2712" i="3"/>
  <c r="H2713" i="3"/>
  <c r="I2713" i="3"/>
  <c r="J2713" i="3"/>
  <c r="H2714" i="3"/>
  <c r="I2714" i="3"/>
  <c r="J2714" i="3"/>
  <c r="H2715" i="3"/>
  <c r="I2715" i="3"/>
  <c r="J2715" i="3"/>
  <c r="H2716" i="3"/>
  <c r="I2716" i="3"/>
  <c r="J2716" i="3"/>
  <c r="H2717" i="3"/>
  <c r="I2717" i="3"/>
  <c r="J2717" i="3"/>
  <c r="H2718" i="3"/>
  <c r="I2718" i="3"/>
  <c r="J2718" i="3"/>
  <c r="H2719" i="3"/>
  <c r="I2719" i="3"/>
  <c r="J2719" i="3"/>
  <c r="H2720" i="3"/>
  <c r="I2720" i="3"/>
  <c r="J2720" i="3"/>
  <c r="H2721" i="3"/>
  <c r="I2721" i="3"/>
  <c r="J2721" i="3"/>
  <c r="H2722" i="3"/>
  <c r="I2722" i="3"/>
  <c r="J2722" i="3"/>
  <c r="H2723" i="3"/>
  <c r="I2723" i="3"/>
  <c r="J2723" i="3"/>
  <c r="H2724" i="3"/>
  <c r="I2724" i="3"/>
  <c r="J2724" i="3"/>
  <c r="H2725" i="3"/>
  <c r="I2725" i="3"/>
  <c r="J2725" i="3"/>
  <c r="H2726" i="3"/>
  <c r="I2726" i="3"/>
  <c r="J2726" i="3"/>
  <c r="H2727" i="3"/>
  <c r="I2727" i="3"/>
  <c r="J2727" i="3"/>
  <c r="H2728" i="3"/>
  <c r="I2728" i="3"/>
  <c r="J2728" i="3"/>
  <c r="H2729" i="3"/>
  <c r="I2729" i="3"/>
  <c r="J2729" i="3"/>
  <c r="H2730" i="3"/>
  <c r="I2730" i="3"/>
  <c r="J2730" i="3"/>
  <c r="H2731" i="3"/>
  <c r="I2731" i="3"/>
  <c r="J2731" i="3"/>
  <c r="H2732" i="3"/>
  <c r="I2732" i="3"/>
  <c r="J2732" i="3"/>
  <c r="H2733" i="3"/>
  <c r="I2733" i="3"/>
  <c r="J2733" i="3"/>
  <c r="H2734" i="3"/>
  <c r="I2734" i="3"/>
  <c r="J2734" i="3"/>
  <c r="H2735" i="3"/>
  <c r="I2735" i="3"/>
  <c r="J2735" i="3"/>
  <c r="H2736" i="3"/>
  <c r="I2736" i="3"/>
  <c r="J2736" i="3"/>
  <c r="H2737" i="3"/>
  <c r="I2737" i="3"/>
  <c r="J2737" i="3"/>
  <c r="H2738" i="3"/>
  <c r="I2738" i="3"/>
  <c r="J2738" i="3"/>
  <c r="H2739" i="3"/>
  <c r="I2739" i="3"/>
  <c r="J2739" i="3"/>
  <c r="H2740" i="3"/>
  <c r="I2740" i="3"/>
  <c r="J2740" i="3"/>
  <c r="H2741" i="3"/>
  <c r="I2741" i="3"/>
  <c r="J2741" i="3"/>
  <c r="H2742" i="3"/>
  <c r="I2742" i="3"/>
  <c r="J2742" i="3"/>
  <c r="H2743" i="3"/>
  <c r="I2743" i="3"/>
  <c r="J2743" i="3"/>
  <c r="H2744" i="3"/>
  <c r="I2744" i="3"/>
  <c r="J2744" i="3"/>
  <c r="H2745" i="3"/>
  <c r="I2745" i="3"/>
  <c r="J2745" i="3"/>
  <c r="H2746" i="3"/>
  <c r="I2746" i="3"/>
  <c r="J2746" i="3"/>
  <c r="H2747" i="3"/>
  <c r="I2747" i="3"/>
  <c r="J2747" i="3"/>
  <c r="H2748" i="3"/>
  <c r="I2748" i="3"/>
  <c r="J2748" i="3"/>
  <c r="H2749" i="3"/>
  <c r="I2749" i="3"/>
  <c r="J2749" i="3"/>
  <c r="H2750" i="3"/>
  <c r="I2750" i="3"/>
  <c r="J2750" i="3"/>
  <c r="H2751" i="3"/>
  <c r="I2751" i="3"/>
  <c r="J2751" i="3"/>
  <c r="H2752" i="3"/>
  <c r="I2752" i="3"/>
  <c r="J2752" i="3"/>
  <c r="H2753" i="3"/>
  <c r="I2753" i="3"/>
  <c r="J2753" i="3"/>
  <c r="H2754" i="3"/>
  <c r="I2754" i="3"/>
  <c r="J2754" i="3"/>
  <c r="H2755" i="3"/>
  <c r="I2755" i="3"/>
  <c r="J2755" i="3"/>
  <c r="H2756" i="3"/>
  <c r="I2756" i="3"/>
  <c r="J2756" i="3"/>
  <c r="H2757" i="3"/>
  <c r="I2757" i="3"/>
  <c r="J2757" i="3"/>
  <c r="H2758" i="3"/>
  <c r="I2758" i="3"/>
  <c r="J2758" i="3"/>
  <c r="H2759" i="3"/>
  <c r="I2759" i="3"/>
  <c r="J2759" i="3"/>
  <c r="H2760" i="3"/>
  <c r="I2760" i="3"/>
  <c r="J2760" i="3"/>
  <c r="H2761" i="3"/>
  <c r="I2761" i="3"/>
  <c r="J2761" i="3"/>
  <c r="H2762" i="3"/>
  <c r="I2762" i="3"/>
  <c r="J2762" i="3"/>
  <c r="H2763" i="3"/>
  <c r="I2763" i="3"/>
  <c r="J2763" i="3"/>
  <c r="H2764" i="3"/>
  <c r="I2764" i="3"/>
  <c r="J2764" i="3"/>
  <c r="H2765" i="3"/>
  <c r="I2765" i="3"/>
  <c r="J2765" i="3"/>
  <c r="H2766" i="3"/>
  <c r="I2766" i="3"/>
  <c r="J2766" i="3"/>
  <c r="H2767" i="3"/>
  <c r="I2767" i="3"/>
  <c r="J2767" i="3"/>
  <c r="H2768" i="3"/>
  <c r="I2768" i="3"/>
  <c r="J2768" i="3"/>
  <c r="H2769" i="3"/>
  <c r="I2769" i="3"/>
  <c r="J2769" i="3"/>
  <c r="H2770" i="3"/>
  <c r="I2770" i="3"/>
  <c r="J2770" i="3"/>
  <c r="H2771" i="3"/>
  <c r="I2771" i="3"/>
  <c r="J2771" i="3"/>
  <c r="H2772" i="3"/>
  <c r="I2772" i="3"/>
  <c r="J2772" i="3"/>
  <c r="H2773" i="3"/>
  <c r="I2773" i="3"/>
  <c r="J2773" i="3"/>
  <c r="H2774" i="3"/>
  <c r="I2774" i="3"/>
  <c r="J2774" i="3"/>
  <c r="H2775" i="3"/>
  <c r="I2775" i="3"/>
  <c r="J2775" i="3"/>
  <c r="H2776" i="3"/>
  <c r="I2776" i="3"/>
  <c r="J2776" i="3"/>
  <c r="H2777" i="3"/>
  <c r="I2777" i="3"/>
  <c r="J2777" i="3"/>
  <c r="H2778" i="3"/>
  <c r="I2778" i="3"/>
  <c r="J2778" i="3"/>
  <c r="H2779" i="3"/>
  <c r="I2779" i="3"/>
  <c r="J2779" i="3"/>
  <c r="H2780" i="3"/>
  <c r="I2780" i="3"/>
  <c r="J2780" i="3"/>
  <c r="H2781" i="3"/>
  <c r="I2781" i="3"/>
  <c r="J2781" i="3"/>
  <c r="H2782" i="3"/>
  <c r="I2782" i="3"/>
  <c r="J2782" i="3"/>
  <c r="H2783" i="3"/>
  <c r="I2783" i="3"/>
  <c r="J2783" i="3"/>
  <c r="H2784" i="3"/>
  <c r="I2784" i="3"/>
  <c r="J2784" i="3"/>
  <c r="H2785" i="3"/>
  <c r="I2785" i="3"/>
  <c r="J2785" i="3"/>
  <c r="H2786" i="3"/>
  <c r="I2786" i="3"/>
  <c r="J2786" i="3"/>
  <c r="H2787" i="3"/>
  <c r="I2787" i="3"/>
  <c r="J2787" i="3"/>
  <c r="H2788" i="3"/>
  <c r="I2788" i="3"/>
  <c r="J2788" i="3"/>
  <c r="H2789" i="3"/>
  <c r="I2789" i="3"/>
  <c r="J2789" i="3"/>
  <c r="H2790" i="3"/>
  <c r="I2790" i="3"/>
  <c r="J2790" i="3"/>
  <c r="H2791" i="3"/>
  <c r="I2791" i="3"/>
  <c r="J2791" i="3"/>
  <c r="H2792" i="3"/>
  <c r="I2792" i="3"/>
  <c r="J2792" i="3"/>
  <c r="H2793" i="3"/>
  <c r="I2793" i="3"/>
  <c r="J2793" i="3"/>
  <c r="H2794" i="3"/>
  <c r="I2794" i="3"/>
  <c r="J2794" i="3"/>
  <c r="H2795" i="3"/>
  <c r="I2795" i="3"/>
  <c r="J2795" i="3"/>
  <c r="H2796" i="3"/>
  <c r="I2796" i="3"/>
  <c r="J2796" i="3"/>
  <c r="H2797" i="3"/>
  <c r="I2797" i="3"/>
  <c r="J2797" i="3"/>
  <c r="H2798" i="3"/>
  <c r="I2798" i="3"/>
  <c r="J2798" i="3"/>
  <c r="H2799" i="3"/>
  <c r="I2799" i="3"/>
  <c r="J2799" i="3"/>
  <c r="H2800" i="3"/>
  <c r="I2800" i="3"/>
  <c r="J2800" i="3"/>
  <c r="H2801" i="3"/>
  <c r="I2801" i="3"/>
  <c r="J2801" i="3"/>
  <c r="H2802" i="3"/>
  <c r="I2802" i="3"/>
  <c r="J2802" i="3"/>
  <c r="H2803" i="3"/>
  <c r="I2803" i="3"/>
  <c r="J2803" i="3"/>
  <c r="H2804" i="3"/>
  <c r="I2804" i="3"/>
  <c r="J2804" i="3"/>
  <c r="H2805" i="3"/>
  <c r="I2805" i="3"/>
  <c r="J2805" i="3"/>
  <c r="H2806" i="3"/>
  <c r="I2806" i="3"/>
  <c r="J2806" i="3"/>
  <c r="H2807" i="3"/>
  <c r="I2807" i="3"/>
  <c r="J2807" i="3"/>
  <c r="H2808" i="3"/>
  <c r="I2808" i="3"/>
  <c r="J2808" i="3"/>
  <c r="H2809" i="3"/>
  <c r="I2809" i="3"/>
  <c r="J2809" i="3"/>
  <c r="H2810" i="3"/>
  <c r="I2810" i="3"/>
  <c r="J2810" i="3"/>
  <c r="H2811" i="3"/>
  <c r="I2811" i="3"/>
  <c r="J2811" i="3"/>
  <c r="H2812" i="3"/>
  <c r="I2812" i="3"/>
  <c r="J2812" i="3"/>
  <c r="H2813" i="3"/>
  <c r="I2813" i="3"/>
  <c r="J2813" i="3"/>
  <c r="H2814" i="3"/>
  <c r="I2814" i="3"/>
  <c r="J2814" i="3"/>
  <c r="H2815" i="3"/>
  <c r="I2815" i="3"/>
  <c r="J2815" i="3"/>
  <c r="H2816" i="3"/>
  <c r="I2816" i="3"/>
  <c r="J2816" i="3"/>
  <c r="H2817" i="3"/>
  <c r="I2817" i="3"/>
  <c r="J2817" i="3"/>
  <c r="H2818" i="3"/>
  <c r="I2818" i="3"/>
  <c r="J2818" i="3"/>
  <c r="H2819" i="3"/>
  <c r="I2819" i="3"/>
  <c r="J2819" i="3"/>
  <c r="H2820" i="3"/>
  <c r="I2820" i="3"/>
  <c r="J2820" i="3"/>
  <c r="H2821" i="3"/>
  <c r="I2821" i="3"/>
  <c r="J2821" i="3"/>
  <c r="H2822" i="3"/>
  <c r="I2822" i="3"/>
  <c r="J2822" i="3"/>
  <c r="H2823" i="3"/>
  <c r="I2823" i="3"/>
  <c r="J2823" i="3"/>
  <c r="H2824" i="3"/>
  <c r="I2824" i="3"/>
  <c r="J2824" i="3"/>
  <c r="H2825" i="3"/>
  <c r="I2825" i="3"/>
  <c r="J2825" i="3"/>
  <c r="H2826" i="3"/>
  <c r="I2826" i="3"/>
  <c r="J2826" i="3"/>
  <c r="H2827" i="3"/>
  <c r="I2827" i="3"/>
  <c r="J2827" i="3"/>
  <c r="H2828" i="3"/>
  <c r="I2828" i="3"/>
  <c r="J2828" i="3"/>
  <c r="H2829" i="3"/>
  <c r="I2829" i="3"/>
  <c r="J2829" i="3"/>
  <c r="H2830" i="3"/>
  <c r="I2830" i="3"/>
  <c r="J2830" i="3"/>
  <c r="H2831" i="3"/>
  <c r="I2831" i="3"/>
  <c r="J2831" i="3"/>
  <c r="H2832" i="3"/>
  <c r="I2832" i="3"/>
  <c r="J2832" i="3"/>
  <c r="H2833" i="3"/>
  <c r="I2833" i="3"/>
  <c r="J2833" i="3"/>
  <c r="H2834" i="3"/>
  <c r="I2834" i="3"/>
  <c r="J2834" i="3"/>
  <c r="H2835" i="3"/>
  <c r="I2835" i="3"/>
  <c r="J2835" i="3"/>
  <c r="H2836" i="3"/>
  <c r="I2836" i="3"/>
  <c r="J2836" i="3"/>
  <c r="H2837" i="3"/>
  <c r="I2837" i="3"/>
  <c r="J2837" i="3"/>
  <c r="H2838" i="3"/>
  <c r="I2838" i="3"/>
  <c r="J2838" i="3"/>
  <c r="H2839" i="3"/>
  <c r="I2839" i="3"/>
  <c r="J2839" i="3"/>
  <c r="H2840" i="3"/>
  <c r="I2840" i="3"/>
  <c r="J2840" i="3"/>
  <c r="H2841" i="3"/>
  <c r="I2841" i="3"/>
  <c r="J2841" i="3"/>
  <c r="H2842" i="3"/>
  <c r="I2842" i="3"/>
  <c r="J2842" i="3"/>
  <c r="H2843" i="3"/>
  <c r="I2843" i="3"/>
  <c r="J2843" i="3"/>
  <c r="H2844" i="3"/>
  <c r="I2844" i="3"/>
  <c r="J2844" i="3"/>
  <c r="H2845" i="3"/>
  <c r="I2845" i="3"/>
  <c r="J2845" i="3"/>
  <c r="H2846" i="3"/>
  <c r="I2846" i="3"/>
  <c r="J2846" i="3"/>
  <c r="H2847" i="3"/>
  <c r="I2847" i="3"/>
  <c r="J2847" i="3"/>
  <c r="H2848" i="3"/>
  <c r="I2848" i="3"/>
  <c r="J2848" i="3"/>
  <c r="H2849" i="3"/>
  <c r="I2849" i="3"/>
  <c r="J2849" i="3"/>
  <c r="H2850" i="3"/>
  <c r="I2850" i="3"/>
  <c r="J2850" i="3"/>
  <c r="H2851" i="3"/>
  <c r="I2851" i="3"/>
  <c r="J2851" i="3"/>
  <c r="H2852" i="3"/>
  <c r="I2852" i="3"/>
  <c r="J2852" i="3"/>
  <c r="H2853" i="3"/>
  <c r="I2853" i="3"/>
  <c r="J2853" i="3"/>
  <c r="H2854" i="3"/>
  <c r="I2854" i="3"/>
  <c r="J2854" i="3"/>
  <c r="H2855" i="3"/>
  <c r="I2855" i="3"/>
  <c r="J2855" i="3"/>
  <c r="H2856" i="3"/>
  <c r="I2856" i="3"/>
  <c r="J2856" i="3"/>
  <c r="H2857" i="3"/>
  <c r="I2857" i="3"/>
  <c r="J2857" i="3"/>
  <c r="H2858" i="3"/>
  <c r="I2858" i="3"/>
  <c r="J2858" i="3"/>
  <c r="H2859" i="3"/>
  <c r="I2859" i="3"/>
  <c r="J2859" i="3"/>
  <c r="H2860" i="3"/>
  <c r="I2860" i="3"/>
  <c r="J2860" i="3"/>
  <c r="H2861" i="3"/>
  <c r="I2861" i="3"/>
  <c r="J2861" i="3"/>
  <c r="H2862" i="3"/>
  <c r="I2862" i="3"/>
  <c r="J2862" i="3"/>
  <c r="H2863" i="3"/>
  <c r="I2863" i="3"/>
  <c r="J2863" i="3"/>
  <c r="H2864" i="3"/>
  <c r="I2864" i="3"/>
  <c r="J2864" i="3"/>
  <c r="H2865" i="3"/>
  <c r="I2865" i="3"/>
  <c r="J2865" i="3"/>
  <c r="H2866" i="3"/>
  <c r="I2866" i="3"/>
  <c r="J2866" i="3"/>
  <c r="H2867" i="3"/>
  <c r="I2867" i="3"/>
  <c r="J2867" i="3"/>
  <c r="H2868" i="3"/>
  <c r="I2868" i="3"/>
  <c r="J2868" i="3"/>
  <c r="H2869" i="3"/>
  <c r="I2869" i="3"/>
  <c r="J2869" i="3"/>
  <c r="H2870" i="3"/>
  <c r="I2870" i="3"/>
  <c r="J2870" i="3"/>
  <c r="H2871" i="3"/>
  <c r="I2871" i="3"/>
  <c r="J2871" i="3"/>
  <c r="H2872" i="3"/>
  <c r="I2872" i="3"/>
  <c r="J2872" i="3"/>
  <c r="H2873" i="3"/>
  <c r="I2873" i="3"/>
  <c r="J2873" i="3"/>
  <c r="H2874" i="3"/>
  <c r="I2874" i="3"/>
  <c r="J2874" i="3"/>
  <c r="H2875" i="3"/>
  <c r="I2875" i="3"/>
  <c r="J2875" i="3"/>
  <c r="H2876" i="3"/>
  <c r="I2876" i="3"/>
  <c r="J2876" i="3"/>
  <c r="H2877" i="3"/>
  <c r="I2877" i="3"/>
  <c r="J2877" i="3"/>
  <c r="H2878" i="3"/>
  <c r="I2878" i="3"/>
  <c r="J2878" i="3"/>
  <c r="H2879" i="3"/>
  <c r="I2879" i="3"/>
  <c r="J2879" i="3"/>
  <c r="H2880" i="3"/>
  <c r="I2880" i="3"/>
  <c r="J2880" i="3"/>
  <c r="H2881" i="3"/>
  <c r="I2881" i="3"/>
  <c r="J2881" i="3"/>
  <c r="H2882" i="3"/>
  <c r="I2882" i="3"/>
  <c r="J2882" i="3"/>
  <c r="H2883" i="3"/>
  <c r="I2883" i="3"/>
  <c r="J2883" i="3"/>
  <c r="H2884" i="3"/>
  <c r="I2884" i="3"/>
  <c r="J2884" i="3"/>
  <c r="H2885" i="3"/>
  <c r="I2885" i="3"/>
  <c r="J2885" i="3"/>
  <c r="H2886" i="3"/>
  <c r="I2886" i="3"/>
  <c r="J2886" i="3"/>
  <c r="H2887" i="3"/>
  <c r="I2887" i="3"/>
  <c r="J2887" i="3"/>
  <c r="H2888" i="3"/>
  <c r="I2888" i="3"/>
  <c r="J2888" i="3"/>
  <c r="H2889" i="3"/>
  <c r="I2889" i="3"/>
  <c r="J2889" i="3"/>
  <c r="H2890" i="3"/>
  <c r="I2890" i="3"/>
  <c r="J2890" i="3"/>
  <c r="H2891" i="3"/>
  <c r="I2891" i="3"/>
  <c r="J2891" i="3"/>
  <c r="H2892" i="3"/>
  <c r="I2892" i="3"/>
  <c r="J2892" i="3"/>
  <c r="H2893" i="3"/>
  <c r="I2893" i="3"/>
  <c r="J2893" i="3"/>
  <c r="H2894" i="3"/>
  <c r="I2894" i="3"/>
  <c r="J2894" i="3"/>
  <c r="H2895" i="3"/>
  <c r="I2895" i="3"/>
  <c r="J2895" i="3"/>
  <c r="H2896" i="3"/>
  <c r="I2896" i="3"/>
  <c r="J2896" i="3"/>
  <c r="H2897" i="3"/>
  <c r="I2897" i="3"/>
  <c r="J2897" i="3"/>
  <c r="H2898" i="3"/>
  <c r="I2898" i="3"/>
  <c r="J2898" i="3"/>
  <c r="H2899" i="3"/>
  <c r="I2899" i="3"/>
  <c r="J2899" i="3"/>
  <c r="H2900" i="3"/>
  <c r="I2900" i="3"/>
  <c r="J2900" i="3"/>
  <c r="H2901" i="3"/>
  <c r="I2901" i="3"/>
  <c r="J2901" i="3"/>
  <c r="H2902" i="3"/>
  <c r="I2902" i="3"/>
  <c r="J2902" i="3"/>
  <c r="H2903" i="3"/>
  <c r="I2903" i="3"/>
  <c r="J2903" i="3"/>
  <c r="H2904" i="3"/>
  <c r="I2904" i="3"/>
  <c r="J2904" i="3"/>
  <c r="H2905" i="3"/>
  <c r="I2905" i="3"/>
  <c r="J2905" i="3"/>
  <c r="H2906" i="3"/>
  <c r="I2906" i="3"/>
  <c r="J2906" i="3"/>
  <c r="H2907" i="3"/>
  <c r="I2907" i="3"/>
  <c r="J2907" i="3"/>
  <c r="H2908" i="3"/>
  <c r="I2908" i="3"/>
  <c r="J2908" i="3"/>
  <c r="H2909" i="3"/>
  <c r="I2909" i="3"/>
  <c r="J2909" i="3"/>
  <c r="H2910" i="3"/>
  <c r="I2910" i="3"/>
  <c r="J2910" i="3"/>
  <c r="H2911" i="3"/>
  <c r="I2911" i="3"/>
  <c r="J2911" i="3"/>
  <c r="H2912" i="3"/>
  <c r="I2912" i="3"/>
  <c r="J2912" i="3"/>
  <c r="H2913" i="3"/>
  <c r="I2913" i="3"/>
  <c r="J2913" i="3"/>
  <c r="H2914" i="3"/>
  <c r="I2914" i="3"/>
  <c r="J2914" i="3"/>
  <c r="H2915" i="3"/>
  <c r="I2915" i="3"/>
  <c r="J2915" i="3"/>
  <c r="H2916" i="3"/>
  <c r="I2916" i="3"/>
  <c r="J2916" i="3"/>
  <c r="H2917" i="3"/>
  <c r="I2917" i="3"/>
  <c r="J2917" i="3"/>
  <c r="H2918" i="3"/>
  <c r="I2918" i="3"/>
  <c r="J2918" i="3"/>
  <c r="H2919" i="3"/>
  <c r="I2919" i="3"/>
  <c r="J2919" i="3"/>
  <c r="H2920" i="3"/>
  <c r="I2920" i="3"/>
  <c r="J2920" i="3"/>
  <c r="H2921" i="3"/>
  <c r="I2921" i="3"/>
  <c r="J2921" i="3"/>
  <c r="H2922" i="3"/>
  <c r="I2922" i="3"/>
  <c r="J2922" i="3"/>
  <c r="H2923" i="3"/>
  <c r="I2923" i="3"/>
  <c r="J2923" i="3"/>
  <c r="H2924" i="3"/>
  <c r="I2924" i="3"/>
  <c r="J2924" i="3"/>
  <c r="H2925" i="3"/>
  <c r="I2925" i="3"/>
  <c r="J2925" i="3"/>
  <c r="H2926" i="3"/>
  <c r="I2926" i="3"/>
  <c r="J2926" i="3"/>
  <c r="H2927" i="3"/>
  <c r="I2927" i="3"/>
  <c r="J2927" i="3"/>
  <c r="H2928" i="3"/>
  <c r="I2928" i="3"/>
  <c r="J2928" i="3"/>
  <c r="H2929" i="3"/>
  <c r="I2929" i="3"/>
  <c r="J2929" i="3"/>
  <c r="H2930" i="3"/>
  <c r="I2930" i="3"/>
  <c r="J2930" i="3"/>
  <c r="H2931" i="3"/>
  <c r="I2931" i="3"/>
  <c r="J2931" i="3"/>
  <c r="H2932" i="3"/>
  <c r="I2932" i="3"/>
  <c r="J2932" i="3"/>
  <c r="H2933" i="3"/>
  <c r="I2933" i="3"/>
  <c r="J2933" i="3"/>
  <c r="H2934" i="3"/>
  <c r="I2934" i="3"/>
  <c r="J2934" i="3"/>
  <c r="H2935" i="3"/>
  <c r="I2935" i="3"/>
  <c r="J2935" i="3"/>
  <c r="H2936" i="3"/>
  <c r="I2936" i="3"/>
  <c r="J2936" i="3"/>
  <c r="H2937" i="3"/>
  <c r="I2937" i="3"/>
  <c r="J2937" i="3"/>
  <c r="H2938" i="3"/>
  <c r="I2938" i="3"/>
  <c r="J2938" i="3"/>
  <c r="H2939" i="3"/>
  <c r="I2939" i="3"/>
  <c r="J2939" i="3"/>
  <c r="H2940" i="3"/>
  <c r="I2940" i="3"/>
  <c r="J2940" i="3"/>
  <c r="H2941" i="3"/>
  <c r="I2941" i="3"/>
  <c r="J2941" i="3"/>
  <c r="H2942" i="3"/>
  <c r="I2942" i="3"/>
  <c r="J2942" i="3"/>
  <c r="H2943" i="3"/>
  <c r="I2943" i="3"/>
  <c r="J2943" i="3"/>
  <c r="H2944" i="3"/>
  <c r="I2944" i="3"/>
  <c r="J2944" i="3"/>
  <c r="H2945" i="3"/>
  <c r="I2945" i="3"/>
  <c r="J2945" i="3"/>
  <c r="H2946" i="3"/>
  <c r="I2946" i="3"/>
  <c r="J2946" i="3"/>
  <c r="H2947" i="3"/>
  <c r="I2947" i="3"/>
  <c r="J2947" i="3"/>
  <c r="H2948" i="3"/>
  <c r="I2948" i="3"/>
  <c r="J2948" i="3"/>
  <c r="H2949" i="3"/>
  <c r="I2949" i="3"/>
  <c r="J2949" i="3"/>
  <c r="H2950" i="3"/>
  <c r="I2950" i="3"/>
  <c r="J2950" i="3"/>
  <c r="H2951" i="3"/>
  <c r="I2951" i="3"/>
  <c r="J2951" i="3"/>
  <c r="H2952" i="3"/>
  <c r="I2952" i="3"/>
  <c r="J2952" i="3"/>
  <c r="H2953" i="3"/>
  <c r="I2953" i="3"/>
  <c r="J2953" i="3"/>
  <c r="H2954" i="3"/>
  <c r="I2954" i="3"/>
  <c r="J2954" i="3"/>
  <c r="H2955" i="3"/>
  <c r="I2955" i="3"/>
  <c r="J2955" i="3"/>
  <c r="H2956" i="3"/>
  <c r="I2956" i="3"/>
  <c r="J2956" i="3"/>
  <c r="H2957" i="3"/>
  <c r="I2957" i="3"/>
  <c r="J2957" i="3"/>
  <c r="H2958" i="3"/>
  <c r="I2958" i="3"/>
  <c r="J2958" i="3"/>
  <c r="H2959" i="3"/>
  <c r="I2959" i="3"/>
  <c r="J2959" i="3"/>
  <c r="H2960" i="3"/>
  <c r="I2960" i="3"/>
  <c r="J2960" i="3"/>
  <c r="H2961" i="3"/>
  <c r="I2961" i="3"/>
  <c r="J2961" i="3"/>
  <c r="H2962" i="3"/>
  <c r="I2962" i="3"/>
  <c r="J2962" i="3"/>
  <c r="H2963" i="3"/>
  <c r="I2963" i="3"/>
  <c r="J2963" i="3"/>
  <c r="H2964" i="3"/>
  <c r="I2964" i="3"/>
  <c r="J2964" i="3"/>
  <c r="H2965" i="3"/>
  <c r="I2965" i="3"/>
  <c r="J2965" i="3"/>
  <c r="H2966" i="3"/>
  <c r="I2966" i="3"/>
  <c r="J2966" i="3"/>
  <c r="H2967" i="3"/>
  <c r="I2967" i="3"/>
  <c r="J2967" i="3"/>
  <c r="H2968" i="3"/>
  <c r="I2968" i="3"/>
  <c r="J2968" i="3"/>
  <c r="H2969" i="3"/>
  <c r="I2969" i="3"/>
  <c r="J2969" i="3"/>
  <c r="H2970" i="3"/>
  <c r="I2970" i="3"/>
  <c r="J2970" i="3"/>
  <c r="H2971" i="3"/>
  <c r="I2971" i="3"/>
  <c r="J2971" i="3"/>
  <c r="H2972" i="3"/>
  <c r="I2972" i="3"/>
  <c r="J2972" i="3"/>
  <c r="H2973" i="3"/>
  <c r="I2973" i="3"/>
  <c r="J2973" i="3"/>
  <c r="H2974" i="3"/>
  <c r="I2974" i="3"/>
  <c r="J2974" i="3"/>
  <c r="H2975" i="3"/>
  <c r="I2975" i="3"/>
  <c r="J2975" i="3"/>
  <c r="H2976" i="3"/>
  <c r="I2976" i="3"/>
  <c r="J2976" i="3"/>
  <c r="H2977" i="3"/>
  <c r="I2977" i="3"/>
  <c r="J2977" i="3"/>
  <c r="H2978" i="3"/>
  <c r="I2978" i="3"/>
  <c r="J2978" i="3"/>
  <c r="H2979" i="3"/>
  <c r="I2979" i="3"/>
  <c r="J2979" i="3"/>
  <c r="H2980" i="3"/>
  <c r="I2980" i="3"/>
  <c r="J2980" i="3"/>
  <c r="H2981" i="3"/>
  <c r="I2981" i="3"/>
  <c r="J2981" i="3"/>
  <c r="H2982" i="3"/>
  <c r="I2982" i="3"/>
  <c r="J2982" i="3"/>
  <c r="H2983" i="3"/>
  <c r="I2983" i="3"/>
  <c r="J2983" i="3"/>
  <c r="H2984" i="3"/>
  <c r="I2984" i="3"/>
  <c r="J2984" i="3"/>
  <c r="H2985" i="3"/>
  <c r="I2985" i="3"/>
  <c r="J2985" i="3"/>
  <c r="H2986" i="3"/>
  <c r="I2986" i="3"/>
  <c r="J2986" i="3"/>
  <c r="H2987" i="3"/>
  <c r="I2987" i="3"/>
  <c r="J2987" i="3"/>
  <c r="H2988" i="3"/>
  <c r="I2988" i="3"/>
  <c r="J2988" i="3"/>
  <c r="H2989" i="3"/>
  <c r="I2989" i="3"/>
  <c r="J2989" i="3"/>
  <c r="H2990" i="3"/>
  <c r="I2990" i="3"/>
  <c r="J2990" i="3"/>
  <c r="H2991" i="3"/>
  <c r="I2991" i="3"/>
  <c r="J2991" i="3"/>
  <c r="H2992" i="3"/>
  <c r="I2992" i="3"/>
  <c r="J2992" i="3"/>
  <c r="H2993" i="3"/>
  <c r="I2993" i="3"/>
  <c r="J2993" i="3"/>
  <c r="H2994" i="3"/>
  <c r="I2994" i="3"/>
  <c r="J2994" i="3"/>
  <c r="H2995" i="3"/>
  <c r="I2995" i="3"/>
  <c r="J2995" i="3"/>
  <c r="H2996" i="3"/>
  <c r="I2996" i="3"/>
  <c r="J2996" i="3"/>
  <c r="H2997" i="3"/>
  <c r="I2997" i="3"/>
  <c r="J2997" i="3"/>
  <c r="H2998" i="3"/>
  <c r="I2998" i="3"/>
  <c r="J2998" i="3"/>
  <c r="H2999" i="3"/>
  <c r="I2999" i="3"/>
  <c r="J2999" i="3"/>
  <c r="H3000" i="3"/>
  <c r="I3000" i="3"/>
  <c r="J3000" i="3"/>
  <c r="H3001" i="3"/>
  <c r="I3001" i="3"/>
  <c r="J3001" i="3"/>
  <c r="H3002" i="3"/>
  <c r="I3002" i="3"/>
  <c r="J3002" i="3"/>
  <c r="H3003" i="3"/>
  <c r="I3003" i="3"/>
  <c r="J3003" i="3"/>
  <c r="H3004" i="3"/>
  <c r="I3004" i="3"/>
  <c r="J3004" i="3"/>
  <c r="H3005" i="3"/>
  <c r="I3005" i="3"/>
  <c r="J3005" i="3"/>
  <c r="H3006" i="3"/>
  <c r="I3006" i="3"/>
  <c r="J3006" i="3"/>
  <c r="H3007" i="3"/>
  <c r="I3007" i="3"/>
  <c r="J3007" i="3"/>
  <c r="H3008" i="3"/>
  <c r="I3008" i="3"/>
  <c r="J3008" i="3"/>
  <c r="H3009" i="3"/>
  <c r="I3009" i="3"/>
  <c r="J3009" i="3"/>
  <c r="H3010" i="3"/>
  <c r="I3010" i="3"/>
  <c r="J3010" i="3"/>
  <c r="H3011" i="3"/>
  <c r="I3011" i="3"/>
  <c r="J3011" i="3"/>
  <c r="H3012" i="3"/>
  <c r="I3012" i="3"/>
  <c r="J3012" i="3"/>
  <c r="H3013" i="3"/>
  <c r="I3013" i="3"/>
  <c r="J3013" i="3"/>
  <c r="H3014" i="3"/>
  <c r="I3014" i="3"/>
  <c r="J3014" i="3"/>
  <c r="H3015" i="3"/>
  <c r="I3015" i="3"/>
  <c r="J3015" i="3"/>
  <c r="H3016" i="3"/>
  <c r="I3016" i="3"/>
  <c r="J3016" i="3"/>
  <c r="H3017" i="3"/>
  <c r="I3017" i="3"/>
  <c r="J3017" i="3"/>
  <c r="H3018" i="3"/>
  <c r="I3018" i="3"/>
  <c r="J3018" i="3"/>
  <c r="H3019" i="3"/>
  <c r="I3019" i="3"/>
  <c r="J3019" i="3"/>
  <c r="H3020" i="3"/>
  <c r="I3020" i="3"/>
  <c r="J3020" i="3"/>
  <c r="H3021" i="3"/>
  <c r="I3021" i="3"/>
  <c r="J3021" i="3"/>
  <c r="H3022" i="3"/>
  <c r="I3022" i="3"/>
  <c r="J3022" i="3"/>
  <c r="H3023" i="3"/>
  <c r="I3023" i="3"/>
  <c r="J3023" i="3"/>
  <c r="H3024" i="3"/>
  <c r="I3024" i="3"/>
  <c r="J3024" i="3"/>
  <c r="H3025" i="3"/>
  <c r="I3025" i="3"/>
  <c r="J3025" i="3"/>
  <c r="H3026" i="3"/>
  <c r="I3026" i="3"/>
  <c r="J3026" i="3"/>
  <c r="H3027" i="3"/>
  <c r="I3027" i="3"/>
  <c r="J3027" i="3"/>
  <c r="H3028" i="3"/>
  <c r="I3028" i="3"/>
  <c r="J3028" i="3"/>
  <c r="H3029" i="3"/>
  <c r="I3029" i="3"/>
  <c r="J3029" i="3"/>
  <c r="H3030" i="3"/>
  <c r="I3030" i="3"/>
  <c r="J3030" i="3"/>
  <c r="H3031" i="3"/>
  <c r="I3031" i="3"/>
  <c r="J3031" i="3"/>
  <c r="H3032" i="3"/>
  <c r="I3032" i="3"/>
  <c r="J3032" i="3"/>
  <c r="H3033" i="3"/>
  <c r="I3033" i="3"/>
  <c r="J3033" i="3"/>
  <c r="H3034" i="3"/>
  <c r="I3034" i="3"/>
  <c r="J3034" i="3"/>
  <c r="H3035" i="3"/>
  <c r="I3035" i="3"/>
  <c r="J3035" i="3"/>
  <c r="H3036" i="3"/>
  <c r="I3036" i="3"/>
  <c r="J3036" i="3"/>
  <c r="H3037" i="3"/>
  <c r="I3037" i="3"/>
  <c r="J3037" i="3"/>
  <c r="H3038" i="3"/>
  <c r="I3038" i="3"/>
  <c r="J3038" i="3"/>
  <c r="H3039" i="3"/>
  <c r="I3039" i="3"/>
  <c r="J3039" i="3"/>
  <c r="H3040" i="3"/>
  <c r="I3040" i="3"/>
  <c r="J3040" i="3"/>
  <c r="H3041" i="3"/>
  <c r="I3041" i="3"/>
  <c r="J3041" i="3"/>
  <c r="H3042" i="3"/>
  <c r="I3042" i="3"/>
  <c r="J3042" i="3"/>
  <c r="H3043" i="3"/>
  <c r="I3043" i="3"/>
  <c r="J3043" i="3"/>
  <c r="H3044" i="3"/>
  <c r="I3044" i="3"/>
  <c r="J3044" i="3"/>
  <c r="H3045" i="3"/>
  <c r="I3045" i="3"/>
  <c r="J3045" i="3"/>
  <c r="H3046" i="3"/>
  <c r="I3046" i="3"/>
  <c r="J3046" i="3"/>
  <c r="H3047" i="3"/>
  <c r="I3047" i="3"/>
  <c r="J3047" i="3"/>
  <c r="H3048" i="3"/>
  <c r="I3048" i="3"/>
  <c r="J3048" i="3"/>
  <c r="H3049" i="3"/>
  <c r="I3049" i="3"/>
  <c r="J3049" i="3"/>
  <c r="H3050" i="3"/>
  <c r="I3050" i="3"/>
  <c r="J3050" i="3"/>
  <c r="H3051" i="3"/>
  <c r="I3051" i="3"/>
  <c r="J3051" i="3"/>
  <c r="H3052" i="3"/>
  <c r="I3052" i="3"/>
  <c r="J3052" i="3"/>
  <c r="H3053" i="3"/>
  <c r="I3053" i="3"/>
  <c r="J3053" i="3"/>
  <c r="H3054" i="3"/>
  <c r="I3054" i="3"/>
  <c r="J3054" i="3"/>
  <c r="H3055" i="3"/>
  <c r="I3055" i="3"/>
  <c r="J3055" i="3"/>
  <c r="H3056" i="3"/>
  <c r="I3056" i="3"/>
  <c r="J3056" i="3"/>
  <c r="H3057" i="3"/>
  <c r="I3057" i="3"/>
  <c r="J3057" i="3"/>
  <c r="H3058" i="3"/>
  <c r="I3058" i="3"/>
  <c r="J3058" i="3"/>
  <c r="H3059" i="3"/>
  <c r="I3059" i="3"/>
  <c r="J3059" i="3"/>
  <c r="H3060" i="3"/>
  <c r="I3060" i="3"/>
  <c r="J3060" i="3"/>
  <c r="H3061" i="3"/>
  <c r="I3061" i="3"/>
  <c r="J3061" i="3"/>
  <c r="H3062" i="3"/>
  <c r="I3062" i="3"/>
  <c r="J3062" i="3"/>
  <c r="H3063" i="3"/>
  <c r="I3063" i="3"/>
  <c r="J3063" i="3"/>
  <c r="H3064" i="3"/>
  <c r="I3064" i="3"/>
  <c r="J3064" i="3"/>
  <c r="H3065" i="3"/>
  <c r="I3065" i="3"/>
  <c r="J3065" i="3"/>
  <c r="H3066" i="3"/>
  <c r="I3066" i="3"/>
  <c r="J3066" i="3"/>
  <c r="H3067" i="3"/>
  <c r="I3067" i="3"/>
  <c r="J3067" i="3"/>
  <c r="H3068" i="3"/>
  <c r="I3068" i="3"/>
  <c r="J3068" i="3"/>
  <c r="H3069" i="3"/>
  <c r="I3069" i="3"/>
  <c r="J3069" i="3"/>
  <c r="H3070" i="3"/>
  <c r="I3070" i="3"/>
  <c r="J3070" i="3"/>
  <c r="H3071" i="3"/>
  <c r="I3071" i="3"/>
  <c r="J3071" i="3"/>
  <c r="H3072" i="3"/>
  <c r="I3072" i="3"/>
  <c r="J3072" i="3"/>
  <c r="H3073" i="3"/>
  <c r="I3073" i="3"/>
  <c r="J3073" i="3"/>
  <c r="H3074" i="3"/>
  <c r="I3074" i="3"/>
  <c r="J3074" i="3"/>
  <c r="H3075" i="3"/>
  <c r="I3075" i="3"/>
  <c r="J3075" i="3"/>
  <c r="H3076" i="3"/>
  <c r="I3076" i="3"/>
  <c r="J3076" i="3"/>
  <c r="H3077" i="3"/>
  <c r="I3077" i="3"/>
  <c r="J3077" i="3"/>
  <c r="H3078" i="3"/>
  <c r="I3078" i="3"/>
  <c r="J3078" i="3"/>
  <c r="H3079" i="3"/>
  <c r="I3079" i="3"/>
  <c r="J3079" i="3"/>
  <c r="H3080" i="3"/>
  <c r="I3080" i="3"/>
  <c r="J3080" i="3"/>
  <c r="H3081" i="3"/>
  <c r="I3081" i="3"/>
  <c r="J3081" i="3"/>
  <c r="H3082" i="3"/>
  <c r="I3082" i="3"/>
  <c r="J3082" i="3"/>
  <c r="H3083" i="3"/>
  <c r="I3083" i="3"/>
  <c r="J3083" i="3"/>
  <c r="H3084" i="3"/>
  <c r="I3084" i="3"/>
  <c r="J3084" i="3"/>
  <c r="H3085" i="3"/>
  <c r="I3085" i="3"/>
  <c r="J3085" i="3"/>
  <c r="H3086" i="3"/>
  <c r="I3086" i="3"/>
  <c r="J3086" i="3"/>
  <c r="H3087" i="3"/>
  <c r="I3087" i="3"/>
  <c r="J3087" i="3"/>
  <c r="H3088" i="3"/>
  <c r="I3088" i="3"/>
  <c r="J3088" i="3"/>
  <c r="H3089" i="3"/>
  <c r="I3089" i="3"/>
  <c r="J3089" i="3"/>
  <c r="H3090" i="3"/>
  <c r="I3090" i="3"/>
  <c r="J3090" i="3"/>
  <c r="H3091" i="3"/>
  <c r="I3091" i="3"/>
  <c r="J3091" i="3"/>
  <c r="H3092" i="3"/>
  <c r="I3092" i="3"/>
  <c r="J3092" i="3"/>
  <c r="H3093" i="3"/>
  <c r="I3093" i="3"/>
  <c r="J3093" i="3"/>
  <c r="H3094" i="3"/>
  <c r="I3094" i="3"/>
  <c r="J3094" i="3"/>
  <c r="H3095" i="3"/>
  <c r="I3095" i="3"/>
  <c r="J3095" i="3"/>
  <c r="H3096" i="3"/>
  <c r="I3096" i="3"/>
  <c r="J3096" i="3"/>
  <c r="H3097" i="3"/>
  <c r="I3097" i="3"/>
  <c r="J3097" i="3"/>
  <c r="H3098" i="3"/>
  <c r="I3098" i="3"/>
  <c r="J3098" i="3"/>
  <c r="H3099" i="3"/>
  <c r="I3099" i="3"/>
  <c r="J3099" i="3"/>
  <c r="H3100" i="3"/>
  <c r="I3100" i="3"/>
  <c r="J3100" i="3"/>
  <c r="H3101" i="3"/>
  <c r="I3101" i="3"/>
  <c r="J3101" i="3"/>
  <c r="H3102" i="3"/>
  <c r="I3102" i="3"/>
  <c r="J3102" i="3"/>
  <c r="H3103" i="3"/>
  <c r="I3103" i="3"/>
  <c r="J3103" i="3"/>
  <c r="H3104" i="3"/>
  <c r="I3104" i="3"/>
  <c r="J3104" i="3"/>
  <c r="H3105" i="3"/>
  <c r="I3105" i="3"/>
  <c r="J3105" i="3"/>
  <c r="H3106" i="3"/>
  <c r="I3106" i="3"/>
  <c r="J3106" i="3"/>
  <c r="H3107" i="3"/>
  <c r="I3107" i="3"/>
  <c r="J3107" i="3"/>
  <c r="H3108" i="3"/>
  <c r="I3108" i="3"/>
  <c r="J3108" i="3"/>
  <c r="H3109" i="3"/>
  <c r="I3109" i="3"/>
  <c r="J3109" i="3"/>
  <c r="H3110" i="3"/>
  <c r="I3110" i="3"/>
  <c r="J3110" i="3"/>
  <c r="H3111" i="3"/>
  <c r="I3111" i="3"/>
  <c r="J3111" i="3"/>
  <c r="H3112" i="3"/>
  <c r="I3112" i="3"/>
  <c r="J3112" i="3"/>
  <c r="H3113" i="3"/>
  <c r="I3113" i="3"/>
  <c r="J3113" i="3"/>
  <c r="H3114" i="3"/>
  <c r="I3114" i="3"/>
  <c r="J3114" i="3"/>
  <c r="H3115" i="3"/>
  <c r="I3115" i="3"/>
  <c r="J3115" i="3"/>
  <c r="H3116" i="3"/>
  <c r="I3116" i="3"/>
  <c r="J3116" i="3"/>
  <c r="H3117" i="3"/>
  <c r="I3117" i="3"/>
  <c r="J3117" i="3"/>
  <c r="H3118" i="3"/>
  <c r="I3118" i="3"/>
  <c r="J3118" i="3"/>
  <c r="H3119" i="3"/>
  <c r="I3119" i="3"/>
  <c r="J3119" i="3"/>
  <c r="H3120" i="3"/>
  <c r="I3120" i="3"/>
  <c r="J3120" i="3"/>
  <c r="H3121" i="3"/>
  <c r="I3121" i="3"/>
  <c r="J3121" i="3"/>
  <c r="H3122" i="3"/>
  <c r="I3122" i="3"/>
  <c r="J3122" i="3"/>
  <c r="H3123" i="3"/>
  <c r="I3123" i="3"/>
  <c r="J3123" i="3"/>
  <c r="H3124" i="3"/>
  <c r="I3124" i="3"/>
  <c r="J3124" i="3"/>
  <c r="H3125" i="3"/>
  <c r="I3125" i="3"/>
  <c r="J3125" i="3"/>
  <c r="H3126" i="3"/>
  <c r="I3126" i="3"/>
  <c r="J3126" i="3"/>
  <c r="H3127" i="3"/>
  <c r="I3127" i="3"/>
  <c r="J3127" i="3"/>
  <c r="H3128" i="3"/>
  <c r="I3128" i="3"/>
  <c r="J3128" i="3"/>
  <c r="H3129" i="3"/>
  <c r="I3129" i="3"/>
  <c r="J3129" i="3"/>
  <c r="H3130" i="3"/>
  <c r="I3130" i="3"/>
  <c r="J3130" i="3"/>
  <c r="H3131" i="3"/>
  <c r="I3131" i="3"/>
  <c r="J3131" i="3"/>
  <c r="H3132" i="3"/>
  <c r="I3132" i="3"/>
  <c r="J3132" i="3"/>
  <c r="H3133" i="3"/>
  <c r="I3133" i="3"/>
  <c r="J3133" i="3"/>
  <c r="H3134" i="3"/>
  <c r="I3134" i="3"/>
  <c r="J3134" i="3"/>
  <c r="H3135" i="3"/>
  <c r="I3135" i="3"/>
  <c r="J3135" i="3"/>
  <c r="H3136" i="3"/>
  <c r="I3136" i="3"/>
  <c r="J3136" i="3"/>
  <c r="H3137" i="3"/>
  <c r="I3137" i="3"/>
  <c r="J3137" i="3"/>
  <c r="H3138" i="3"/>
  <c r="I3138" i="3"/>
  <c r="J3138" i="3"/>
  <c r="H3139" i="3"/>
  <c r="I3139" i="3"/>
  <c r="J3139" i="3"/>
  <c r="H3140" i="3"/>
  <c r="I3140" i="3"/>
  <c r="J3140" i="3"/>
  <c r="H3141" i="3"/>
  <c r="I3141" i="3"/>
  <c r="J3141" i="3"/>
  <c r="H3142" i="3"/>
  <c r="I3142" i="3"/>
  <c r="J3142" i="3"/>
  <c r="H3143" i="3"/>
  <c r="I3143" i="3"/>
  <c r="J3143" i="3"/>
  <c r="H3144" i="3"/>
  <c r="I3144" i="3"/>
  <c r="J3144" i="3"/>
  <c r="H3145" i="3"/>
  <c r="I3145" i="3"/>
  <c r="J3145" i="3"/>
  <c r="H3146" i="3"/>
  <c r="I3146" i="3"/>
  <c r="J3146" i="3"/>
  <c r="H3147" i="3"/>
  <c r="I3147" i="3"/>
  <c r="J3147" i="3"/>
  <c r="H3148" i="3"/>
  <c r="I3148" i="3"/>
  <c r="J3148" i="3"/>
  <c r="H3149" i="3"/>
  <c r="I3149" i="3"/>
  <c r="J3149" i="3"/>
  <c r="H3150" i="3"/>
  <c r="I3150" i="3"/>
  <c r="J3150" i="3"/>
  <c r="H3151" i="3"/>
  <c r="I3151" i="3"/>
  <c r="J3151" i="3"/>
  <c r="H3152" i="3"/>
  <c r="I3152" i="3"/>
  <c r="J3152" i="3"/>
  <c r="H3153" i="3"/>
  <c r="I3153" i="3"/>
  <c r="J3153" i="3"/>
  <c r="H3154" i="3"/>
  <c r="I3154" i="3"/>
  <c r="J3154" i="3"/>
  <c r="H3155" i="3"/>
  <c r="I3155" i="3"/>
  <c r="J3155" i="3"/>
  <c r="H3156" i="3"/>
  <c r="I3156" i="3"/>
  <c r="J3156" i="3"/>
  <c r="H3157" i="3"/>
  <c r="I3157" i="3"/>
  <c r="J3157" i="3"/>
  <c r="H3158" i="3"/>
  <c r="I3158" i="3"/>
  <c r="J3158" i="3"/>
  <c r="H3159" i="3"/>
  <c r="I3159" i="3"/>
  <c r="J3159" i="3"/>
  <c r="H3160" i="3"/>
  <c r="I3160" i="3"/>
  <c r="J3160" i="3"/>
  <c r="H3161" i="3"/>
  <c r="I3161" i="3"/>
  <c r="J3161" i="3"/>
  <c r="H3162" i="3"/>
  <c r="I3162" i="3"/>
  <c r="J3162" i="3"/>
  <c r="H3163" i="3"/>
  <c r="I3163" i="3"/>
  <c r="J3163" i="3"/>
  <c r="H3164" i="3"/>
  <c r="I3164" i="3"/>
  <c r="J3164" i="3"/>
  <c r="H3165" i="3"/>
  <c r="I3165" i="3"/>
  <c r="J3165" i="3"/>
  <c r="H3166" i="3"/>
  <c r="I3166" i="3"/>
  <c r="J3166" i="3"/>
  <c r="H3167" i="3"/>
  <c r="I3167" i="3"/>
  <c r="J3167" i="3"/>
  <c r="H3168" i="3"/>
  <c r="I3168" i="3"/>
  <c r="J3168" i="3"/>
  <c r="H3169" i="3"/>
  <c r="I3169" i="3"/>
  <c r="J3169" i="3"/>
  <c r="H3170" i="3"/>
  <c r="I3170" i="3"/>
  <c r="J3170" i="3"/>
  <c r="H3171" i="3"/>
  <c r="I3171" i="3"/>
  <c r="J3171" i="3"/>
  <c r="H3172" i="3"/>
  <c r="I3172" i="3"/>
  <c r="J3172" i="3"/>
  <c r="H3173" i="3"/>
  <c r="I3173" i="3"/>
  <c r="J3173" i="3"/>
  <c r="H3174" i="3"/>
  <c r="I3174" i="3"/>
  <c r="J3174" i="3"/>
  <c r="H3175" i="3"/>
  <c r="I3175" i="3"/>
  <c r="J3175" i="3"/>
  <c r="H3176" i="3"/>
  <c r="I3176" i="3"/>
  <c r="J3176" i="3"/>
  <c r="H3177" i="3"/>
  <c r="I3177" i="3"/>
  <c r="J3177" i="3"/>
  <c r="H3178" i="3"/>
  <c r="I3178" i="3"/>
  <c r="J3178" i="3"/>
  <c r="H3179" i="3"/>
  <c r="I3179" i="3"/>
  <c r="J3179" i="3"/>
  <c r="H3180" i="3"/>
  <c r="I3180" i="3"/>
  <c r="J3180" i="3"/>
  <c r="H3181" i="3"/>
  <c r="I3181" i="3"/>
  <c r="J3181" i="3"/>
  <c r="H3182" i="3"/>
  <c r="I3182" i="3"/>
  <c r="J3182" i="3"/>
  <c r="H3183" i="3"/>
  <c r="I3183" i="3"/>
  <c r="J3183" i="3"/>
  <c r="H3184" i="3"/>
  <c r="I3184" i="3"/>
  <c r="J3184" i="3"/>
  <c r="H3185" i="3"/>
  <c r="I3185" i="3"/>
  <c r="J3185" i="3"/>
  <c r="H3186" i="3"/>
  <c r="I3186" i="3"/>
  <c r="J3186" i="3"/>
  <c r="H3187" i="3"/>
  <c r="I3187" i="3"/>
  <c r="J3187" i="3"/>
  <c r="H3188" i="3"/>
  <c r="I3188" i="3"/>
  <c r="J3188" i="3"/>
  <c r="H3189" i="3"/>
  <c r="I3189" i="3"/>
  <c r="J3189" i="3"/>
  <c r="H3190" i="3"/>
  <c r="I3190" i="3"/>
  <c r="J3190" i="3"/>
  <c r="H3191" i="3"/>
  <c r="I3191" i="3"/>
  <c r="J3191" i="3"/>
  <c r="H3192" i="3"/>
  <c r="I3192" i="3"/>
  <c r="J3192" i="3"/>
  <c r="H3193" i="3"/>
  <c r="I3193" i="3"/>
  <c r="J3193" i="3"/>
  <c r="H3194" i="3"/>
  <c r="I3194" i="3"/>
  <c r="J3194" i="3"/>
  <c r="H3195" i="3"/>
  <c r="I3195" i="3"/>
  <c r="J3195" i="3"/>
  <c r="H3196" i="3"/>
  <c r="I3196" i="3"/>
  <c r="J3196" i="3"/>
  <c r="H3197" i="3"/>
  <c r="I3197" i="3"/>
  <c r="J3197" i="3"/>
  <c r="H3198" i="3"/>
  <c r="I3198" i="3"/>
  <c r="J3198" i="3"/>
  <c r="H3199" i="3"/>
  <c r="I3199" i="3"/>
  <c r="J3199" i="3"/>
  <c r="H3200" i="3"/>
  <c r="I3200" i="3"/>
  <c r="J3200" i="3"/>
  <c r="H3201" i="3"/>
  <c r="I3201" i="3"/>
  <c r="J3201" i="3"/>
  <c r="H3202" i="3"/>
  <c r="I3202" i="3"/>
  <c r="J3202" i="3"/>
  <c r="H3203" i="3"/>
  <c r="I3203" i="3"/>
  <c r="J3203" i="3"/>
  <c r="H3204" i="3"/>
  <c r="I3204" i="3"/>
  <c r="J3204" i="3"/>
  <c r="H3205" i="3"/>
  <c r="I3205" i="3"/>
  <c r="J3205" i="3"/>
  <c r="H3206" i="3"/>
  <c r="I3206" i="3"/>
  <c r="J3206" i="3"/>
  <c r="H3207" i="3"/>
  <c r="I3207" i="3"/>
  <c r="J3207" i="3"/>
  <c r="H3208" i="3"/>
  <c r="I3208" i="3"/>
  <c r="J3208" i="3"/>
  <c r="H3209" i="3"/>
  <c r="I3209" i="3"/>
  <c r="J3209" i="3"/>
  <c r="H3210" i="3"/>
  <c r="I3210" i="3"/>
  <c r="J3210" i="3"/>
  <c r="H3211" i="3"/>
  <c r="I3211" i="3"/>
  <c r="J3211" i="3"/>
  <c r="H3212" i="3"/>
  <c r="I3212" i="3"/>
  <c r="J3212" i="3"/>
  <c r="H3213" i="3"/>
  <c r="I3213" i="3"/>
  <c r="J3213" i="3"/>
  <c r="H3214" i="3"/>
  <c r="I3214" i="3"/>
  <c r="J3214" i="3"/>
  <c r="H3215" i="3"/>
  <c r="I3215" i="3"/>
  <c r="J3215" i="3"/>
  <c r="H3216" i="3"/>
  <c r="I3216" i="3"/>
  <c r="J3216" i="3"/>
  <c r="H3217" i="3"/>
  <c r="I3217" i="3"/>
  <c r="J3217" i="3"/>
  <c r="H3218" i="3"/>
  <c r="I3218" i="3"/>
  <c r="J3218" i="3"/>
  <c r="H3219" i="3"/>
  <c r="I3219" i="3"/>
  <c r="J3219" i="3"/>
  <c r="H3220" i="3"/>
  <c r="I3220" i="3"/>
  <c r="J3220" i="3"/>
  <c r="H3221" i="3"/>
  <c r="I3221" i="3"/>
  <c r="J3221" i="3"/>
  <c r="H3222" i="3"/>
  <c r="I3222" i="3"/>
  <c r="J3222" i="3"/>
  <c r="H3223" i="3"/>
  <c r="I3223" i="3"/>
  <c r="J3223" i="3"/>
  <c r="H3224" i="3"/>
  <c r="I3224" i="3"/>
  <c r="J3224" i="3"/>
  <c r="H3225" i="3"/>
  <c r="I3225" i="3"/>
  <c r="J3225" i="3"/>
  <c r="H3226" i="3"/>
  <c r="I3226" i="3"/>
  <c r="J3226" i="3"/>
  <c r="H3227" i="3"/>
  <c r="I3227" i="3"/>
  <c r="J3227" i="3"/>
  <c r="H3228" i="3"/>
  <c r="I3228" i="3"/>
  <c r="J3228" i="3"/>
  <c r="H3229" i="3"/>
  <c r="I3229" i="3"/>
  <c r="J3229" i="3"/>
  <c r="H3230" i="3"/>
  <c r="I3230" i="3"/>
  <c r="J3230" i="3"/>
  <c r="H3231" i="3"/>
  <c r="I3231" i="3"/>
  <c r="J3231" i="3"/>
  <c r="H3232" i="3"/>
  <c r="I3232" i="3"/>
  <c r="J3232" i="3"/>
  <c r="H3233" i="3"/>
  <c r="I3233" i="3"/>
  <c r="J3233" i="3"/>
  <c r="H3234" i="3"/>
  <c r="I3234" i="3"/>
  <c r="J3234" i="3"/>
  <c r="H3235" i="3"/>
  <c r="I3235" i="3"/>
  <c r="J3235" i="3"/>
  <c r="H3236" i="3"/>
  <c r="I3236" i="3"/>
  <c r="J3236" i="3"/>
  <c r="H3237" i="3"/>
  <c r="I3237" i="3"/>
  <c r="J3237" i="3"/>
  <c r="H3238" i="3"/>
  <c r="I3238" i="3"/>
  <c r="J3238" i="3"/>
  <c r="H3239" i="3"/>
  <c r="I3239" i="3"/>
  <c r="J3239" i="3"/>
  <c r="H3240" i="3"/>
  <c r="I3240" i="3"/>
  <c r="J3240" i="3"/>
  <c r="H3241" i="3"/>
  <c r="I3241" i="3"/>
  <c r="J3241" i="3"/>
  <c r="H3242" i="3"/>
  <c r="I3242" i="3"/>
  <c r="J3242" i="3"/>
  <c r="H3243" i="3"/>
  <c r="I3243" i="3"/>
  <c r="J3243" i="3"/>
  <c r="H3244" i="3"/>
  <c r="I3244" i="3"/>
  <c r="J3244" i="3"/>
  <c r="H3245" i="3"/>
  <c r="I3245" i="3"/>
  <c r="J3245" i="3"/>
  <c r="H3246" i="3"/>
  <c r="I3246" i="3"/>
  <c r="J3246" i="3"/>
  <c r="H3247" i="3"/>
  <c r="I3247" i="3"/>
  <c r="J3247" i="3"/>
  <c r="H3248" i="3"/>
  <c r="I3248" i="3"/>
  <c r="J3248" i="3"/>
  <c r="H3249" i="3"/>
  <c r="I3249" i="3"/>
  <c r="J3249" i="3"/>
  <c r="H3250" i="3"/>
  <c r="I3250" i="3"/>
  <c r="J3250" i="3"/>
  <c r="H3251" i="3"/>
  <c r="I3251" i="3"/>
  <c r="J3251" i="3"/>
  <c r="H3252" i="3"/>
  <c r="I3252" i="3"/>
  <c r="J3252" i="3"/>
  <c r="H3253" i="3"/>
  <c r="I3253" i="3"/>
  <c r="J3253" i="3"/>
  <c r="H3254" i="3"/>
  <c r="I3254" i="3"/>
  <c r="J3254" i="3"/>
  <c r="H3255" i="3"/>
  <c r="I3255" i="3"/>
  <c r="J3255" i="3"/>
  <c r="H3256" i="3"/>
  <c r="I3256" i="3"/>
  <c r="J3256" i="3"/>
  <c r="H3257" i="3"/>
  <c r="I3257" i="3"/>
  <c r="J3257" i="3"/>
  <c r="H3258" i="3"/>
  <c r="I3258" i="3"/>
  <c r="J3258" i="3"/>
  <c r="H3259" i="3"/>
  <c r="I3259" i="3"/>
  <c r="J3259" i="3"/>
  <c r="H3260" i="3"/>
  <c r="I3260" i="3"/>
  <c r="J3260" i="3"/>
  <c r="H3261" i="3"/>
  <c r="I3261" i="3"/>
  <c r="J3261" i="3"/>
  <c r="H3262" i="3"/>
  <c r="I3262" i="3"/>
  <c r="J3262" i="3"/>
  <c r="H3263" i="3"/>
  <c r="I3263" i="3"/>
  <c r="J3263" i="3"/>
  <c r="H3264" i="3"/>
  <c r="I3264" i="3"/>
  <c r="J3264" i="3"/>
  <c r="H3265" i="3"/>
  <c r="I3265" i="3"/>
  <c r="J3265" i="3"/>
  <c r="H3266" i="3"/>
  <c r="I3266" i="3"/>
  <c r="J3266" i="3"/>
  <c r="H3267" i="3"/>
  <c r="I3267" i="3"/>
  <c r="J3267" i="3"/>
  <c r="H3268" i="3"/>
  <c r="I3268" i="3"/>
  <c r="J3268" i="3"/>
  <c r="H3269" i="3"/>
  <c r="I3269" i="3"/>
  <c r="J3269" i="3"/>
  <c r="H3270" i="3"/>
  <c r="I3270" i="3"/>
  <c r="J3270" i="3"/>
  <c r="H3271" i="3"/>
  <c r="I3271" i="3"/>
  <c r="J3271" i="3"/>
  <c r="H3272" i="3"/>
  <c r="I3272" i="3"/>
  <c r="J3272" i="3"/>
  <c r="H3273" i="3"/>
  <c r="I3273" i="3"/>
  <c r="J3273" i="3"/>
  <c r="H3274" i="3"/>
  <c r="I3274" i="3"/>
  <c r="J3274" i="3"/>
  <c r="H3275" i="3"/>
  <c r="I3275" i="3"/>
  <c r="J3275" i="3"/>
  <c r="H3276" i="3"/>
  <c r="I3276" i="3"/>
  <c r="J3276" i="3"/>
  <c r="H3277" i="3"/>
  <c r="I3277" i="3"/>
  <c r="J3277" i="3"/>
  <c r="H3278" i="3"/>
  <c r="I3278" i="3"/>
  <c r="J3278" i="3"/>
  <c r="H3279" i="3"/>
  <c r="I3279" i="3"/>
  <c r="J3279" i="3"/>
  <c r="H3280" i="3"/>
  <c r="I3280" i="3"/>
  <c r="J3280" i="3"/>
  <c r="H3281" i="3"/>
  <c r="I3281" i="3"/>
  <c r="J3281" i="3"/>
  <c r="H3282" i="3"/>
  <c r="I3282" i="3"/>
  <c r="J3282" i="3"/>
  <c r="H3283" i="3"/>
  <c r="I3283" i="3"/>
  <c r="J3283" i="3"/>
  <c r="H3284" i="3"/>
  <c r="I3284" i="3"/>
  <c r="J3284" i="3"/>
  <c r="H3285" i="3"/>
  <c r="I3285" i="3"/>
  <c r="J3285" i="3"/>
  <c r="H3286" i="3"/>
  <c r="I3286" i="3"/>
  <c r="J3286" i="3"/>
  <c r="H3287" i="3"/>
  <c r="I3287" i="3"/>
  <c r="J3287" i="3"/>
  <c r="H3288" i="3"/>
  <c r="I3288" i="3"/>
  <c r="J3288" i="3"/>
  <c r="H3289" i="3"/>
  <c r="I3289" i="3"/>
  <c r="J3289" i="3"/>
  <c r="H3290" i="3"/>
  <c r="I3290" i="3"/>
  <c r="J3290" i="3"/>
  <c r="H3291" i="3"/>
  <c r="I3291" i="3"/>
  <c r="J3291" i="3"/>
  <c r="H3292" i="3"/>
  <c r="I3292" i="3"/>
  <c r="J3292" i="3"/>
  <c r="H3293" i="3"/>
  <c r="I3293" i="3"/>
  <c r="J3293" i="3"/>
  <c r="H3294" i="3"/>
  <c r="I3294" i="3"/>
  <c r="J3294" i="3"/>
  <c r="H3295" i="3"/>
  <c r="I3295" i="3"/>
  <c r="J3295" i="3"/>
  <c r="H3296" i="3"/>
  <c r="I3296" i="3"/>
  <c r="J3296" i="3"/>
  <c r="H3297" i="3"/>
  <c r="I3297" i="3"/>
  <c r="J3297" i="3"/>
  <c r="H3298" i="3"/>
  <c r="I3298" i="3"/>
  <c r="J3298" i="3"/>
  <c r="H3299" i="3"/>
  <c r="I3299" i="3"/>
  <c r="J3299" i="3"/>
  <c r="H3300" i="3"/>
  <c r="I3300" i="3"/>
  <c r="J3300" i="3"/>
  <c r="H3301" i="3"/>
  <c r="I3301" i="3"/>
  <c r="J3301" i="3"/>
  <c r="H3302" i="3"/>
  <c r="I3302" i="3"/>
  <c r="J3302" i="3"/>
  <c r="H3303" i="3"/>
  <c r="I3303" i="3"/>
  <c r="J3303" i="3"/>
  <c r="H3304" i="3"/>
  <c r="I3304" i="3"/>
  <c r="J3304" i="3"/>
  <c r="H3305" i="3"/>
  <c r="I3305" i="3"/>
  <c r="J3305" i="3"/>
  <c r="H3306" i="3"/>
  <c r="I3306" i="3"/>
  <c r="J3306" i="3"/>
  <c r="H3307" i="3"/>
  <c r="I3307" i="3"/>
  <c r="J3307" i="3"/>
  <c r="H3308" i="3"/>
  <c r="I3308" i="3"/>
  <c r="J3308" i="3"/>
  <c r="H3309" i="3"/>
  <c r="I3309" i="3"/>
  <c r="J3309" i="3"/>
  <c r="H3310" i="3"/>
  <c r="I3310" i="3"/>
  <c r="J3310" i="3"/>
  <c r="H3311" i="3"/>
  <c r="I3311" i="3"/>
  <c r="J3311" i="3"/>
  <c r="H3312" i="3"/>
  <c r="I3312" i="3"/>
  <c r="J3312" i="3"/>
  <c r="H3313" i="3"/>
  <c r="I3313" i="3"/>
  <c r="J3313" i="3"/>
  <c r="H3314" i="3"/>
  <c r="I3314" i="3"/>
  <c r="J3314" i="3"/>
  <c r="H3315" i="3"/>
  <c r="I3315" i="3"/>
  <c r="J3315" i="3"/>
  <c r="H3316" i="3"/>
  <c r="I3316" i="3"/>
  <c r="J3316" i="3"/>
  <c r="H3317" i="3"/>
  <c r="I3317" i="3"/>
  <c r="J3317" i="3"/>
  <c r="H3318" i="3"/>
  <c r="I3318" i="3"/>
  <c r="J3318" i="3"/>
  <c r="H3319" i="3"/>
  <c r="I3319" i="3"/>
  <c r="J3319" i="3"/>
  <c r="H3320" i="3"/>
  <c r="I3320" i="3"/>
  <c r="J3320" i="3"/>
  <c r="H3321" i="3"/>
  <c r="I3321" i="3"/>
  <c r="J3321" i="3"/>
  <c r="H3322" i="3"/>
  <c r="I3322" i="3"/>
  <c r="J3322" i="3"/>
  <c r="H3323" i="3"/>
  <c r="I3323" i="3"/>
  <c r="J3323" i="3"/>
  <c r="H3324" i="3"/>
  <c r="I3324" i="3"/>
  <c r="J3324" i="3"/>
  <c r="H3325" i="3"/>
  <c r="I3325" i="3"/>
  <c r="J3325" i="3"/>
  <c r="H3326" i="3"/>
  <c r="I3326" i="3"/>
  <c r="J3326" i="3"/>
  <c r="H3327" i="3"/>
  <c r="I3327" i="3"/>
  <c r="J3327" i="3"/>
  <c r="H3328" i="3"/>
  <c r="I3328" i="3"/>
  <c r="J3328" i="3"/>
  <c r="H3329" i="3"/>
  <c r="I3329" i="3"/>
  <c r="J3329" i="3"/>
  <c r="H3330" i="3"/>
  <c r="I3330" i="3"/>
  <c r="J3330" i="3"/>
  <c r="H3331" i="3"/>
  <c r="I3331" i="3"/>
  <c r="J3331" i="3"/>
  <c r="H3332" i="3"/>
  <c r="I3332" i="3"/>
  <c r="J3332" i="3"/>
  <c r="H3333" i="3"/>
  <c r="I3333" i="3"/>
  <c r="J3333" i="3"/>
  <c r="H3334" i="3"/>
  <c r="I3334" i="3"/>
  <c r="J3334" i="3"/>
  <c r="H3335" i="3"/>
  <c r="I3335" i="3"/>
  <c r="J3335" i="3"/>
  <c r="H3336" i="3"/>
  <c r="I3336" i="3"/>
  <c r="J3336" i="3"/>
  <c r="H3337" i="3"/>
  <c r="I3337" i="3"/>
  <c r="J3337" i="3"/>
  <c r="H3338" i="3"/>
  <c r="I3338" i="3"/>
  <c r="J3338" i="3"/>
  <c r="H3339" i="3"/>
  <c r="I3339" i="3"/>
  <c r="J3339" i="3"/>
  <c r="H3340" i="3"/>
  <c r="I3340" i="3"/>
  <c r="J3340" i="3"/>
  <c r="H3341" i="3"/>
  <c r="I3341" i="3"/>
  <c r="J3341" i="3"/>
  <c r="H3342" i="3"/>
  <c r="I3342" i="3"/>
  <c r="J3342" i="3"/>
  <c r="H3343" i="3"/>
  <c r="I3343" i="3"/>
  <c r="J3343" i="3"/>
  <c r="H3344" i="3"/>
  <c r="I3344" i="3"/>
  <c r="J3344" i="3"/>
  <c r="H3345" i="3"/>
  <c r="I3345" i="3"/>
  <c r="J3345" i="3"/>
  <c r="H3346" i="3"/>
  <c r="I3346" i="3"/>
  <c r="J3346" i="3"/>
  <c r="H3347" i="3"/>
  <c r="I3347" i="3"/>
  <c r="J3347" i="3"/>
  <c r="H3348" i="3"/>
  <c r="I3348" i="3"/>
  <c r="J3348" i="3"/>
  <c r="H3349" i="3"/>
  <c r="I3349" i="3"/>
  <c r="J3349" i="3"/>
  <c r="H3350" i="3"/>
  <c r="I3350" i="3"/>
  <c r="J3350" i="3"/>
  <c r="H3351" i="3"/>
  <c r="I3351" i="3"/>
  <c r="J3351" i="3"/>
  <c r="H3352" i="3"/>
  <c r="I3352" i="3"/>
  <c r="J3352" i="3"/>
  <c r="H3353" i="3"/>
  <c r="I3353" i="3"/>
  <c r="J3353" i="3"/>
  <c r="H3354" i="3"/>
  <c r="I3354" i="3"/>
  <c r="J3354" i="3"/>
  <c r="H3355" i="3"/>
  <c r="I3355" i="3"/>
  <c r="J3355" i="3"/>
  <c r="H3356" i="3"/>
  <c r="I3356" i="3"/>
  <c r="J3356" i="3"/>
  <c r="H3357" i="3"/>
  <c r="I3357" i="3"/>
  <c r="J3357" i="3"/>
  <c r="H3358" i="3"/>
  <c r="I3358" i="3"/>
  <c r="J3358" i="3"/>
  <c r="H3359" i="3"/>
  <c r="I3359" i="3"/>
  <c r="J3359" i="3"/>
  <c r="H3360" i="3"/>
  <c r="I3360" i="3"/>
  <c r="J3360" i="3"/>
  <c r="H3361" i="3"/>
  <c r="I3361" i="3"/>
  <c r="J3361" i="3"/>
  <c r="H3362" i="3"/>
  <c r="I3362" i="3"/>
  <c r="J3362" i="3"/>
  <c r="H3363" i="3"/>
  <c r="I3363" i="3"/>
  <c r="J3363" i="3"/>
  <c r="H3364" i="3"/>
  <c r="I3364" i="3"/>
  <c r="J3364" i="3"/>
  <c r="H3365" i="3"/>
  <c r="I3365" i="3"/>
  <c r="J3365" i="3"/>
  <c r="H3366" i="3"/>
  <c r="I3366" i="3"/>
  <c r="J3366" i="3"/>
  <c r="H3367" i="3"/>
  <c r="I3367" i="3"/>
  <c r="J3367" i="3"/>
  <c r="H3368" i="3"/>
  <c r="I3368" i="3"/>
  <c r="J3368" i="3"/>
  <c r="H3369" i="3"/>
  <c r="I3369" i="3"/>
  <c r="J3369" i="3"/>
  <c r="H3370" i="3"/>
  <c r="I3370" i="3"/>
  <c r="J3370" i="3"/>
  <c r="H3371" i="3"/>
  <c r="I3371" i="3"/>
  <c r="J3371" i="3"/>
  <c r="H3372" i="3"/>
  <c r="I3372" i="3"/>
  <c r="J3372" i="3"/>
  <c r="H3373" i="3"/>
  <c r="I3373" i="3"/>
  <c r="J3373" i="3"/>
  <c r="H3374" i="3"/>
  <c r="I3374" i="3"/>
  <c r="J3374" i="3"/>
  <c r="H3375" i="3"/>
  <c r="I3375" i="3"/>
  <c r="J3375" i="3"/>
  <c r="H3376" i="3"/>
  <c r="I3376" i="3"/>
  <c r="J3376" i="3"/>
  <c r="H3377" i="3"/>
  <c r="I3377" i="3"/>
  <c r="J3377" i="3"/>
  <c r="H3378" i="3"/>
  <c r="I3378" i="3"/>
  <c r="J3378" i="3"/>
  <c r="H3379" i="3"/>
  <c r="I3379" i="3"/>
  <c r="J3379" i="3"/>
  <c r="H3380" i="3"/>
  <c r="I3380" i="3"/>
  <c r="J3380" i="3"/>
  <c r="H3381" i="3"/>
  <c r="I3381" i="3"/>
  <c r="J3381" i="3"/>
  <c r="H3382" i="3"/>
  <c r="I3382" i="3"/>
  <c r="J3382" i="3"/>
  <c r="H3383" i="3"/>
  <c r="I3383" i="3"/>
  <c r="J3383" i="3"/>
  <c r="H3384" i="3"/>
  <c r="I3384" i="3"/>
  <c r="J3384" i="3"/>
  <c r="H3385" i="3"/>
  <c r="I3385" i="3"/>
  <c r="J3385" i="3"/>
  <c r="H3386" i="3"/>
  <c r="I3386" i="3"/>
  <c r="J3386" i="3"/>
  <c r="H3387" i="3"/>
  <c r="I3387" i="3"/>
  <c r="J3387" i="3"/>
  <c r="H3388" i="3"/>
  <c r="I3388" i="3"/>
  <c r="J3388" i="3"/>
  <c r="H3389" i="3"/>
  <c r="I3389" i="3"/>
  <c r="J3389" i="3"/>
  <c r="H3390" i="3"/>
  <c r="I3390" i="3"/>
  <c r="J3390" i="3"/>
  <c r="H3391" i="3"/>
  <c r="I3391" i="3"/>
  <c r="J3391" i="3"/>
  <c r="H3392" i="3"/>
  <c r="I3392" i="3"/>
  <c r="J3392" i="3"/>
  <c r="H3393" i="3"/>
  <c r="I3393" i="3"/>
  <c r="J3393" i="3"/>
  <c r="H3394" i="3"/>
  <c r="I3394" i="3"/>
  <c r="J3394" i="3"/>
  <c r="H3395" i="3"/>
  <c r="I3395" i="3"/>
  <c r="J3395" i="3"/>
  <c r="H3396" i="3"/>
  <c r="I3396" i="3"/>
  <c r="J3396" i="3"/>
  <c r="H3397" i="3"/>
  <c r="I3397" i="3"/>
  <c r="J3397" i="3"/>
  <c r="H3398" i="3"/>
  <c r="I3398" i="3"/>
  <c r="J3398" i="3"/>
  <c r="H3399" i="3"/>
  <c r="I3399" i="3"/>
  <c r="J3399" i="3"/>
  <c r="H3400" i="3"/>
  <c r="I3400" i="3"/>
  <c r="J3400" i="3"/>
  <c r="H3401" i="3"/>
  <c r="I3401" i="3"/>
  <c r="J3401" i="3"/>
  <c r="H3402" i="3"/>
  <c r="I3402" i="3"/>
  <c r="J3402" i="3"/>
  <c r="H3403" i="3"/>
  <c r="I3403" i="3"/>
  <c r="J3403" i="3"/>
  <c r="H3404" i="3"/>
  <c r="I3404" i="3"/>
  <c r="J3404" i="3"/>
  <c r="H3405" i="3"/>
  <c r="I3405" i="3"/>
  <c r="J3405" i="3"/>
  <c r="H3406" i="3"/>
  <c r="I3406" i="3"/>
  <c r="J3406" i="3"/>
  <c r="H3407" i="3"/>
  <c r="I3407" i="3"/>
  <c r="J3407" i="3"/>
  <c r="H3408" i="3"/>
  <c r="I3408" i="3"/>
  <c r="J3408" i="3"/>
  <c r="H3409" i="3"/>
  <c r="I3409" i="3"/>
  <c r="J3409" i="3"/>
  <c r="H3410" i="3"/>
  <c r="I3410" i="3"/>
  <c r="J3410" i="3"/>
  <c r="H3411" i="3"/>
  <c r="I3411" i="3"/>
  <c r="J3411" i="3"/>
  <c r="H3412" i="3"/>
  <c r="I3412" i="3"/>
  <c r="J3412" i="3"/>
  <c r="H3413" i="3"/>
  <c r="I3413" i="3"/>
  <c r="J3413" i="3"/>
  <c r="H3414" i="3"/>
  <c r="I3414" i="3"/>
  <c r="J3414" i="3"/>
  <c r="H3415" i="3"/>
  <c r="I3415" i="3"/>
  <c r="J3415" i="3"/>
  <c r="H3416" i="3"/>
  <c r="I3416" i="3"/>
  <c r="J3416" i="3"/>
  <c r="H3417" i="3"/>
  <c r="I3417" i="3"/>
  <c r="J3417" i="3"/>
  <c r="H3418" i="3"/>
  <c r="I3418" i="3"/>
  <c r="J3418" i="3"/>
  <c r="H3419" i="3"/>
  <c r="I3419" i="3"/>
  <c r="J3419" i="3"/>
  <c r="H3420" i="3"/>
  <c r="I3420" i="3"/>
  <c r="J3420" i="3"/>
  <c r="H3421" i="3"/>
  <c r="I3421" i="3"/>
  <c r="J3421" i="3"/>
  <c r="H3422" i="3"/>
  <c r="I3422" i="3"/>
  <c r="J3422" i="3"/>
  <c r="H3423" i="3"/>
  <c r="I3423" i="3"/>
  <c r="J3423" i="3"/>
  <c r="H3424" i="3"/>
  <c r="I3424" i="3"/>
  <c r="J3424" i="3"/>
  <c r="H3425" i="3"/>
  <c r="I3425" i="3"/>
  <c r="J3425" i="3"/>
  <c r="H3426" i="3"/>
  <c r="I3426" i="3"/>
  <c r="J3426" i="3"/>
  <c r="H3427" i="3"/>
  <c r="I3427" i="3"/>
  <c r="J3427" i="3"/>
  <c r="H3428" i="3"/>
  <c r="I3428" i="3"/>
  <c r="J3428" i="3"/>
  <c r="H3429" i="3"/>
  <c r="I3429" i="3"/>
  <c r="J3429" i="3"/>
  <c r="H3430" i="3"/>
  <c r="I3430" i="3"/>
  <c r="J3430" i="3"/>
  <c r="H3431" i="3"/>
  <c r="I3431" i="3"/>
  <c r="J3431" i="3"/>
  <c r="H3432" i="3"/>
  <c r="I3432" i="3"/>
  <c r="J3432" i="3"/>
  <c r="H3433" i="3"/>
  <c r="I3433" i="3"/>
  <c r="J3433" i="3"/>
  <c r="H3434" i="3"/>
  <c r="I3434" i="3"/>
  <c r="J3434" i="3"/>
  <c r="H3435" i="3"/>
  <c r="I3435" i="3"/>
  <c r="J3435" i="3"/>
  <c r="H3436" i="3"/>
  <c r="I3436" i="3"/>
  <c r="J3436" i="3"/>
  <c r="H3437" i="3"/>
  <c r="I3437" i="3"/>
  <c r="J3437" i="3"/>
  <c r="H3438" i="3"/>
  <c r="I3438" i="3"/>
  <c r="J3438" i="3"/>
  <c r="H3439" i="3"/>
  <c r="I3439" i="3"/>
  <c r="J3439" i="3"/>
  <c r="H3440" i="3"/>
  <c r="I3440" i="3"/>
  <c r="J3440" i="3"/>
  <c r="H3441" i="3"/>
  <c r="I3441" i="3"/>
  <c r="J3441" i="3"/>
  <c r="H3442" i="3"/>
  <c r="I3442" i="3"/>
  <c r="J3442" i="3"/>
  <c r="H3443" i="3"/>
  <c r="I3443" i="3"/>
  <c r="J3443" i="3"/>
  <c r="H3444" i="3"/>
  <c r="I3444" i="3"/>
  <c r="J3444" i="3"/>
  <c r="H3445" i="3"/>
  <c r="I3445" i="3"/>
  <c r="J3445" i="3"/>
  <c r="H3446" i="3"/>
  <c r="I3446" i="3"/>
  <c r="J3446" i="3"/>
  <c r="H3447" i="3"/>
  <c r="I3447" i="3"/>
  <c r="J3447" i="3"/>
  <c r="H3448" i="3"/>
  <c r="I3448" i="3"/>
  <c r="J3448" i="3"/>
  <c r="H3449" i="3"/>
  <c r="I3449" i="3"/>
  <c r="J3449" i="3"/>
  <c r="H3450" i="3"/>
  <c r="I3450" i="3"/>
  <c r="J3450" i="3"/>
  <c r="H3451" i="3"/>
  <c r="I3451" i="3"/>
  <c r="J3451" i="3"/>
  <c r="H3452" i="3"/>
  <c r="I3452" i="3"/>
  <c r="J3452" i="3"/>
  <c r="H3453" i="3"/>
  <c r="I3453" i="3"/>
  <c r="J3453" i="3"/>
  <c r="H3454" i="3"/>
  <c r="I3454" i="3"/>
  <c r="J3454" i="3"/>
  <c r="H3455" i="3"/>
  <c r="I3455" i="3"/>
  <c r="J3455" i="3"/>
  <c r="H3456" i="3"/>
  <c r="I3456" i="3"/>
  <c r="J3456" i="3"/>
  <c r="H3457" i="3"/>
  <c r="I3457" i="3"/>
  <c r="J3457" i="3"/>
  <c r="H3458" i="3"/>
  <c r="I3458" i="3"/>
  <c r="J3458" i="3"/>
  <c r="H3459" i="3"/>
  <c r="I3459" i="3"/>
  <c r="J3459" i="3"/>
  <c r="H3460" i="3"/>
  <c r="I3460" i="3"/>
  <c r="J3460" i="3"/>
  <c r="H3461" i="3"/>
  <c r="I3461" i="3"/>
  <c r="J3461" i="3"/>
  <c r="H3462" i="3"/>
  <c r="I3462" i="3"/>
  <c r="J3462" i="3"/>
  <c r="H3463" i="3"/>
  <c r="I3463" i="3"/>
  <c r="J3463" i="3"/>
  <c r="H3464" i="3"/>
  <c r="I3464" i="3"/>
  <c r="J3464" i="3"/>
  <c r="H3465" i="3"/>
  <c r="I3465" i="3"/>
  <c r="J3465" i="3"/>
  <c r="H3466" i="3"/>
  <c r="I3466" i="3"/>
  <c r="J3466" i="3"/>
  <c r="H3467" i="3"/>
  <c r="I3467" i="3"/>
  <c r="J3467" i="3"/>
  <c r="H3468" i="3"/>
  <c r="I3468" i="3"/>
  <c r="J3468" i="3"/>
  <c r="H3469" i="3"/>
  <c r="I3469" i="3"/>
  <c r="J3469" i="3"/>
  <c r="H3470" i="3"/>
  <c r="I3470" i="3"/>
  <c r="J3470" i="3"/>
  <c r="H3471" i="3"/>
  <c r="I3471" i="3"/>
  <c r="J3471" i="3"/>
  <c r="H3472" i="3"/>
  <c r="I3472" i="3"/>
  <c r="J3472" i="3"/>
  <c r="H3473" i="3"/>
  <c r="I3473" i="3"/>
  <c r="J3473" i="3"/>
  <c r="H3474" i="3"/>
  <c r="I3474" i="3"/>
  <c r="J3474" i="3"/>
  <c r="H3475" i="3"/>
  <c r="I3475" i="3"/>
  <c r="J3475" i="3"/>
  <c r="H3476" i="3"/>
  <c r="I3476" i="3"/>
  <c r="J3476" i="3"/>
  <c r="H3477" i="3"/>
  <c r="I3477" i="3"/>
  <c r="J3477" i="3"/>
  <c r="H3478" i="3"/>
  <c r="I3478" i="3"/>
  <c r="J3478" i="3"/>
  <c r="H3479" i="3"/>
  <c r="I3479" i="3"/>
  <c r="J3479" i="3"/>
  <c r="H3480" i="3"/>
  <c r="I3480" i="3"/>
  <c r="J3480" i="3"/>
  <c r="H3481" i="3"/>
  <c r="I3481" i="3"/>
  <c r="J3481" i="3"/>
  <c r="H3482" i="3"/>
  <c r="I3482" i="3"/>
  <c r="J3482" i="3"/>
  <c r="H3483" i="3"/>
  <c r="I3483" i="3"/>
  <c r="J3483" i="3"/>
  <c r="H3484" i="3"/>
  <c r="I3484" i="3"/>
  <c r="J3484" i="3"/>
  <c r="H3485" i="3"/>
  <c r="I3485" i="3"/>
  <c r="J3485" i="3"/>
  <c r="H3486" i="3"/>
  <c r="I3486" i="3"/>
  <c r="J3486" i="3"/>
  <c r="H3487" i="3"/>
  <c r="I3487" i="3"/>
  <c r="J3487" i="3"/>
  <c r="H3488" i="3"/>
  <c r="I3488" i="3"/>
  <c r="J3488" i="3"/>
  <c r="H3489" i="3"/>
  <c r="I3489" i="3"/>
  <c r="J3489" i="3"/>
  <c r="H3490" i="3"/>
  <c r="I3490" i="3"/>
  <c r="J3490" i="3"/>
  <c r="H3491" i="3"/>
  <c r="I3491" i="3"/>
  <c r="J3491" i="3"/>
  <c r="H3492" i="3"/>
  <c r="I3492" i="3"/>
  <c r="J3492" i="3"/>
  <c r="H3493" i="3"/>
  <c r="I3493" i="3"/>
  <c r="J3493" i="3"/>
  <c r="H3494" i="3"/>
  <c r="I3494" i="3"/>
  <c r="J3494" i="3"/>
  <c r="H3495" i="3"/>
  <c r="I3495" i="3"/>
  <c r="J3495" i="3"/>
  <c r="H3496" i="3"/>
  <c r="I3496" i="3"/>
  <c r="J3496" i="3"/>
  <c r="H3497" i="3"/>
  <c r="I3497" i="3"/>
  <c r="J3497" i="3"/>
  <c r="H3498" i="3"/>
  <c r="I3498" i="3"/>
  <c r="J3498" i="3"/>
  <c r="H3499" i="3"/>
  <c r="I3499" i="3"/>
  <c r="J3499" i="3"/>
  <c r="H3500" i="3"/>
  <c r="I3500" i="3"/>
  <c r="J3500" i="3"/>
  <c r="H3501" i="3"/>
  <c r="I3501" i="3"/>
  <c r="J3501" i="3"/>
  <c r="H3502" i="3"/>
  <c r="I3502" i="3"/>
  <c r="J3502" i="3"/>
  <c r="H3503" i="3"/>
  <c r="I3503" i="3"/>
  <c r="J3503" i="3"/>
  <c r="H3504" i="3"/>
  <c r="I3504" i="3"/>
  <c r="J3504" i="3"/>
  <c r="H3505" i="3"/>
  <c r="I3505" i="3"/>
  <c r="J3505" i="3"/>
  <c r="H3506" i="3"/>
  <c r="I3506" i="3"/>
  <c r="J3506" i="3"/>
  <c r="H3507" i="3"/>
  <c r="I3507" i="3"/>
  <c r="J3507" i="3"/>
  <c r="H3508" i="3"/>
  <c r="I3508" i="3"/>
  <c r="J3508" i="3"/>
  <c r="H3509" i="3"/>
  <c r="I3509" i="3"/>
  <c r="J3509" i="3"/>
  <c r="H3510" i="3"/>
  <c r="I3510" i="3"/>
  <c r="J3510" i="3"/>
  <c r="H3511" i="3"/>
  <c r="I3511" i="3"/>
  <c r="J3511" i="3"/>
  <c r="H3512" i="3"/>
  <c r="I3512" i="3"/>
  <c r="J3512" i="3"/>
  <c r="H3513" i="3"/>
  <c r="I3513" i="3"/>
  <c r="J3513" i="3"/>
  <c r="H3514" i="3"/>
  <c r="I3514" i="3"/>
  <c r="J3514" i="3"/>
  <c r="H3515" i="3"/>
  <c r="I3515" i="3"/>
  <c r="J3515" i="3"/>
  <c r="H3516" i="3"/>
  <c r="I3516" i="3"/>
  <c r="J3516" i="3"/>
  <c r="H3517" i="3"/>
  <c r="I3517" i="3"/>
  <c r="J3517" i="3"/>
  <c r="H3518" i="3"/>
  <c r="I3518" i="3"/>
  <c r="J3518" i="3"/>
  <c r="H3519" i="3"/>
  <c r="I3519" i="3"/>
  <c r="J3519" i="3"/>
  <c r="H3520" i="3"/>
  <c r="I3520" i="3"/>
  <c r="J3520" i="3"/>
  <c r="H3521" i="3"/>
  <c r="I3521" i="3"/>
  <c r="J3521" i="3"/>
  <c r="H3522" i="3"/>
  <c r="I3522" i="3"/>
  <c r="J3522" i="3"/>
  <c r="H3523" i="3"/>
  <c r="I3523" i="3"/>
  <c r="J3523" i="3"/>
  <c r="H3524" i="3"/>
  <c r="I3524" i="3"/>
  <c r="J3524" i="3"/>
  <c r="H3525" i="3"/>
  <c r="I3525" i="3"/>
  <c r="J3525" i="3"/>
  <c r="H3526" i="3"/>
  <c r="I3526" i="3"/>
  <c r="J3526" i="3"/>
  <c r="H3527" i="3"/>
  <c r="I3527" i="3"/>
  <c r="J3527" i="3"/>
  <c r="H3528" i="3"/>
  <c r="I3528" i="3"/>
  <c r="J3528" i="3"/>
  <c r="H3529" i="3"/>
  <c r="I3529" i="3"/>
  <c r="J3529" i="3"/>
  <c r="H3530" i="3"/>
  <c r="I3530" i="3"/>
  <c r="J3530" i="3"/>
  <c r="H3531" i="3"/>
  <c r="I3531" i="3"/>
  <c r="J3531" i="3"/>
  <c r="H3532" i="3"/>
  <c r="I3532" i="3"/>
  <c r="J3532" i="3"/>
  <c r="H3533" i="3"/>
  <c r="I3533" i="3"/>
  <c r="J3533" i="3"/>
  <c r="H3534" i="3"/>
  <c r="I3534" i="3"/>
  <c r="J3534" i="3"/>
  <c r="H3535" i="3"/>
  <c r="I3535" i="3"/>
  <c r="J3535" i="3"/>
  <c r="H3536" i="3"/>
  <c r="I3536" i="3"/>
  <c r="J3536" i="3"/>
  <c r="H3537" i="3"/>
  <c r="I3537" i="3"/>
  <c r="J3537" i="3"/>
  <c r="H3538" i="3"/>
  <c r="I3538" i="3"/>
  <c r="J3538" i="3"/>
  <c r="H3539" i="3"/>
  <c r="I3539" i="3"/>
  <c r="J3539" i="3"/>
  <c r="H3540" i="3"/>
  <c r="I3540" i="3"/>
  <c r="J3540" i="3"/>
  <c r="H3541" i="3"/>
  <c r="I3541" i="3"/>
  <c r="J3541" i="3"/>
  <c r="H3542" i="3"/>
  <c r="I3542" i="3"/>
  <c r="J3542" i="3"/>
  <c r="H3543" i="3"/>
  <c r="I3543" i="3"/>
  <c r="J3543" i="3"/>
  <c r="H3544" i="3"/>
  <c r="I3544" i="3"/>
  <c r="J3544" i="3"/>
  <c r="H3545" i="3"/>
  <c r="I3545" i="3"/>
  <c r="J3545" i="3"/>
  <c r="H3546" i="3"/>
  <c r="I3546" i="3"/>
  <c r="J3546" i="3"/>
  <c r="H3547" i="3"/>
  <c r="I3547" i="3"/>
  <c r="J3547" i="3"/>
  <c r="H3548" i="3"/>
  <c r="I3548" i="3"/>
  <c r="J3548" i="3"/>
  <c r="H3549" i="3"/>
  <c r="I3549" i="3"/>
  <c r="J3549" i="3"/>
  <c r="H3550" i="3"/>
  <c r="I3550" i="3"/>
  <c r="J3550" i="3"/>
  <c r="H3551" i="3"/>
  <c r="I3551" i="3"/>
  <c r="J3551" i="3"/>
  <c r="H3552" i="3"/>
  <c r="I3552" i="3"/>
  <c r="J3552" i="3"/>
  <c r="H3553" i="3"/>
  <c r="I3553" i="3"/>
  <c r="J3553" i="3"/>
  <c r="H3554" i="3"/>
  <c r="I3554" i="3"/>
  <c r="J3554" i="3"/>
  <c r="H3555" i="3"/>
  <c r="I3555" i="3"/>
  <c r="J3555" i="3"/>
  <c r="H3556" i="3"/>
  <c r="I3556" i="3"/>
  <c r="J3556" i="3"/>
  <c r="H3557" i="3"/>
  <c r="I3557" i="3"/>
  <c r="J3557" i="3"/>
  <c r="H3558" i="3"/>
  <c r="I3558" i="3"/>
  <c r="J3558" i="3"/>
  <c r="H3559" i="3"/>
  <c r="I3559" i="3"/>
  <c r="J3559" i="3"/>
  <c r="H3560" i="3"/>
  <c r="I3560" i="3"/>
  <c r="J3560" i="3"/>
  <c r="H3561" i="3"/>
  <c r="I3561" i="3"/>
  <c r="J3561" i="3"/>
  <c r="H3562" i="3"/>
  <c r="I3562" i="3"/>
  <c r="J3562" i="3"/>
  <c r="H3563" i="3"/>
  <c r="I3563" i="3"/>
  <c r="J3563" i="3"/>
  <c r="H3564" i="3"/>
  <c r="I3564" i="3"/>
  <c r="J3564" i="3"/>
  <c r="H3565" i="3"/>
  <c r="I3565" i="3"/>
  <c r="J3565" i="3"/>
  <c r="H3566" i="3"/>
  <c r="I3566" i="3"/>
  <c r="J3566" i="3"/>
  <c r="H3567" i="3"/>
  <c r="I3567" i="3"/>
  <c r="J3567" i="3"/>
  <c r="H3568" i="3"/>
  <c r="I3568" i="3"/>
  <c r="J3568" i="3"/>
  <c r="H3569" i="3"/>
  <c r="I3569" i="3"/>
  <c r="J3569" i="3"/>
  <c r="H3570" i="3"/>
  <c r="I3570" i="3"/>
  <c r="J3570" i="3"/>
  <c r="H3571" i="3"/>
  <c r="I3571" i="3"/>
  <c r="J3571" i="3"/>
  <c r="H3572" i="3"/>
  <c r="I3572" i="3"/>
  <c r="J3572" i="3"/>
  <c r="H3573" i="3"/>
  <c r="I3573" i="3"/>
  <c r="J3573" i="3"/>
  <c r="H3574" i="3"/>
  <c r="I3574" i="3"/>
  <c r="J3574" i="3"/>
  <c r="H3575" i="3"/>
  <c r="I3575" i="3"/>
  <c r="J3575" i="3"/>
  <c r="H3576" i="3"/>
  <c r="I3576" i="3"/>
  <c r="J3576" i="3"/>
  <c r="H3577" i="3"/>
  <c r="I3577" i="3"/>
  <c r="J3577" i="3"/>
  <c r="H3578" i="3"/>
  <c r="I3578" i="3"/>
  <c r="J3578" i="3"/>
  <c r="H3579" i="3"/>
  <c r="I3579" i="3"/>
  <c r="J3579" i="3"/>
  <c r="H3580" i="3"/>
  <c r="I3580" i="3"/>
  <c r="J3580" i="3"/>
  <c r="H3581" i="3"/>
  <c r="I3581" i="3"/>
  <c r="J3581" i="3"/>
  <c r="H3582" i="3"/>
  <c r="I3582" i="3"/>
  <c r="J3582" i="3"/>
  <c r="H3583" i="3"/>
  <c r="I3583" i="3"/>
  <c r="J3583" i="3"/>
  <c r="H3584" i="3"/>
  <c r="I3584" i="3"/>
  <c r="J3584" i="3"/>
  <c r="H3585" i="3"/>
  <c r="I3585" i="3"/>
  <c r="J3585" i="3"/>
  <c r="H3586" i="3"/>
  <c r="I3586" i="3"/>
  <c r="J3586" i="3"/>
  <c r="H3587" i="3"/>
  <c r="I3587" i="3"/>
  <c r="J3587" i="3"/>
  <c r="H3588" i="3"/>
  <c r="I3588" i="3"/>
  <c r="J3588" i="3"/>
  <c r="H3589" i="3"/>
  <c r="I3589" i="3"/>
  <c r="J3589" i="3"/>
  <c r="H3590" i="3"/>
  <c r="I3590" i="3"/>
  <c r="J3590" i="3"/>
  <c r="H3591" i="3"/>
  <c r="I3591" i="3"/>
  <c r="J3591" i="3"/>
  <c r="H3592" i="3"/>
  <c r="I3592" i="3"/>
  <c r="J3592" i="3"/>
  <c r="H3593" i="3"/>
  <c r="I3593" i="3"/>
  <c r="J3593" i="3"/>
  <c r="H3594" i="3"/>
  <c r="I3594" i="3"/>
  <c r="J3594" i="3"/>
  <c r="H3595" i="3"/>
  <c r="I3595" i="3"/>
  <c r="J3595" i="3"/>
  <c r="H3596" i="3"/>
  <c r="I3596" i="3"/>
  <c r="J3596" i="3"/>
  <c r="H3597" i="3"/>
  <c r="I3597" i="3"/>
  <c r="J3597" i="3"/>
  <c r="H3598" i="3"/>
  <c r="I3598" i="3"/>
  <c r="J3598" i="3"/>
  <c r="H3599" i="3"/>
  <c r="I3599" i="3"/>
  <c r="J3599" i="3"/>
  <c r="H3600" i="3"/>
  <c r="I3600" i="3"/>
  <c r="J3600" i="3"/>
  <c r="H3601" i="3"/>
  <c r="I3601" i="3"/>
  <c r="J3601" i="3"/>
  <c r="H3602" i="3"/>
  <c r="I3602" i="3"/>
  <c r="J3602" i="3"/>
  <c r="H3603" i="3"/>
  <c r="I3603" i="3"/>
  <c r="J3603" i="3"/>
  <c r="H3604" i="3"/>
  <c r="I3604" i="3"/>
  <c r="J3604" i="3"/>
  <c r="H3605" i="3"/>
  <c r="I3605" i="3"/>
  <c r="J3605" i="3"/>
  <c r="H3606" i="3"/>
  <c r="I3606" i="3"/>
  <c r="J3606" i="3"/>
  <c r="H3607" i="3"/>
  <c r="I3607" i="3"/>
  <c r="J3607" i="3"/>
  <c r="H3608" i="3"/>
  <c r="I3608" i="3"/>
  <c r="J3608" i="3"/>
  <c r="H3609" i="3"/>
  <c r="I3609" i="3"/>
  <c r="J3609" i="3"/>
  <c r="H3610" i="3"/>
  <c r="I3610" i="3"/>
  <c r="J3610" i="3"/>
  <c r="H3611" i="3"/>
  <c r="I3611" i="3"/>
  <c r="J3611" i="3"/>
  <c r="H3612" i="3"/>
  <c r="I3612" i="3"/>
  <c r="J3612" i="3"/>
  <c r="H3613" i="3"/>
  <c r="I3613" i="3"/>
  <c r="J3613" i="3"/>
  <c r="H3614" i="3"/>
  <c r="I3614" i="3"/>
  <c r="J3614" i="3"/>
  <c r="H3615" i="3"/>
  <c r="I3615" i="3"/>
  <c r="J3615" i="3"/>
  <c r="H3616" i="3"/>
  <c r="I3616" i="3"/>
  <c r="J3616" i="3"/>
  <c r="H3617" i="3"/>
  <c r="I3617" i="3"/>
  <c r="J3617" i="3"/>
  <c r="H3618" i="3"/>
  <c r="I3618" i="3"/>
  <c r="J3618" i="3"/>
  <c r="H3619" i="3"/>
  <c r="I3619" i="3"/>
  <c r="J3619" i="3"/>
  <c r="H3620" i="3"/>
  <c r="I3620" i="3"/>
  <c r="J3620" i="3"/>
  <c r="H3621" i="3"/>
  <c r="I3621" i="3"/>
  <c r="J3621" i="3"/>
  <c r="H3622" i="3"/>
  <c r="I3622" i="3"/>
  <c r="J3622" i="3"/>
  <c r="H3623" i="3"/>
  <c r="I3623" i="3"/>
  <c r="J3623" i="3"/>
  <c r="H3624" i="3"/>
  <c r="I3624" i="3"/>
  <c r="J3624" i="3"/>
  <c r="H3625" i="3"/>
  <c r="I3625" i="3"/>
  <c r="J3625" i="3"/>
  <c r="H3626" i="3"/>
  <c r="I3626" i="3"/>
  <c r="J3626" i="3"/>
  <c r="H3627" i="3"/>
  <c r="I3627" i="3"/>
  <c r="J3627" i="3"/>
  <c r="H3628" i="3"/>
  <c r="I3628" i="3"/>
  <c r="J3628" i="3"/>
  <c r="H3629" i="3"/>
  <c r="I3629" i="3"/>
  <c r="J3629" i="3"/>
  <c r="H3630" i="3"/>
  <c r="I3630" i="3"/>
  <c r="J3630" i="3"/>
  <c r="H3631" i="3"/>
  <c r="I3631" i="3"/>
  <c r="J3631" i="3"/>
  <c r="H3632" i="3"/>
  <c r="I3632" i="3"/>
  <c r="J3632" i="3"/>
  <c r="H3633" i="3"/>
  <c r="I3633" i="3"/>
  <c r="J3633" i="3"/>
  <c r="H3634" i="3"/>
  <c r="I3634" i="3"/>
  <c r="J3634" i="3"/>
  <c r="H3635" i="3"/>
  <c r="I3635" i="3"/>
  <c r="J3635" i="3"/>
  <c r="H3636" i="3"/>
  <c r="I3636" i="3"/>
  <c r="J3636" i="3"/>
  <c r="H3637" i="3"/>
  <c r="I3637" i="3"/>
  <c r="J3637" i="3"/>
  <c r="H3638" i="3"/>
  <c r="I3638" i="3"/>
  <c r="J3638" i="3"/>
  <c r="H3639" i="3"/>
  <c r="I3639" i="3"/>
  <c r="J3639" i="3"/>
  <c r="H3640" i="3"/>
  <c r="I3640" i="3"/>
  <c r="J3640" i="3"/>
  <c r="H3641" i="3"/>
  <c r="I3641" i="3"/>
  <c r="J3641" i="3"/>
  <c r="H3642" i="3"/>
  <c r="I3642" i="3"/>
  <c r="J3642" i="3"/>
  <c r="H3643" i="3"/>
  <c r="I3643" i="3"/>
  <c r="J3643" i="3"/>
  <c r="H3644" i="3"/>
  <c r="I3644" i="3"/>
  <c r="J3644" i="3"/>
  <c r="H3645" i="3"/>
  <c r="I3645" i="3"/>
  <c r="J3645" i="3"/>
  <c r="H3646" i="3"/>
  <c r="I3646" i="3"/>
  <c r="J3646" i="3"/>
  <c r="H3647" i="3"/>
  <c r="I3647" i="3"/>
  <c r="J3647" i="3"/>
  <c r="H3648" i="3"/>
  <c r="I3648" i="3"/>
  <c r="J3648" i="3"/>
  <c r="H3649" i="3"/>
  <c r="I3649" i="3"/>
  <c r="J3649" i="3"/>
  <c r="H3650" i="3"/>
  <c r="I3650" i="3"/>
  <c r="J3650" i="3"/>
  <c r="H3651" i="3"/>
  <c r="I3651" i="3"/>
  <c r="J3651" i="3"/>
  <c r="H3652" i="3"/>
  <c r="I3652" i="3"/>
  <c r="J3652" i="3"/>
  <c r="H3653" i="3"/>
  <c r="I3653" i="3"/>
  <c r="J3653" i="3"/>
  <c r="H3654" i="3"/>
  <c r="I3654" i="3"/>
  <c r="J3654" i="3"/>
  <c r="H3655" i="3"/>
  <c r="I3655" i="3"/>
  <c r="J3655" i="3"/>
  <c r="H3656" i="3"/>
  <c r="I3656" i="3"/>
  <c r="J3656" i="3"/>
  <c r="H3657" i="3"/>
  <c r="I3657" i="3"/>
  <c r="J3657" i="3"/>
  <c r="H3658" i="3"/>
  <c r="I3658" i="3"/>
  <c r="J3658" i="3"/>
  <c r="H3659" i="3"/>
  <c r="I3659" i="3"/>
  <c r="J3659" i="3"/>
  <c r="H3660" i="3"/>
  <c r="I3660" i="3"/>
  <c r="J3660" i="3"/>
  <c r="H3661" i="3"/>
  <c r="I3661" i="3"/>
  <c r="J3661" i="3"/>
  <c r="H3662" i="3"/>
  <c r="I3662" i="3"/>
  <c r="J3662" i="3"/>
  <c r="H3663" i="3"/>
  <c r="I3663" i="3"/>
  <c r="J3663" i="3"/>
  <c r="H3664" i="3"/>
  <c r="I3664" i="3"/>
  <c r="J3664" i="3"/>
  <c r="H3665" i="3"/>
  <c r="I3665" i="3"/>
  <c r="J3665" i="3"/>
  <c r="H3666" i="3"/>
  <c r="I3666" i="3"/>
  <c r="J3666" i="3"/>
  <c r="H3667" i="3"/>
  <c r="I3667" i="3"/>
  <c r="J3667" i="3"/>
  <c r="H3668" i="3"/>
  <c r="I3668" i="3"/>
  <c r="J3668" i="3"/>
  <c r="H3669" i="3"/>
  <c r="I3669" i="3"/>
  <c r="J3669" i="3"/>
  <c r="H3670" i="3"/>
  <c r="I3670" i="3"/>
  <c r="J3670" i="3"/>
  <c r="H3671" i="3"/>
  <c r="I3671" i="3"/>
  <c r="J3671" i="3"/>
  <c r="H3672" i="3"/>
  <c r="I3672" i="3"/>
  <c r="J3672" i="3"/>
  <c r="H3673" i="3"/>
  <c r="I3673" i="3"/>
  <c r="J3673" i="3"/>
  <c r="H3674" i="3"/>
  <c r="I3674" i="3"/>
  <c r="J3674" i="3"/>
  <c r="H3675" i="3"/>
  <c r="I3675" i="3"/>
  <c r="J3675" i="3"/>
  <c r="H3676" i="3"/>
  <c r="I3676" i="3"/>
  <c r="J3676" i="3"/>
  <c r="H3677" i="3"/>
  <c r="I3677" i="3"/>
  <c r="J3677" i="3"/>
  <c r="H3678" i="3"/>
  <c r="I3678" i="3"/>
  <c r="J3678" i="3"/>
  <c r="H3679" i="3"/>
  <c r="I3679" i="3"/>
  <c r="J3679" i="3"/>
  <c r="H3680" i="3"/>
  <c r="I3680" i="3"/>
  <c r="J3680" i="3"/>
  <c r="H3681" i="3"/>
  <c r="I3681" i="3"/>
  <c r="J3681" i="3"/>
  <c r="H3682" i="3"/>
  <c r="I3682" i="3"/>
  <c r="J3682" i="3"/>
  <c r="H3683" i="3"/>
  <c r="I3683" i="3"/>
  <c r="J3683" i="3"/>
  <c r="H3684" i="3"/>
  <c r="I3684" i="3"/>
  <c r="J3684" i="3"/>
  <c r="H3685" i="3"/>
  <c r="I3685" i="3"/>
  <c r="J3685" i="3"/>
  <c r="H3686" i="3"/>
  <c r="I3686" i="3"/>
  <c r="J3686" i="3"/>
  <c r="H3687" i="3"/>
  <c r="I3687" i="3"/>
  <c r="J3687" i="3"/>
  <c r="H3688" i="3"/>
  <c r="I3688" i="3"/>
  <c r="J3688" i="3"/>
  <c r="H3689" i="3"/>
  <c r="I3689" i="3"/>
  <c r="J3689" i="3"/>
  <c r="H3690" i="3"/>
  <c r="I3690" i="3"/>
  <c r="J3690" i="3"/>
  <c r="H3691" i="3"/>
  <c r="I3691" i="3"/>
  <c r="J3691" i="3"/>
  <c r="H3692" i="3"/>
  <c r="I3692" i="3"/>
  <c r="J3692" i="3"/>
  <c r="H3693" i="3"/>
  <c r="I3693" i="3"/>
  <c r="J3693" i="3"/>
  <c r="H3694" i="3"/>
  <c r="I3694" i="3"/>
  <c r="J3694" i="3"/>
  <c r="H3695" i="3"/>
  <c r="I3695" i="3"/>
  <c r="J3695" i="3"/>
  <c r="H3696" i="3"/>
  <c r="I3696" i="3"/>
  <c r="J3696" i="3"/>
  <c r="H3697" i="3"/>
  <c r="I3697" i="3"/>
  <c r="J3697" i="3"/>
  <c r="H3698" i="3"/>
  <c r="I3698" i="3"/>
  <c r="J3698" i="3"/>
  <c r="H3699" i="3"/>
  <c r="I3699" i="3"/>
  <c r="J3699" i="3"/>
  <c r="H3700" i="3"/>
  <c r="I3700" i="3"/>
  <c r="J3700" i="3"/>
  <c r="H3701" i="3"/>
  <c r="I3701" i="3"/>
  <c r="J3701" i="3"/>
  <c r="H3702" i="3"/>
  <c r="I3702" i="3"/>
  <c r="J3702" i="3"/>
  <c r="H3703" i="3"/>
  <c r="I3703" i="3"/>
  <c r="J3703" i="3"/>
  <c r="H3704" i="3"/>
  <c r="I3704" i="3"/>
  <c r="J3704" i="3"/>
  <c r="H3705" i="3"/>
  <c r="I3705" i="3"/>
  <c r="J3705" i="3"/>
  <c r="H3706" i="3"/>
  <c r="I3706" i="3"/>
  <c r="J3706" i="3"/>
  <c r="H3707" i="3"/>
  <c r="I3707" i="3"/>
  <c r="J3707" i="3"/>
  <c r="H3708" i="3"/>
  <c r="I3708" i="3"/>
  <c r="J3708" i="3"/>
  <c r="H3709" i="3"/>
  <c r="I3709" i="3"/>
  <c r="J3709" i="3"/>
  <c r="H3710" i="3"/>
  <c r="I3710" i="3"/>
  <c r="J3710" i="3"/>
  <c r="H3711" i="3"/>
  <c r="I3711" i="3"/>
  <c r="J3711" i="3"/>
  <c r="H3712" i="3"/>
  <c r="I3712" i="3"/>
  <c r="J3712" i="3"/>
  <c r="H3713" i="3"/>
  <c r="I3713" i="3"/>
  <c r="J3713" i="3"/>
  <c r="H3714" i="3"/>
  <c r="I3714" i="3"/>
  <c r="J3714" i="3"/>
  <c r="H3715" i="3"/>
  <c r="I3715" i="3"/>
  <c r="J3715" i="3"/>
  <c r="H3716" i="3"/>
  <c r="I3716" i="3"/>
  <c r="J3716" i="3"/>
  <c r="H3717" i="3"/>
  <c r="I3717" i="3"/>
  <c r="J3717" i="3"/>
  <c r="H3718" i="3"/>
  <c r="I3718" i="3"/>
  <c r="J3718" i="3"/>
  <c r="H3719" i="3"/>
  <c r="I3719" i="3"/>
  <c r="J3719" i="3"/>
  <c r="H3720" i="3"/>
  <c r="I3720" i="3"/>
  <c r="J3720" i="3"/>
  <c r="H3721" i="3"/>
  <c r="I3721" i="3"/>
  <c r="J3721" i="3"/>
  <c r="H3722" i="3"/>
  <c r="I3722" i="3"/>
  <c r="J3722" i="3"/>
  <c r="H3723" i="3"/>
  <c r="I3723" i="3"/>
  <c r="J3723" i="3"/>
  <c r="H3724" i="3"/>
  <c r="I3724" i="3"/>
  <c r="J3724" i="3"/>
  <c r="H3725" i="3"/>
  <c r="I3725" i="3"/>
  <c r="J3725" i="3"/>
  <c r="H3726" i="3"/>
  <c r="I3726" i="3"/>
  <c r="J3726" i="3"/>
  <c r="H3727" i="3"/>
  <c r="I3727" i="3"/>
  <c r="J3727" i="3"/>
  <c r="H3728" i="3"/>
  <c r="I3728" i="3"/>
  <c r="J3728" i="3"/>
  <c r="H3729" i="3"/>
  <c r="I3729" i="3"/>
  <c r="J3729" i="3"/>
  <c r="H3730" i="3"/>
  <c r="I3730" i="3"/>
  <c r="J3730" i="3"/>
  <c r="H3731" i="3"/>
  <c r="I3731" i="3"/>
  <c r="J3731" i="3"/>
  <c r="H3732" i="3"/>
  <c r="I3732" i="3"/>
  <c r="J3732" i="3"/>
  <c r="H3733" i="3"/>
  <c r="I3733" i="3"/>
  <c r="J3733" i="3"/>
  <c r="H3734" i="3"/>
  <c r="I3734" i="3"/>
  <c r="J3734" i="3"/>
  <c r="H3735" i="3"/>
  <c r="I3735" i="3"/>
  <c r="J3735" i="3"/>
  <c r="H3736" i="3"/>
  <c r="I3736" i="3"/>
  <c r="J3736" i="3"/>
  <c r="H3737" i="3"/>
  <c r="I3737" i="3"/>
  <c r="J3737" i="3"/>
  <c r="H3738" i="3"/>
  <c r="I3738" i="3"/>
  <c r="J3738" i="3"/>
  <c r="H3739" i="3"/>
  <c r="I3739" i="3"/>
  <c r="J3739" i="3"/>
  <c r="H3740" i="3"/>
  <c r="I3740" i="3"/>
  <c r="J3740" i="3"/>
  <c r="H3741" i="3"/>
  <c r="I3741" i="3"/>
  <c r="J3741" i="3"/>
  <c r="H3742" i="3"/>
  <c r="I3742" i="3"/>
  <c r="J3742" i="3"/>
  <c r="H3743" i="3"/>
  <c r="I3743" i="3"/>
  <c r="J3743" i="3"/>
  <c r="H3744" i="3"/>
  <c r="I3744" i="3"/>
  <c r="J3744" i="3"/>
  <c r="H3745" i="3"/>
  <c r="I3745" i="3"/>
  <c r="J3745" i="3"/>
  <c r="H3746" i="3"/>
  <c r="I3746" i="3"/>
  <c r="J3746" i="3"/>
  <c r="H3747" i="3"/>
  <c r="I3747" i="3"/>
  <c r="J3747" i="3"/>
  <c r="H3748" i="3"/>
  <c r="I3748" i="3"/>
  <c r="J3748" i="3"/>
  <c r="H3749" i="3"/>
  <c r="I3749" i="3"/>
  <c r="J3749" i="3"/>
  <c r="H3750" i="3"/>
  <c r="I3750" i="3"/>
  <c r="J3750" i="3"/>
  <c r="H3751" i="3"/>
  <c r="I3751" i="3"/>
  <c r="J3751" i="3"/>
  <c r="H3752" i="3"/>
  <c r="I3752" i="3"/>
  <c r="J3752" i="3"/>
  <c r="H3753" i="3"/>
  <c r="I3753" i="3"/>
  <c r="J3753" i="3"/>
  <c r="H3754" i="3"/>
  <c r="I3754" i="3"/>
  <c r="J3754" i="3"/>
  <c r="H3755" i="3"/>
  <c r="I3755" i="3"/>
  <c r="J3755" i="3"/>
  <c r="H3756" i="3"/>
  <c r="I3756" i="3"/>
  <c r="J3756" i="3"/>
  <c r="H3757" i="3"/>
  <c r="I3757" i="3"/>
  <c r="J3757" i="3"/>
  <c r="H3758" i="3"/>
  <c r="I3758" i="3"/>
  <c r="J3758" i="3"/>
  <c r="H3759" i="3"/>
  <c r="I3759" i="3"/>
  <c r="J3759" i="3"/>
  <c r="H3760" i="3"/>
  <c r="I3760" i="3"/>
  <c r="J3760" i="3"/>
  <c r="H3761" i="3"/>
  <c r="I3761" i="3"/>
  <c r="J3761" i="3"/>
  <c r="H3762" i="3"/>
  <c r="I3762" i="3"/>
  <c r="J3762" i="3"/>
  <c r="H3763" i="3"/>
  <c r="I3763" i="3"/>
  <c r="J3763" i="3"/>
  <c r="H3764" i="3"/>
  <c r="I3764" i="3"/>
  <c r="J3764" i="3"/>
  <c r="H3765" i="3"/>
  <c r="I3765" i="3"/>
  <c r="J3765" i="3"/>
  <c r="H3766" i="3"/>
  <c r="I3766" i="3"/>
  <c r="J3766" i="3"/>
  <c r="H3767" i="3"/>
  <c r="I3767" i="3"/>
  <c r="J3767" i="3"/>
  <c r="H3768" i="3"/>
  <c r="I3768" i="3"/>
  <c r="J3768" i="3"/>
  <c r="H3769" i="3"/>
  <c r="I3769" i="3"/>
  <c r="J3769" i="3"/>
  <c r="H3770" i="3"/>
  <c r="I3770" i="3"/>
  <c r="J3770" i="3"/>
  <c r="H3771" i="3"/>
  <c r="I3771" i="3"/>
  <c r="J3771" i="3"/>
  <c r="H3772" i="3"/>
  <c r="I3772" i="3"/>
  <c r="J3772" i="3"/>
  <c r="H3773" i="3"/>
  <c r="I3773" i="3"/>
  <c r="J3773" i="3"/>
  <c r="H3774" i="3"/>
  <c r="I3774" i="3"/>
  <c r="J3774" i="3"/>
  <c r="H3775" i="3"/>
  <c r="I3775" i="3"/>
  <c r="J3775" i="3"/>
  <c r="H3776" i="3"/>
  <c r="I3776" i="3"/>
  <c r="J3776" i="3"/>
  <c r="H3777" i="3"/>
  <c r="I3777" i="3"/>
  <c r="J3777" i="3"/>
  <c r="H3778" i="3"/>
  <c r="I3778" i="3"/>
  <c r="J3778" i="3"/>
  <c r="H3779" i="3"/>
  <c r="I3779" i="3"/>
  <c r="J3779" i="3"/>
  <c r="H3780" i="3"/>
  <c r="I3780" i="3"/>
  <c r="J3780" i="3"/>
  <c r="H3781" i="3"/>
  <c r="I3781" i="3"/>
  <c r="J3781" i="3"/>
  <c r="H3782" i="3"/>
  <c r="I3782" i="3"/>
  <c r="J3782" i="3"/>
  <c r="H3783" i="3"/>
  <c r="I3783" i="3"/>
  <c r="J3783" i="3"/>
  <c r="H3784" i="3"/>
  <c r="I3784" i="3"/>
  <c r="J3784" i="3"/>
  <c r="H3785" i="3"/>
  <c r="I3785" i="3"/>
  <c r="J3785" i="3"/>
  <c r="H3786" i="3"/>
  <c r="I3786" i="3"/>
  <c r="J3786" i="3"/>
  <c r="H3787" i="3"/>
  <c r="I3787" i="3"/>
  <c r="J3787" i="3"/>
  <c r="H3788" i="3"/>
  <c r="I3788" i="3"/>
  <c r="J3788" i="3"/>
  <c r="H3789" i="3"/>
  <c r="I3789" i="3"/>
  <c r="J3789" i="3"/>
  <c r="H3790" i="3"/>
  <c r="I3790" i="3"/>
  <c r="J3790" i="3"/>
  <c r="H3791" i="3"/>
  <c r="I3791" i="3"/>
  <c r="J3791" i="3"/>
  <c r="H3792" i="3"/>
  <c r="I3792" i="3"/>
  <c r="J3792" i="3"/>
  <c r="H3793" i="3"/>
  <c r="I3793" i="3"/>
  <c r="J3793" i="3"/>
  <c r="H3794" i="3"/>
  <c r="I3794" i="3"/>
  <c r="J3794" i="3"/>
  <c r="H3795" i="3"/>
  <c r="I3795" i="3"/>
  <c r="J3795" i="3"/>
  <c r="H3796" i="3"/>
  <c r="I3796" i="3"/>
  <c r="J3796" i="3"/>
  <c r="H3797" i="3"/>
  <c r="I3797" i="3"/>
  <c r="J3797" i="3"/>
  <c r="H3798" i="3"/>
  <c r="I3798" i="3"/>
  <c r="J3798" i="3"/>
  <c r="H3799" i="3"/>
  <c r="I3799" i="3"/>
  <c r="J3799" i="3"/>
  <c r="H3800" i="3"/>
  <c r="I3800" i="3"/>
  <c r="J3800" i="3"/>
  <c r="H3801" i="3"/>
  <c r="I3801" i="3"/>
  <c r="J3801" i="3"/>
  <c r="H3802" i="3"/>
  <c r="I3802" i="3"/>
  <c r="J3802" i="3"/>
  <c r="H3803" i="3"/>
  <c r="I3803" i="3"/>
  <c r="J3803" i="3"/>
  <c r="H3804" i="3"/>
  <c r="I3804" i="3"/>
  <c r="J3804" i="3"/>
  <c r="H3805" i="3"/>
  <c r="I3805" i="3"/>
  <c r="J3805" i="3"/>
  <c r="H3806" i="3"/>
  <c r="I3806" i="3"/>
  <c r="J3806" i="3"/>
  <c r="H3807" i="3"/>
  <c r="I3807" i="3"/>
  <c r="J3807" i="3"/>
  <c r="H3808" i="3"/>
  <c r="I3808" i="3"/>
  <c r="J3808" i="3"/>
  <c r="H3809" i="3"/>
  <c r="I3809" i="3"/>
  <c r="J3809" i="3"/>
  <c r="H3810" i="3"/>
  <c r="I3810" i="3"/>
  <c r="J3810" i="3"/>
  <c r="H3811" i="3"/>
  <c r="I3811" i="3"/>
  <c r="J3811" i="3"/>
  <c r="H3812" i="3"/>
  <c r="I3812" i="3"/>
  <c r="J3812" i="3"/>
  <c r="H3813" i="3"/>
  <c r="I3813" i="3"/>
  <c r="J3813" i="3"/>
  <c r="H3814" i="3"/>
  <c r="I3814" i="3"/>
  <c r="J3814" i="3"/>
  <c r="H3815" i="3"/>
  <c r="I3815" i="3"/>
  <c r="J3815" i="3"/>
  <c r="H3816" i="3"/>
  <c r="I3816" i="3"/>
  <c r="J3816" i="3"/>
  <c r="H3817" i="3"/>
  <c r="I3817" i="3"/>
  <c r="J3817" i="3"/>
  <c r="H3818" i="3"/>
  <c r="I3818" i="3"/>
  <c r="J3818" i="3"/>
  <c r="H3819" i="3"/>
  <c r="I3819" i="3"/>
  <c r="J3819" i="3"/>
  <c r="H3820" i="3"/>
  <c r="I3820" i="3"/>
  <c r="J3820" i="3"/>
  <c r="H3821" i="3"/>
  <c r="I3821" i="3"/>
  <c r="J3821" i="3"/>
  <c r="H3822" i="3"/>
  <c r="I3822" i="3"/>
  <c r="J3822" i="3"/>
  <c r="H3823" i="3"/>
  <c r="I3823" i="3"/>
  <c r="J3823" i="3"/>
  <c r="H3824" i="3"/>
  <c r="I3824" i="3"/>
  <c r="J3824" i="3"/>
  <c r="H3825" i="3"/>
  <c r="I3825" i="3"/>
  <c r="J3825" i="3"/>
  <c r="H3826" i="3"/>
  <c r="I3826" i="3"/>
  <c r="J3826" i="3"/>
  <c r="H3827" i="3"/>
  <c r="I3827" i="3"/>
  <c r="J3827" i="3"/>
  <c r="H3828" i="3"/>
  <c r="I3828" i="3"/>
  <c r="J3828" i="3"/>
  <c r="H3829" i="3"/>
  <c r="I3829" i="3"/>
  <c r="J3829" i="3"/>
  <c r="H3830" i="3"/>
  <c r="I3830" i="3"/>
  <c r="J3830" i="3"/>
  <c r="H3831" i="3"/>
  <c r="I3831" i="3"/>
  <c r="J3831" i="3"/>
  <c r="H3832" i="3"/>
  <c r="I3832" i="3"/>
  <c r="J3832" i="3"/>
  <c r="H3833" i="3"/>
  <c r="I3833" i="3"/>
  <c r="J3833" i="3"/>
  <c r="H3834" i="3"/>
  <c r="I3834" i="3"/>
  <c r="J3834" i="3"/>
  <c r="H3835" i="3"/>
  <c r="I3835" i="3"/>
  <c r="J3835" i="3"/>
  <c r="H3836" i="3"/>
  <c r="I3836" i="3"/>
  <c r="J3836" i="3"/>
  <c r="H3837" i="3"/>
  <c r="I3837" i="3"/>
  <c r="J3837" i="3"/>
  <c r="H3838" i="3"/>
  <c r="I3838" i="3"/>
  <c r="J3838" i="3"/>
  <c r="H3839" i="3"/>
  <c r="I3839" i="3"/>
  <c r="J3839" i="3"/>
  <c r="H3840" i="3"/>
  <c r="I3840" i="3"/>
  <c r="J3840" i="3"/>
  <c r="H3841" i="3"/>
  <c r="I3841" i="3"/>
  <c r="J3841" i="3"/>
  <c r="H3842" i="3"/>
  <c r="I3842" i="3"/>
  <c r="J3842" i="3"/>
  <c r="H3843" i="3"/>
  <c r="I3843" i="3"/>
  <c r="J3843" i="3"/>
  <c r="H3844" i="3"/>
  <c r="I3844" i="3"/>
  <c r="J3844" i="3"/>
  <c r="H3845" i="3"/>
  <c r="I3845" i="3"/>
  <c r="J3845" i="3"/>
  <c r="H3846" i="3"/>
  <c r="I3846" i="3"/>
  <c r="J3846" i="3"/>
  <c r="H3847" i="3"/>
  <c r="I3847" i="3"/>
  <c r="J3847" i="3"/>
  <c r="H3848" i="3"/>
  <c r="I3848" i="3"/>
  <c r="J3848" i="3"/>
  <c r="H3849" i="3"/>
  <c r="I3849" i="3"/>
  <c r="J3849" i="3"/>
  <c r="H3850" i="3"/>
  <c r="I3850" i="3"/>
  <c r="J3850" i="3"/>
  <c r="H3851" i="3"/>
  <c r="I3851" i="3"/>
  <c r="J3851" i="3"/>
  <c r="H3852" i="3"/>
  <c r="I3852" i="3"/>
  <c r="J3852" i="3"/>
  <c r="H3853" i="3"/>
  <c r="I3853" i="3"/>
  <c r="J3853" i="3"/>
  <c r="H3854" i="3"/>
  <c r="I3854" i="3"/>
  <c r="J3854" i="3"/>
  <c r="H3855" i="3"/>
  <c r="I3855" i="3"/>
  <c r="J3855" i="3"/>
  <c r="H3856" i="3"/>
  <c r="I3856" i="3"/>
  <c r="J3856" i="3"/>
  <c r="H3857" i="3"/>
  <c r="I3857" i="3"/>
  <c r="J3857" i="3"/>
  <c r="H3858" i="3"/>
  <c r="I3858" i="3"/>
  <c r="J3858" i="3"/>
  <c r="H3859" i="3"/>
  <c r="I3859" i="3"/>
  <c r="J3859" i="3"/>
  <c r="H3860" i="3"/>
  <c r="I3860" i="3"/>
  <c r="J3860" i="3"/>
  <c r="H3861" i="3"/>
  <c r="I3861" i="3"/>
  <c r="J3861" i="3"/>
  <c r="H3862" i="3"/>
  <c r="I3862" i="3"/>
  <c r="J3862" i="3"/>
  <c r="H3863" i="3"/>
  <c r="I3863" i="3"/>
  <c r="J3863" i="3"/>
  <c r="H3864" i="3"/>
  <c r="I3864" i="3"/>
  <c r="J3864" i="3"/>
  <c r="H3865" i="3"/>
  <c r="I3865" i="3"/>
  <c r="J3865" i="3"/>
  <c r="H3866" i="3"/>
  <c r="I3866" i="3"/>
  <c r="J3866" i="3"/>
  <c r="H3867" i="3"/>
  <c r="I3867" i="3"/>
  <c r="J3867" i="3"/>
  <c r="H3868" i="3"/>
  <c r="I3868" i="3"/>
  <c r="J3868" i="3"/>
  <c r="H3869" i="3"/>
  <c r="I3869" i="3"/>
  <c r="J3869" i="3"/>
  <c r="H3870" i="3"/>
  <c r="I3870" i="3"/>
  <c r="J3870" i="3"/>
  <c r="H3871" i="3"/>
  <c r="I3871" i="3"/>
  <c r="J3871" i="3"/>
  <c r="H3872" i="3"/>
  <c r="I3872" i="3"/>
  <c r="J3872" i="3"/>
  <c r="H3873" i="3"/>
  <c r="I3873" i="3"/>
  <c r="J3873" i="3"/>
  <c r="H3874" i="3"/>
  <c r="I3874" i="3"/>
  <c r="J3874" i="3"/>
  <c r="H3875" i="3"/>
  <c r="I3875" i="3"/>
  <c r="J3875" i="3"/>
  <c r="H3876" i="3"/>
  <c r="I3876" i="3"/>
  <c r="J3876" i="3"/>
  <c r="H3877" i="3"/>
  <c r="I3877" i="3"/>
  <c r="J3877" i="3"/>
  <c r="H3878" i="3"/>
  <c r="I3878" i="3"/>
  <c r="J3878" i="3"/>
  <c r="H3879" i="3"/>
  <c r="I3879" i="3"/>
  <c r="J3879" i="3"/>
  <c r="H3880" i="3"/>
  <c r="I3880" i="3"/>
  <c r="J3880" i="3"/>
  <c r="H3881" i="3"/>
  <c r="I3881" i="3"/>
  <c r="J3881" i="3"/>
  <c r="H3882" i="3"/>
  <c r="I3882" i="3"/>
  <c r="J3882" i="3"/>
  <c r="H3883" i="3"/>
  <c r="I3883" i="3"/>
  <c r="J3883" i="3"/>
  <c r="H3884" i="3"/>
  <c r="I3884" i="3"/>
  <c r="J3884" i="3"/>
  <c r="H3885" i="3"/>
  <c r="I3885" i="3"/>
  <c r="J3885" i="3"/>
  <c r="H3886" i="3"/>
  <c r="I3886" i="3"/>
  <c r="J3886" i="3"/>
  <c r="H3887" i="3"/>
  <c r="I3887" i="3"/>
  <c r="J3887" i="3"/>
  <c r="H3888" i="3"/>
  <c r="I3888" i="3"/>
  <c r="J3888" i="3"/>
  <c r="H3889" i="3"/>
  <c r="I3889" i="3"/>
  <c r="J3889" i="3"/>
  <c r="H3890" i="3"/>
  <c r="I3890" i="3"/>
  <c r="J3890" i="3"/>
  <c r="H3891" i="3"/>
  <c r="I3891" i="3"/>
  <c r="J3891" i="3"/>
  <c r="H3892" i="3"/>
  <c r="I3892" i="3"/>
  <c r="J3892" i="3"/>
  <c r="H3893" i="3"/>
  <c r="I3893" i="3"/>
  <c r="J3893" i="3"/>
  <c r="H3894" i="3"/>
  <c r="I3894" i="3"/>
  <c r="J3894" i="3"/>
  <c r="H3895" i="3"/>
  <c r="I3895" i="3"/>
  <c r="J3895" i="3"/>
  <c r="H3896" i="3"/>
  <c r="I3896" i="3"/>
  <c r="J3896" i="3"/>
  <c r="H3897" i="3"/>
  <c r="I3897" i="3"/>
  <c r="J3897" i="3"/>
  <c r="H3898" i="3"/>
  <c r="I3898" i="3"/>
  <c r="J3898" i="3"/>
  <c r="H3899" i="3"/>
  <c r="I3899" i="3"/>
  <c r="J3899" i="3"/>
  <c r="H3900" i="3"/>
  <c r="I3900" i="3"/>
  <c r="J3900" i="3"/>
  <c r="H3901" i="3"/>
  <c r="I3901" i="3"/>
  <c r="J3901" i="3"/>
  <c r="H3902" i="3"/>
  <c r="I3902" i="3"/>
  <c r="J3902" i="3"/>
  <c r="H3903" i="3"/>
  <c r="I3903" i="3"/>
  <c r="J3903" i="3"/>
  <c r="H3904" i="3"/>
  <c r="I3904" i="3"/>
  <c r="J3904" i="3"/>
  <c r="H3905" i="3"/>
  <c r="I3905" i="3"/>
  <c r="J3905" i="3"/>
  <c r="H3906" i="3"/>
  <c r="I3906" i="3"/>
  <c r="J3906" i="3"/>
  <c r="H3907" i="3"/>
  <c r="I3907" i="3"/>
  <c r="J3907" i="3"/>
  <c r="H3908" i="3"/>
  <c r="I3908" i="3"/>
  <c r="J3908" i="3"/>
  <c r="H3909" i="3"/>
  <c r="I3909" i="3"/>
  <c r="J3909" i="3"/>
  <c r="H3910" i="3"/>
  <c r="I3910" i="3"/>
  <c r="J3910" i="3"/>
  <c r="H3911" i="3"/>
  <c r="I3911" i="3"/>
  <c r="J3911" i="3"/>
  <c r="H3912" i="3"/>
  <c r="I3912" i="3"/>
  <c r="J3912" i="3"/>
  <c r="H3913" i="3"/>
  <c r="I3913" i="3"/>
  <c r="J3913" i="3"/>
  <c r="H3914" i="3"/>
  <c r="I3914" i="3"/>
  <c r="J3914" i="3"/>
  <c r="H3915" i="3"/>
  <c r="I3915" i="3"/>
  <c r="J3915" i="3"/>
  <c r="H3916" i="3"/>
  <c r="I3916" i="3"/>
  <c r="J3916" i="3"/>
  <c r="H3917" i="3"/>
  <c r="I3917" i="3"/>
  <c r="J3917" i="3"/>
  <c r="H3918" i="3"/>
  <c r="I3918" i="3"/>
  <c r="J3918" i="3"/>
  <c r="H3919" i="3"/>
  <c r="I3919" i="3"/>
  <c r="J3919" i="3"/>
  <c r="H3920" i="3"/>
  <c r="I3920" i="3"/>
  <c r="J3920" i="3"/>
  <c r="H3921" i="3"/>
  <c r="I3921" i="3"/>
  <c r="J3921" i="3"/>
  <c r="H3922" i="3"/>
  <c r="I3922" i="3"/>
  <c r="J3922" i="3"/>
  <c r="H3923" i="3"/>
  <c r="I3923" i="3"/>
  <c r="J3923" i="3"/>
  <c r="H3924" i="3"/>
  <c r="I3924" i="3"/>
  <c r="J3924" i="3"/>
  <c r="H3925" i="3"/>
  <c r="I3925" i="3"/>
  <c r="J3925" i="3"/>
  <c r="H3926" i="3"/>
  <c r="I3926" i="3"/>
  <c r="J3926" i="3"/>
  <c r="H3927" i="3"/>
  <c r="I3927" i="3"/>
  <c r="J3927" i="3"/>
  <c r="H3928" i="3"/>
  <c r="I3928" i="3"/>
  <c r="J3928" i="3"/>
  <c r="H3929" i="3"/>
  <c r="I3929" i="3"/>
  <c r="J3929" i="3"/>
  <c r="H3930" i="3"/>
  <c r="I3930" i="3"/>
  <c r="J3930" i="3"/>
  <c r="H3931" i="3"/>
  <c r="I3931" i="3"/>
  <c r="J3931" i="3"/>
  <c r="H3932" i="3"/>
  <c r="I3932" i="3"/>
  <c r="J3932" i="3"/>
  <c r="H3933" i="3"/>
  <c r="I3933" i="3"/>
  <c r="J3933" i="3"/>
  <c r="H3934" i="3"/>
  <c r="I3934" i="3"/>
  <c r="J3934" i="3"/>
  <c r="H3935" i="3"/>
  <c r="I3935" i="3"/>
  <c r="J3935" i="3"/>
  <c r="H3936" i="3"/>
  <c r="I3936" i="3"/>
  <c r="J3936" i="3"/>
  <c r="H3937" i="3"/>
  <c r="I3937" i="3"/>
  <c r="J3937" i="3"/>
  <c r="H3938" i="3"/>
  <c r="I3938" i="3"/>
  <c r="J3938" i="3"/>
  <c r="H3939" i="3"/>
  <c r="I3939" i="3"/>
  <c r="J3939" i="3"/>
  <c r="H3940" i="3"/>
  <c r="I3940" i="3"/>
  <c r="J3940" i="3"/>
  <c r="H3941" i="3"/>
  <c r="I3941" i="3"/>
  <c r="J3941" i="3"/>
  <c r="H3942" i="3"/>
  <c r="I3942" i="3"/>
  <c r="J3942" i="3"/>
  <c r="H3943" i="3"/>
  <c r="I3943" i="3"/>
  <c r="J3943" i="3"/>
  <c r="H3944" i="3"/>
  <c r="I3944" i="3"/>
  <c r="J3944" i="3"/>
  <c r="H3945" i="3"/>
  <c r="I3945" i="3"/>
  <c r="J3945" i="3"/>
  <c r="H3946" i="3"/>
  <c r="I3946" i="3"/>
  <c r="J3946" i="3"/>
  <c r="H3947" i="3"/>
  <c r="I3947" i="3"/>
  <c r="J3947" i="3"/>
  <c r="H3948" i="3"/>
  <c r="I3948" i="3"/>
  <c r="J3948" i="3"/>
  <c r="H3949" i="3"/>
  <c r="I3949" i="3"/>
  <c r="J3949" i="3"/>
  <c r="H3950" i="3"/>
  <c r="I3950" i="3"/>
  <c r="J3950" i="3"/>
  <c r="H3951" i="3"/>
  <c r="I3951" i="3"/>
  <c r="J3951" i="3"/>
  <c r="H3952" i="3"/>
  <c r="I3952" i="3"/>
  <c r="J3952" i="3"/>
  <c r="H3953" i="3"/>
  <c r="I3953" i="3"/>
  <c r="J3953" i="3"/>
  <c r="H3954" i="3"/>
  <c r="I3954" i="3"/>
  <c r="J3954" i="3"/>
  <c r="H3955" i="3"/>
  <c r="I3955" i="3"/>
  <c r="J3955" i="3"/>
  <c r="H3956" i="3"/>
  <c r="I3956" i="3"/>
  <c r="J3956" i="3"/>
  <c r="H3957" i="3"/>
  <c r="I3957" i="3"/>
  <c r="J3957" i="3"/>
  <c r="H3958" i="3"/>
  <c r="I3958" i="3"/>
  <c r="J3958" i="3"/>
  <c r="H3959" i="3"/>
  <c r="I3959" i="3"/>
  <c r="J3959" i="3"/>
  <c r="H3960" i="3"/>
  <c r="I3960" i="3"/>
  <c r="J3960" i="3"/>
  <c r="H3961" i="3"/>
  <c r="I3961" i="3"/>
  <c r="J3961" i="3"/>
  <c r="H3962" i="3"/>
  <c r="I3962" i="3"/>
  <c r="J3962" i="3"/>
  <c r="H3963" i="3"/>
  <c r="I3963" i="3"/>
  <c r="J3963" i="3"/>
  <c r="H3964" i="3"/>
  <c r="I3964" i="3"/>
  <c r="J3964" i="3"/>
  <c r="H3965" i="3"/>
  <c r="I3965" i="3"/>
  <c r="J3965" i="3"/>
  <c r="H3966" i="3"/>
  <c r="I3966" i="3"/>
  <c r="J3966" i="3"/>
  <c r="H3967" i="3"/>
  <c r="I3967" i="3"/>
  <c r="J3967" i="3"/>
  <c r="H3968" i="3"/>
  <c r="I3968" i="3"/>
  <c r="J3968" i="3"/>
  <c r="H3969" i="3"/>
  <c r="I3969" i="3"/>
  <c r="J3969" i="3"/>
  <c r="H3970" i="3"/>
  <c r="I3970" i="3"/>
  <c r="J3970" i="3"/>
  <c r="H3971" i="3"/>
  <c r="I3971" i="3"/>
  <c r="J3971" i="3"/>
  <c r="H3972" i="3"/>
  <c r="I3972" i="3"/>
  <c r="J3972" i="3"/>
  <c r="H3973" i="3"/>
  <c r="I3973" i="3"/>
  <c r="J3973" i="3"/>
  <c r="H3974" i="3"/>
  <c r="I3974" i="3"/>
  <c r="J3974" i="3"/>
  <c r="H3975" i="3"/>
  <c r="I3975" i="3"/>
  <c r="J3975" i="3"/>
  <c r="H3976" i="3"/>
  <c r="I3976" i="3"/>
  <c r="J3976" i="3"/>
  <c r="H3977" i="3"/>
  <c r="I3977" i="3"/>
  <c r="J3977" i="3"/>
  <c r="H3978" i="3"/>
  <c r="I3978" i="3"/>
  <c r="J3978" i="3"/>
  <c r="H3979" i="3"/>
  <c r="I3979" i="3"/>
  <c r="J3979" i="3"/>
  <c r="H3980" i="3"/>
  <c r="I3980" i="3"/>
  <c r="J3980" i="3"/>
  <c r="H3981" i="3"/>
  <c r="I3981" i="3"/>
  <c r="J3981" i="3"/>
  <c r="H3982" i="3"/>
  <c r="I3982" i="3"/>
  <c r="J3982" i="3"/>
  <c r="H3983" i="3"/>
  <c r="I3983" i="3"/>
  <c r="J3983" i="3"/>
  <c r="H3984" i="3"/>
  <c r="I3984" i="3"/>
  <c r="J3984" i="3"/>
  <c r="H3985" i="3"/>
  <c r="I3985" i="3"/>
  <c r="J3985" i="3"/>
  <c r="H3986" i="3"/>
  <c r="I3986" i="3"/>
  <c r="J3986" i="3"/>
  <c r="H3987" i="3"/>
  <c r="I3987" i="3"/>
  <c r="J3987" i="3"/>
  <c r="H3988" i="3"/>
  <c r="I3988" i="3"/>
  <c r="J3988" i="3"/>
  <c r="H3989" i="3"/>
  <c r="I3989" i="3"/>
  <c r="J3989" i="3"/>
  <c r="H3990" i="3"/>
  <c r="I3990" i="3"/>
  <c r="J3990" i="3"/>
  <c r="H3991" i="3"/>
  <c r="I3991" i="3"/>
  <c r="J3991" i="3"/>
  <c r="H3992" i="3"/>
  <c r="I3992" i="3"/>
  <c r="J3992" i="3"/>
  <c r="H3993" i="3"/>
  <c r="I3993" i="3"/>
  <c r="J3993" i="3"/>
  <c r="H3994" i="3"/>
  <c r="I3994" i="3"/>
  <c r="J3994" i="3"/>
  <c r="H3995" i="3"/>
  <c r="I3995" i="3"/>
  <c r="J3995" i="3"/>
  <c r="H3996" i="3"/>
  <c r="I3996" i="3"/>
  <c r="J3996" i="3"/>
  <c r="H3997" i="3"/>
  <c r="I3997" i="3"/>
  <c r="J3997" i="3"/>
  <c r="H3998" i="3"/>
  <c r="I3998" i="3"/>
  <c r="J3998" i="3"/>
  <c r="H3999" i="3"/>
  <c r="I3999" i="3"/>
  <c r="J3999" i="3"/>
  <c r="H4000" i="3"/>
  <c r="I4000" i="3"/>
  <c r="J4000" i="3"/>
  <c r="H4001" i="3"/>
  <c r="I4001" i="3"/>
  <c r="J4001" i="3"/>
  <c r="H4002" i="3"/>
  <c r="I4002" i="3"/>
  <c r="J4002" i="3"/>
  <c r="H4003" i="3"/>
  <c r="I4003" i="3"/>
  <c r="J4003" i="3"/>
  <c r="H4004" i="3"/>
  <c r="I4004" i="3"/>
  <c r="J4004" i="3"/>
  <c r="H4005" i="3"/>
  <c r="I4005" i="3"/>
  <c r="J4005" i="3"/>
  <c r="H4006" i="3"/>
  <c r="I4006" i="3"/>
  <c r="J4006" i="3"/>
  <c r="H4007" i="3"/>
  <c r="I4007" i="3"/>
  <c r="J4007" i="3"/>
  <c r="H4008" i="3"/>
  <c r="I4008" i="3"/>
  <c r="J4008" i="3"/>
  <c r="H4009" i="3"/>
  <c r="I4009" i="3"/>
  <c r="J4009" i="3"/>
  <c r="H4010" i="3"/>
  <c r="I4010" i="3"/>
  <c r="J4010" i="3"/>
  <c r="H4011" i="3"/>
  <c r="I4011" i="3"/>
  <c r="J4011" i="3"/>
  <c r="H4012" i="3"/>
  <c r="I4012" i="3"/>
  <c r="J4012" i="3"/>
  <c r="H4013" i="3"/>
  <c r="I4013" i="3"/>
  <c r="J4013" i="3"/>
  <c r="H4014" i="3"/>
  <c r="I4014" i="3"/>
  <c r="J4014" i="3"/>
  <c r="H4015" i="3"/>
  <c r="I4015" i="3"/>
  <c r="J4015" i="3"/>
  <c r="H4016" i="3"/>
  <c r="I4016" i="3"/>
  <c r="J4016" i="3"/>
  <c r="H4017" i="3"/>
  <c r="I4017" i="3"/>
  <c r="J4017" i="3"/>
  <c r="H4018" i="3"/>
  <c r="I4018" i="3"/>
  <c r="J4018" i="3"/>
  <c r="H4019" i="3"/>
  <c r="I4019" i="3"/>
  <c r="J4019" i="3"/>
  <c r="H4020" i="3"/>
  <c r="I4020" i="3"/>
  <c r="J4020" i="3"/>
  <c r="H4021" i="3"/>
  <c r="I4021" i="3"/>
  <c r="J4021" i="3"/>
  <c r="H4022" i="3"/>
  <c r="I4022" i="3"/>
  <c r="J4022" i="3"/>
  <c r="H4023" i="3"/>
  <c r="I4023" i="3"/>
  <c r="J4023" i="3"/>
  <c r="H4024" i="3"/>
  <c r="I4024" i="3"/>
  <c r="J4024" i="3"/>
  <c r="H4025" i="3"/>
  <c r="I4025" i="3"/>
  <c r="J4025" i="3"/>
  <c r="H4026" i="3"/>
  <c r="I4026" i="3"/>
  <c r="J4026" i="3"/>
  <c r="H4027" i="3"/>
  <c r="I4027" i="3"/>
  <c r="J4027" i="3"/>
  <c r="H4028" i="3"/>
  <c r="I4028" i="3"/>
  <c r="J4028" i="3"/>
  <c r="H4029" i="3"/>
  <c r="I4029" i="3"/>
  <c r="J4029" i="3"/>
  <c r="H4030" i="3"/>
  <c r="I4030" i="3"/>
  <c r="J4030" i="3"/>
  <c r="H4031" i="3"/>
  <c r="I4031" i="3"/>
  <c r="J4031" i="3"/>
  <c r="H4032" i="3"/>
  <c r="I4032" i="3"/>
  <c r="J4032" i="3"/>
  <c r="H4033" i="3"/>
  <c r="I4033" i="3"/>
  <c r="J4033" i="3"/>
  <c r="H4034" i="3"/>
  <c r="I4034" i="3"/>
  <c r="J4034" i="3"/>
  <c r="H4035" i="3"/>
  <c r="I4035" i="3"/>
  <c r="J4035" i="3"/>
  <c r="H4036" i="3"/>
  <c r="I4036" i="3"/>
  <c r="J4036" i="3"/>
  <c r="H4037" i="3"/>
  <c r="I4037" i="3"/>
  <c r="J4037" i="3"/>
  <c r="H4038" i="3"/>
  <c r="I4038" i="3"/>
  <c r="J4038" i="3"/>
  <c r="H4039" i="3"/>
  <c r="I4039" i="3"/>
  <c r="J4039" i="3"/>
  <c r="H4040" i="3"/>
  <c r="I4040" i="3"/>
  <c r="J4040" i="3"/>
  <c r="H4041" i="3"/>
  <c r="I4041" i="3"/>
  <c r="J4041" i="3"/>
  <c r="H4042" i="3"/>
  <c r="I4042" i="3"/>
  <c r="J4042" i="3"/>
  <c r="H4043" i="3"/>
  <c r="I4043" i="3"/>
  <c r="J4043" i="3"/>
  <c r="H4044" i="3"/>
  <c r="I4044" i="3"/>
  <c r="J4044" i="3"/>
  <c r="H4045" i="3"/>
  <c r="I4045" i="3"/>
  <c r="J4045" i="3"/>
  <c r="H4046" i="3"/>
  <c r="I4046" i="3"/>
  <c r="J4046" i="3"/>
  <c r="H4047" i="3"/>
  <c r="I4047" i="3"/>
  <c r="J4047" i="3"/>
  <c r="H4048" i="3"/>
  <c r="I4048" i="3"/>
  <c r="J4048" i="3"/>
  <c r="H4049" i="3"/>
  <c r="I4049" i="3"/>
  <c r="J4049" i="3"/>
  <c r="H4050" i="3"/>
  <c r="I4050" i="3"/>
  <c r="J4050" i="3"/>
  <c r="H4051" i="3"/>
  <c r="I4051" i="3"/>
  <c r="J4051" i="3"/>
  <c r="H4052" i="3"/>
  <c r="I4052" i="3"/>
  <c r="J4052" i="3"/>
  <c r="H4053" i="3"/>
  <c r="I4053" i="3"/>
  <c r="J4053" i="3"/>
  <c r="H4054" i="3"/>
  <c r="I4054" i="3"/>
  <c r="J4054" i="3"/>
  <c r="H4055" i="3"/>
  <c r="I4055" i="3"/>
  <c r="J4055" i="3"/>
  <c r="H4056" i="3"/>
  <c r="I4056" i="3"/>
  <c r="J4056" i="3"/>
  <c r="H4057" i="3"/>
  <c r="I4057" i="3"/>
  <c r="J4057" i="3"/>
  <c r="H4058" i="3"/>
  <c r="I4058" i="3"/>
  <c r="J4058" i="3"/>
  <c r="H4059" i="3"/>
  <c r="I4059" i="3"/>
  <c r="J4059" i="3"/>
  <c r="H4060" i="3"/>
  <c r="I4060" i="3"/>
  <c r="J4060" i="3"/>
  <c r="H4061" i="3"/>
  <c r="I4061" i="3"/>
  <c r="J4061" i="3"/>
  <c r="H4062" i="3"/>
  <c r="I4062" i="3"/>
  <c r="J4062" i="3"/>
  <c r="H4063" i="3"/>
  <c r="I4063" i="3"/>
  <c r="J4063" i="3"/>
  <c r="H4064" i="3"/>
  <c r="I4064" i="3"/>
  <c r="J4064" i="3"/>
  <c r="H4065" i="3"/>
  <c r="I4065" i="3"/>
  <c r="J4065" i="3"/>
  <c r="H4066" i="3"/>
  <c r="I4066" i="3"/>
  <c r="J4066" i="3"/>
  <c r="H4067" i="3"/>
  <c r="I4067" i="3"/>
  <c r="J4067" i="3"/>
  <c r="H4068" i="3"/>
  <c r="I4068" i="3"/>
  <c r="J4068" i="3"/>
  <c r="H4069" i="3"/>
  <c r="I4069" i="3"/>
  <c r="J4069" i="3"/>
  <c r="H4070" i="3"/>
  <c r="I4070" i="3"/>
  <c r="J4070" i="3"/>
  <c r="H4071" i="3"/>
  <c r="I4071" i="3"/>
  <c r="J4071" i="3"/>
  <c r="H4072" i="3"/>
  <c r="I4072" i="3"/>
  <c r="J4072" i="3"/>
  <c r="H4073" i="3"/>
  <c r="I4073" i="3"/>
  <c r="J4073" i="3"/>
  <c r="H4074" i="3"/>
  <c r="I4074" i="3"/>
  <c r="J4074" i="3"/>
  <c r="H4075" i="3"/>
  <c r="I4075" i="3"/>
  <c r="J4075" i="3"/>
  <c r="H4076" i="3"/>
  <c r="I4076" i="3"/>
  <c r="J4076" i="3"/>
  <c r="H4077" i="3"/>
  <c r="I4077" i="3"/>
  <c r="J4077" i="3"/>
  <c r="H4078" i="3"/>
  <c r="I4078" i="3"/>
  <c r="J4078" i="3"/>
  <c r="H4079" i="3"/>
  <c r="I4079" i="3"/>
  <c r="J4079" i="3"/>
  <c r="H4080" i="3"/>
  <c r="I4080" i="3"/>
  <c r="J4080" i="3"/>
  <c r="H4081" i="3"/>
  <c r="I4081" i="3"/>
  <c r="J4081" i="3"/>
  <c r="H4082" i="3"/>
  <c r="I4082" i="3"/>
  <c r="J4082" i="3"/>
  <c r="H4083" i="3"/>
  <c r="I4083" i="3"/>
  <c r="J4083" i="3"/>
  <c r="H4084" i="3"/>
  <c r="I4084" i="3"/>
  <c r="J4084" i="3"/>
  <c r="H4085" i="3"/>
  <c r="I4085" i="3"/>
  <c r="J4085" i="3"/>
  <c r="H4086" i="3"/>
  <c r="I4086" i="3"/>
  <c r="J4086" i="3"/>
  <c r="H4087" i="3"/>
  <c r="I4087" i="3"/>
  <c r="J4087" i="3"/>
  <c r="H4088" i="3"/>
  <c r="I4088" i="3"/>
  <c r="J4088" i="3"/>
  <c r="H4089" i="3"/>
  <c r="I4089" i="3"/>
  <c r="J4089" i="3"/>
  <c r="H4090" i="3"/>
  <c r="I4090" i="3"/>
  <c r="J4090" i="3"/>
  <c r="H4091" i="3"/>
  <c r="I4091" i="3"/>
  <c r="J4091" i="3"/>
  <c r="H4092" i="3"/>
  <c r="I4092" i="3"/>
  <c r="J4092" i="3"/>
  <c r="H4093" i="3"/>
  <c r="I4093" i="3"/>
  <c r="J4093" i="3"/>
  <c r="H4094" i="3"/>
  <c r="I4094" i="3"/>
  <c r="J4094" i="3"/>
  <c r="H4095" i="3"/>
  <c r="I4095" i="3"/>
  <c r="J4095" i="3"/>
  <c r="H4096" i="3"/>
  <c r="I4096" i="3"/>
  <c r="J4096" i="3"/>
  <c r="H4097" i="3"/>
  <c r="I4097" i="3"/>
  <c r="J4097" i="3"/>
  <c r="H4098" i="3"/>
  <c r="I4098" i="3"/>
  <c r="J4098" i="3"/>
  <c r="H4099" i="3"/>
  <c r="I4099" i="3"/>
  <c r="J4099" i="3"/>
  <c r="H4100" i="3"/>
  <c r="I4100" i="3"/>
  <c r="J4100" i="3"/>
  <c r="H4101" i="3"/>
  <c r="I4101" i="3"/>
  <c r="J4101" i="3"/>
  <c r="H4102" i="3"/>
  <c r="I4102" i="3"/>
  <c r="J4102" i="3"/>
  <c r="H4103" i="3"/>
  <c r="I4103" i="3"/>
  <c r="J4103" i="3"/>
  <c r="H4104" i="3"/>
  <c r="I4104" i="3"/>
  <c r="J4104" i="3"/>
  <c r="H4105" i="3"/>
  <c r="I4105" i="3"/>
  <c r="J4105" i="3"/>
  <c r="H4106" i="3"/>
  <c r="I4106" i="3"/>
  <c r="J4106" i="3"/>
  <c r="H4107" i="3"/>
  <c r="I4107" i="3"/>
  <c r="J4107" i="3"/>
  <c r="H4108" i="3"/>
  <c r="I4108" i="3"/>
  <c r="J4108" i="3"/>
  <c r="H4109" i="3"/>
  <c r="I4109" i="3"/>
  <c r="J4109" i="3"/>
  <c r="H4110" i="3"/>
  <c r="I4110" i="3"/>
  <c r="J4110" i="3"/>
  <c r="H4111" i="3"/>
  <c r="I4111" i="3"/>
  <c r="J4111" i="3"/>
  <c r="H4112" i="3"/>
  <c r="I4112" i="3"/>
  <c r="J4112" i="3"/>
  <c r="H4113" i="3"/>
  <c r="I4113" i="3"/>
  <c r="J4113" i="3"/>
  <c r="H4114" i="3"/>
  <c r="I4114" i="3"/>
  <c r="J4114" i="3"/>
  <c r="H4115" i="3"/>
  <c r="I4115" i="3"/>
  <c r="J4115" i="3"/>
  <c r="H4116" i="3"/>
  <c r="I4116" i="3"/>
  <c r="J4116" i="3"/>
  <c r="H4117" i="3"/>
  <c r="I4117" i="3"/>
  <c r="J4117" i="3"/>
  <c r="H4118" i="3"/>
  <c r="I4118" i="3"/>
  <c r="J4118" i="3"/>
  <c r="H4119" i="3"/>
  <c r="I4119" i="3"/>
  <c r="J4119" i="3"/>
  <c r="H4120" i="3"/>
  <c r="I4120" i="3"/>
  <c r="J4120" i="3"/>
  <c r="H4121" i="3"/>
  <c r="I4121" i="3"/>
  <c r="J4121" i="3"/>
  <c r="H4122" i="3"/>
  <c r="I4122" i="3"/>
  <c r="J4122" i="3"/>
  <c r="H4123" i="3"/>
  <c r="I4123" i="3"/>
  <c r="J4123" i="3"/>
  <c r="H4124" i="3"/>
  <c r="I4124" i="3"/>
  <c r="J4124" i="3"/>
  <c r="H4125" i="3"/>
  <c r="I4125" i="3"/>
  <c r="J4125" i="3"/>
  <c r="H4126" i="3"/>
  <c r="I4126" i="3"/>
  <c r="J4126" i="3"/>
  <c r="H4127" i="3"/>
  <c r="I4127" i="3"/>
  <c r="J4127" i="3"/>
  <c r="H4128" i="3"/>
  <c r="I4128" i="3"/>
  <c r="J4128" i="3"/>
  <c r="H4129" i="3"/>
  <c r="I4129" i="3"/>
  <c r="J4129" i="3"/>
  <c r="H4130" i="3"/>
  <c r="I4130" i="3"/>
  <c r="J4130" i="3"/>
  <c r="H4131" i="3"/>
  <c r="I4131" i="3"/>
  <c r="J4131" i="3"/>
  <c r="H4132" i="3"/>
  <c r="I4132" i="3"/>
  <c r="J4132" i="3"/>
  <c r="H4133" i="3"/>
  <c r="I4133" i="3"/>
  <c r="J4133" i="3"/>
  <c r="H4134" i="3"/>
  <c r="I4134" i="3"/>
  <c r="J4134" i="3"/>
  <c r="H4135" i="3"/>
  <c r="I4135" i="3"/>
  <c r="J4135" i="3"/>
  <c r="H4136" i="3"/>
  <c r="I4136" i="3"/>
  <c r="J4136" i="3"/>
  <c r="H4137" i="3"/>
  <c r="I4137" i="3"/>
  <c r="J4137" i="3"/>
  <c r="H4138" i="3"/>
  <c r="I4138" i="3"/>
  <c r="J4138" i="3"/>
  <c r="H4139" i="3"/>
  <c r="I4139" i="3"/>
  <c r="J4139" i="3"/>
  <c r="H4140" i="3"/>
  <c r="I4140" i="3"/>
  <c r="J4140" i="3"/>
  <c r="H4141" i="3"/>
  <c r="I4141" i="3"/>
  <c r="J4141" i="3"/>
  <c r="H4142" i="3"/>
  <c r="I4142" i="3"/>
  <c r="J4142" i="3"/>
  <c r="H4143" i="3"/>
  <c r="I4143" i="3"/>
  <c r="J4143" i="3"/>
  <c r="H4144" i="3"/>
  <c r="I4144" i="3"/>
  <c r="J4144" i="3"/>
  <c r="H4145" i="3"/>
  <c r="I4145" i="3"/>
  <c r="J4145" i="3"/>
  <c r="H4146" i="3"/>
  <c r="I4146" i="3"/>
  <c r="J4146" i="3"/>
  <c r="H4147" i="3"/>
  <c r="I4147" i="3"/>
  <c r="J4147" i="3"/>
  <c r="H4148" i="3"/>
  <c r="I4148" i="3"/>
  <c r="J4148" i="3"/>
  <c r="H4149" i="3"/>
  <c r="I4149" i="3"/>
  <c r="J4149" i="3"/>
  <c r="H4150" i="3"/>
  <c r="I4150" i="3"/>
  <c r="J4150" i="3"/>
  <c r="H4151" i="3"/>
  <c r="I4151" i="3"/>
  <c r="J4151" i="3"/>
  <c r="H4152" i="3"/>
  <c r="I4152" i="3"/>
  <c r="J4152" i="3"/>
  <c r="H4153" i="3"/>
  <c r="I4153" i="3"/>
  <c r="J4153" i="3"/>
  <c r="H4154" i="3"/>
  <c r="I4154" i="3"/>
  <c r="J4154" i="3"/>
  <c r="H4155" i="3"/>
  <c r="I4155" i="3"/>
  <c r="J4155" i="3"/>
  <c r="H4156" i="3"/>
  <c r="I4156" i="3"/>
  <c r="J4156" i="3"/>
  <c r="H4157" i="3"/>
  <c r="I4157" i="3"/>
  <c r="J4157" i="3"/>
  <c r="H4158" i="3"/>
  <c r="I4158" i="3"/>
  <c r="J4158" i="3"/>
  <c r="H4159" i="3"/>
  <c r="I4159" i="3"/>
  <c r="J4159" i="3"/>
  <c r="H4160" i="3"/>
  <c r="I4160" i="3"/>
  <c r="J4160" i="3"/>
  <c r="H4161" i="3"/>
  <c r="I4161" i="3"/>
  <c r="J4161" i="3"/>
  <c r="H4162" i="3"/>
  <c r="I4162" i="3"/>
  <c r="J4162" i="3"/>
  <c r="H4163" i="3"/>
  <c r="I4163" i="3"/>
  <c r="J4163" i="3"/>
  <c r="H4164" i="3"/>
  <c r="I4164" i="3"/>
  <c r="J4164" i="3"/>
  <c r="H4165" i="3"/>
  <c r="I4165" i="3"/>
  <c r="J4165" i="3"/>
  <c r="H4166" i="3"/>
  <c r="I4166" i="3"/>
  <c r="J4166" i="3"/>
  <c r="H4167" i="3"/>
  <c r="I4167" i="3"/>
  <c r="J4167" i="3"/>
  <c r="H4168" i="3"/>
  <c r="I4168" i="3"/>
  <c r="J4168" i="3"/>
  <c r="H4169" i="3"/>
  <c r="I4169" i="3"/>
  <c r="J4169" i="3"/>
  <c r="H4170" i="3"/>
  <c r="I4170" i="3"/>
  <c r="J4170" i="3"/>
  <c r="H4171" i="3"/>
  <c r="I4171" i="3"/>
  <c r="J4171" i="3"/>
  <c r="H4172" i="3"/>
  <c r="I4172" i="3"/>
  <c r="J4172" i="3"/>
  <c r="H4173" i="3"/>
  <c r="I4173" i="3"/>
  <c r="J4173" i="3"/>
  <c r="H4174" i="3"/>
  <c r="I4174" i="3"/>
  <c r="J4174" i="3"/>
  <c r="H4175" i="3"/>
  <c r="I4175" i="3"/>
  <c r="J4175" i="3"/>
  <c r="H4176" i="3"/>
  <c r="I4176" i="3"/>
  <c r="J4176" i="3"/>
  <c r="H4177" i="3"/>
  <c r="I4177" i="3"/>
  <c r="J4177" i="3"/>
  <c r="H4178" i="3"/>
  <c r="I4178" i="3"/>
  <c r="J4178" i="3"/>
  <c r="H4179" i="3"/>
  <c r="I4179" i="3"/>
  <c r="J4179" i="3"/>
  <c r="H4180" i="3"/>
  <c r="I4180" i="3"/>
  <c r="J4180" i="3"/>
  <c r="H4181" i="3"/>
  <c r="I4181" i="3"/>
  <c r="J4181" i="3"/>
  <c r="H4182" i="3"/>
  <c r="I4182" i="3"/>
  <c r="J4182" i="3"/>
  <c r="H4183" i="3"/>
  <c r="I4183" i="3"/>
  <c r="J4183" i="3"/>
  <c r="H4184" i="3"/>
  <c r="I4184" i="3"/>
  <c r="J4184" i="3"/>
  <c r="H4185" i="3"/>
  <c r="I4185" i="3"/>
  <c r="J4185" i="3"/>
  <c r="H4186" i="3"/>
  <c r="I4186" i="3"/>
  <c r="J4186" i="3"/>
  <c r="H4187" i="3"/>
  <c r="I4187" i="3"/>
  <c r="J4187" i="3"/>
  <c r="H4188" i="3"/>
  <c r="I4188" i="3"/>
  <c r="J4188" i="3"/>
  <c r="H4189" i="3"/>
  <c r="I4189" i="3"/>
  <c r="J4189" i="3"/>
  <c r="H4190" i="3"/>
  <c r="I4190" i="3"/>
  <c r="J4190" i="3"/>
  <c r="H4191" i="3"/>
  <c r="I4191" i="3"/>
  <c r="J4191" i="3"/>
  <c r="H4192" i="3"/>
  <c r="I4192" i="3"/>
  <c r="J4192" i="3"/>
  <c r="H4193" i="3"/>
  <c r="I4193" i="3"/>
  <c r="J4193" i="3"/>
  <c r="H4194" i="3"/>
  <c r="I4194" i="3"/>
  <c r="J4194" i="3"/>
  <c r="H4195" i="3"/>
  <c r="I4195" i="3"/>
  <c r="J4195" i="3"/>
  <c r="H4196" i="3"/>
  <c r="I4196" i="3"/>
  <c r="J4196" i="3"/>
  <c r="H4197" i="3"/>
  <c r="I4197" i="3"/>
  <c r="J4197" i="3"/>
  <c r="H4198" i="3"/>
  <c r="I4198" i="3"/>
  <c r="J4198" i="3"/>
  <c r="H4199" i="3"/>
  <c r="I4199" i="3"/>
  <c r="J4199" i="3"/>
  <c r="H4200" i="3"/>
  <c r="I4200" i="3"/>
  <c r="J4200" i="3"/>
  <c r="H4201" i="3"/>
  <c r="I4201" i="3"/>
  <c r="J4201" i="3"/>
  <c r="H4202" i="3"/>
  <c r="I4202" i="3"/>
  <c r="J4202" i="3"/>
  <c r="H4203" i="3"/>
  <c r="I4203" i="3"/>
  <c r="J4203" i="3"/>
  <c r="H4204" i="3"/>
  <c r="I4204" i="3"/>
  <c r="J4204" i="3"/>
  <c r="H4205" i="3"/>
  <c r="I4205" i="3"/>
  <c r="J4205" i="3"/>
  <c r="H4206" i="3"/>
  <c r="I4206" i="3"/>
  <c r="J4206" i="3"/>
  <c r="H4207" i="3"/>
  <c r="I4207" i="3"/>
  <c r="J4207" i="3"/>
  <c r="H4208" i="3"/>
  <c r="I4208" i="3"/>
  <c r="J4208" i="3"/>
  <c r="H4209" i="3"/>
  <c r="I4209" i="3"/>
  <c r="J4209" i="3"/>
  <c r="H4210" i="3"/>
  <c r="I4210" i="3"/>
  <c r="J4210" i="3"/>
  <c r="H4211" i="3"/>
  <c r="I4211" i="3"/>
  <c r="J4211" i="3"/>
  <c r="H4212" i="3"/>
  <c r="I4212" i="3"/>
  <c r="J4212" i="3"/>
  <c r="H4213" i="3"/>
  <c r="I4213" i="3"/>
  <c r="J4213" i="3"/>
  <c r="H4214" i="3"/>
  <c r="I4214" i="3"/>
  <c r="J4214" i="3"/>
  <c r="H4215" i="3"/>
  <c r="I4215" i="3"/>
  <c r="J4215" i="3"/>
  <c r="H4216" i="3"/>
  <c r="I4216" i="3"/>
  <c r="J4216" i="3"/>
  <c r="H4217" i="3"/>
  <c r="I4217" i="3"/>
  <c r="J4217" i="3"/>
  <c r="H4218" i="3"/>
  <c r="I4218" i="3"/>
  <c r="J4218" i="3"/>
  <c r="H4219" i="3"/>
  <c r="I4219" i="3"/>
  <c r="J4219" i="3"/>
  <c r="H4220" i="3"/>
  <c r="I4220" i="3"/>
  <c r="J4220" i="3"/>
  <c r="H4221" i="3"/>
  <c r="I4221" i="3"/>
  <c r="J4221" i="3"/>
  <c r="H4222" i="3"/>
  <c r="I4222" i="3"/>
  <c r="J4222" i="3"/>
  <c r="H4223" i="3"/>
  <c r="I4223" i="3"/>
  <c r="J4223" i="3"/>
  <c r="H4224" i="3"/>
  <c r="I4224" i="3"/>
  <c r="J4224" i="3"/>
  <c r="H4225" i="3"/>
  <c r="I4225" i="3"/>
  <c r="J4225" i="3"/>
  <c r="H4226" i="3"/>
  <c r="I4226" i="3"/>
  <c r="J4226" i="3"/>
  <c r="H4227" i="3"/>
  <c r="I4227" i="3"/>
  <c r="J4227" i="3"/>
  <c r="H4228" i="3"/>
  <c r="I4228" i="3"/>
  <c r="J4228" i="3"/>
  <c r="H4229" i="3"/>
  <c r="I4229" i="3"/>
  <c r="J4229" i="3"/>
  <c r="H4230" i="3"/>
  <c r="I4230" i="3"/>
  <c r="J4230" i="3"/>
  <c r="H4231" i="3"/>
  <c r="I4231" i="3"/>
  <c r="J4231" i="3"/>
  <c r="H4232" i="3"/>
  <c r="I4232" i="3"/>
  <c r="J4232" i="3"/>
  <c r="H4233" i="3"/>
  <c r="I4233" i="3"/>
  <c r="J4233" i="3"/>
  <c r="H4234" i="3"/>
  <c r="I4234" i="3"/>
  <c r="J4234" i="3"/>
  <c r="H4235" i="3"/>
  <c r="I4235" i="3"/>
  <c r="J4235" i="3"/>
  <c r="H4236" i="3"/>
  <c r="I4236" i="3"/>
  <c r="J4236" i="3"/>
  <c r="H4237" i="3"/>
  <c r="I4237" i="3"/>
  <c r="J4237" i="3"/>
  <c r="H4238" i="3"/>
  <c r="I4238" i="3"/>
  <c r="J4238" i="3"/>
  <c r="H4239" i="3"/>
  <c r="I4239" i="3"/>
  <c r="J4239" i="3"/>
  <c r="H4240" i="3"/>
  <c r="I4240" i="3"/>
  <c r="J4240" i="3"/>
  <c r="H4241" i="3"/>
  <c r="I4241" i="3"/>
  <c r="J4241" i="3"/>
  <c r="H4242" i="3"/>
  <c r="I4242" i="3"/>
  <c r="J4242" i="3"/>
  <c r="H4243" i="3"/>
  <c r="I4243" i="3"/>
  <c r="J4243" i="3"/>
  <c r="H4244" i="3"/>
  <c r="I4244" i="3"/>
  <c r="J4244" i="3"/>
  <c r="H4245" i="3"/>
  <c r="I4245" i="3"/>
  <c r="J4245" i="3"/>
  <c r="H4246" i="3"/>
  <c r="I4246" i="3"/>
  <c r="J4246" i="3"/>
  <c r="H4247" i="3"/>
  <c r="I4247" i="3"/>
  <c r="J4247" i="3"/>
  <c r="H4248" i="3"/>
  <c r="I4248" i="3"/>
  <c r="J4248" i="3"/>
  <c r="H4249" i="3"/>
  <c r="I4249" i="3"/>
  <c r="J4249" i="3"/>
  <c r="H4250" i="3"/>
  <c r="I4250" i="3"/>
  <c r="J4250" i="3"/>
  <c r="H4251" i="3"/>
  <c r="I4251" i="3"/>
  <c r="J4251" i="3"/>
  <c r="H4252" i="3"/>
  <c r="I4252" i="3"/>
  <c r="J4252" i="3"/>
  <c r="H4253" i="3"/>
  <c r="I4253" i="3"/>
  <c r="J4253" i="3"/>
  <c r="H4254" i="3"/>
  <c r="I4254" i="3"/>
  <c r="J4254" i="3"/>
  <c r="H4255" i="3"/>
  <c r="I4255" i="3"/>
  <c r="J4255" i="3"/>
  <c r="H4256" i="3"/>
  <c r="I4256" i="3"/>
  <c r="J4256" i="3"/>
  <c r="H4257" i="3"/>
  <c r="I4257" i="3"/>
  <c r="J4257" i="3"/>
  <c r="H4258" i="3"/>
  <c r="I4258" i="3"/>
  <c r="J4258" i="3"/>
  <c r="H4259" i="3"/>
  <c r="I4259" i="3"/>
  <c r="J4259" i="3"/>
  <c r="H4260" i="3"/>
  <c r="I4260" i="3"/>
  <c r="J4260" i="3"/>
  <c r="H4261" i="3"/>
  <c r="I4261" i="3"/>
  <c r="J4261" i="3"/>
  <c r="H4262" i="3"/>
  <c r="I4262" i="3"/>
  <c r="J4262" i="3"/>
  <c r="H4263" i="3"/>
  <c r="I4263" i="3"/>
  <c r="J4263" i="3"/>
  <c r="H4264" i="3"/>
  <c r="I4264" i="3"/>
  <c r="J4264" i="3"/>
  <c r="H4265" i="3"/>
  <c r="I4265" i="3"/>
  <c r="J4265" i="3"/>
  <c r="H4266" i="3"/>
  <c r="I4266" i="3"/>
  <c r="J4266" i="3"/>
  <c r="H4267" i="3"/>
  <c r="I4267" i="3"/>
  <c r="J4267" i="3"/>
  <c r="H4268" i="3"/>
  <c r="I4268" i="3"/>
  <c r="J4268" i="3"/>
  <c r="H4269" i="3"/>
  <c r="I4269" i="3"/>
  <c r="J4269" i="3"/>
  <c r="H4270" i="3"/>
  <c r="I4270" i="3"/>
  <c r="J4270" i="3"/>
  <c r="H4271" i="3"/>
  <c r="I4271" i="3"/>
  <c r="J4271" i="3"/>
  <c r="H4272" i="3"/>
  <c r="I4272" i="3"/>
  <c r="J4272" i="3"/>
  <c r="H4273" i="3"/>
  <c r="I4273" i="3"/>
  <c r="J4273" i="3"/>
  <c r="H4274" i="3"/>
  <c r="I4274" i="3"/>
  <c r="J4274" i="3"/>
  <c r="H4275" i="3"/>
  <c r="I4275" i="3"/>
  <c r="J4275" i="3"/>
  <c r="H4276" i="3"/>
  <c r="I4276" i="3"/>
  <c r="J4276" i="3"/>
  <c r="H4277" i="3"/>
  <c r="I4277" i="3"/>
  <c r="J4277" i="3"/>
  <c r="H4278" i="3"/>
  <c r="I4278" i="3"/>
  <c r="J4278" i="3"/>
  <c r="H4279" i="3"/>
  <c r="I4279" i="3"/>
  <c r="J4279" i="3"/>
  <c r="H4280" i="3"/>
  <c r="I4280" i="3"/>
  <c r="J4280" i="3"/>
  <c r="H4281" i="3"/>
  <c r="I4281" i="3"/>
  <c r="J4281" i="3"/>
  <c r="H4282" i="3"/>
  <c r="I4282" i="3"/>
  <c r="J4282" i="3"/>
  <c r="H4283" i="3"/>
  <c r="I4283" i="3"/>
  <c r="J4283" i="3"/>
  <c r="H4284" i="3"/>
  <c r="I4284" i="3"/>
  <c r="J4284" i="3"/>
  <c r="H4285" i="3"/>
  <c r="I4285" i="3"/>
  <c r="J4285" i="3"/>
  <c r="H4286" i="3"/>
  <c r="I4286" i="3"/>
  <c r="J4286" i="3"/>
  <c r="H4287" i="3"/>
  <c r="I4287" i="3"/>
  <c r="J4287" i="3"/>
  <c r="H4288" i="3"/>
  <c r="I4288" i="3"/>
  <c r="J4288" i="3"/>
  <c r="H4289" i="3"/>
  <c r="I4289" i="3"/>
  <c r="J4289" i="3"/>
  <c r="H4290" i="3"/>
  <c r="I4290" i="3"/>
  <c r="J4290" i="3"/>
  <c r="H4291" i="3"/>
  <c r="I4291" i="3"/>
  <c r="J4291" i="3"/>
  <c r="H4292" i="3"/>
  <c r="I4292" i="3"/>
  <c r="J4292" i="3"/>
  <c r="H4293" i="3"/>
  <c r="I4293" i="3"/>
  <c r="J4293" i="3"/>
  <c r="H4294" i="3"/>
  <c r="I4294" i="3"/>
  <c r="J4294" i="3"/>
  <c r="H4295" i="3"/>
  <c r="I4295" i="3"/>
  <c r="J4295" i="3"/>
  <c r="H4296" i="3"/>
  <c r="I4296" i="3"/>
  <c r="J4296" i="3"/>
  <c r="H4297" i="3"/>
  <c r="I4297" i="3"/>
  <c r="J4297" i="3"/>
  <c r="H4298" i="3"/>
  <c r="I4298" i="3"/>
  <c r="J4298" i="3"/>
  <c r="H4299" i="3"/>
  <c r="I4299" i="3"/>
  <c r="J4299" i="3"/>
  <c r="H4300" i="3"/>
  <c r="I4300" i="3"/>
  <c r="J4300" i="3"/>
  <c r="H4301" i="3"/>
  <c r="I4301" i="3"/>
  <c r="J4301" i="3"/>
  <c r="H4302" i="3"/>
  <c r="I4302" i="3"/>
  <c r="J4302" i="3"/>
  <c r="H4303" i="3"/>
  <c r="I4303" i="3"/>
  <c r="J4303" i="3"/>
  <c r="H4304" i="3"/>
  <c r="I4304" i="3"/>
  <c r="J4304" i="3"/>
  <c r="H4305" i="3"/>
  <c r="I4305" i="3"/>
  <c r="J4305" i="3"/>
  <c r="H4306" i="3"/>
  <c r="I4306" i="3"/>
  <c r="J4306" i="3"/>
  <c r="H4307" i="3"/>
  <c r="I4307" i="3"/>
  <c r="J4307" i="3"/>
  <c r="H4308" i="3"/>
  <c r="I4308" i="3"/>
  <c r="J4308" i="3"/>
  <c r="H4309" i="3"/>
  <c r="I4309" i="3"/>
  <c r="J4309" i="3"/>
  <c r="H4310" i="3"/>
  <c r="I4310" i="3"/>
  <c r="J4310" i="3"/>
  <c r="H4311" i="3"/>
  <c r="I4311" i="3"/>
  <c r="J4311" i="3"/>
  <c r="H4312" i="3"/>
  <c r="I4312" i="3"/>
  <c r="J4312" i="3"/>
  <c r="H4313" i="3"/>
  <c r="I4313" i="3"/>
  <c r="J4313" i="3"/>
  <c r="H4314" i="3"/>
  <c r="I4314" i="3"/>
  <c r="J4314" i="3"/>
  <c r="H4315" i="3"/>
  <c r="I4315" i="3"/>
  <c r="J4315" i="3"/>
  <c r="H4316" i="3"/>
  <c r="I4316" i="3"/>
  <c r="J4316" i="3"/>
  <c r="H4317" i="3"/>
  <c r="I4317" i="3"/>
  <c r="J4317" i="3"/>
  <c r="H4318" i="3"/>
  <c r="I4318" i="3"/>
  <c r="J4318" i="3"/>
  <c r="H4319" i="3"/>
  <c r="I4319" i="3"/>
  <c r="J4319" i="3"/>
  <c r="H4320" i="3"/>
  <c r="I4320" i="3"/>
  <c r="J4320" i="3"/>
  <c r="H4321" i="3"/>
  <c r="I4321" i="3"/>
  <c r="J4321" i="3"/>
  <c r="H4322" i="3"/>
  <c r="I4322" i="3"/>
  <c r="J4322" i="3"/>
  <c r="H4323" i="3"/>
  <c r="I4323" i="3"/>
  <c r="J4323" i="3"/>
  <c r="H4324" i="3"/>
  <c r="I4324" i="3"/>
  <c r="J4324" i="3"/>
  <c r="H4325" i="3"/>
  <c r="I4325" i="3"/>
  <c r="J4325" i="3"/>
  <c r="H4326" i="3"/>
  <c r="I4326" i="3"/>
  <c r="J4326" i="3"/>
  <c r="H4327" i="3"/>
  <c r="I4327" i="3"/>
  <c r="J4327" i="3"/>
  <c r="H4328" i="3"/>
  <c r="I4328" i="3"/>
  <c r="J4328" i="3"/>
  <c r="H4329" i="3"/>
  <c r="I4329" i="3"/>
  <c r="J4329" i="3"/>
  <c r="H4330" i="3"/>
  <c r="I4330" i="3"/>
  <c r="J4330" i="3"/>
  <c r="H4331" i="3"/>
  <c r="I4331" i="3"/>
  <c r="J4331" i="3"/>
  <c r="H4332" i="3"/>
  <c r="I4332" i="3"/>
  <c r="J4332" i="3"/>
  <c r="H4333" i="3"/>
  <c r="I4333" i="3"/>
  <c r="J4333" i="3"/>
  <c r="H4334" i="3"/>
  <c r="I4334" i="3"/>
  <c r="J4334" i="3"/>
  <c r="H4335" i="3"/>
  <c r="I4335" i="3"/>
  <c r="J4335" i="3"/>
  <c r="H4336" i="3"/>
  <c r="I4336" i="3"/>
  <c r="J4336" i="3"/>
  <c r="H4337" i="3"/>
  <c r="I4337" i="3"/>
  <c r="J4337" i="3"/>
  <c r="H4338" i="3"/>
  <c r="I4338" i="3"/>
  <c r="J4338" i="3"/>
  <c r="H4339" i="3"/>
  <c r="I4339" i="3"/>
  <c r="J4339" i="3"/>
  <c r="H4340" i="3"/>
  <c r="I4340" i="3"/>
  <c r="J4340" i="3"/>
  <c r="H4341" i="3"/>
  <c r="I4341" i="3"/>
  <c r="J4341" i="3"/>
  <c r="H4342" i="3"/>
  <c r="I4342" i="3"/>
  <c r="J4342" i="3"/>
  <c r="H4343" i="3"/>
  <c r="I4343" i="3"/>
  <c r="J4343" i="3"/>
  <c r="H4344" i="3"/>
  <c r="I4344" i="3"/>
  <c r="J4344" i="3"/>
  <c r="H4345" i="3"/>
  <c r="I4345" i="3"/>
  <c r="J4345" i="3"/>
  <c r="H4346" i="3"/>
  <c r="I4346" i="3"/>
  <c r="J4346" i="3"/>
  <c r="H4347" i="3"/>
  <c r="I4347" i="3"/>
  <c r="J4347" i="3"/>
  <c r="H4348" i="3"/>
  <c r="I4348" i="3"/>
  <c r="J4348" i="3"/>
  <c r="H4349" i="3"/>
  <c r="I4349" i="3"/>
  <c r="J4349" i="3"/>
  <c r="H4350" i="3"/>
  <c r="I4350" i="3"/>
  <c r="J4350" i="3"/>
  <c r="H4351" i="3"/>
  <c r="I4351" i="3"/>
  <c r="J4351" i="3"/>
  <c r="H4352" i="3"/>
  <c r="I4352" i="3"/>
  <c r="J4352" i="3"/>
  <c r="H4353" i="3"/>
  <c r="I4353" i="3"/>
  <c r="J4353" i="3"/>
  <c r="H4354" i="3"/>
  <c r="I4354" i="3"/>
  <c r="J4354" i="3"/>
  <c r="H4355" i="3"/>
  <c r="I4355" i="3"/>
  <c r="J4355" i="3"/>
  <c r="H4356" i="3"/>
  <c r="I4356" i="3"/>
  <c r="J4356" i="3"/>
  <c r="H4357" i="3"/>
  <c r="I4357" i="3"/>
  <c r="J4357" i="3"/>
  <c r="H4358" i="3"/>
  <c r="I4358" i="3"/>
  <c r="J4358" i="3"/>
  <c r="H4359" i="3"/>
  <c r="I4359" i="3"/>
  <c r="J4359" i="3"/>
  <c r="H4360" i="3"/>
  <c r="I4360" i="3"/>
  <c r="J4360" i="3"/>
  <c r="H4361" i="3"/>
  <c r="I4361" i="3"/>
  <c r="J4361" i="3"/>
  <c r="H4362" i="3"/>
  <c r="I4362" i="3"/>
  <c r="J4362" i="3"/>
  <c r="H4363" i="3"/>
  <c r="I4363" i="3"/>
  <c r="J4363" i="3"/>
  <c r="H4364" i="3"/>
  <c r="I4364" i="3"/>
  <c r="J4364" i="3"/>
  <c r="H4365" i="3"/>
  <c r="I4365" i="3"/>
  <c r="J4365" i="3"/>
  <c r="H4366" i="3"/>
  <c r="I4366" i="3"/>
  <c r="J4366" i="3"/>
  <c r="H4367" i="3"/>
  <c r="I4367" i="3"/>
  <c r="J4367" i="3"/>
  <c r="H4368" i="3"/>
  <c r="I4368" i="3"/>
  <c r="J4368" i="3"/>
  <c r="H4369" i="3"/>
  <c r="I4369" i="3"/>
  <c r="J4369" i="3"/>
  <c r="H4370" i="3"/>
  <c r="I4370" i="3"/>
  <c r="J4370" i="3"/>
  <c r="H4371" i="3"/>
  <c r="I4371" i="3"/>
  <c r="J4371" i="3"/>
  <c r="H4372" i="3"/>
  <c r="I4372" i="3"/>
  <c r="J4372" i="3"/>
  <c r="H4373" i="3"/>
  <c r="I4373" i="3"/>
  <c r="J4373" i="3"/>
  <c r="H4374" i="3"/>
  <c r="I4374" i="3"/>
  <c r="J4374" i="3"/>
  <c r="H4375" i="3"/>
  <c r="I4375" i="3"/>
  <c r="J4375" i="3"/>
  <c r="H4376" i="3"/>
  <c r="I4376" i="3"/>
  <c r="J4376" i="3"/>
  <c r="H4377" i="3"/>
  <c r="I4377" i="3"/>
  <c r="J4377" i="3"/>
  <c r="H4378" i="3"/>
  <c r="I4378" i="3"/>
  <c r="J4378" i="3"/>
  <c r="H4379" i="3"/>
  <c r="I4379" i="3"/>
  <c r="J4379" i="3"/>
  <c r="H4380" i="3"/>
  <c r="I4380" i="3"/>
  <c r="J4380" i="3"/>
  <c r="H4381" i="3"/>
  <c r="I4381" i="3"/>
  <c r="J4381" i="3"/>
  <c r="H4382" i="3"/>
  <c r="I4382" i="3"/>
  <c r="J4382" i="3"/>
  <c r="H4383" i="3"/>
  <c r="I4383" i="3"/>
  <c r="J4383" i="3"/>
  <c r="H4384" i="3"/>
  <c r="I4384" i="3"/>
  <c r="J4384" i="3"/>
  <c r="H4385" i="3"/>
  <c r="I4385" i="3"/>
  <c r="J4385" i="3"/>
  <c r="H4386" i="3"/>
  <c r="I4386" i="3"/>
  <c r="J4386" i="3"/>
  <c r="H4387" i="3"/>
  <c r="I4387" i="3"/>
  <c r="J4387" i="3"/>
  <c r="H4388" i="3"/>
  <c r="I4388" i="3"/>
  <c r="J4388" i="3"/>
  <c r="H4389" i="3"/>
  <c r="I4389" i="3"/>
  <c r="J4389" i="3"/>
  <c r="H4390" i="3"/>
  <c r="I4390" i="3"/>
  <c r="J4390" i="3"/>
  <c r="H4391" i="3"/>
  <c r="I4391" i="3"/>
  <c r="J4391" i="3"/>
  <c r="H4392" i="3"/>
  <c r="I4392" i="3"/>
  <c r="J4392" i="3"/>
  <c r="H4393" i="3"/>
  <c r="I4393" i="3"/>
  <c r="J4393" i="3"/>
  <c r="H4394" i="3"/>
  <c r="I4394" i="3"/>
  <c r="J4394" i="3"/>
  <c r="H4395" i="3"/>
  <c r="I4395" i="3"/>
  <c r="J4395" i="3"/>
  <c r="H4396" i="3"/>
  <c r="I4396" i="3"/>
  <c r="J4396" i="3"/>
  <c r="H4397" i="3"/>
  <c r="I4397" i="3"/>
  <c r="J4397" i="3"/>
  <c r="H4398" i="3"/>
  <c r="I4398" i="3"/>
  <c r="J4398" i="3"/>
  <c r="H4399" i="3"/>
  <c r="I4399" i="3"/>
  <c r="J4399" i="3"/>
  <c r="H4400" i="3"/>
  <c r="I4400" i="3"/>
  <c r="J4400" i="3"/>
  <c r="H4401" i="3"/>
  <c r="I4401" i="3"/>
  <c r="J4401" i="3"/>
  <c r="H4402" i="3"/>
  <c r="I4402" i="3"/>
  <c r="J4402" i="3"/>
  <c r="H4403" i="3"/>
  <c r="I4403" i="3"/>
  <c r="J4403" i="3"/>
  <c r="H4404" i="3"/>
  <c r="I4404" i="3"/>
  <c r="J4404" i="3"/>
  <c r="H4405" i="3"/>
  <c r="I4405" i="3"/>
  <c r="J4405" i="3"/>
  <c r="H4406" i="3"/>
  <c r="I4406" i="3"/>
  <c r="J4406" i="3"/>
  <c r="H4407" i="3"/>
  <c r="I4407" i="3"/>
  <c r="J4407" i="3"/>
  <c r="H4408" i="3"/>
  <c r="I4408" i="3"/>
  <c r="J4408" i="3"/>
  <c r="H4409" i="3"/>
  <c r="I4409" i="3"/>
  <c r="J4409" i="3"/>
  <c r="H4410" i="3"/>
  <c r="I4410" i="3"/>
  <c r="J4410" i="3"/>
  <c r="H4411" i="3"/>
  <c r="I4411" i="3"/>
  <c r="J4411" i="3"/>
  <c r="H4412" i="3"/>
  <c r="I4412" i="3"/>
  <c r="J4412" i="3"/>
  <c r="H4413" i="3"/>
  <c r="I4413" i="3"/>
  <c r="J4413" i="3"/>
  <c r="H4414" i="3"/>
  <c r="I4414" i="3"/>
  <c r="J4414" i="3"/>
  <c r="H4415" i="3"/>
  <c r="I4415" i="3"/>
  <c r="J4415" i="3"/>
  <c r="H4416" i="3"/>
  <c r="I4416" i="3"/>
  <c r="J4416" i="3"/>
  <c r="H4417" i="3"/>
  <c r="I4417" i="3"/>
  <c r="J4417" i="3"/>
  <c r="H4418" i="3"/>
  <c r="I4418" i="3"/>
  <c r="J4418" i="3"/>
  <c r="H4419" i="3"/>
  <c r="I4419" i="3"/>
  <c r="J4419" i="3"/>
  <c r="H4420" i="3"/>
  <c r="I4420" i="3"/>
  <c r="J4420" i="3"/>
  <c r="H4421" i="3"/>
  <c r="I4421" i="3"/>
  <c r="J4421" i="3"/>
  <c r="H4422" i="3"/>
  <c r="I4422" i="3"/>
  <c r="J4422" i="3"/>
  <c r="H4423" i="3"/>
  <c r="I4423" i="3"/>
  <c r="J4423" i="3"/>
  <c r="H4424" i="3"/>
  <c r="I4424" i="3"/>
  <c r="J4424" i="3"/>
  <c r="H4425" i="3"/>
  <c r="I4425" i="3"/>
  <c r="J4425" i="3"/>
  <c r="H4426" i="3"/>
  <c r="I4426" i="3"/>
  <c r="J4426" i="3"/>
  <c r="H4427" i="3"/>
  <c r="I4427" i="3"/>
  <c r="J4427" i="3"/>
  <c r="H4428" i="3"/>
  <c r="I4428" i="3"/>
  <c r="J4428" i="3"/>
  <c r="H4429" i="3"/>
  <c r="I4429" i="3"/>
  <c r="J4429" i="3"/>
  <c r="H4430" i="3"/>
  <c r="I4430" i="3"/>
  <c r="J4430" i="3"/>
  <c r="H4431" i="3"/>
  <c r="I4431" i="3"/>
  <c r="J4431" i="3"/>
  <c r="H4432" i="3"/>
  <c r="I4432" i="3"/>
  <c r="J4432" i="3"/>
  <c r="H4433" i="3"/>
  <c r="I4433" i="3"/>
  <c r="J4433" i="3"/>
  <c r="H4434" i="3"/>
  <c r="I4434" i="3"/>
  <c r="J4434" i="3"/>
  <c r="H4435" i="3"/>
  <c r="I4435" i="3"/>
  <c r="J4435" i="3"/>
  <c r="H4436" i="3"/>
  <c r="I4436" i="3"/>
  <c r="J4436" i="3"/>
  <c r="H4437" i="3"/>
  <c r="I4437" i="3"/>
  <c r="J4437" i="3"/>
  <c r="H4438" i="3"/>
  <c r="I4438" i="3"/>
  <c r="J4438" i="3"/>
  <c r="H4439" i="3"/>
  <c r="I4439" i="3"/>
  <c r="J4439" i="3"/>
  <c r="H4440" i="3"/>
  <c r="I4440" i="3"/>
  <c r="J4440" i="3"/>
  <c r="H4441" i="3"/>
  <c r="I4441" i="3"/>
  <c r="J4441" i="3"/>
  <c r="H4442" i="3"/>
  <c r="I4442" i="3"/>
  <c r="J4442" i="3"/>
  <c r="H4443" i="3"/>
  <c r="I4443" i="3"/>
  <c r="J4443" i="3"/>
  <c r="H4444" i="3"/>
  <c r="I4444" i="3"/>
  <c r="J4444" i="3"/>
  <c r="H4445" i="3"/>
  <c r="I4445" i="3"/>
  <c r="J4445" i="3"/>
  <c r="H4446" i="3"/>
  <c r="I4446" i="3"/>
  <c r="J4446" i="3"/>
  <c r="H4447" i="3"/>
  <c r="I4447" i="3"/>
  <c r="J4447" i="3"/>
  <c r="H4448" i="3"/>
  <c r="I4448" i="3"/>
  <c r="J4448" i="3"/>
  <c r="H4449" i="3"/>
  <c r="I4449" i="3"/>
  <c r="J4449" i="3"/>
  <c r="H4450" i="3"/>
  <c r="I4450" i="3"/>
  <c r="J4450" i="3"/>
  <c r="H4451" i="3"/>
  <c r="I4451" i="3"/>
  <c r="J4451" i="3"/>
  <c r="H4452" i="3"/>
  <c r="I4452" i="3"/>
  <c r="J4452" i="3"/>
  <c r="H4453" i="3"/>
  <c r="I4453" i="3"/>
  <c r="J4453" i="3"/>
  <c r="H4454" i="3"/>
  <c r="I4454" i="3"/>
  <c r="J4454" i="3"/>
  <c r="H4455" i="3"/>
  <c r="I4455" i="3"/>
  <c r="J4455" i="3"/>
  <c r="H4456" i="3"/>
  <c r="I4456" i="3"/>
  <c r="J4456" i="3"/>
  <c r="H4457" i="3"/>
  <c r="I4457" i="3"/>
  <c r="J4457" i="3"/>
  <c r="H4458" i="3"/>
  <c r="I4458" i="3"/>
  <c r="J4458" i="3"/>
  <c r="H4459" i="3"/>
  <c r="I4459" i="3"/>
  <c r="J4459" i="3"/>
  <c r="H4460" i="3"/>
  <c r="I4460" i="3"/>
  <c r="J4460" i="3"/>
  <c r="H4461" i="3"/>
  <c r="I4461" i="3"/>
  <c r="J4461" i="3"/>
  <c r="H4462" i="3"/>
  <c r="I4462" i="3"/>
  <c r="J4462" i="3"/>
  <c r="H4463" i="3"/>
  <c r="I4463" i="3"/>
  <c r="J4463" i="3"/>
  <c r="H4464" i="3"/>
  <c r="I4464" i="3"/>
  <c r="J4464" i="3"/>
  <c r="H4465" i="3"/>
  <c r="I4465" i="3"/>
  <c r="J4465" i="3"/>
  <c r="H4466" i="3"/>
  <c r="I4466" i="3"/>
  <c r="J4466" i="3"/>
  <c r="H4467" i="3"/>
  <c r="I4467" i="3"/>
  <c r="J4467" i="3"/>
  <c r="H4468" i="3"/>
  <c r="I4468" i="3"/>
  <c r="J4468" i="3"/>
  <c r="H4469" i="3"/>
  <c r="I4469" i="3"/>
  <c r="J4469" i="3"/>
  <c r="H4470" i="3"/>
  <c r="I4470" i="3"/>
  <c r="J4470" i="3"/>
  <c r="H4471" i="3"/>
  <c r="I4471" i="3"/>
  <c r="J4471" i="3"/>
  <c r="H4472" i="3"/>
  <c r="I4472" i="3"/>
  <c r="J4472" i="3"/>
  <c r="H4473" i="3"/>
  <c r="I4473" i="3"/>
  <c r="J4473" i="3"/>
  <c r="H4474" i="3"/>
  <c r="I4474" i="3"/>
  <c r="J4474" i="3"/>
  <c r="H4475" i="3"/>
  <c r="I4475" i="3"/>
  <c r="J4475" i="3"/>
  <c r="H4476" i="3"/>
  <c r="I4476" i="3"/>
  <c r="J4476" i="3"/>
  <c r="H4477" i="3"/>
  <c r="I4477" i="3"/>
  <c r="J4477" i="3"/>
  <c r="H4478" i="3"/>
  <c r="I4478" i="3"/>
  <c r="J4478" i="3"/>
  <c r="H4479" i="3"/>
  <c r="I4479" i="3"/>
  <c r="J4479" i="3"/>
  <c r="H4480" i="3"/>
  <c r="I4480" i="3"/>
  <c r="J4480" i="3"/>
  <c r="H4481" i="3"/>
  <c r="I4481" i="3"/>
  <c r="J4481" i="3"/>
  <c r="H4482" i="3"/>
  <c r="I4482" i="3"/>
  <c r="J4482" i="3"/>
  <c r="H4483" i="3"/>
  <c r="I4483" i="3"/>
  <c r="J4483" i="3"/>
  <c r="H4484" i="3"/>
  <c r="I4484" i="3"/>
  <c r="J4484" i="3"/>
  <c r="H4485" i="3"/>
  <c r="I4485" i="3"/>
  <c r="J4485" i="3"/>
  <c r="H4486" i="3"/>
  <c r="I4486" i="3"/>
  <c r="J4486" i="3"/>
  <c r="H4487" i="3"/>
  <c r="I4487" i="3"/>
  <c r="J4487" i="3"/>
  <c r="H4488" i="3"/>
  <c r="I4488" i="3"/>
  <c r="J4488" i="3"/>
  <c r="H4489" i="3"/>
  <c r="I4489" i="3"/>
  <c r="J4489" i="3"/>
  <c r="H4490" i="3"/>
  <c r="I4490" i="3"/>
  <c r="J4490" i="3"/>
  <c r="H4491" i="3"/>
  <c r="I4491" i="3"/>
  <c r="J4491" i="3"/>
  <c r="H4492" i="3"/>
  <c r="I4492" i="3"/>
  <c r="J4492" i="3"/>
  <c r="H4493" i="3"/>
  <c r="I4493" i="3"/>
  <c r="J4493" i="3"/>
  <c r="H4494" i="3"/>
  <c r="I4494" i="3"/>
  <c r="J4494" i="3"/>
  <c r="H4495" i="3"/>
  <c r="I4495" i="3"/>
  <c r="J4495" i="3"/>
  <c r="H4496" i="3"/>
  <c r="I4496" i="3"/>
  <c r="J4496" i="3"/>
  <c r="H4497" i="3"/>
  <c r="I4497" i="3"/>
  <c r="J4497" i="3"/>
  <c r="H4498" i="3"/>
  <c r="I4498" i="3"/>
  <c r="J4498" i="3"/>
  <c r="H4499" i="3"/>
  <c r="I4499" i="3"/>
  <c r="J4499" i="3"/>
  <c r="H4500" i="3"/>
  <c r="I4500" i="3"/>
  <c r="J4500" i="3"/>
  <c r="H4501" i="3"/>
  <c r="I4501" i="3"/>
  <c r="J4501" i="3"/>
  <c r="H4502" i="3"/>
  <c r="I4502" i="3"/>
  <c r="J4502" i="3"/>
  <c r="H4503" i="3"/>
  <c r="I4503" i="3"/>
  <c r="J4503" i="3"/>
  <c r="H4504" i="3"/>
  <c r="I4504" i="3"/>
  <c r="J4504" i="3"/>
  <c r="H4505" i="3"/>
  <c r="I4505" i="3"/>
  <c r="J4505" i="3"/>
  <c r="H4506" i="3"/>
  <c r="I4506" i="3"/>
  <c r="J4506" i="3"/>
  <c r="H4507" i="3"/>
  <c r="I4507" i="3"/>
  <c r="J4507" i="3"/>
  <c r="H4508" i="3"/>
  <c r="I4508" i="3"/>
  <c r="J4508" i="3"/>
  <c r="H4509" i="3"/>
  <c r="I4509" i="3"/>
  <c r="J4509" i="3"/>
  <c r="H4510" i="3"/>
  <c r="I4510" i="3"/>
  <c r="J4510" i="3"/>
  <c r="H4511" i="3"/>
  <c r="I4511" i="3"/>
  <c r="J4511" i="3"/>
  <c r="H4512" i="3"/>
  <c r="I4512" i="3"/>
  <c r="J4512" i="3"/>
  <c r="H4513" i="3"/>
  <c r="I4513" i="3"/>
  <c r="J4513" i="3"/>
  <c r="H4514" i="3"/>
  <c r="I4514" i="3"/>
  <c r="J4514" i="3"/>
  <c r="H4515" i="3"/>
  <c r="I4515" i="3"/>
  <c r="J4515" i="3"/>
  <c r="H4516" i="3"/>
  <c r="I4516" i="3"/>
  <c r="J4516" i="3"/>
  <c r="H4517" i="3"/>
  <c r="I4517" i="3"/>
  <c r="J4517" i="3"/>
  <c r="H4518" i="3"/>
  <c r="I4518" i="3"/>
  <c r="J4518" i="3"/>
  <c r="H4519" i="3"/>
  <c r="I4519" i="3"/>
  <c r="J4519" i="3"/>
  <c r="H4520" i="3"/>
  <c r="I4520" i="3"/>
  <c r="J4520" i="3"/>
  <c r="H4521" i="3"/>
  <c r="I4521" i="3"/>
  <c r="J4521" i="3"/>
  <c r="H4522" i="3"/>
  <c r="I4522" i="3"/>
  <c r="J4522" i="3"/>
  <c r="H4523" i="3"/>
  <c r="I4523" i="3"/>
  <c r="J4523" i="3"/>
  <c r="H4524" i="3"/>
  <c r="I4524" i="3"/>
  <c r="J4524" i="3"/>
  <c r="H4525" i="3"/>
  <c r="I4525" i="3"/>
  <c r="J4525" i="3"/>
  <c r="H4526" i="3"/>
  <c r="I4526" i="3"/>
  <c r="J4526" i="3"/>
  <c r="H4527" i="3"/>
  <c r="I4527" i="3"/>
  <c r="J4527" i="3"/>
  <c r="H4528" i="3"/>
  <c r="I4528" i="3"/>
  <c r="J4528" i="3"/>
  <c r="H4529" i="3"/>
  <c r="I4529" i="3"/>
  <c r="J4529" i="3"/>
  <c r="H4530" i="3"/>
  <c r="I4530" i="3"/>
  <c r="J4530" i="3"/>
  <c r="H4531" i="3"/>
  <c r="I4531" i="3"/>
  <c r="J4531" i="3"/>
  <c r="H4532" i="3"/>
  <c r="I4532" i="3"/>
  <c r="J4532" i="3"/>
  <c r="H4533" i="3"/>
  <c r="I4533" i="3"/>
  <c r="J4533" i="3"/>
  <c r="H4534" i="3"/>
  <c r="I4534" i="3"/>
  <c r="J4534" i="3"/>
  <c r="H4535" i="3"/>
  <c r="I4535" i="3"/>
  <c r="J4535" i="3"/>
  <c r="H4536" i="3"/>
  <c r="I4536" i="3"/>
  <c r="J4536" i="3"/>
  <c r="H4537" i="3"/>
  <c r="I4537" i="3"/>
  <c r="J4537" i="3"/>
  <c r="H4538" i="3"/>
  <c r="I4538" i="3"/>
  <c r="J4538" i="3"/>
  <c r="H4539" i="3"/>
  <c r="I4539" i="3"/>
  <c r="J4539" i="3"/>
  <c r="H4540" i="3"/>
  <c r="I4540" i="3"/>
  <c r="J4540" i="3"/>
  <c r="H4541" i="3"/>
  <c r="I4541" i="3"/>
  <c r="J4541" i="3"/>
  <c r="H4542" i="3"/>
  <c r="I4542" i="3"/>
  <c r="J4542" i="3"/>
  <c r="H4543" i="3"/>
  <c r="I4543" i="3"/>
  <c r="J4543" i="3"/>
  <c r="H4544" i="3"/>
  <c r="I4544" i="3"/>
  <c r="J4544" i="3"/>
  <c r="H4545" i="3"/>
  <c r="I4545" i="3"/>
  <c r="J4545" i="3"/>
  <c r="H4546" i="3"/>
  <c r="I4546" i="3"/>
  <c r="J4546" i="3"/>
  <c r="H4547" i="3"/>
  <c r="I4547" i="3"/>
  <c r="J4547" i="3"/>
  <c r="H4548" i="3"/>
  <c r="I4548" i="3"/>
  <c r="J4548" i="3"/>
  <c r="H4549" i="3"/>
  <c r="I4549" i="3"/>
  <c r="J4549" i="3"/>
  <c r="H4550" i="3"/>
  <c r="I4550" i="3"/>
  <c r="J4550" i="3"/>
  <c r="H4551" i="3"/>
  <c r="I4551" i="3"/>
  <c r="J4551" i="3"/>
  <c r="H4552" i="3"/>
  <c r="I4552" i="3"/>
  <c r="J4552" i="3"/>
  <c r="H4553" i="3"/>
  <c r="I4553" i="3"/>
  <c r="J4553" i="3"/>
  <c r="H4554" i="3"/>
  <c r="I4554" i="3"/>
  <c r="J4554" i="3"/>
  <c r="H4555" i="3"/>
  <c r="I4555" i="3"/>
  <c r="J4555" i="3"/>
  <c r="H4556" i="3"/>
  <c r="I4556" i="3"/>
  <c r="J4556" i="3"/>
  <c r="H4557" i="3"/>
  <c r="I4557" i="3"/>
  <c r="J4557" i="3"/>
  <c r="H4558" i="3"/>
  <c r="I4558" i="3"/>
  <c r="J4558" i="3"/>
  <c r="H4559" i="3"/>
  <c r="I4559" i="3"/>
  <c r="J4559" i="3"/>
  <c r="H4560" i="3"/>
  <c r="I4560" i="3"/>
  <c r="J4560" i="3"/>
  <c r="H4561" i="3"/>
  <c r="I4561" i="3"/>
  <c r="J4561" i="3"/>
  <c r="H4562" i="3"/>
  <c r="I4562" i="3"/>
  <c r="J4562" i="3"/>
  <c r="H4563" i="3"/>
  <c r="I4563" i="3"/>
  <c r="J4563" i="3"/>
  <c r="H4564" i="3"/>
  <c r="I4564" i="3"/>
  <c r="J4564" i="3"/>
  <c r="H4565" i="3"/>
  <c r="I4565" i="3"/>
  <c r="J4565" i="3"/>
  <c r="H4566" i="3"/>
  <c r="I4566" i="3"/>
  <c r="J4566" i="3"/>
  <c r="H4567" i="3"/>
  <c r="I4567" i="3"/>
  <c r="J4567" i="3"/>
  <c r="H4568" i="3"/>
  <c r="I4568" i="3"/>
  <c r="J4568" i="3"/>
  <c r="H4569" i="3"/>
  <c r="I4569" i="3"/>
  <c r="J4569" i="3"/>
  <c r="H4570" i="3"/>
  <c r="I4570" i="3"/>
  <c r="J4570" i="3"/>
  <c r="H4571" i="3"/>
  <c r="I4571" i="3"/>
  <c r="J4571" i="3"/>
  <c r="H4572" i="3"/>
  <c r="I4572" i="3"/>
  <c r="J4572" i="3"/>
  <c r="H4573" i="3"/>
  <c r="I4573" i="3"/>
  <c r="J4573" i="3"/>
  <c r="H4574" i="3"/>
  <c r="I4574" i="3"/>
  <c r="J4574" i="3"/>
  <c r="H4575" i="3"/>
  <c r="I4575" i="3"/>
  <c r="J4575" i="3"/>
  <c r="H4576" i="3"/>
  <c r="I4576" i="3"/>
  <c r="J4576" i="3"/>
  <c r="H4577" i="3"/>
  <c r="I4577" i="3"/>
  <c r="J4577" i="3"/>
  <c r="H4578" i="3"/>
  <c r="I4578" i="3"/>
  <c r="J4578" i="3"/>
  <c r="H4579" i="3"/>
  <c r="I4579" i="3"/>
  <c r="J4579" i="3"/>
  <c r="H4580" i="3"/>
  <c r="I4580" i="3"/>
  <c r="J4580" i="3"/>
  <c r="H4581" i="3"/>
  <c r="I4581" i="3"/>
  <c r="J4581" i="3"/>
  <c r="H4582" i="3"/>
  <c r="I4582" i="3"/>
  <c r="J4582" i="3"/>
  <c r="H4583" i="3"/>
  <c r="I4583" i="3"/>
  <c r="J4583" i="3"/>
  <c r="H4584" i="3"/>
  <c r="I4584" i="3"/>
  <c r="J4584" i="3"/>
  <c r="H4585" i="3"/>
  <c r="I4585" i="3"/>
  <c r="J4585" i="3"/>
  <c r="H4586" i="3"/>
  <c r="I4586" i="3"/>
  <c r="J4586" i="3"/>
  <c r="H4587" i="3"/>
  <c r="I4587" i="3"/>
  <c r="J4587" i="3"/>
  <c r="H4588" i="3"/>
  <c r="I4588" i="3"/>
  <c r="J4588" i="3"/>
  <c r="H4589" i="3"/>
  <c r="I4589" i="3"/>
  <c r="J4589" i="3"/>
  <c r="H4590" i="3"/>
  <c r="I4590" i="3"/>
  <c r="J4590" i="3"/>
  <c r="H4591" i="3"/>
  <c r="I4591" i="3"/>
  <c r="J4591" i="3"/>
  <c r="H4592" i="3"/>
  <c r="I4592" i="3"/>
  <c r="J4592" i="3"/>
  <c r="H4593" i="3"/>
  <c r="I4593" i="3"/>
  <c r="J4593" i="3"/>
  <c r="H4594" i="3"/>
  <c r="I4594" i="3"/>
  <c r="J4594" i="3"/>
  <c r="H4595" i="3"/>
  <c r="I4595" i="3"/>
  <c r="J4595" i="3"/>
  <c r="H4596" i="3"/>
  <c r="I4596" i="3"/>
  <c r="J4596" i="3"/>
  <c r="H4597" i="3"/>
  <c r="I4597" i="3"/>
  <c r="J4597" i="3"/>
  <c r="H4598" i="3"/>
  <c r="I4598" i="3"/>
  <c r="J4598" i="3"/>
  <c r="H4599" i="3"/>
  <c r="I4599" i="3"/>
  <c r="J4599" i="3"/>
  <c r="H4600" i="3"/>
  <c r="I4600" i="3"/>
  <c r="J4600" i="3"/>
  <c r="H4601" i="3"/>
  <c r="I4601" i="3"/>
  <c r="J4601" i="3"/>
  <c r="H4602" i="3"/>
  <c r="I4602" i="3"/>
  <c r="J4602" i="3"/>
  <c r="H4603" i="3"/>
  <c r="I4603" i="3"/>
  <c r="J4603" i="3"/>
  <c r="H4604" i="3"/>
  <c r="I4604" i="3"/>
  <c r="J4604" i="3"/>
  <c r="H4605" i="3"/>
  <c r="I4605" i="3"/>
  <c r="J4605" i="3"/>
  <c r="H4606" i="3"/>
  <c r="I4606" i="3"/>
  <c r="J4606" i="3"/>
  <c r="H4607" i="3"/>
  <c r="I4607" i="3"/>
  <c r="J4607" i="3"/>
  <c r="H4608" i="3"/>
  <c r="I4608" i="3"/>
  <c r="J4608" i="3"/>
  <c r="H4609" i="3"/>
  <c r="I4609" i="3"/>
  <c r="J4609" i="3"/>
  <c r="H4610" i="3"/>
  <c r="I4610" i="3"/>
  <c r="J4610" i="3"/>
  <c r="H4611" i="3"/>
  <c r="I4611" i="3"/>
  <c r="J4611" i="3"/>
  <c r="H4612" i="3"/>
  <c r="I4612" i="3"/>
  <c r="J4612" i="3"/>
  <c r="H4613" i="3"/>
  <c r="I4613" i="3"/>
  <c r="J4613" i="3"/>
  <c r="H4614" i="3"/>
  <c r="I4614" i="3"/>
  <c r="J4614" i="3"/>
  <c r="H4615" i="3"/>
  <c r="I4615" i="3"/>
  <c r="J4615" i="3"/>
  <c r="H4616" i="3"/>
  <c r="I4616" i="3"/>
  <c r="J4616" i="3"/>
  <c r="H4617" i="3"/>
  <c r="I4617" i="3"/>
  <c r="J4617" i="3"/>
  <c r="H4618" i="3"/>
  <c r="I4618" i="3"/>
  <c r="J4618" i="3"/>
  <c r="H4619" i="3"/>
  <c r="I4619" i="3"/>
  <c r="J4619" i="3"/>
  <c r="H4620" i="3"/>
  <c r="I4620" i="3"/>
  <c r="J4620" i="3"/>
  <c r="H4621" i="3"/>
  <c r="I4621" i="3"/>
  <c r="J4621" i="3"/>
  <c r="H4622" i="3"/>
  <c r="I4622" i="3"/>
  <c r="J4622" i="3"/>
  <c r="H4623" i="3"/>
  <c r="I4623" i="3"/>
  <c r="J4623" i="3"/>
  <c r="H4624" i="3"/>
  <c r="I4624" i="3"/>
  <c r="J4624" i="3"/>
  <c r="H4625" i="3"/>
  <c r="I4625" i="3"/>
  <c r="J4625" i="3"/>
  <c r="H4626" i="3"/>
  <c r="I4626" i="3"/>
  <c r="J4626" i="3"/>
  <c r="H4627" i="3"/>
  <c r="I4627" i="3"/>
  <c r="J4627" i="3"/>
  <c r="H4628" i="3"/>
  <c r="I4628" i="3"/>
  <c r="J4628" i="3"/>
  <c r="H4629" i="3"/>
  <c r="I4629" i="3"/>
  <c r="J4629" i="3"/>
  <c r="H4630" i="3"/>
  <c r="I4630" i="3"/>
  <c r="J4630" i="3"/>
  <c r="H4631" i="3"/>
  <c r="I4631" i="3"/>
  <c r="J4631" i="3"/>
  <c r="H4632" i="3"/>
  <c r="I4632" i="3"/>
  <c r="J4632" i="3"/>
  <c r="H4633" i="3"/>
  <c r="I4633" i="3"/>
  <c r="J4633" i="3"/>
  <c r="H4634" i="3"/>
  <c r="I4634" i="3"/>
  <c r="J4634" i="3"/>
  <c r="H4635" i="3"/>
  <c r="I4635" i="3"/>
  <c r="J4635" i="3"/>
  <c r="H4636" i="3"/>
  <c r="I4636" i="3"/>
  <c r="J4636" i="3"/>
  <c r="H4637" i="3"/>
  <c r="I4637" i="3"/>
  <c r="J4637" i="3"/>
  <c r="H4638" i="3"/>
  <c r="I4638" i="3"/>
  <c r="J4638" i="3"/>
  <c r="H4639" i="3"/>
  <c r="I4639" i="3"/>
  <c r="J4639" i="3"/>
  <c r="H4640" i="3"/>
  <c r="I4640" i="3"/>
  <c r="J4640" i="3"/>
  <c r="H4641" i="3"/>
  <c r="I4641" i="3"/>
  <c r="J4641" i="3"/>
  <c r="H4642" i="3"/>
  <c r="I4642" i="3"/>
  <c r="J4642" i="3"/>
  <c r="H4643" i="3"/>
  <c r="I4643" i="3"/>
  <c r="J4643" i="3"/>
  <c r="H4644" i="3"/>
  <c r="I4644" i="3"/>
  <c r="J4644" i="3"/>
  <c r="H4645" i="3"/>
  <c r="I4645" i="3"/>
  <c r="J4645" i="3"/>
  <c r="H4646" i="3"/>
  <c r="I4646" i="3"/>
  <c r="J4646" i="3"/>
  <c r="H4647" i="3"/>
  <c r="I4647" i="3"/>
  <c r="J4647" i="3"/>
  <c r="H4648" i="3"/>
  <c r="I4648" i="3"/>
  <c r="J4648" i="3"/>
  <c r="H4649" i="3"/>
  <c r="I4649" i="3"/>
  <c r="J4649" i="3"/>
  <c r="H4650" i="3"/>
  <c r="I4650" i="3"/>
  <c r="J4650" i="3"/>
  <c r="H4651" i="3"/>
  <c r="I4651" i="3"/>
  <c r="J4651" i="3"/>
  <c r="H4652" i="3"/>
  <c r="I4652" i="3"/>
  <c r="J4652" i="3"/>
  <c r="H4653" i="3"/>
  <c r="I4653" i="3"/>
  <c r="J4653" i="3"/>
  <c r="H4654" i="3"/>
  <c r="I4654" i="3"/>
  <c r="J4654" i="3"/>
  <c r="H4655" i="3"/>
  <c r="I4655" i="3"/>
  <c r="J4655" i="3"/>
  <c r="H4656" i="3"/>
  <c r="I4656" i="3"/>
  <c r="J4656" i="3"/>
  <c r="H4657" i="3"/>
  <c r="I4657" i="3"/>
  <c r="J4657" i="3"/>
  <c r="H4658" i="3"/>
  <c r="I4658" i="3"/>
  <c r="J4658" i="3"/>
  <c r="H4659" i="3"/>
  <c r="I4659" i="3"/>
  <c r="J4659" i="3"/>
  <c r="H4660" i="3"/>
  <c r="I4660" i="3"/>
  <c r="J4660" i="3"/>
  <c r="H4661" i="3"/>
  <c r="I4661" i="3"/>
  <c r="J4661" i="3"/>
  <c r="H4662" i="3"/>
  <c r="I4662" i="3"/>
  <c r="J4662" i="3"/>
  <c r="H4663" i="3"/>
  <c r="I4663" i="3"/>
  <c r="J4663" i="3"/>
  <c r="H4664" i="3"/>
  <c r="I4664" i="3"/>
  <c r="J4664" i="3"/>
  <c r="H4665" i="3"/>
  <c r="I4665" i="3"/>
  <c r="J4665" i="3"/>
  <c r="H4666" i="3"/>
  <c r="I4666" i="3"/>
  <c r="J4666" i="3"/>
  <c r="H4667" i="3"/>
  <c r="I4667" i="3"/>
  <c r="J4667" i="3"/>
  <c r="H4668" i="3"/>
  <c r="I4668" i="3"/>
  <c r="J4668" i="3"/>
  <c r="H4669" i="3"/>
  <c r="I4669" i="3"/>
  <c r="J4669" i="3"/>
  <c r="H4670" i="3"/>
  <c r="I4670" i="3"/>
  <c r="J4670" i="3"/>
  <c r="H4671" i="3"/>
  <c r="I4671" i="3"/>
  <c r="J4671" i="3"/>
  <c r="H4672" i="3"/>
  <c r="I4672" i="3"/>
  <c r="J4672" i="3"/>
  <c r="H4673" i="3"/>
  <c r="I4673" i="3"/>
  <c r="J4673" i="3"/>
  <c r="H4674" i="3"/>
  <c r="I4674" i="3"/>
  <c r="J4674" i="3"/>
  <c r="H4675" i="3"/>
  <c r="I4675" i="3"/>
  <c r="J4675" i="3"/>
  <c r="H4676" i="3"/>
  <c r="I4676" i="3"/>
  <c r="J4676" i="3"/>
  <c r="H4677" i="3"/>
  <c r="I4677" i="3"/>
  <c r="J4677" i="3"/>
  <c r="H4678" i="3"/>
  <c r="I4678" i="3"/>
  <c r="J4678" i="3"/>
  <c r="H4679" i="3"/>
  <c r="I4679" i="3"/>
  <c r="J4679" i="3"/>
  <c r="H4680" i="3"/>
  <c r="I4680" i="3"/>
  <c r="J4680" i="3"/>
  <c r="H4681" i="3"/>
  <c r="I4681" i="3"/>
  <c r="J4681" i="3"/>
  <c r="H4682" i="3"/>
  <c r="I4682" i="3"/>
  <c r="J4682" i="3"/>
  <c r="H4683" i="3"/>
  <c r="I4683" i="3"/>
  <c r="J4683" i="3"/>
  <c r="H4684" i="3"/>
  <c r="I4684" i="3"/>
  <c r="J4684" i="3"/>
  <c r="H4685" i="3"/>
  <c r="I4685" i="3"/>
  <c r="J4685" i="3"/>
  <c r="H4686" i="3"/>
  <c r="I4686" i="3"/>
  <c r="J4686" i="3"/>
  <c r="H4687" i="3"/>
  <c r="I4687" i="3"/>
  <c r="J4687" i="3"/>
  <c r="H4688" i="3"/>
  <c r="I4688" i="3"/>
  <c r="J4688" i="3"/>
  <c r="H4689" i="3"/>
  <c r="I4689" i="3"/>
  <c r="J4689" i="3"/>
  <c r="H4690" i="3"/>
  <c r="I4690" i="3"/>
  <c r="J4690" i="3"/>
  <c r="H4691" i="3"/>
  <c r="I4691" i="3"/>
  <c r="J4691" i="3"/>
  <c r="H4692" i="3"/>
  <c r="I4692" i="3"/>
  <c r="J4692" i="3"/>
  <c r="H4693" i="3"/>
  <c r="I4693" i="3"/>
  <c r="J4693" i="3"/>
  <c r="H4694" i="3"/>
  <c r="I4694" i="3"/>
  <c r="J4694" i="3"/>
  <c r="H4695" i="3"/>
  <c r="I4695" i="3"/>
  <c r="J4695" i="3"/>
  <c r="H4696" i="3"/>
  <c r="I4696" i="3"/>
  <c r="J4696" i="3"/>
  <c r="H4697" i="3"/>
  <c r="I4697" i="3"/>
  <c r="J4697" i="3"/>
  <c r="H4698" i="3"/>
  <c r="I4698" i="3"/>
  <c r="J4698" i="3"/>
  <c r="H4699" i="3"/>
  <c r="I4699" i="3"/>
  <c r="J4699" i="3"/>
  <c r="H4700" i="3"/>
  <c r="I4700" i="3"/>
  <c r="J4700" i="3"/>
  <c r="H4701" i="3"/>
  <c r="I4701" i="3"/>
  <c r="J4701" i="3"/>
  <c r="H4702" i="3"/>
  <c r="I4702" i="3"/>
  <c r="J4702" i="3"/>
  <c r="H4703" i="3"/>
  <c r="I4703" i="3"/>
  <c r="J4703" i="3"/>
  <c r="H4704" i="3"/>
  <c r="I4704" i="3"/>
  <c r="J4704" i="3"/>
  <c r="H4705" i="3"/>
  <c r="I4705" i="3"/>
  <c r="J4705" i="3"/>
  <c r="H4706" i="3"/>
  <c r="I4706" i="3"/>
  <c r="J4706" i="3"/>
  <c r="H4707" i="3"/>
  <c r="I4707" i="3"/>
  <c r="J4707" i="3"/>
  <c r="H4708" i="3"/>
  <c r="I4708" i="3"/>
  <c r="J4708" i="3"/>
  <c r="H4709" i="3"/>
  <c r="I4709" i="3"/>
  <c r="J4709" i="3"/>
  <c r="H4710" i="3"/>
  <c r="I4710" i="3"/>
  <c r="J4710" i="3"/>
  <c r="H4711" i="3"/>
  <c r="I4711" i="3"/>
  <c r="J4711" i="3"/>
  <c r="H4712" i="3"/>
  <c r="I4712" i="3"/>
  <c r="J4712" i="3"/>
  <c r="H4713" i="3"/>
  <c r="I4713" i="3"/>
  <c r="J4713" i="3"/>
  <c r="H4714" i="3"/>
  <c r="I4714" i="3"/>
  <c r="J4714" i="3"/>
  <c r="H4715" i="3"/>
  <c r="I4715" i="3"/>
  <c r="J4715" i="3"/>
  <c r="H4716" i="3"/>
  <c r="I4716" i="3"/>
  <c r="J4716" i="3"/>
  <c r="H4717" i="3"/>
  <c r="I4717" i="3"/>
  <c r="J4717" i="3"/>
  <c r="H4718" i="3"/>
  <c r="I4718" i="3"/>
  <c r="J4718" i="3"/>
  <c r="H4719" i="3"/>
  <c r="I4719" i="3"/>
  <c r="J4719" i="3"/>
  <c r="H4720" i="3"/>
  <c r="I4720" i="3"/>
  <c r="J4720" i="3"/>
  <c r="H4721" i="3"/>
  <c r="I4721" i="3"/>
  <c r="J4721" i="3"/>
  <c r="H4722" i="3"/>
  <c r="I4722" i="3"/>
  <c r="J4722" i="3"/>
  <c r="H4723" i="3"/>
  <c r="I4723" i="3"/>
  <c r="J4723" i="3"/>
  <c r="H4724" i="3"/>
  <c r="I4724" i="3"/>
  <c r="J4724" i="3"/>
  <c r="H4725" i="3"/>
  <c r="I4725" i="3"/>
  <c r="J4725" i="3"/>
  <c r="H4726" i="3"/>
  <c r="I4726" i="3"/>
  <c r="J4726" i="3"/>
  <c r="H4727" i="3"/>
  <c r="I4727" i="3"/>
  <c r="J4727" i="3"/>
  <c r="H4728" i="3"/>
  <c r="I4728" i="3"/>
  <c r="J4728" i="3"/>
  <c r="H4729" i="3"/>
  <c r="I4729" i="3"/>
  <c r="J4729" i="3"/>
  <c r="H4730" i="3"/>
  <c r="I4730" i="3"/>
  <c r="J4730" i="3"/>
  <c r="H4731" i="3"/>
  <c r="I4731" i="3"/>
  <c r="J4731" i="3"/>
  <c r="H4732" i="3"/>
  <c r="I4732" i="3"/>
  <c r="J4732" i="3"/>
  <c r="H4733" i="3"/>
  <c r="I4733" i="3"/>
  <c r="J4733" i="3"/>
  <c r="H4734" i="3"/>
  <c r="I4734" i="3"/>
  <c r="J4734" i="3"/>
  <c r="H4735" i="3"/>
  <c r="I4735" i="3"/>
  <c r="J4735" i="3"/>
  <c r="H4736" i="3"/>
  <c r="I4736" i="3"/>
  <c r="J4736" i="3"/>
  <c r="H4737" i="3"/>
  <c r="I4737" i="3"/>
  <c r="J4737" i="3"/>
  <c r="H4738" i="3"/>
  <c r="I4738" i="3"/>
  <c r="J4738" i="3"/>
  <c r="H4739" i="3"/>
  <c r="I4739" i="3"/>
  <c r="J4739" i="3"/>
  <c r="H4740" i="3"/>
  <c r="I4740" i="3"/>
  <c r="J4740" i="3"/>
  <c r="H4741" i="3"/>
  <c r="I4741" i="3"/>
  <c r="J4741" i="3"/>
  <c r="H4742" i="3"/>
  <c r="I4742" i="3"/>
  <c r="J4742" i="3"/>
  <c r="H4743" i="3"/>
  <c r="I4743" i="3"/>
  <c r="J4743" i="3"/>
  <c r="H4744" i="3"/>
  <c r="I4744" i="3"/>
  <c r="J4744" i="3"/>
  <c r="H4745" i="3"/>
  <c r="I4745" i="3"/>
  <c r="J4745" i="3"/>
  <c r="H4746" i="3"/>
  <c r="I4746" i="3"/>
  <c r="J4746" i="3"/>
  <c r="H4747" i="3"/>
  <c r="I4747" i="3"/>
  <c r="J4747" i="3"/>
  <c r="H4748" i="3"/>
  <c r="I4748" i="3"/>
  <c r="J4748" i="3"/>
  <c r="H4749" i="3"/>
  <c r="I4749" i="3"/>
  <c r="J4749" i="3"/>
  <c r="H4750" i="3"/>
  <c r="I4750" i="3"/>
  <c r="J4750" i="3"/>
  <c r="H4751" i="3"/>
  <c r="I4751" i="3"/>
  <c r="J4751" i="3"/>
  <c r="H4752" i="3"/>
  <c r="I4752" i="3"/>
  <c r="J4752" i="3"/>
  <c r="H4753" i="3"/>
  <c r="I4753" i="3"/>
  <c r="J4753" i="3"/>
  <c r="H4754" i="3"/>
  <c r="I4754" i="3"/>
  <c r="J4754" i="3"/>
  <c r="H4755" i="3"/>
  <c r="I4755" i="3"/>
  <c r="J4755" i="3"/>
  <c r="H4756" i="3"/>
  <c r="I4756" i="3"/>
  <c r="J4756" i="3"/>
  <c r="H4757" i="3"/>
  <c r="I4757" i="3"/>
  <c r="J4757" i="3"/>
  <c r="H4758" i="3"/>
  <c r="I4758" i="3"/>
  <c r="J4758" i="3"/>
  <c r="H4759" i="3"/>
  <c r="I4759" i="3"/>
  <c r="J4759" i="3"/>
  <c r="H4760" i="3"/>
  <c r="I4760" i="3"/>
  <c r="J4760" i="3"/>
  <c r="H4761" i="3"/>
  <c r="I4761" i="3"/>
  <c r="J4761" i="3"/>
  <c r="H4762" i="3"/>
  <c r="I4762" i="3"/>
  <c r="J4762" i="3"/>
  <c r="H4763" i="3"/>
  <c r="I4763" i="3"/>
  <c r="J4763" i="3"/>
  <c r="H4764" i="3"/>
  <c r="I4764" i="3"/>
  <c r="J4764" i="3"/>
  <c r="H4765" i="3"/>
  <c r="I4765" i="3"/>
  <c r="J4765" i="3"/>
  <c r="H4766" i="3"/>
  <c r="I4766" i="3"/>
  <c r="J4766" i="3"/>
  <c r="H4767" i="3"/>
  <c r="I4767" i="3"/>
  <c r="J4767" i="3"/>
  <c r="H4768" i="3"/>
  <c r="I4768" i="3"/>
  <c r="J4768" i="3"/>
  <c r="H4769" i="3"/>
  <c r="I4769" i="3"/>
  <c r="J4769" i="3"/>
  <c r="H4770" i="3"/>
  <c r="I4770" i="3"/>
  <c r="J4770" i="3"/>
  <c r="H4771" i="3"/>
  <c r="I4771" i="3"/>
  <c r="J4771" i="3"/>
  <c r="H4772" i="3"/>
  <c r="I4772" i="3"/>
  <c r="J4772" i="3"/>
  <c r="H4773" i="3"/>
  <c r="I4773" i="3"/>
  <c r="J4773" i="3"/>
  <c r="H4774" i="3"/>
  <c r="I4774" i="3"/>
  <c r="J4774" i="3"/>
  <c r="H4775" i="3"/>
  <c r="I4775" i="3"/>
  <c r="J4775" i="3"/>
  <c r="H4776" i="3"/>
  <c r="I4776" i="3"/>
  <c r="J4776" i="3"/>
  <c r="H4777" i="3"/>
  <c r="I4777" i="3"/>
  <c r="J4777" i="3"/>
  <c r="H4778" i="3"/>
  <c r="I4778" i="3"/>
  <c r="J4778" i="3"/>
  <c r="H4779" i="3"/>
  <c r="I4779" i="3"/>
  <c r="J4779" i="3"/>
  <c r="H4780" i="3"/>
  <c r="I4780" i="3"/>
  <c r="J4780" i="3"/>
  <c r="H4781" i="3"/>
  <c r="I4781" i="3"/>
  <c r="J4781" i="3"/>
  <c r="H4782" i="3"/>
  <c r="I4782" i="3"/>
  <c r="J4782" i="3"/>
  <c r="H4783" i="3"/>
  <c r="I4783" i="3"/>
  <c r="J4783" i="3"/>
  <c r="H4784" i="3"/>
  <c r="I4784" i="3"/>
  <c r="J4784" i="3"/>
  <c r="H4785" i="3"/>
  <c r="I4785" i="3"/>
  <c r="J4785" i="3"/>
  <c r="H4786" i="3"/>
  <c r="I4786" i="3"/>
  <c r="J4786" i="3"/>
  <c r="H4787" i="3"/>
  <c r="I4787" i="3"/>
  <c r="J4787" i="3"/>
  <c r="H4788" i="3"/>
  <c r="I4788" i="3"/>
  <c r="J4788" i="3"/>
  <c r="H4789" i="3"/>
  <c r="I4789" i="3"/>
  <c r="J4789" i="3"/>
  <c r="H4790" i="3"/>
  <c r="I4790" i="3"/>
  <c r="J4790" i="3"/>
  <c r="H4791" i="3"/>
  <c r="I4791" i="3"/>
  <c r="J4791" i="3"/>
  <c r="H4792" i="3"/>
  <c r="I4792" i="3"/>
  <c r="J4792" i="3"/>
  <c r="H4793" i="3"/>
  <c r="I4793" i="3"/>
  <c r="J4793" i="3"/>
  <c r="H4794" i="3"/>
  <c r="I4794" i="3"/>
  <c r="J4794" i="3"/>
  <c r="H4795" i="3"/>
  <c r="I4795" i="3"/>
  <c r="J4795" i="3"/>
  <c r="H4796" i="3"/>
  <c r="I4796" i="3"/>
  <c r="J4796" i="3"/>
  <c r="H4797" i="3"/>
  <c r="I4797" i="3"/>
  <c r="J4797" i="3"/>
  <c r="H4798" i="3"/>
  <c r="I4798" i="3"/>
  <c r="J4798" i="3"/>
  <c r="H4799" i="3"/>
  <c r="I4799" i="3"/>
  <c r="J4799" i="3"/>
  <c r="H4800" i="3"/>
  <c r="I4800" i="3"/>
  <c r="J4800" i="3"/>
  <c r="H4801" i="3"/>
  <c r="I4801" i="3"/>
  <c r="J4801" i="3"/>
  <c r="H4802" i="3"/>
  <c r="I4802" i="3"/>
  <c r="J4802" i="3"/>
  <c r="H4803" i="3"/>
  <c r="I4803" i="3"/>
  <c r="J4803" i="3"/>
  <c r="H4804" i="3"/>
  <c r="I4804" i="3"/>
  <c r="J4804" i="3"/>
  <c r="H4805" i="3"/>
  <c r="I4805" i="3"/>
  <c r="J4805" i="3"/>
  <c r="H4806" i="3"/>
  <c r="I4806" i="3"/>
  <c r="J4806" i="3"/>
  <c r="H4807" i="3"/>
  <c r="I4807" i="3"/>
  <c r="J4807" i="3"/>
  <c r="H4808" i="3"/>
  <c r="I4808" i="3"/>
  <c r="J4808" i="3"/>
  <c r="H4809" i="3"/>
  <c r="I4809" i="3"/>
  <c r="J4809" i="3"/>
  <c r="H4810" i="3"/>
  <c r="I4810" i="3"/>
  <c r="J4810" i="3"/>
  <c r="H4811" i="3"/>
  <c r="I4811" i="3"/>
  <c r="J4811" i="3"/>
  <c r="H4812" i="3"/>
  <c r="I4812" i="3"/>
  <c r="J4812" i="3"/>
  <c r="H4813" i="3"/>
  <c r="I4813" i="3"/>
  <c r="J4813" i="3"/>
  <c r="H4814" i="3"/>
  <c r="I4814" i="3"/>
  <c r="J4814" i="3"/>
  <c r="H4815" i="3"/>
  <c r="I4815" i="3"/>
  <c r="J4815" i="3"/>
  <c r="H4816" i="3"/>
  <c r="I4816" i="3"/>
  <c r="J4816" i="3"/>
  <c r="H4817" i="3"/>
  <c r="I4817" i="3"/>
  <c r="J4817" i="3"/>
  <c r="H4818" i="3"/>
  <c r="I4818" i="3"/>
  <c r="J4818" i="3"/>
  <c r="H4819" i="3"/>
  <c r="I4819" i="3"/>
  <c r="J4819" i="3"/>
  <c r="H4820" i="3"/>
  <c r="I4820" i="3"/>
  <c r="J4820" i="3"/>
  <c r="H4821" i="3"/>
  <c r="I4821" i="3"/>
  <c r="J4821" i="3"/>
  <c r="H4822" i="3"/>
  <c r="I4822" i="3"/>
  <c r="J4822" i="3"/>
  <c r="H4823" i="3"/>
  <c r="I4823" i="3"/>
  <c r="J4823" i="3"/>
  <c r="H4824" i="3"/>
  <c r="I4824" i="3"/>
  <c r="J4824" i="3"/>
  <c r="H4825" i="3"/>
  <c r="I4825" i="3"/>
  <c r="J4825" i="3"/>
  <c r="H4826" i="3"/>
  <c r="I4826" i="3"/>
  <c r="J4826" i="3"/>
  <c r="H4827" i="3"/>
  <c r="I4827" i="3"/>
  <c r="J4827" i="3"/>
  <c r="H4828" i="3"/>
  <c r="I4828" i="3"/>
  <c r="J4828" i="3"/>
  <c r="H4829" i="3"/>
  <c r="I4829" i="3"/>
  <c r="J4829" i="3"/>
  <c r="H4830" i="3"/>
  <c r="I4830" i="3"/>
  <c r="J4830" i="3"/>
  <c r="H4831" i="3"/>
  <c r="I4831" i="3"/>
  <c r="J4831" i="3"/>
  <c r="H4832" i="3"/>
  <c r="I4832" i="3"/>
  <c r="J4832" i="3"/>
  <c r="H4833" i="3"/>
  <c r="I4833" i="3"/>
  <c r="J4833" i="3"/>
  <c r="H4834" i="3"/>
  <c r="I4834" i="3"/>
  <c r="J4834" i="3"/>
  <c r="H4835" i="3"/>
  <c r="I4835" i="3"/>
  <c r="J4835" i="3"/>
  <c r="H4836" i="3"/>
  <c r="I4836" i="3"/>
  <c r="J4836" i="3"/>
  <c r="H4837" i="3"/>
  <c r="I4837" i="3"/>
  <c r="J4837" i="3"/>
  <c r="H4838" i="3"/>
  <c r="I4838" i="3"/>
  <c r="J4838" i="3"/>
  <c r="H4839" i="3"/>
  <c r="I4839" i="3"/>
  <c r="J4839" i="3"/>
  <c r="H4840" i="3"/>
  <c r="I4840" i="3"/>
  <c r="J4840" i="3"/>
  <c r="H4841" i="3"/>
  <c r="I4841" i="3"/>
  <c r="J4841" i="3"/>
  <c r="H4842" i="3"/>
  <c r="I4842" i="3"/>
  <c r="J4842" i="3"/>
  <c r="H4843" i="3"/>
  <c r="I4843" i="3"/>
  <c r="J4843" i="3"/>
  <c r="H4844" i="3"/>
  <c r="I4844" i="3"/>
  <c r="J4844" i="3"/>
  <c r="H4845" i="3"/>
  <c r="I4845" i="3"/>
  <c r="J4845" i="3"/>
  <c r="H4846" i="3"/>
  <c r="I4846" i="3"/>
  <c r="J4846" i="3"/>
  <c r="H4847" i="3"/>
  <c r="I4847" i="3"/>
  <c r="J4847" i="3"/>
  <c r="H4848" i="3"/>
  <c r="I4848" i="3"/>
  <c r="J4848" i="3"/>
  <c r="H4849" i="3"/>
  <c r="I4849" i="3"/>
  <c r="J4849" i="3"/>
  <c r="H4850" i="3"/>
  <c r="I4850" i="3"/>
  <c r="J4850" i="3"/>
  <c r="H4851" i="3"/>
  <c r="I4851" i="3"/>
  <c r="J4851" i="3"/>
  <c r="H4852" i="3"/>
  <c r="I4852" i="3"/>
  <c r="J4852" i="3"/>
  <c r="H4853" i="3"/>
  <c r="I4853" i="3"/>
  <c r="J4853" i="3"/>
  <c r="H4854" i="3"/>
  <c r="I4854" i="3"/>
  <c r="J4854" i="3"/>
  <c r="H4855" i="3"/>
  <c r="I4855" i="3"/>
  <c r="J4855" i="3"/>
  <c r="H4856" i="3"/>
  <c r="I4856" i="3"/>
  <c r="J4856" i="3"/>
  <c r="H4857" i="3"/>
  <c r="I4857" i="3"/>
  <c r="J4857" i="3"/>
  <c r="H4858" i="3"/>
  <c r="I4858" i="3"/>
  <c r="J4858" i="3"/>
  <c r="H4859" i="3"/>
  <c r="I4859" i="3"/>
  <c r="J4859" i="3"/>
  <c r="H4860" i="3"/>
  <c r="I4860" i="3"/>
  <c r="J4860" i="3"/>
  <c r="H4861" i="3"/>
  <c r="I4861" i="3"/>
  <c r="J4861" i="3"/>
  <c r="H4862" i="3"/>
  <c r="I4862" i="3"/>
  <c r="J4862" i="3"/>
  <c r="H4863" i="3"/>
  <c r="I4863" i="3"/>
  <c r="J4863" i="3"/>
  <c r="H4864" i="3"/>
  <c r="I4864" i="3"/>
  <c r="J4864" i="3"/>
  <c r="H4865" i="3"/>
  <c r="I4865" i="3"/>
  <c r="J4865" i="3"/>
  <c r="H4866" i="3"/>
  <c r="I4866" i="3"/>
  <c r="J4866" i="3"/>
  <c r="H4867" i="3"/>
  <c r="I4867" i="3"/>
  <c r="J4867" i="3"/>
  <c r="H4868" i="3"/>
  <c r="I4868" i="3"/>
  <c r="J4868" i="3"/>
  <c r="H4869" i="3"/>
  <c r="I4869" i="3"/>
  <c r="J4869" i="3"/>
  <c r="H4870" i="3"/>
  <c r="I4870" i="3"/>
  <c r="J4870" i="3"/>
  <c r="H4871" i="3"/>
  <c r="I4871" i="3"/>
  <c r="J4871" i="3"/>
  <c r="H4872" i="3"/>
  <c r="I4872" i="3"/>
  <c r="J4872" i="3"/>
  <c r="H4873" i="3"/>
  <c r="I4873" i="3"/>
  <c r="J4873" i="3"/>
  <c r="H4874" i="3"/>
  <c r="I4874" i="3"/>
  <c r="J4874" i="3"/>
  <c r="H4875" i="3"/>
  <c r="I4875" i="3"/>
  <c r="J4875" i="3"/>
  <c r="H4876" i="3"/>
  <c r="I4876" i="3"/>
  <c r="J4876" i="3"/>
  <c r="H4877" i="3"/>
  <c r="I4877" i="3"/>
  <c r="J4877" i="3"/>
  <c r="H4878" i="3"/>
  <c r="I4878" i="3"/>
  <c r="J4878" i="3"/>
  <c r="H4879" i="3"/>
  <c r="I4879" i="3"/>
  <c r="J4879" i="3"/>
  <c r="H4880" i="3"/>
  <c r="I4880" i="3"/>
  <c r="J4880" i="3"/>
  <c r="H4881" i="3"/>
  <c r="I4881" i="3"/>
  <c r="J4881" i="3"/>
  <c r="H4882" i="3"/>
  <c r="I4882" i="3"/>
  <c r="J4882" i="3"/>
  <c r="H4883" i="3"/>
  <c r="I4883" i="3"/>
  <c r="J4883" i="3"/>
  <c r="H4884" i="3"/>
  <c r="I4884" i="3"/>
  <c r="J4884" i="3"/>
  <c r="H4885" i="3"/>
  <c r="I4885" i="3"/>
  <c r="J4885" i="3"/>
  <c r="H4886" i="3"/>
  <c r="I4886" i="3"/>
  <c r="J4886" i="3"/>
  <c r="H4887" i="3"/>
  <c r="I4887" i="3"/>
  <c r="J4887" i="3"/>
  <c r="H4888" i="3"/>
  <c r="I4888" i="3"/>
  <c r="J4888" i="3"/>
  <c r="H4889" i="3"/>
  <c r="I4889" i="3"/>
  <c r="J4889" i="3"/>
  <c r="H4890" i="3"/>
  <c r="I4890" i="3"/>
  <c r="J4890" i="3"/>
  <c r="H4891" i="3"/>
  <c r="I4891" i="3"/>
  <c r="J4891" i="3"/>
  <c r="H4892" i="3"/>
  <c r="I4892" i="3"/>
  <c r="J4892" i="3"/>
  <c r="H4893" i="3"/>
  <c r="I4893" i="3"/>
  <c r="J4893" i="3"/>
  <c r="H4894" i="3"/>
  <c r="I4894" i="3"/>
  <c r="J4894" i="3"/>
  <c r="H4895" i="3"/>
  <c r="I4895" i="3"/>
  <c r="J4895" i="3"/>
  <c r="H4896" i="3"/>
  <c r="I4896" i="3"/>
  <c r="J4896" i="3"/>
  <c r="H4897" i="3"/>
  <c r="I4897" i="3"/>
  <c r="J4897" i="3"/>
  <c r="H4898" i="3"/>
  <c r="I4898" i="3"/>
  <c r="J4898" i="3"/>
  <c r="H4899" i="3"/>
  <c r="I4899" i="3"/>
  <c r="J4899" i="3"/>
  <c r="H4900" i="3"/>
  <c r="I4900" i="3"/>
  <c r="J4900" i="3"/>
  <c r="H4901" i="3"/>
  <c r="I4901" i="3"/>
  <c r="J4901" i="3"/>
  <c r="H4902" i="3"/>
  <c r="I4902" i="3"/>
  <c r="J4902" i="3"/>
  <c r="H4903" i="3"/>
  <c r="I4903" i="3"/>
  <c r="J4903" i="3"/>
  <c r="H4904" i="3"/>
  <c r="I4904" i="3"/>
  <c r="J4904" i="3"/>
  <c r="H4905" i="3"/>
  <c r="I4905" i="3"/>
  <c r="J4905" i="3"/>
  <c r="H4906" i="3"/>
  <c r="I4906" i="3"/>
  <c r="J4906" i="3"/>
  <c r="H4907" i="3"/>
  <c r="I4907" i="3"/>
  <c r="J4907" i="3"/>
  <c r="H4908" i="3"/>
  <c r="I4908" i="3"/>
  <c r="J4908" i="3"/>
  <c r="H4909" i="3"/>
  <c r="I4909" i="3"/>
  <c r="J4909" i="3"/>
  <c r="H4910" i="3"/>
  <c r="I4910" i="3"/>
  <c r="J4910" i="3"/>
  <c r="H4911" i="3"/>
  <c r="I4911" i="3"/>
  <c r="J4911" i="3"/>
  <c r="H4912" i="3"/>
  <c r="I4912" i="3"/>
  <c r="J4912" i="3"/>
  <c r="H4913" i="3"/>
  <c r="I4913" i="3"/>
  <c r="J4913" i="3"/>
  <c r="H4914" i="3"/>
  <c r="I4914" i="3"/>
  <c r="J4914" i="3"/>
  <c r="H4915" i="3"/>
  <c r="I4915" i="3"/>
  <c r="J4915" i="3"/>
  <c r="H4916" i="3"/>
  <c r="I4916" i="3"/>
  <c r="J4916" i="3"/>
  <c r="H4917" i="3"/>
  <c r="I4917" i="3"/>
  <c r="J4917" i="3"/>
  <c r="H4918" i="3"/>
  <c r="I4918" i="3"/>
  <c r="J4918" i="3"/>
  <c r="H4919" i="3"/>
  <c r="I4919" i="3"/>
  <c r="J4919" i="3"/>
  <c r="H4920" i="3"/>
  <c r="I4920" i="3"/>
  <c r="J4920" i="3"/>
  <c r="H4921" i="3"/>
  <c r="I4921" i="3"/>
  <c r="J4921" i="3"/>
  <c r="H4922" i="3"/>
  <c r="I4922" i="3"/>
  <c r="J4922" i="3"/>
  <c r="H4923" i="3"/>
  <c r="I4923" i="3"/>
  <c r="J4923" i="3"/>
  <c r="H4924" i="3"/>
  <c r="I4924" i="3"/>
  <c r="J4924" i="3"/>
  <c r="H4925" i="3"/>
  <c r="I4925" i="3"/>
  <c r="J4925" i="3"/>
  <c r="H4926" i="3"/>
  <c r="I4926" i="3"/>
  <c r="J4926" i="3"/>
  <c r="H4927" i="3"/>
  <c r="I4927" i="3"/>
  <c r="J4927" i="3"/>
  <c r="H4928" i="3"/>
  <c r="I4928" i="3"/>
  <c r="J4928" i="3"/>
  <c r="H4929" i="3"/>
  <c r="I4929" i="3"/>
  <c r="J4929" i="3"/>
  <c r="H4930" i="3"/>
  <c r="I4930" i="3"/>
  <c r="J4930" i="3"/>
  <c r="H4931" i="3"/>
  <c r="I4931" i="3"/>
  <c r="J4931" i="3"/>
  <c r="H4932" i="3"/>
  <c r="I4932" i="3"/>
  <c r="J4932" i="3"/>
  <c r="H4933" i="3"/>
  <c r="I4933" i="3"/>
  <c r="J4933" i="3"/>
  <c r="H4934" i="3"/>
  <c r="I4934" i="3"/>
  <c r="J4934" i="3"/>
  <c r="H4935" i="3"/>
  <c r="I4935" i="3"/>
  <c r="J4935" i="3"/>
  <c r="H4936" i="3"/>
  <c r="I4936" i="3"/>
  <c r="J4936" i="3"/>
  <c r="H4937" i="3"/>
  <c r="I4937" i="3"/>
  <c r="J4937" i="3"/>
  <c r="H4938" i="3"/>
  <c r="I4938" i="3"/>
  <c r="J4938" i="3"/>
  <c r="H4939" i="3"/>
  <c r="I4939" i="3"/>
  <c r="J4939" i="3"/>
  <c r="H4940" i="3"/>
  <c r="I4940" i="3"/>
  <c r="J4940" i="3"/>
  <c r="H4941" i="3"/>
  <c r="I4941" i="3"/>
  <c r="J4941" i="3"/>
  <c r="H4942" i="3"/>
  <c r="I4942" i="3"/>
  <c r="J4942" i="3"/>
  <c r="H4943" i="3"/>
  <c r="I4943" i="3"/>
  <c r="J4943" i="3"/>
  <c r="H4944" i="3"/>
  <c r="I4944" i="3"/>
  <c r="J4944" i="3"/>
  <c r="H4945" i="3"/>
  <c r="I4945" i="3"/>
  <c r="J4945" i="3"/>
  <c r="H4946" i="3"/>
  <c r="I4946" i="3"/>
  <c r="J4946" i="3"/>
  <c r="H4947" i="3"/>
  <c r="I4947" i="3"/>
  <c r="J4947" i="3"/>
  <c r="H4948" i="3"/>
  <c r="I4948" i="3"/>
  <c r="J4948" i="3"/>
  <c r="H4949" i="3"/>
  <c r="I4949" i="3"/>
  <c r="J4949" i="3"/>
  <c r="H4950" i="3"/>
  <c r="I4950" i="3"/>
  <c r="J4950" i="3"/>
  <c r="H4951" i="3"/>
  <c r="I4951" i="3"/>
  <c r="J4951" i="3"/>
  <c r="H4952" i="3"/>
  <c r="I4952" i="3"/>
  <c r="J4952" i="3"/>
  <c r="H4953" i="3"/>
  <c r="I4953" i="3"/>
  <c r="J4953" i="3"/>
  <c r="H4954" i="3"/>
  <c r="I4954" i="3"/>
  <c r="J4954" i="3"/>
  <c r="H4955" i="3"/>
  <c r="I4955" i="3"/>
  <c r="J4955" i="3"/>
  <c r="H4956" i="3"/>
  <c r="I4956" i="3"/>
  <c r="J4956" i="3"/>
  <c r="H4957" i="3"/>
  <c r="I4957" i="3"/>
  <c r="J4957" i="3"/>
  <c r="H4958" i="3"/>
  <c r="I4958" i="3"/>
  <c r="J4958" i="3"/>
  <c r="H4959" i="3"/>
  <c r="I4959" i="3"/>
  <c r="J4959" i="3"/>
  <c r="H4960" i="3"/>
  <c r="I4960" i="3"/>
  <c r="J4960" i="3"/>
  <c r="H4961" i="3"/>
  <c r="I4961" i="3"/>
  <c r="J4961" i="3"/>
  <c r="H4962" i="3"/>
  <c r="I4962" i="3"/>
  <c r="J4962" i="3"/>
  <c r="H4963" i="3"/>
  <c r="I4963" i="3"/>
  <c r="J4963" i="3"/>
  <c r="H4964" i="3"/>
  <c r="I4964" i="3"/>
  <c r="J4964" i="3"/>
  <c r="H4965" i="3"/>
  <c r="I4965" i="3"/>
  <c r="J4965" i="3"/>
  <c r="H4966" i="3"/>
  <c r="I4966" i="3"/>
  <c r="J4966" i="3"/>
  <c r="H4967" i="3"/>
  <c r="I4967" i="3"/>
  <c r="J4967" i="3"/>
  <c r="H4968" i="3"/>
  <c r="I4968" i="3"/>
  <c r="J4968" i="3"/>
  <c r="H4969" i="3"/>
  <c r="I4969" i="3"/>
  <c r="J4969" i="3"/>
  <c r="H4970" i="3"/>
  <c r="I4970" i="3"/>
  <c r="J4970" i="3"/>
  <c r="H4971" i="3"/>
  <c r="I4971" i="3"/>
  <c r="J4971" i="3"/>
  <c r="H4972" i="3"/>
  <c r="I4972" i="3"/>
  <c r="J4972" i="3"/>
  <c r="H4973" i="3"/>
  <c r="I4973" i="3"/>
  <c r="J4973" i="3"/>
  <c r="H4974" i="3"/>
  <c r="I4974" i="3"/>
  <c r="J4974" i="3"/>
  <c r="H4975" i="3"/>
  <c r="I4975" i="3"/>
  <c r="J4975" i="3"/>
  <c r="H4976" i="3"/>
  <c r="I4976" i="3"/>
  <c r="J4976" i="3"/>
  <c r="H4977" i="3"/>
  <c r="I4977" i="3"/>
  <c r="J4977" i="3"/>
  <c r="H4978" i="3"/>
  <c r="I4978" i="3"/>
  <c r="J4978" i="3"/>
  <c r="H4979" i="3"/>
  <c r="I4979" i="3"/>
  <c r="J4979" i="3"/>
  <c r="H4980" i="3"/>
  <c r="I4980" i="3"/>
  <c r="J4980" i="3"/>
  <c r="H4981" i="3"/>
  <c r="I4981" i="3"/>
  <c r="J4981" i="3"/>
  <c r="H4982" i="3"/>
  <c r="I4982" i="3"/>
  <c r="J4982" i="3"/>
  <c r="H4983" i="3"/>
  <c r="I4983" i="3"/>
  <c r="J4983" i="3"/>
  <c r="H4984" i="3"/>
  <c r="I4984" i="3"/>
  <c r="J4984" i="3"/>
  <c r="H4985" i="3"/>
  <c r="I4985" i="3"/>
  <c r="J4985" i="3"/>
  <c r="H4986" i="3"/>
  <c r="I4986" i="3"/>
  <c r="J4986" i="3"/>
  <c r="H4987" i="3"/>
  <c r="I4987" i="3"/>
  <c r="J4987" i="3"/>
  <c r="H4988" i="3"/>
  <c r="I4988" i="3"/>
  <c r="J4988" i="3"/>
  <c r="H4989" i="3"/>
  <c r="I4989" i="3"/>
  <c r="J4989" i="3"/>
  <c r="H4990" i="3"/>
  <c r="I4990" i="3"/>
  <c r="J4990" i="3"/>
  <c r="H4991" i="3"/>
  <c r="I4991" i="3"/>
  <c r="J4991" i="3"/>
  <c r="H4992" i="3"/>
  <c r="I4992" i="3"/>
  <c r="J4992" i="3"/>
  <c r="H4993" i="3"/>
  <c r="I4993" i="3"/>
  <c r="J4993" i="3"/>
  <c r="H4994" i="3"/>
  <c r="I4994" i="3"/>
  <c r="J4994" i="3"/>
  <c r="H4995" i="3"/>
  <c r="I4995" i="3"/>
  <c r="J4995" i="3"/>
  <c r="H4996" i="3"/>
  <c r="I4996" i="3"/>
  <c r="J4996" i="3"/>
  <c r="H4997" i="3"/>
  <c r="I4997" i="3"/>
  <c r="J4997" i="3"/>
  <c r="H4998" i="3"/>
  <c r="I4998" i="3"/>
  <c r="J4998" i="3"/>
  <c r="H4999" i="3"/>
  <c r="I4999" i="3"/>
  <c r="J4999" i="3"/>
  <c r="H5000" i="3"/>
  <c r="I5000" i="3"/>
  <c r="J5000" i="3"/>
  <c r="H5001" i="3"/>
  <c r="I5001" i="3"/>
  <c r="J5001" i="3"/>
  <c r="H5002" i="3"/>
  <c r="I5002" i="3"/>
  <c r="J5002" i="3"/>
  <c r="H5003" i="3"/>
  <c r="I5003" i="3"/>
  <c r="J5003" i="3"/>
  <c r="H5004" i="3"/>
  <c r="I5004" i="3"/>
  <c r="J5004" i="3"/>
  <c r="H5005" i="3"/>
  <c r="I5005" i="3"/>
  <c r="J5005" i="3"/>
  <c r="H5006" i="3"/>
  <c r="I5006" i="3"/>
  <c r="J5006" i="3"/>
  <c r="H5007" i="3"/>
  <c r="I5007" i="3"/>
  <c r="J5007" i="3"/>
  <c r="H5008" i="3"/>
  <c r="I5008" i="3"/>
  <c r="J5008" i="3"/>
  <c r="H5009" i="3"/>
  <c r="I5009" i="3"/>
  <c r="J5009" i="3"/>
  <c r="H5010" i="3"/>
  <c r="I5010" i="3"/>
  <c r="J5010" i="3"/>
  <c r="H5011" i="3"/>
  <c r="I5011" i="3"/>
  <c r="J5011" i="3"/>
  <c r="H5012" i="3"/>
  <c r="I5012" i="3"/>
  <c r="J5012" i="3"/>
  <c r="H5013" i="3"/>
  <c r="I5013" i="3"/>
  <c r="J5013" i="3"/>
  <c r="H5014" i="3"/>
  <c r="I5014" i="3"/>
  <c r="J5014" i="3"/>
  <c r="H5015" i="3"/>
  <c r="I5015" i="3"/>
  <c r="J5015" i="3"/>
  <c r="H5016" i="3"/>
  <c r="I5016" i="3"/>
  <c r="J5016" i="3"/>
  <c r="H5017" i="3"/>
  <c r="I5017" i="3"/>
  <c r="J5017" i="3"/>
  <c r="H5018" i="3"/>
  <c r="I5018" i="3"/>
  <c r="J5018" i="3"/>
  <c r="H5019" i="3"/>
  <c r="I5019" i="3"/>
  <c r="J5019" i="3"/>
  <c r="H5020" i="3"/>
  <c r="I5020" i="3"/>
  <c r="J5020" i="3"/>
  <c r="H5021" i="3"/>
  <c r="I5021" i="3"/>
  <c r="J5021" i="3"/>
  <c r="H5022" i="3"/>
  <c r="I5022" i="3"/>
  <c r="J5022" i="3"/>
  <c r="H5023" i="3"/>
  <c r="I5023" i="3"/>
  <c r="J5023" i="3"/>
  <c r="H5024" i="3"/>
  <c r="I5024" i="3"/>
  <c r="J5024" i="3"/>
  <c r="H5025" i="3"/>
  <c r="I5025" i="3"/>
  <c r="J5025" i="3"/>
  <c r="H5026" i="3"/>
  <c r="I5026" i="3"/>
  <c r="J5026" i="3"/>
  <c r="H5027" i="3"/>
  <c r="I5027" i="3"/>
  <c r="J5027" i="3"/>
  <c r="H5028" i="3"/>
  <c r="I5028" i="3"/>
  <c r="J5028" i="3"/>
  <c r="H5029" i="3"/>
  <c r="I5029" i="3"/>
  <c r="J5029" i="3"/>
  <c r="H5030" i="3"/>
  <c r="I5030" i="3"/>
  <c r="J5030" i="3"/>
  <c r="H5031" i="3"/>
  <c r="I5031" i="3"/>
  <c r="J5031" i="3"/>
  <c r="H5032" i="3"/>
  <c r="I5032" i="3"/>
  <c r="J5032" i="3"/>
  <c r="H5033" i="3"/>
  <c r="I5033" i="3"/>
  <c r="J5033" i="3"/>
  <c r="H5034" i="3"/>
  <c r="I5034" i="3"/>
  <c r="J5034" i="3"/>
  <c r="H5035" i="3"/>
  <c r="I5035" i="3"/>
  <c r="J5035" i="3"/>
  <c r="H5036" i="3"/>
  <c r="I5036" i="3"/>
  <c r="J5036" i="3"/>
  <c r="H5037" i="3"/>
  <c r="I5037" i="3"/>
  <c r="J5037" i="3"/>
  <c r="H5038" i="3"/>
  <c r="I5038" i="3"/>
  <c r="J5038" i="3"/>
  <c r="H5039" i="3"/>
  <c r="I5039" i="3"/>
  <c r="J5039" i="3"/>
  <c r="H5040" i="3"/>
  <c r="I5040" i="3"/>
  <c r="J5040" i="3"/>
  <c r="H5041" i="3"/>
  <c r="I5041" i="3"/>
  <c r="J5041" i="3"/>
  <c r="H5042" i="3"/>
  <c r="I5042" i="3"/>
  <c r="J5042" i="3"/>
  <c r="H5043" i="3"/>
  <c r="I5043" i="3"/>
  <c r="J5043" i="3"/>
  <c r="H5044" i="3"/>
  <c r="I5044" i="3"/>
  <c r="J5044" i="3"/>
  <c r="H5045" i="3"/>
  <c r="I5045" i="3"/>
  <c r="J5045" i="3"/>
  <c r="H5046" i="3"/>
  <c r="I5046" i="3"/>
  <c r="J5046" i="3"/>
  <c r="H5047" i="3"/>
  <c r="I5047" i="3"/>
  <c r="J5047" i="3"/>
  <c r="H5048" i="3"/>
  <c r="I5048" i="3"/>
  <c r="J5048" i="3"/>
  <c r="H5049" i="3"/>
  <c r="I5049" i="3"/>
  <c r="J5049" i="3"/>
  <c r="H5050" i="3"/>
  <c r="I5050" i="3"/>
  <c r="J5050" i="3"/>
  <c r="H5051" i="3"/>
  <c r="I5051" i="3"/>
  <c r="J5051" i="3"/>
  <c r="H5052" i="3"/>
  <c r="I5052" i="3"/>
  <c r="J5052" i="3"/>
  <c r="H5053" i="3"/>
  <c r="I5053" i="3"/>
  <c r="J5053" i="3"/>
  <c r="H5054" i="3"/>
  <c r="I5054" i="3"/>
  <c r="J5054" i="3"/>
  <c r="H5055" i="3"/>
  <c r="I5055" i="3"/>
  <c r="J5055" i="3"/>
  <c r="H5056" i="3"/>
  <c r="I5056" i="3"/>
  <c r="J5056" i="3"/>
  <c r="H5057" i="3"/>
  <c r="I5057" i="3"/>
  <c r="J5057" i="3"/>
  <c r="H5058" i="3"/>
  <c r="I5058" i="3"/>
  <c r="J5058" i="3"/>
  <c r="H5059" i="3"/>
  <c r="I5059" i="3"/>
  <c r="J5059" i="3"/>
  <c r="H5060" i="3"/>
  <c r="I5060" i="3"/>
  <c r="J5060" i="3"/>
  <c r="H5061" i="3"/>
  <c r="I5061" i="3"/>
  <c r="J5061" i="3"/>
  <c r="H5062" i="3"/>
  <c r="I5062" i="3"/>
  <c r="J5062" i="3"/>
  <c r="H5063" i="3"/>
  <c r="I5063" i="3"/>
  <c r="J5063" i="3"/>
  <c r="H5064" i="3"/>
  <c r="I5064" i="3"/>
  <c r="J5064" i="3"/>
  <c r="H5065" i="3"/>
  <c r="I5065" i="3"/>
  <c r="J5065" i="3"/>
  <c r="H5066" i="3"/>
  <c r="I5066" i="3"/>
  <c r="J5066" i="3"/>
  <c r="H5067" i="3"/>
  <c r="I5067" i="3"/>
  <c r="J5067" i="3"/>
  <c r="H5068" i="3"/>
  <c r="I5068" i="3"/>
  <c r="J5068" i="3"/>
  <c r="H5069" i="3"/>
  <c r="I5069" i="3"/>
  <c r="J5069" i="3"/>
  <c r="H5070" i="3"/>
  <c r="I5070" i="3"/>
  <c r="J5070" i="3"/>
  <c r="H5071" i="3"/>
  <c r="I5071" i="3"/>
  <c r="J5071" i="3"/>
  <c r="H5072" i="3"/>
  <c r="I5072" i="3"/>
  <c r="J5072" i="3"/>
  <c r="H5073" i="3"/>
  <c r="I5073" i="3"/>
  <c r="J5073" i="3"/>
  <c r="H5074" i="3"/>
  <c r="I5074" i="3"/>
  <c r="J5074" i="3"/>
  <c r="H5075" i="3"/>
  <c r="I5075" i="3"/>
  <c r="J5075" i="3"/>
  <c r="H5076" i="3"/>
  <c r="I5076" i="3"/>
  <c r="J5076" i="3"/>
  <c r="H5077" i="3"/>
  <c r="I5077" i="3"/>
  <c r="J5077" i="3"/>
  <c r="H5078" i="3"/>
  <c r="I5078" i="3"/>
  <c r="J5078" i="3"/>
  <c r="H5079" i="3"/>
  <c r="I5079" i="3"/>
  <c r="J5079" i="3"/>
  <c r="H5080" i="3"/>
  <c r="I5080" i="3"/>
  <c r="J5080" i="3"/>
  <c r="H5081" i="3"/>
  <c r="I5081" i="3"/>
  <c r="J5081" i="3"/>
  <c r="H5082" i="3"/>
  <c r="I5082" i="3"/>
  <c r="J5082" i="3"/>
  <c r="H5083" i="3"/>
  <c r="I5083" i="3"/>
  <c r="J5083" i="3"/>
  <c r="H5084" i="3"/>
  <c r="I5084" i="3"/>
  <c r="J5084" i="3"/>
  <c r="H5085" i="3"/>
  <c r="I5085" i="3"/>
  <c r="J5085" i="3"/>
  <c r="H5086" i="3"/>
  <c r="I5086" i="3"/>
  <c r="J5086" i="3"/>
  <c r="H5087" i="3"/>
  <c r="I5087" i="3"/>
  <c r="J5087" i="3"/>
  <c r="H5088" i="3"/>
  <c r="I5088" i="3"/>
  <c r="J5088" i="3"/>
  <c r="H5089" i="3"/>
  <c r="I5089" i="3"/>
  <c r="J5089" i="3"/>
  <c r="H5090" i="3"/>
  <c r="I5090" i="3"/>
  <c r="J5090" i="3"/>
  <c r="H5091" i="3"/>
  <c r="I5091" i="3"/>
  <c r="J5091" i="3"/>
  <c r="H5092" i="3"/>
  <c r="I5092" i="3"/>
  <c r="J5092" i="3"/>
  <c r="H5093" i="3"/>
  <c r="I5093" i="3"/>
  <c r="J5093" i="3"/>
  <c r="H5094" i="3"/>
  <c r="I5094" i="3"/>
  <c r="J5094" i="3"/>
  <c r="H5095" i="3"/>
  <c r="I5095" i="3"/>
  <c r="J5095" i="3"/>
  <c r="H5096" i="3"/>
  <c r="I5096" i="3"/>
  <c r="J5096" i="3"/>
  <c r="H5097" i="3"/>
  <c r="I5097" i="3"/>
  <c r="J5097" i="3"/>
  <c r="H5098" i="3"/>
  <c r="I5098" i="3"/>
  <c r="J5098" i="3"/>
  <c r="H5099" i="3"/>
  <c r="I5099" i="3"/>
  <c r="J5099" i="3"/>
  <c r="H5100" i="3"/>
  <c r="I5100" i="3"/>
  <c r="J5100" i="3"/>
  <c r="H5101" i="3"/>
  <c r="I5101" i="3"/>
  <c r="J5101" i="3"/>
  <c r="H5102" i="3"/>
  <c r="I5102" i="3"/>
  <c r="J5102" i="3"/>
  <c r="H5103" i="3"/>
  <c r="I5103" i="3"/>
  <c r="J5103" i="3"/>
  <c r="H5104" i="3"/>
  <c r="I5104" i="3"/>
  <c r="J5104" i="3"/>
  <c r="H5105" i="3"/>
  <c r="I5105" i="3"/>
  <c r="J5105" i="3"/>
  <c r="H5106" i="3"/>
  <c r="I5106" i="3"/>
  <c r="J5106" i="3"/>
  <c r="H5107" i="3"/>
  <c r="I5107" i="3"/>
  <c r="J5107" i="3"/>
  <c r="H5108" i="3"/>
  <c r="I5108" i="3"/>
  <c r="J5108" i="3"/>
  <c r="H5109" i="3"/>
  <c r="I5109" i="3"/>
  <c r="J5109" i="3"/>
  <c r="H5110" i="3"/>
  <c r="I5110" i="3"/>
  <c r="J5110" i="3"/>
  <c r="H5111" i="3"/>
  <c r="I5111" i="3"/>
  <c r="J5111" i="3"/>
  <c r="H5112" i="3"/>
  <c r="I5112" i="3"/>
  <c r="J5112" i="3"/>
  <c r="H5113" i="3"/>
  <c r="I5113" i="3"/>
  <c r="J5113" i="3"/>
  <c r="H5114" i="3"/>
  <c r="I5114" i="3"/>
  <c r="J5114" i="3"/>
  <c r="H5115" i="3"/>
  <c r="I5115" i="3"/>
  <c r="J5115" i="3"/>
  <c r="H5116" i="3"/>
  <c r="I5116" i="3"/>
  <c r="J5116" i="3"/>
  <c r="H5117" i="3"/>
  <c r="I5117" i="3"/>
  <c r="J5117" i="3"/>
  <c r="H5118" i="3"/>
  <c r="I5118" i="3"/>
  <c r="J5118" i="3"/>
  <c r="H5119" i="3"/>
  <c r="I5119" i="3"/>
  <c r="J5119" i="3"/>
  <c r="H5120" i="3"/>
  <c r="I5120" i="3"/>
  <c r="J5120" i="3"/>
  <c r="H5121" i="3"/>
  <c r="I5121" i="3"/>
  <c r="J5121" i="3"/>
  <c r="H5122" i="3"/>
  <c r="I5122" i="3"/>
  <c r="J5122" i="3"/>
  <c r="H5123" i="3"/>
  <c r="I5123" i="3"/>
  <c r="J5123" i="3"/>
  <c r="H5124" i="3"/>
  <c r="I5124" i="3"/>
  <c r="J5124" i="3"/>
  <c r="H5125" i="3"/>
  <c r="I5125" i="3"/>
  <c r="J5125" i="3"/>
  <c r="H5126" i="3"/>
  <c r="I5126" i="3"/>
  <c r="J5126" i="3"/>
  <c r="H5127" i="3"/>
  <c r="I5127" i="3"/>
  <c r="J5127" i="3"/>
  <c r="H5128" i="3"/>
  <c r="I5128" i="3"/>
  <c r="J5128" i="3"/>
  <c r="H5129" i="3"/>
  <c r="I5129" i="3"/>
  <c r="J5129" i="3"/>
  <c r="H5130" i="3"/>
  <c r="I5130" i="3"/>
  <c r="J5130" i="3"/>
  <c r="H5131" i="3"/>
  <c r="I5131" i="3"/>
  <c r="J5131" i="3"/>
  <c r="H5132" i="3"/>
  <c r="I5132" i="3"/>
  <c r="J5132" i="3"/>
  <c r="H5133" i="3"/>
  <c r="I5133" i="3"/>
  <c r="J5133" i="3"/>
  <c r="H5134" i="3"/>
  <c r="I5134" i="3"/>
  <c r="J5134" i="3"/>
  <c r="H5135" i="3"/>
  <c r="I5135" i="3"/>
  <c r="J5135" i="3"/>
  <c r="H5136" i="3"/>
  <c r="I5136" i="3"/>
  <c r="J5136" i="3"/>
  <c r="H5137" i="3"/>
  <c r="I5137" i="3"/>
  <c r="J5137" i="3"/>
  <c r="H5138" i="3"/>
  <c r="I5138" i="3"/>
  <c r="J5138" i="3"/>
  <c r="H5139" i="3"/>
  <c r="I5139" i="3"/>
  <c r="J5139" i="3"/>
  <c r="H5140" i="3"/>
  <c r="I5140" i="3"/>
  <c r="J5140" i="3"/>
  <c r="H5141" i="3"/>
  <c r="I5141" i="3"/>
  <c r="J5141" i="3"/>
  <c r="H5142" i="3"/>
  <c r="I5142" i="3"/>
  <c r="J5142" i="3"/>
  <c r="H5143" i="3"/>
  <c r="I5143" i="3"/>
  <c r="J5143" i="3"/>
  <c r="H5144" i="3"/>
  <c r="I5144" i="3"/>
  <c r="J5144" i="3"/>
  <c r="H5145" i="3"/>
  <c r="I5145" i="3"/>
  <c r="J5145" i="3"/>
  <c r="H5146" i="3"/>
  <c r="I5146" i="3"/>
  <c r="J5146" i="3"/>
  <c r="H5147" i="3"/>
  <c r="I5147" i="3"/>
  <c r="J5147" i="3"/>
  <c r="H5148" i="3"/>
  <c r="I5148" i="3"/>
  <c r="J5148" i="3"/>
  <c r="H5149" i="3"/>
  <c r="I5149" i="3"/>
  <c r="J5149" i="3"/>
  <c r="H5150" i="3"/>
  <c r="I5150" i="3"/>
  <c r="J5150" i="3"/>
  <c r="H5151" i="3"/>
  <c r="I5151" i="3"/>
  <c r="J5151" i="3"/>
  <c r="H5152" i="3"/>
  <c r="I5152" i="3"/>
  <c r="J5152" i="3"/>
  <c r="H5153" i="3"/>
  <c r="I5153" i="3"/>
  <c r="J5153" i="3"/>
  <c r="H5154" i="3"/>
  <c r="I5154" i="3"/>
  <c r="J5154" i="3"/>
  <c r="H5155" i="3"/>
  <c r="I5155" i="3"/>
  <c r="J5155" i="3"/>
  <c r="H5156" i="3"/>
  <c r="I5156" i="3"/>
  <c r="J5156" i="3"/>
  <c r="H5157" i="3"/>
  <c r="I5157" i="3"/>
  <c r="J5157" i="3"/>
  <c r="H5158" i="3"/>
  <c r="I5158" i="3"/>
  <c r="J5158" i="3"/>
  <c r="H5159" i="3"/>
  <c r="I5159" i="3"/>
  <c r="J5159" i="3"/>
  <c r="H5160" i="3"/>
  <c r="I5160" i="3"/>
  <c r="J5160" i="3"/>
  <c r="H5161" i="3"/>
  <c r="I5161" i="3"/>
  <c r="J5161" i="3"/>
  <c r="H5162" i="3"/>
  <c r="I5162" i="3"/>
  <c r="J5162" i="3"/>
  <c r="H5163" i="3"/>
  <c r="I5163" i="3"/>
  <c r="J5163" i="3"/>
  <c r="H5164" i="3"/>
  <c r="I5164" i="3"/>
  <c r="J5164" i="3"/>
  <c r="H5165" i="3"/>
  <c r="I5165" i="3"/>
  <c r="J5165" i="3"/>
  <c r="H5166" i="3"/>
  <c r="I5166" i="3"/>
  <c r="J5166" i="3"/>
  <c r="H5167" i="3"/>
  <c r="I5167" i="3"/>
  <c r="J5167" i="3"/>
  <c r="H5168" i="3"/>
  <c r="I5168" i="3"/>
  <c r="J5168" i="3"/>
  <c r="H5169" i="3"/>
  <c r="I5169" i="3"/>
  <c r="J5169" i="3"/>
  <c r="H5170" i="3"/>
  <c r="I5170" i="3"/>
  <c r="J5170" i="3"/>
  <c r="H5171" i="3"/>
  <c r="I5171" i="3"/>
  <c r="J5171" i="3"/>
  <c r="H5172" i="3"/>
  <c r="I5172" i="3"/>
  <c r="J5172" i="3"/>
  <c r="H5173" i="3"/>
  <c r="I5173" i="3"/>
  <c r="J5173" i="3"/>
  <c r="H5174" i="3"/>
  <c r="I5174" i="3"/>
  <c r="J5174" i="3"/>
  <c r="H5175" i="3"/>
  <c r="I5175" i="3"/>
  <c r="J5175" i="3"/>
  <c r="H5176" i="3"/>
  <c r="I5176" i="3"/>
  <c r="J5176" i="3"/>
  <c r="H5177" i="3"/>
  <c r="I5177" i="3"/>
  <c r="J5177" i="3"/>
  <c r="H5178" i="3"/>
  <c r="I5178" i="3"/>
  <c r="J5178" i="3"/>
  <c r="H5179" i="3"/>
  <c r="I5179" i="3"/>
  <c r="J5179" i="3"/>
  <c r="H5180" i="3"/>
  <c r="I5180" i="3"/>
  <c r="J5180" i="3"/>
  <c r="H5181" i="3"/>
  <c r="I5181" i="3"/>
  <c r="J5181" i="3"/>
  <c r="H5182" i="3"/>
  <c r="I5182" i="3"/>
  <c r="J5182" i="3"/>
  <c r="H5183" i="3"/>
  <c r="I5183" i="3"/>
  <c r="J5183" i="3"/>
  <c r="H5184" i="3"/>
  <c r="I5184" i="3"/>
  <c r="J5184" i="3"/>
  <c r="H5185" i="3"/>
  <c r="I5185" i="3"/>
  <c r="J5185" i="3"/>
  <c r="H5186" i="3"/>
  <c r="I5186" i="3"/>
  <c r="J5186" i="3"/>
  <c r="H5187" i="3"/>
  <c r="I5187" i="3"/>
  <c r="J5187" i="3"/>
  <c r="H5188" i="3"/>
  <c r="I5188" i="3"/>
  <c r="J5188" i="3"/>
  <c r="H5189" i="3"/>
  <c r="I5189" i="3"/>
  <c r="J5189" i="3"/>
  <c r="H5190" i="3"/>
  <c r="I5190" i="3"/>
  <c r="J5190" i="3"/>
  <c r="H5191" i="3"/>
  <c r="I5191" i="3"/>
  <c r="J5191" i="3"/>
  <c r="H5192" i="3"/>
  <c r="I5192" i="3"/>
  <c r="J5192" i="3"/>
  <c r="H5193" i="3"/>
  <c r="I5193" i="3"/>
  <c r="J5193" i="3"/>
  <c r="H5194" i="3"/>
  <c r="I5194" i="3"/>
  <c r="J5194" i="3"/>
  <c r="H5195" i="3"/>
  <c r="I5195" i="3"/>
  <c r="J5195" i="3"/>
  <c r="H5196" i="3"/>
  <c r="I5196" i="3"/>
  <c r="J5196" i="3"/>
  <c r="H5197" i="3"/>
  <c r="I5197" i="3"/>
  <c r="J5197" i="3"/>
  <c r="H5198" i="3"/>
  <c r="I5198" i="3"/>
  <c r="J5198" i="3"/>
  <c r="H5199" i="3"/>
  <c r="I5199" i="3"/>
  <c r="J5199" i="3"/>
  <c r="H5200" i="3"/>
  <c r="I5200" i="3"/>
  <c r="J5200" i="3"/>
  <c r="H5201" i="3"/>
  <c r="I5201" i="3"/>
  <c r="J5201" i="3"/>
  <c r="H5202" i="3"/>
  <c r="I5202" i="3"/>
  <c r="J5202" i="3"/>
  <c r="H5203" i="3"/>
  <c r="I5203" i="3"/>
  <c r="J5203" i="3"/>
  <c r="H5204" i="3"/>
  <c r="I5204" i="3"/>
  <c r="J5204" i="3"/>
  <c r="H5205" i="3"/>
  <c r="I5205" i="3"/>
  <c r="J5205" i="3"/>
  <c r="H5206" i="3"/>
  <c r="I5206" i="3"/>
  <c r="J5206" i="3"/>
  <c r="H5207" i="3"/>
  <c r="I5207" i="3"/>
  <c r="J5207" i="3"/>
  <c r="H5208" i="3"/>
  <c r="I5208" i="3"/>
  <c r="J5208" i="3"/>
  <c r="H5209" i="3"/>
  <c r="I5209" i="3"/>
  <c r="J5209" i="3"/>
  <c r="H5210" i="3"/>
  <c r="I5210" i="3"/>
  <c r="J5210" i="3"/>
  <c r="H5211" i="3"/>
  <c r="I5211" i="3"/>
  <c r="J5211" i="3"/>
  <c r="H5212" i="3"/>
  <c r="I5212" i="3"/>
  <c r="J5212" i="3"/>
  <c r="H5213" i="3"/>
  <c r="I5213" i="3"/>
  <c r="J5213" i="3"/>
  <c r="H5214" i="3"/>
  <c r="I5214" i="3"/>
  <c r="J5214" i="3"/>
  <c r="H5215" i="3"/>
  <c r="I5215" i="3"/>
  <c r="J5215" i="3"/>
  <c r="H5216" i="3"/>
  <c r="I5216" i="3"/>
  <c r="J5216" i="3"/>
  <c r="H5217" i="3"/>
  <c r="I5217" i="3"/>
  <c r="J5217" i="3"/>
  <c r="H5218" i="3"/>
  <c r="I5218" i="3"/>
  <c r="J5218" i="3"/>
  <c r="H5219" i="3"/>
  <c r="I5219" i="3"/>
  <c r="J5219" i="3"/>
  <c r="H5220" i="3"/>
  <c r="I5220" i="3"/>
  <c r="J5220" i="3"/>
  <c r="H5221" i="3"/>
  <c r="I5221" i="3"/>
  <c r="J5221" i="3"/>
  <c r="H5222" i="3"/>
  <c r="I5222" i="3"/>
  <c r="J5222" i="3"/>
  <c r="H5223" i="3"/>
  <c r="I5223" i="3"/>
  <c r="J5223" i="3"/>
  <c r="H5224" i="3"/>
  <c r="I5224" i="3"/>
  <c r="J5224" i="3"/>
  <c r="H5225" i="3"/>
  <c r="I5225" i="3"/>
  <c r="J5225" i="3"/>
  <c r="H5226" i="3"/>
  <c r="I5226" i="3"/>
  <c r="J5226" i="3"/>
  <c r="H5227" i="3"/>
  <c r="I5227" i="3"/>
  <c r="J5227" i="3"/>
  <c r="H5228" i="3"/>
  <c r="I5228" i="3"/>
  <c r="J5228" i="3"/>
  <c r="H5229" i="3"/>
  <c r="I5229" i="3"/>
  <c r="J5229" i="3"/>
  <c r="H5230" i="3"/>
  <c r="I5230" i="3"/>
  <c r="J5230" i="3"/>
  <c r="H5231" i="3"/>
  <c r="I5231" i="3"/>
  <c r="J5231" i="3"/>
  <c r="H5232" i="3"/>
  <c r="I5232" i="3"/>
  <c r="J5232" i="3"/>
  <c r="H5233" i="3"/>
  <c r="I5233" i="3"/>
  <c r="J5233" i="3"/>
  <c r="H5234" i="3"/>
  <c r="I5234" i="3"/>
  <c r="J5234" i="3"/>
  <c r="H5235" i="3"/>
  <c r="I5235" i="3"/>
  <c r="J5235" i="3"/>
  <c r="H5236" i="3"/>
  <c r="I5236" i="3"/>
  <c r="J5236" i="3"/>
  <c r="H5237" i="3"/>
  <c r="I5237" i="3"/>
  <c r="J5237" i="3"/>
  <c r="H5238" i="3"/>
  <c r="I5238" i="3"/>
  <c r="J5238" i="3"/>
  <c r="H5239" i="3"/>
  <c r="I5239" i="3"/>
  <c r="J5239" i="3"/>
  <c r="H5240" i="3"/>
  <c r="I5240" i="3"/>
  <c r="J5240" i="3"/>
  <c r="H5241" i="3"/>
  <c r="I5241" i="3"/>
  <c r="J5241" i="3"/>
  <c r="H5242" i="3"/>
  <c r="I5242" i="3"/>
  <c r="J5242" i="3"/>
  <c r="H5243" i="3"/>
  <c r="I5243" i="3"/>
  <c r="J5243" i="3"/>
  <c r="H5244" i="3"/>
  <c r="I5244" i="3"/>
  <c r="J5244" i="3"/>
  <c r="H5245" i="3"/>
  <c r="I5245" i="3"/>
  <c r="J5245" i="3"/>
  <c r="H5246" i="3"/>
  <c r="I5246" i="3"/>
  <c r="J5246" i="3"/>
  <c r="H5247" i="3"/>
  <c r="I5247" i="3"/>
  <c r="J5247" i="3"/>
  <c r="H5248" i="3"/>
  <c r="I5248" i="3"/>
  <c r="J5248" i="3"/>
  <c r="H5249" i="3"/>
  <c r="I5249" i="3"/>
  <c r="J5249" i="3"/>
  <c r="H5250" i="3"/>
  <c r="I5250" i="3"/>
  <c r="J5250" i="3"/>
  <c r="H5251" i="3"/>
  <c r="I5251" i="3"/>
  <c r="J5251" i="3"/>
  <c r="H5252" i="3"/>
  <c r="I5252" i="3"/>
  <c r="J5252" i="3"/>
  <c r="H5253" i="3"/>
  <c r="I5253" i="3"/>
  <c r="J5253" i="3"/>
  <c r="H5254" i="3"/>
  <c r="I5254" i="3"/>
  <c r="J5254" i="3"/>
  <c r="H5255" i="3"/>
  <c r="I5255" i="3"/>
  <c r="J5255" i="3"/>
  <c r="H5256" i="3"/>
  <c r="I5256" i="3"/>
  <c r="J5256" i="3"/>
  <c r="H5257" i="3"/>
  <c r="I5257" i="3"/>
  <c r="J5257" i="3"/>
  <c r="H5258" i="3"/>
  <c r="I5258" i="3"/>
  <c r="J5258" i="3"/>
  <c r="H5259" i="3"/>
  <c r="I5259" i="3"/>
  <c r="J5259" i="3"/>
  <c r="H5260" i="3"/>
  <c r="I5260" i="3"/>
  <c r="J5260" i="3"/>
  <c r="H5261" i="3"/>
  <c r="I5261" i="3"/>
  <c r="J5261" i="3"/>
  <c r="H5262" i="3"/>
  <c r="I5262" i="3"/>
  <c r="J5262" i="3"/>
  <c r="H5263" i="3"/>
  <c r="I5263" i="3"/>
  <c r="J5263" i="3"/>
  <c r="H5264" i="3"/>
  <c r="I5264" i="3"/>
  <c r="J5264" i="3"/>
  <c r="H5265" i="3"/>
  <c r="I5265" i="3"/>
  <c r="J5265" i="3"/>
  <c r="H5266" i="3"/>
  <c r="I5266" i="3"/>
  <c r="J5266" i="3"/>
  <c r="H5267" i="3"/>
  <c r="I5267" i="3"/>
  <c r="J5267" i="3"/>
  <c r="H5268" i="3"/>
  <c r="I5268" i="3"/>
  <c r="J5268" i="3"/>
  <c r="H5269" i="3"/>
  <c r="I5269" i="3"/>
  <c r="J5269" i="3"/>
  <c r="H5270" i="3"/>
  <c r="I5270" i="3"/>
  <c r="J5270" i="3"/>
  <c r="H5271" i="3"/>
  <c r="I5271" i="3"/>
  <c r="J5271" i="3"/>
  <c r="H5272" i="3"/>
  <c r="I5272" i="3"/>
  <c r="J5272" i="3"/>
  <c r="H5273" i="3"/>
  <c r="I5273" i="3"/>
  <c r="J5273" i="3"/>
  <c r="H5274" i="3"/>
  <c r="I5274" i="3"/>
  <c r="J5274" i="3"/>
  <c r="H5275" i="3"/>
  <c r="I5275" i="3"/>
  <c r="J5275" i="3"/>
  <c r="H5276" i="3"/>
  <c r="I5276" i="3"/>
  <c r="J5276" i="3"/>
  <c r="H5277" i="3"/>
  <c r="I5277" i="3"/>
  <c r="J5277" i="3"/>
  <c r="H5278" i="3"/>
  <c r="I5278" i="3"/>
  <c r="J5278" i="3"/>
  <c r="H5279" i="3"/>
  <c r="I5279" i="3"/>
  <c r="J5279" i="3"/>
  <c r="H5280" i="3"/>
  <c r="I5280" i="3"/>
  <c r="J5280" i="3"/>
  <c r="H5281" i="3"/>
  <c r="I5281" i="3"/>
  <c r="J5281" i="3"/>
  <c r="H5282" i="3"/>
  <c r="I5282" i="3"/>
  <c r="J5282" i="3"/>
  <c r="H5283" i="3"/>
  <c r="I5283" i="3"/>
  <c r="J5283" i="3"/>
  <c r="H5284" i="3"/>
  <c r="I5284" i="3"/>
  <c r="J5284" i="3"/>
  <c r="H5285" i="3"/>
  <c r="I5285" i="3"/>
  <c r="J5285" i="3"/>
  <c r="H5286" i="3"/>
  <c r="I5286" i="3"/>
  <c r="J5286" i="3"/>
  <c r="H5287" i="3"/>
  <c r="I5287" i="3"/>
  <c r="J5287" i="3"/>
  <c r="H5288" i="3"/>
  <c r="I5288" i="3"/>
  <c r="J5288" i="3"/>
  <c r="H5289" i="3"/>
  <c r="I5289" i="3"/>
  <c r="J5289" i="3"/>
  <c r="H5290" i="3"/>
  <c r="I5290" i="3"/>
  <c r="J5290" i="3"/>
  <c r="H5291" i="3"/>
  <c r="I5291" i="3"/>
  <c r="J5291" i="3"/>
  <c r="H5292" i="3"/>
  <c r="I5292" i="3"/>
  <c r="J5292" i="3"/>
  <c r="H5293" i="3"/>
  <c r="I5293" i="3"/>
  <c r="J5293" i="3"/>
  <c r="H5294" i="3"/>
  <c r="I5294" i="3"/>
  <c r="J5294" i="3"/>
  <c r="H5295" i="3"/>
  <c r="I5295" i="3"/>
  <c r="J5295" i="3"/>
  <c r="H5296" i="3"/>
  <c r="I5296" i="3"/>
  <c r="J5296" i="3"/>
  <c r="H5297" i="3"/>
  <c r="I5297" i="3"/>
  <c r="J5297" i="3"/>
  <c r="H5298" i="3"/>
  <c r="I5298" i="3"/>
  <c r="J5298" i="3"/>
  <c r="H5299" i="3"/>
  <c r="I5299" i="3"/>
  <c r="J5299" i="3"/>
  <c r="H5300" i="3"/>
  <c r="I5300" i="3"/>
  <c r="J5300" i="3"/>
  <c r="H5301" i="3"/>
  <c r="I5301" i="3"/>
  <c r="J5301" i="3"/>
  <c r="H5302" i="3"/>
  <c r="I5302" i="3"/>
  <c r="J5302" i="3"/>
  <c r="H5303" i="3"/>
  <c r="I5303" i="3"/>
  <c r="J5303" i="3"/>
  <c r="H5304" i="3"/>
  <c r="I5304" i="3"/>
  <c r="J5304" i="3"/>
  <c r="H5305" i="3"/>
  <c r="I5305" i="3"/>
  <c r="J5305" i="3"/>
  <c r="H5306" i="3"/>
  <c r="I5306" i="3"/>
  <c r="J5306" i="3"/>
  <c r="H5307" i="3"/>
  <c r="I5307" i="3"/>
  <c r="J5307" i="3"/>
  <c r="H5308" i="3"/>
  <c r="I5308" i="3"/>
  <c r="J5308" i="3"/>
  <c r="H5309" i="3"/>
  <c r="I5309" i="3"/>
  <c r="J5309" i="3"/>
  <c r="H5310" i="3"/>
  <c r="I5310" i="3"/>
  <c r="J5310" i="3"/>
  <c r="H5311" i="3"/>
  <c r="I5311" i="3"/>
  <c r="J5311" i="3"/>
  <c r="H5312" i="3"/>
  <c r="I5312" i="3"/>
  <c r="J5312" i="3"/>
  <c r="H5313" i="3"/>
  <c r="I5313" i="3"/>
  <c r="J5313" i="3"/>
  <c r="H5314" i="3"/>
  <c r="I5314" i="3"/>
  <c r="J5314" i="3"/>
  <c r="H5315" i="3"/>
  <c r="I5315" i="3"/>
  <c r="J5315" i="3"/>
  <c r="H5316" i="3"/>
  <c r="I5316" i="3"/>
  <c r="J5316" i="3"/>
  <c r="H5317" i="3"/>
  <c r="I5317" i="3"/>
  <c r="J5317" i="3"/>
  <c r="H5318" i="3"/>
  <c r="I5318" i="3"/>
  <c r="J5318" i="3"/>
  <c r="H5319" i="3"/>
  <c r="I5319" i="3"/>
  <c r="J5319" i="3"/>
  <c r="H5320" i="3"/>
  <c r="I5320" i="3"/>
  <c r="J5320" i="3"/>
  <c r="H5321" i="3"/>
  <c r="I5321" i="3"/>
  <c r="J5321" i="3"/>
  <c r="H5322" i="3"/>
  <c r="I5322" i="3"/>
  <c r="J5322" i="3"/>
  <c r="H5323" i="3"/>
  <c r="I5323" i="3"/>
  <c r="J5323" i="3"/>
  <c r="H5324" i="3"/>
  <c r="I5324" i="3"/>
  <c r="J5324" i="3"/>
  <c r="H5325" i="3"/>
  <c r="I5325" i="3"/>
  <c r="J5325" i="3"/>
  <c r="H5326" i="3"/>
  <c r="I5326" i="3"/>
  <c r="J5326" i="3"/>
  <c r="H5327" i="3"/>
  <c r="I5327" i="3"/>
  <c r="J5327" i="3"/>
  <c r="H5328" i="3"/>
  <c r="I5328" i="3"/>
  <c r="J5328" i="3"/>
  <c r="H5329" i="3"/>
  <c r="I5329" i="3"/>
  <c r="J5329" i="3"/>
  <c r="H5330" i="3"/>
  <c r="I5330" i="3"/>
  <c r="J5330" i="3"/>
  <c r="H5331" i="3"/>
  <c r="I5331" i="3"/>
  <c r="J5331" i="3"/>
  <c r="H5332" i="3"/>
  <c r="I5332" i="3"/>
  <c r="J5332" i="3"/>
  <c r="H5333" i="3"/>
  <c r="I5333" i="3"/>
  <c r="J5333" i="3"/>
  <c r="H5334" i="3"/>
  <c r="I5334" i="3"/>
  <c r="J5334" i="3"/>
  <c r="H5335" i="3"/>
  <c r="I5335" i="3"/>
  <c r="J5335" i="3"/>
  <c r="H5336" i="3"/>
  <c r="I5336" i="3"/>
  <c r="J5336" i="3"/>
  <c r="H5337" i="3"/>
  <c r="I5337" i="3"/>
  <c r="J5337" i="3"/>
  <c r="H5338" i="3"/>
  <c r="I5338" i="3"/>
  <c r="J5338" i="3"/>
  <c r="H5339" i="3"/>
  <c r="I5339" i="3"/>
  <c r="J5339" i="3"/>
  <c r="H5340" i="3"/>
  <c r="I5340" i="3"/>
  <c r="J5340" i="3"/>
  <c r="H5341" i="3"/>
  <c r="I5341" i="3"/>
  <c r="J5341" i="3"/>
  <c r="H5342" i="3"/>
  <c r="I5342" i="3"/>
  <c r="J5342" i="3"/>
  <c r="H5343" i="3"/>
  <c r="I5343" i="3"/>
  <c r="J5343" i="3"/>
  <c r="H5344" i="3"/>
  <c r="I5344" i="3"/>
  <c r="J5344" i="3"/>
  <c r="H5345" i="3"/>
  <c r="I5345" i="3"/>
  <c r="J5345" i="3"/>
  <c r="H5346" i="3"/>
  <c r="I5346" i="3"/>
  <c r="J5346" i="3"/>
  <c r="H5347" i="3"/>
  <c r="I5347" i="3"/>
  <c r="J5347" i="3"/>
  <c r="H5348" i="3"/>
  <c r="I5348" i="3"/>
  <c r="J5348" i="3"/>
  <c r="H5349" i="3"/>
  <c r="I5349" i="3"/>
  <c r="J5349" i="3"/>
  <c r="H5350" i="3"/>
  <c r="I5350" i="3"/>
  <c r="J5350" i="3"/>
  <c r="H5351" i="3"/>
  <c r="I5351" i="3"/>
  <c r="J5351" i="3"/>
  <c r="H5352" i="3"/>
  <c r="I5352" i="3"/>
  <c r="J5352" i="3"/>
  <c r="H5353" i="3"/>
  <c r="I5353" i="3"/>
  <c r="J5353" i="3"/>
  <c r="H5354" i="3"/>
  <c r="I5354" i="3"/>
  <c r="J5354" i="3"/>
  <c r="H5355" i="3"/>
  <c r="I5355" i="3"/>
  <c r="J5355" i="3"/>
  <c r="H5356" i="3"/>
  <c r="I5356" i="3"/>
  <c r="J5356" i="3"/>
  <c r="H5357" i="3"/>
  <c r="I5357" i="3"/>
  <c r="J5357" i="3"/>
  <c r="H5358" i="3"/>
  <c r="I5358" i="3"/>
  <c r="J5358" i="3"/>
  <c r="H5359" i="3"/>
  <c r="I5359" i="3"/>
  <c r="J5359" i="3"/>
  <c r="H5360" i="3"/>
  <c r="I5360" i="3"/>
  <c r="J5360" i="3"/>
  <c r="H5361" i="3"/>
  <c r="I5361" i="3"/>
  <c r="J5361" i="3"/>
  <c r="H5362" i="3"/>
  <c r="I5362" i="3"/>
  <c r="J5362" i="3"/>
  <c r="H5363" i="3"/>
  <c r="I5363" i="3"/>
  <c r="J5363" i="3"/>
  <c r="H5364" i="3"/>
  <c r="I5364" i="3"/>
  <c r="J5364" i="3"/>
  <c r="H5365" i="3"/>
  <c r="I5365" i="3"/>
  <c r="J5365" i="3"/>
  <c r="H5366" i="3"/>
  <c r="I5366" i="3"/>
  <c r="J5366" i="3"/>
  <c r="H5367" i="3"/>
  <c r="I5367" i="3"/>
  <c r="J5367" i="3"/>
  <c r="H5368" i="3"/>
  <c r="I5368" i="3"/>
  <c r="J5368" i="3"/>
  <c r="H5369" i="3"/>
  <c r="I5369" i="3"/>
  <c r="J5369" i="3"/>
  <c r="H5370" i="3"/>
  <c r="I5370" i="3"/>
  <c r="J5370" i="3"/>
  <c r="H5371" i="3"/>
  <c r="I5371" i="3"/>
  <c r="J5371" i="3"/>
  <c r="H5372" i="3"/>
  <c r="I5372" i="3"/>
  <c r="J5372" i="3"/>
  <c r="H5373" i="3"/>
  <c r="I5373" i="3"/>
  <c r="J5373" i="3"/>
  <c r="H5374" i="3"/>
  <c r="I5374" i="3"/>
  <c r="J5374" i="3"/>
  <c r="H5375" i="3"/>
  <c r="I5375" i="3"/>
  <c r="J5375" i="3"/>
  <c r="H5376" i="3"/>
  <c r="I5376" i="3"/>
  <c r="J5376" i="3"/>
  <c r="H5377" i="3"/>
  <c r="I5377" i="3"/>
  <c r="J5377" i="3"/>
  <c r="H5378" i="3"/>
  <c r="I5378" i="3"/>
  <c r="J5378" i="3"/>
  <c r="H5379" i="3"/>
  <c r="I5379" i="3"/>
  <c r="J5379" i="3"/>
  <c r="H5380" i="3"/>
  <c r="I5380" i="3"/>
  <c r="J5380" i="3"/>
  <c r="H5381" i="3"/>
  <c r="I5381" i="3"/>
  <c r="J5381" i="3"/>
  <c r="H5382" i="3"/>
  <c r="I5382" i="3"/>
  <c r="J5382" i="3"/>
  <c r="H5383" i="3"/>
  <c r="I5383" i="3"/>
  <c r="J5383" i="3"/>
  <c r="H5384" i="3"/>
  <c r="I5384" i="3"/>
  <c r="J5384" i="3"/>
  <c r="H5385" i="3"/>
  <c r="I5385" i="3"/>
  <c r="J5385" i="3"/>
  <c r="H5386" i="3"/>
  <c r="I5386" i="3"/>
  <c r="J5386" i="3"/>
  <c r="H5387" i="3"/>
  <c r="I5387" i="3"/>
  <c r="J5387" i="3"/>
  <c r="H5388" i="3"/>
  <c r="I5388" i="3"/>
  <c r="J5388" i="3"/>
  <c r="H5389" i="3"/>
  <c r="I5389" i="3"/>
  <c r="J5389" i="3"/>
  <c r="H5390" i="3"/>
  <c r="I5390" i="3"/>
  <c r="J5390" i="3"/>
  <c r="H5391" i="3"/>
  <c r="I5391" i="3"/>
  <c r="J5391" i="3"/>
  <c r="H5392" i="3"/>
  <c r="I5392" i="3"/>
  <c r="J5392" i="3"/>
  <c r="H5393" i="3"/>
  <c r="I5393" i="3"/>
  <c r="J5393" i="3"/>
  <c r="H5394" i="3"/>
  <c r="I5394" i="3"/>
  <c r="J5394" i="3"/>
  <c r="H5395" i="3"/>
  <c r="I5395" i="3"/>
  <c r="J5395" i="3"/>
  <c r="H5396" i="3"/>
  <c r="I5396" i="3"/>
  <c r="J5396" i="3"/>
  <c r="H5397" i="3"/>
  <c r="I5397" i="3"/>
  <c r="J5397" i="3"/>
  <c r="H5398" i="3"/>
  <c r="I5398" i="3"/>
  <c r="J5398" i="3"/>
  <c r="H5399" i="3"/>
  <c r="I5399" i="3"/>
  <c r="J5399" i="3"/>
  <c r="H5400" i="3"/>
  <c r="I5400" i="3"/>
  <c r="J5400" i="3"/>
  <c r="H5401" i="3"/>
  <c r="I5401" i="3"/>
  <c r="J5401" i="3"/>
  <c r="H5402" i="3"/>
  <c r="I5402" i="3"/>
  <c r="J5402" i="3"/>
  <c r="H5403" i="3"/>
  <c r="I5403" i="3"/>
  <c r="J5403" i="3"/>
  <c r="H5404" i="3"/>
  <c r="I5404" i="3"/>
  <c r="J5404" i="3"/>
  <c r="H5405" i="3"/>
  <c r="I5405" i="3"/>
  <c r="J5405" i="3"/>
  <c r="H5406" i="3"/>
  <c r="I5406" i="3"/>
  <c r="J5406" i="3"/>
  <c r="H5407" i="3"/>
  <c r="I5407" i="3"/>
  <c r="J5407" i="3"/>
  <c r="H5408" i="3"/>
  <c r="I5408" i="3"/>
  <c r="J5408" i="3"/>
  <c r="H5409" i="3"/>
  <c r="I5409" i="3"/>
  <c r="J5409" i="3"/>
  <c r="H5410" i="3"/>
  <c r="I5410" i="3"/>
  <c r="J5410" i="3"/>
  <c r="H5411" i="3"/>
  <c r="I5411" i="3"/>
  <c r="J5411" i="3"/>
  <c r="H5412" i="3"/>
  <c r="I5412" i="3"/>
  <c r="J5412" i="3"/>
  <c r="H5413" i="3"/>
  <c r="I5413" i="3"/>
  <c r="J5413" i="3"/>
  <c r="H5414" i="3"/>
  <c r="I5414" i="3"/>
  <c r="J5414" i="3"/>
  <c r="H5415" i="3"/>
  <c r="I5415" i="3"/>
  <c r="J5415" i="3"/>
  <c r="H5416" i="3"/>
  <c r="I5416" i="3"/>
  <c r="J5416" i="3"/>
  <c r="H5417" i="3"/>
  <c r="I5417" i="3"/>
  <c r="J5417" i="3"/>
  <c r="H5418" i="3"/>
  <c r="I5418" i="3"/>
  <c r="J5418" i="3"/>
  <c r="H5419" i="3"/>
  <c r="I5419" i="3"/>
  <c r="J5419" i="3"/>
  <c r="H5420" i="3"/>
  <c r="I5420" i="3"/>
  <c r="J5420" i="3"/>
  <c r="H5421" i="3"/>
  <c r="I5421" i="3"/>
  <c r="J5421" i="3"/>
  <c r="H5422" i="3"/>
  <c r="I5422" i="3"/>
  <c r="J5422" i="3"/>
  <c r="H5423" i="3"/>
  <c r="I5423" i="3"/>
  <c r="J5423" i="3"/>
  <c r="H5424" i="3"/>
  <c r="I5424" i="3"/>
  <c r="J5424" i="3"/>
  <c r="H5425" i="3"/>
  <c r="I5425" i="3"/>
  <c r="J5425" i="3"/>
  <c r="H5426" i="3"/>
  <c r="I5426" i="3"/>
  <c r="J5426" i="3"/>
  <c r="H5427" i="3"/>
  <c r="I5427" i="3"/>
  <c r="J5427" i="3"/>
  <c r="H5428" i="3"/>
  <c r="I5428" i="3"/>
  <c r="J5428" i="3"/>
  <c r="H5429" i="3"/>
  <c r="I5429" i="3"/>
  <c r="J5429" i="3"/>
  <c r="H5430" i="3"/>
  <c r="I5430" i="3"/>
  <c r="J5430" i="3"/>
  <c r="H5431" i="3"/>
  <c r="I5431" i="3"/>
  <c r="J5431" i="3"/>
  <c r="H5432" i="3"/>
  <c r="I5432" i="3"/>
  <c r="J5432" i="3"/>
  <c r="H5433" i="3"/>
  <c r="I5433" i="3"/>
  <c r="J5433" i="3"/>
  <c r="H5434" i="3"/>
  <c r="I5434" i="3"/>
  <c r="J5434" i="3"/>
  <c r="H5435" i="3"/>
  <c r="I5435" i="3"/>
  <c r="J5435" i="3"/>
  <c r="H5436" i="3"/>
  <c r="I5436" i="3"/>
  <c r="J5436" i="3"/>
  <c r="H5437" i="3"/>
  <c r="I5437" i="3"/>
  <c r="J5437" i="3"/>
  <c r="H5438" i="3"/>
  <c r="I5438" i="3"/>
  <c r="J5438" i="3"/>
  <c r="H5439" i="3"/>
  <c r="I5439" i="3"/>
  <c r="J5439" i="3"/>
  <c r="H5440" i="3"/>
  <c r="I5440" i="3"/>
  <c r="J5440" i="3"/>
  <c r="H5441" i="3"/>
  <c r="I5441" i="3"/>
  <c r="J5441" i="3"/>
  <c r="H5442" i="3"/>
  <c r="I5442" i="3"/>
  <c r="J5442" i="3"/>
  <c r="H5443" i="3"/>
  <c r="I5443" i="3"/>
  <c r="J5443" i="3"/>
  <c r="H5444" i="3"/>
  <c r="I5444" i="3"/>
  <c r="J5444" i="3"/>
  <c r="H5445" i="3"/>
  <c r="I5445" i="3"/>
  <c r="J5445" i="3"/>
  <c r="H5446" i="3"/>
  <c r="I5446" i="3"/>
  <c r="J5446" i="3"/>
  <c r="H5447" i="3"/>
  <c r="I5447" i="3"/>
  <c r="J5447" i="3"/>
  <c r="H5448" i="3"/>
  <c r="I5448" i="3"/>
  <c r="J5448" i="3"/>
  <c r="H5449" i="3"/>
  <c r="I5449" i="3"/>
  <c r="J5449" i="3"/>
  <c r="H5450" i="3"/>
  <c r="I5450" i="3"/>
  <c r="J5450" i="3"/>
  <c r="H5451" i="3"/>
  <c r="I5451" i="3"/>
  <c r="J5451" i="3"/>
  <c r="H5452" i="3"/>
  <c r="I5452" i="3"/>
  <c r="J5452" i="3"/>
  <c r="H5453" i="3"/>
  <c r="I5453" i="3"/>
  <c r="J5453" i="3"/>
  <c r="H5454" i="3"/>
  <c r="I5454" i="3"/>
  <c r="J5454" i="3"/>
  <c r="H5455" i="3"/>
  <c r="I5455" i="3"/>
  <c r="J5455" i="3"/>
  <c r="H5456" i="3"/>
  <c r="I5456" i="3"/>
  <c r="J5456" i="3"/>
  <c r="H5457" i="3"/>
  <c r="I5457" i="3"/>
  <c r="J5457" i="3"/>
  <c r="H5458" i="3"/>
  <c r="I5458" i="3"/>
  <c r="J5458" i="3"/>
  <c r="H5459" i="3"/>
  <c r="I5459" i="3"/>
  <c r="J5459" i="3"/>
  <c r="H5460" i="3"/>
  <c r="I5460" i="3"/>
  <c r="J5460" i="3"/>
  <c r="H5461" i="3"/>
  <c r="I5461" i="3"/>
  <c r="J5461" i="3"/>
  <c r="H5462" i="3"/>
  <c r="I5462" i="3"/>
  <c r="J5462" i="3"/>
  <c r="H5463" i="3"/>
  <c r="I5463" i="3"/>
  <c r="J5463" i="3"/>
  <c r="H5464" i="3"/>
  <c r="I5464" i="3"/>
  <c r="J5464" i="3"/>
  <c r="H5465" i="3"/>
  <c r="I5465" i="3"/>
  <c r="J5465" i="3"/>
  <c r="H5466" i="3"/>
  <c r="I5466" i="3"/>
  <c r="J5466" i="3"/>
  <c r="H5467" i="3"/>
  <c r="I5467" i="3"/>
  <c r="J5467" i="3"/>
  <c r="H5468" i="3"/>
  <c r="I5468" i="3"/>
  <c r="J5468" i="3"/>
  <c r="H5469" i="3"/>
  <c r="I5469" i="3"/>
  <c r="J5469" i="3"/>
  <c r="H5470" i="3"/>
  <c r="I5470" i="3"/>
  <c r="J5470" i="3"/>
  <c r="H5471" i="3"/>
  <c r="I5471" i="3"/>
  <c r="J5471" i="3"/>
  <c r="H5472" i="3"/>
  <c r="I5472" i="3"/>
  <c r="J5472" i="3"/>
  <c r="H5473" i="3"/>
  <c r="I5473" i="3"/>
  <c r="J5473" i="3"/>
  <c r="H5474" i="3"/>
  <c r="I5474" i="3"/>
  <c r="J5474" i="3"/>
  <c r="H5475" i="3"/>
  <c r="I5475" i="3"/>
  <c r="J5475" i="3"/>
  <c r="H5476" i="3"/>
  <c r="I5476" i="3"/>
  <c r="J5476" i="3"/>
  <c r="H5477" i="3"/>
  <c r="I5477" i="3"/>
  <c r="J5477" i="3"/>
  <c r="H5478" i="3"/>
  <c r="I5478" i="3"/>
  <c r="J5478" i="3"/>
  <c r="H5479" i="3"/>
  <c r="I5479" i="3"/>
  <c r="J5479" i="3"/>
  <c r="H5480" i="3"/>
  <c r="I5480" i="3"/>
  <c r="J5480" i="3"/>
  <c r="H5481" i="3"/>
  <c r="I5481" i="3"/>
  <c r="J5481" i="3"/>
  <c r="H5482" i="3"/>
  <c r="I5482" i="3"/>
  <c r="J5482" i="3"/>
  <c r="H5483" i="3"/>
  <c r="I5483" i="3"/>
  <c r="J5483" i="3"/>
  <c r="H5484" i="3"/>
  <c r="I5484" i="3"/>
  <c r="J5484" i="3"/>
  <c r="H5485" i="3"/>
  <c r="I5485" i="3"/>
  <c r="J5485" i="3"/>
  <c r="H5486" i="3"/>
  <c r="I5486" i="3"/>
  <c r="J5486" i="3"/>
  <c r="H5487" i="3"/>
  <c r="I5487" i="3"/>
  <c r="J5487" i="3"/>
  <c r="H5488" i="3"/>
  <c r="I5488" i="3"/>
  <c r="J5488" i="3"/>
  <c r="H5489" i="3"/>
  <c r="I5489" i="3"/>
  <c r="J5489" i="3"/>
  <c r="H5490" i="3"/>
  <c r="I5490" i="3"/>
  <c r="J5490" i="3"/>
  <c r="H5491" i="3"/>
  <c r="I5491" i="3"/>
  <c r="J5491" i="3"/>
  <c r="H5492" i="3"/>
  <c r="I5492" i="3"/>
  <c r="J5492" i="3"/>
  <c r="H5493" i="3"/>
  <c r="I5493" i="3"/>
  <c r="J5493" i="3"/>
  <c r="H5494" i="3"/>
  <c r="I5494" i="3"/>
  <c r="J5494" i="3"/>
  <c r="H5495" i="3"/>
  <c r="I5495" i="3"/>
  <c r="J5495" i="3"/>
  <c r="H5496" i="3"/>
  <c r="I5496" i="3"/>
  <c r="J5496" i="3"/>
  <c r="H5497" i="3"/>
  <c r="I5497" i="3"/>
  <c r="J5497" i="3"/>
  <c r="H5498" i="3"/>
  <c r="I5498" i="3"/>
  <c r="J5498" i="3"/>
  <c r="H5499" i="3"/>
  <c r="I5499" i="3"/>
  <c r="J5499" i="3"/>
  <c r="H5500" i="3"/>
  <c r="I5500" i="3"/>
  <c r="J5500" i="3"/>
  <c r="H5501" i="3"/>
  <c r="I5501" i="3"/>
  <c r="J5501" i="3"/>
  <c r="H5502" i="3"/>
  <c r="I5502" i="3"/>
  <c r="J5502" i="3"/>
  <c r="H5503" i="3"/>
  <c r="I5503" i="3"/>
  <c r="J5503" i="3"/>
  <c r="H5504" i="3"/>
  <c r="I5504" i="3"/>
  <c r="J5504" i="3"/>
  <c r="H5505" i="3"/>
  <c r="I5505" i="3"/>
  <c r="J5505" i="3"/>
  <c r="H5506" i="3"/>
  <c r="I5506" i="3"/>
  <c r="J5506" i="3"/>
  <c r="H5507" i="3"/>
  <c r="I5507" i="3"/>
  <c r="J5507" i="3"/>
  <c r="H5508" i="3"/>
  <c r="I5508" i="3"/>
  <c r="J5508" i="3"/>
  <c r="H5509" i="3"/>
  <c r="I5509" i="3"/>
  <c r="J5509" i="3"/>
  <c r="H5510" i="3"/>
  <c r="I5510" i="3"/>
  <c r="J5510" i="3"/>
  <c r="H5511" i="3"/>
  <c r="I5511" i="3"/>
  <c r="J5511" i="3"/>
  <c r="H5512" i="3"/>
  <c r="I5512" i="3"/>
  <c r="J5512" i="3"/>
  <c r="H5513" i="3"/>
  <c r="I5513" i="3"/>
  <c r="J5513" i="3"/>
  <c r="H5514" i="3"/>
  <c r="I5514" i="3"/>
  <c r="J5514" i="3"/>
  <c r="H5515" i="3"/>
  <c r="I5515" i="3"/>
  <c r="J5515" i="3"/>
  <c r="H5516" i="3"/>
  <c r="I5516" i="3"/>
  <c r="J5516" i="3"/>
  <c r="H5517" i="3"/>
  <c r="I5517" i="3"/>
  <c r="J5517" i="3"/>
  <c r="H5518" i="3"/>
  <c r="I5518" i="3"/>
  <c r="J5518" i="3"/>
  <c r="H5519" i="3"/>
  <c r="I5519" i="3"/>
  <c r="J5519" i="3"/>
  <c r="H5520" i="3"/>
  <c r="I5520" i="3"/>
  <c r="J5520" i="3"/>
  <c r="H5521" i="3"/>
  <c r="I5521" i="3"/>
  <c r="J5521" i="3"/>
  <c r="H5522" i="3"/>
  <c r="I5522" i="3"/>
  <c r="J5522" i="3"/>
  <c r="H5523" i="3"/>
  <c r="I5523" i="3"/>
  <c r="J5523" i="3"/>
  <c r="H5524" i="3"/>
  <c r="I5524" i="3"/>
  <c r="J5524" i="3"/>
  <c r="H5525" i="3"/>
  <c r="I5525" i="3"/>
  <c r="J5525" i="3"/>
  <c r="H5526" i="3"/>
  <c r="I5526" i="3"/>
  <c r="J5526" i="3"/>
  <c r="H5527" i="3"/>
  <c r="I5527" i="3"/>
  <c r="J5527" i="3"/>
  <c r="H5528" i="3"/>
  <c r="I5528" i="3"/>
  <c r="J5528" i="3"/>
  <c r="H5529" i="3"/>
  <c r="I5529" i="3"/>
  <c r="J5529" i="3"/>
  <c r="H5530" i="3"/>
  <c r="I5530" i="3"/>
  <c r="J5530" i="3"/>
  <c r="H5531" i="3"/>
  <c r="I5531" i="3"/>
  <c r="J5531" i="3"/>
  <c r="H5532" i="3"/>
  <c r="I5532" i="3"/>
  <c r="J5532" i="3"/>
  <c r="H5533" i="3"/>
  <c r="I5533" i="3"/>
  <c r="J5533" i="3"/>
  <c r="H5534" i="3"/>
  <c r="I5534" i="3"/>
  <c r="J5534" i="3"/>
  <c r="H5535" i="3"/>
  <c r="I5535" i="3"/>
  <c r="J5535" i="3"/>
  <c r="H5536" i="3"/>
  <c r="I5536" i="3"/>
  <c r="J5536" i="3"/>
  <c r="H5537" i="3"/>
  <c r="I5537" i="3"/>
  <c r="J5537" i="3"/>
  <c r="H5538" i="3"/>
  <c r="I5538" i="3"/>
  <c r="J5538" i="3"/>
  <c r="H5539" i="3"/>
  <c r="I5539" i="3"/>
  <c r="J5539" i="3"/>
  <c r="H5540" i="3"/>
  <c r="I5540" i="3"/>
  <c r="J5540" i="3"/>
  <c r="H5541" i="3"/>
  <c r="I5541" i="3"/>
  <c r="J5541" i="3"/>
  <c r="H5542" i="3"/>
  <c r="I5542" i="3"/>
  <c r="J5542" i="3"/>
  <c r="H5543" i="3"/>
  <c r="I5543" i="3"/>
  <c r="J5543" i="3"/>
  <c r="H5544" i="3"/>
  <c r="I5544" i="3"/>
  <c r="J5544" i="3"/>
  <c r="H5545" i="3"/>
  <c r="I5545" i="3"/>
  <c r="J5545" i="3"/>
  <c r="H5546" i="3"/>
  <c r="I5546" i="3"/>
  <c r="J5546" i="3"/>
  <c r="H5547" i="3"/>
  <c r="I5547" i="3"/>
  <c r="J5547" i="3"/>
  <c r="H5548" i="3"/>
  <c r="I5548" i="3"/>
  <c r="J5548" i="3"/>
  <c r="H5549" i="3"/>
  <c r="I5549" i="3"/>
  <c r="J5549" i="3"/>
  <c r="H5550" i="3"/>
  <c r="I5550" i="3"/>
  <c r="J5550" i="3"/>
  <c r="H5551" i="3"/>
  <c r="I5551" i="3"/>
  <c r="J5551" i="3"/>
  <c r="H5552" i="3"/>
  <c r="I5552" i="3"/>
  <c r="J5552" i="3"/>
  <c r="H5553" i="3"/>
  <c r="I5553" i="3"/>
  <c r="J5553" i="3"/>
  <c r="H5554" i="3"/>
  <c r="I5554" i="3"/>
  <c r="J5554" i="3"/>
  <c r="H5555" i="3"/>
  <c r="I5555" i="3"/>
  <c r="J5555" i="3"/>
  <c r="H5556" i="3"/>
  <c r="I5556" i="3"/>
  <c r="J5556" i="3"/>
  <c r="H5557" i="3"/>
  <c r="I5557" i="3"/>
  <c r="J5557" i="3"/>
  <c r="H5558" i="3"/>
  <c r="I5558" i="3"/>
  <c r="J5558" i="3"/>
  <c r="H5559" i="3"/>
  <c r="I5559" i="3"/>
  <c r="J5559" i="3"/>
  <c r="H5560" i="3"/>
  <c r="I5560" i="3"/>
  <c r="J5560" i="3"/>
  <c r="H5561" i="3"/>
  <c r="I5561" i="3"/>
  <c r="J5561" i="3"/>
  <c r="H5562" i="3"/>
  <c r="I5562" i="3"/>
  <c r="J5562" i="3"/>
  <c r="H5563" i="3"/>
  <c r="I5563" i="3"/>
  <c r="J5563" i="3"/>
  <c r="H5564" i="3"/>
  <c r="I5564" i="3"/>
  <c r="J5564" i="3"/>
  <c r="H5565" i="3"/>
  <c r="I5565" i="3"/>
  <c r="J5565" i="3"/>
  <c r="H5566" i="3"/>
  <c r="I5566" i="3"/>
  <c r="J5566" i="3"/>
  <c r="H5567" i="3"/>
  <c r="I5567" i="3"/>
  <c r="J5567" i="3"/>
  <c r="H5568" i="3"/>
  <c r="I5568" i="3"/>
  <c r="J5568" i="3"/>
  <c r="H5569" i="3"/>
  <c r="I5569" i="3"/>
  <c r="J5569" i="3"/>
  <c r="H5570" i="3"/>
  <c r="I5570" i="3"/>
  <c r="J5570" i="3"/>
  <c r="H5571" i="3"/>
  <c r="I5571" i="3"/>
  <c r="J5571" i="3"/>
  <c r="H5572" i="3"/>
  <c r="I5572" i="3"/>
  <c r="J5572" i="3"/>
  <c r="H5573" i="3"/>
  <c r="I5573" i="3"/>
  <c r="J5573" i="3"/>
  <c r="H5574" i="3"/>
  <c r="I5574" i="3"/>
  <c r="J5574" i="3"/>
  <c r="H5575" i="3"/>
  <c r="I5575" i="3"/>
  <c r="J5575" i="3"/>
  <c r="H5576" i="3"/>
  <c r="I5576" i="3"/>
  <c r="J5576" i="3"/>
  <c r="H5577" i="3"/>
  <c r="I5577" i="3"/>
  <c r="J5577" i="3"/>
  <c r="H5578" i="3"/>
  <c r="I5578" i="3"/>
  <c r="J5578" i="3"/>
  <c r="H5579" i="3"/>
  <c r="I5579" i="3"/>
  <c r="J5579" i="3"/>
  <c r="H5580" i="3"/>
  <c r="I5580" i="3"/>
  <c r="J5580" i="3"/>
  <c r="H5581" i="3"/>
  <c r="I5581" i="3"/>
  <c r="J5581" i="3"/>
  <c r="H5582" i="3"/>
  <c r="I5582" i="3"/>
  <c r="J5582" i="3"/>
  <c r="H5583" i="3"/>
  <c r="I5583" i="3"/>
  <c r="J5583" i="3"/>
  <c r="H5584" i="3"/>
  <c r="I5584" i="3"/>
  <c r="J5584" i="3"/>
  <c r="H5585" i="3"/>
  <c r="I5585" i="3"/>
  <c r="J5585" i="3"/>
  <c r="H5586" i="3"/>
  <c r="I5586" i="3"/>
  <c r="J5586" i="3"/>
  <c r="H5587" i="3"/>
  <c r="I5587" i="3"/>
  <c r="J5587" i="3"/>
  <c r="H5588" i="3"/>
  <c r="I5588" i="3"/>
  <c r="J5588" i="3"/>
  <c r="H5589" i="3"/>
  <c r="I5589" i="3"/>
  <c r="J5589" i="3"/>
  <c r="H5590" i="3"/>
  <c r="I5590" i="3"/>
  <c r="J5590" i="3"/>
  <c r="H5591" i="3"/>
  <c r="I5591" i="3"/>
  <c r="J5591" i="3"/>
  <c r="H5592" i="3"/>
  <c r="I5592" i="3"/>
  <c r="J5592" i="3"/>
  <c r="H5593" i="3"/>
  <c r="I5593" i="3"/>
  <c r="J5593" i="3"/>
  <c r="H5594" i="3"/>
  <c r="I5594" i="3"/>
  <c r="J5594" i="3"/>
  <c r="H5595" i="3"/>
  <c r="I5595" i="3"/>
  <c r="J5595" i="3"/>
  <c r="H5596" i="3"/>
  <c r="I5596" i="3"/>
  <c r="J5596" i="3"/>
  <c r="H5597" i="3"/>
  <c r="I5597" i="3"/>
  <c r="J5597" i="3"/>
  <c r="H5598" i="3"/>
  <c r="I5598" i="3"/>
  <c r="J5598" i="3"/>
  <c r="H5599" i="3"/>
  <c r="I5599" i="3"/>
  <c r="J5599" i="3"/>
  <c r="H5600" i="3"/>
  <c r="I5600" i="3"/>
  <c r="J5600" i="3"/>
  <c r="H5601" i="3"/>
  <c r="I5601" i="3"/>
  <c r="J5601" i="3"/>
  <c r="H5602" i="3"/>
  <c r="I5602" i="3"/>
  <c r="J5602" i="3"/>
  <c r="H5603" i="3"/>
  <c r="I5603" i="3"/>
  <c r="J5603" i="3"/>
  <c r="H5604" i="3"/>
  <c r="I5604" i="3"/>
  <c r="J5604" i="3"/>
  <c r="H5605" i="3"/>
  <c r="I5605" i="3"/>
  <c r="J5605" i="3"/>
  <c r="H5606" i="3"/>
  <c r="I5606" i="3"/>
  <c r="J5606" i="3"/>
  <c r="H5607" i="3"/>
  <c r="I5607" i="3"/>
  <c r="J5607" i="3"/>
  <c r="H5608" i="3"/>
  <c r="I5608" i="3"/>
  <c r="J5608" i="3"/>
  <c r="H5609" i="3"/>
  <c r="I5609" i="3"/>
  <c r="J5609" i="3"/>
  <c r="H5610" i="3"/>
  <c r="I5610" i="3"/>
  <c r="J5610" i="3"/>
  <c r="H5611" i="3"/>
  <c r="I5611" i="3"/>
  <c r="J5611" i="3"/>
  <c r="H5612" i="3"/>
  <c r="I5612" i="3"/>
  <c r="J5612" i="3"/>
  <c r="H5613" i="3"/>
  <c r="I5613" i="3"/>
  <c r="J5613" i="3"/>
  <c r="H5614" i="3"/>
  <c r="I5614" i="3"/>
  <c r="J5614" i="3"/>
  <c r="H5615" i="3"/>
  <c r="I5615" i="3"/>
  <c r="J5615" i="3"/>
  <c r="H5616" i="3"/>
  <c r="I5616" i="3"/>
  <c r="J5616" i="3"/>
  <c r="H5617" i="3"/>
  <c r="I5617" i="3"/>
  <c r="J5617" i="3"/>
  <c r="H5618" i="3"/>
  <c r="I5618" i="3"/>
  <c r="J5618" i="3"/>
  <c r="H5619" i="3"/>
  <c r="I5619" i="3"/>
  <c r="J5619" i="3"/>
  <c r="H5620" i="3"/>
  <c r="I5620" i="3"/>
  <c r="J5620" i="3"/>
  <c r="H5621" i="3"/>
  <c r="I5621" i="3"/>
  <c r="J5621" i="3"/>
  <c r="H5622" i="3"/>
  <c r="I5622" i="3"/>
  <c r="J5622" i="3"/>
  <c r="H5623" i="3"/>
  <c r="I5623" i="3"/>
  <c r="J5623" i="3"/>
  <c r="H5624" i="3"/>
  <c r="I5624" i="3"/>
  <c r="J5624" i="3"/>
  <c r="H5625" i="3"/>
  <c r="I5625" i="3"/>
  <c r="J5625" i="3"/>
  <c r="H5626" i="3"/>
  <c r="I5626" i="3"/>
  <c r="J5626" i="3"/>
  <c r="H5627" i="3"/>
  <c r="I5627" i="3"/>
  <c r="J5627" i="3"/>
  <c r="H5628" i="3"/>
  <c r="I5628" i="3"/>
  <c r="J5628" i="3"/>
  <c r="H5629" i="3"/>
  <c r="I5629" i="3"/>
  <c r="J5629" i="3"/>
  <c r="H5630" i="3"/>
  <c r="I5630" i="3"/>
  <c r="J5630" i="3"/>
  <c r="H5631" i="3"/>
  <c r="I5631" i="3"/>
  <c r="J5631" i="3"/>
  <c r="H5632" i="3"/>
  <c r="I5632" i="3"/>
  <c r="J5632" i="3"/>
  <c r="H5633" i="3"/>
  <c r="I5633" i="3"/>
  <c r="J5633" i="3"/>
  <c r="H5634" i="3"/>
  <c r="I5634" i="3"/>
  <c r="J5634" i="3"/>
  <c r="H5635" i="3"/>
  <c r="I5635" i="3"/>
  <c r="J5635" i="3"/>
  <c r="H5636" i="3"/>
  <c r="I5636" i="3"/>
  <c r="J5636" i="3"/>
  <c r="H5637" i="3"/>
  <c r="I5637" i="3"/>
  <c r="J5637" i="3"/>
  <c r="H5638" i="3"/>
  <c r="I5638" i="3"/>
  <c r="J5638" i="3"/>
  <c r="H5639" i="3"/>
  <c r="I5639" i="3"/>
  <c r="J5639" i="3"/>
  <c r="H5640" i="3"/>
  <c r="I5640" i="3"/>
  <c r="J5640" i="3"/>
  <c r="H5641" i="3"/>
  <c r="I5641" i="3"/>
  <c r="J5641" i="3"/>
  <c r="H5642" i="3"/>
  <c r="I5642" i="3"/>
  <c r="J5642" i="3"/>
  <c r="H5643" i="3"/>
  <c r="I5643" i="3"/>
  <c r="J5643" i="3"/>
  <c r="H5644" i="3"/>
  <c r="I5644" i="3"/>
  <c r="J5644" i="3"/>
  <c r="H5645" i="3"/>
  <c r="I5645" i="3"/>
  <c r="J5645" i="3"/>
  <c r="H5646" i="3"/>
  <c r="I5646" i="3"/>
  <c r="J5646" i="3"/>
  <c r="H5647" i="3"/>
  <c r="I5647" i="3"/>
  <c r="J5647" i="3"/>
  <c r="H5648" i="3"/>
  <c r="I5648" i="3"/>
  <c r="J5648" i="3"/>
  <c r="H5649" i="3"/>
  <c r="I5649" i="3"/>
  <c r="J5649" i="3"/>
  <c r="H5650" i="3"/>
  <c r="I5650" i="3"/>
  <c r="J5650" i="3"/>
  <c r="H5651" i="3"/>
  <c r="I5651" i="3"/>
  <c r="J5651" i="3"/>
  <c r="H5652" i="3"/>
  <c r="I5652" i="3"/>
  <c r="J5652" i="3"/>
  <c r="H5653" i="3"/>
  <c r="I5653" i="3"/>
  <c r="J5653" i="3"/>
  <c r="H5654" i="3"/>
  <c r="I5654" i="3"/>
  <c r="J5654" i="3"/>
  <c r="H5655" i="3"/>
  <c r="I5655" i="3"/>
  <c r="J5655" i="3"/>
  <c r="H5656" i="3"/>
  <c r="I5656" i="3"/>
  <c r="J5656" i="3"/>
  <c r="H5657" i="3"/>
  <c r="I5657" i="3"/>
  <c r="J5657" i="3"/>
  <c r="H5658" i="3"/>
  <c r="I5658" i="3"/>
  <c r="J5658" i="3"/>
  <c r="H5659" i="3"/>
  <c r="I5659" i="3"/>
  <c r="J5659" i="3"/>
  <c r="H5660" i="3"/>
  <c r="I5660" i="3"/>
  <c r="J5660" i="3"/>
  <c r="H5661" i="3"/>
  <c r="I5661" i="3"/>
  <c r="J5661" i="3"/>
  <c r="H5662" i="3"/>
  <c r="I5662" i="3"/>
  <c r="J5662" i="3"/>
  <c r="H5663" i="3"/>
  <c r="I5663" i="3"/>
  <c r="J5663" i="3"/>
  <c r="H5664" i="3"/>
  <c r="I5664" i="3"/>
  <c r="J5664" i="3"/>
  <c r="H5665" i="3"/>
  <c r="I5665" i="3"/>
  <c r="J5665" i="3"/>
  <c r="H5666" i="3"/>
  <c r="I5666" i="3"/>
  <c r="J5666" i="3"/>
  <c r="H5667" i="3"/>
  <c r="I5667" i="3"/>
  <c r="J5667" i="3"/>
  <c r="H5668" i="3"/>
  <c r="I5668" i="3"/>
  <c r="J5668" i="3"/>
  <c r="H5669" i="3"/>
  <c r="I5669" i="3"/>
  <c r="J5669" i="3"/>
  <c r="H5670" i="3"/>
  <c r="I5670" i="3"/>
  <c r="J5670" i="3"/>
  <c r="H5671" i="3"/>
  <c r="I5671" i="3"/>
  <c r="J5671" i="3"/>
  <c r="H5672" i="3"/>
  <c r="I5672" i="3"/>
  <c r="J5672" i="3"/>
  <c r="H5673" i="3"/>
  <c r="I5673" i="3"/>
  <c r="J5673" i="3"/>
  <c r="H5674" i="3"/>
  <c r="I5674" i="3"/>
  <c r="J5674" i="3"/>
  <c r="H5675" i="3"/>
  <c r="I5675" i="3"/>
  <c r="J5675" i="3"/>
  <c r="H5676" i="3"/>
  <c r="I5676" i="3"/>
  <c r="J5676" i="3"/>
  <c r="H5677" i="3"/>
  <c r="I5677" i="3"/>
  <c r="J5677" i="3"/>
  <c r="H5678" i="3"/>
  <c r="I5678" i="3"/>
  <c r="J5678" i="3"/>
  <c r="H5679" i="3"/>
  <c r="I5679" i="3"/>
  <c r="J5679" i="3"/>
  <c r="H5680" i="3"/>
  <c r="I5680" i="3"/>
  <c r="J5680" i="3"/>
  <c r="H5681" i="3"/>
  <c r="I5681" i="3"/>
  <c r="J5681" i="3"/>
  <c r="H5682" i="3"/>
  <c r="I5682" i="3"/>
  <c r="J5682" i="3"/>
  <c r="H5683" i="3"/>
  <c r="I5683" i="3"/>
  <c r="J5683" i="3"/>
  <c r="H5684" i="3"/>
  <c r="I5684" i="3"/>
  <c r="J5684" i="3"/>
  <c r="H5685" i="3"/>
  <c r="I5685" i="3"/>
  <c r="J5685" i="3"/>
  <c r="H5686" i="3"/>
  <c r="I5686" i="3"/>
  <c r="J5686" i="3"/>
  <c r="H5687" i="3"/>
  <c r="I5687" i="3"/>
  <c r="J5687" i="3"/>
  <c r="H5688" i="3"/>
  <c r="I5688" i="3"/>
  <c r="J5688" i="3"/>
  <c r="H5689" i="3"/>
  <c r="I5689" i="3"/>
  <c r="J5689" i="3"/>
  <c r="H5690" i="3"/>
  <c r="I5690" i="3"/>
  <c r="J5690" i="3"/>
  <c r="H5691" i="3"/>
  <c r="I5691" i="3"/>
  <c r="J5691" i="3"/>
  <c r="H5692" i="3"/>
  <c r="I5692" i="3"/>
  <c r="J5692" i="3"/>
  <c r="H5693" i="3"/>
  <c r="I5693" i="3"/>
  <c r="J5693" i="3"/>
  <c r="H5694" i="3"/>
  <c r="I5694" i="3"/>
  <c r="J5694" i="3"/>
  <c r="H5695" i="3"/>
  <c r="I5695" i="3"/>
  <c r="J5695" i="3"/>
  <c r="H5696" i="3"/>
  <c r="I5696" i="3"/>
  <c r="J5696" i="3"/>
  <c r="H5697" i="3"/>
  <c r="I5697" i="3"/>
  <c r="J5697" i="3"/>
  <c r="H5698" i="3"/>
  <c r="I5698" i="3"/>
  <c r="J5698" i="3"/>
  <c r="H5699" i="3"/>
  <c r="I5699" i="3"/>
  <c r="J5699" i="3"/>
  <c r="H5700" i="3"/>
  <c r="I5700" i="3"/>
  <c r="J5700" i="3"/>
  <c r="H5701" i="3"/>
  <c r="I5701" i="3"/>
  <c r="J5701" i="3"/>
  <c r="H5702" i="3"/>
  <c r="I5702" i="3"/>
  <c r="J5702" i="3"/>
  <c r="H5703" i="3"/>
  <c r="I5703" i="3"/>
  <c r="J5703" i="3"/>
  <c r="H5704" i="3"/>
  <c r="I5704" i="3"/>
  <c r="J5704" i="3"/>
  <c r="H5705" i="3"/>
  <c r="I5705" i="3"/>
  <c r="J5705" i="3"/>
  <c r="H5706" i="3"/>
  <c r="I5706" i="3"/>
  <c r="J5706" i="3"/>
  <c r="H5707" i="3"/>
  <c r="I5707" i="3"/>
  <c r="J5707" i="3"/>
  <c r="H5708" i="3"/>
  <c r="I5708" i="3"/>
  <c r="J5708" i="3"/>
  <c r="H5709" i="3"/>
  <c r="I5709" i="3"/>
  <c r="J5709" i="3"/>
  <c r="H5710" i="3"/>
  <c r="I5710" i="3"/>
  <c r="J5710" i="3"/>
  <c r="H5711" i="3"/>
  <c r="I5711" i="3"/>
  <c r="J5711" i="3"/>
  <c r="H5712" i="3"/>
  <c r="I5712" i="3"/>
  <c r="J5712" i="3"/>
  <c r="H5713" i="3"/>
  <c r="I5713" i="3"/>
  <c r="J5713" i="3"/>
  <c r="H5714" i="3"/>
  <c r="I5714" i="3"/>
  <c r="J5714" i="3"/>
  <c r="H5715" i="3"/>
  <c r="I5715" i="3"/>
  <c r="J5715" i="3"/>
  <c r="H5716" i="3"/>
  <c r="I5716" i="3"/>
  <c r="J5716" i="3"/>
  <c r="H5717" i="3"/>
  <c r="I5717" i="3"/>
  <c r="J5717" i="3"/>
  <c r="H5718" i="3"/>
  <c r="I5718" i="3"/>
  <c r="J5718" i="3"/>
  <c r="H5719" i="3"/>
  <c r="I5719" i="3"/>
  <c r="J5719" i="3"/>
  <c r="H5720" i="3"/>
  <c r="I5720" i="3"/>
  <c r="J5720" i="3"/>
  <c r="H5721" i="3"/>
  <c r="I5721" i="3"/>
  <c r="J5721" i="3"/>
  <c r="H5722" i="3"/>
  <c r="I5722" i="3"/>
  <c r="J5722" i="3"/>
  <c r="H5723" i="3"/>
  <c r="I5723" i="3"/>
  <c r="J5723" i="3"/>
  <c r="H5724" i="3"/>
  <c r="I5724" i="3"/>
  <c r="J5724" i="3"/>
  <c r="H5725" i="3"/>
  <c r="I5725" i="3"/>
  <c r="J5725" i="3"/>
  <c r="H5726" i="3"/>
  <c r="I5726" i="3"/>
  <c r="J5726" i="3"/>
  <c r="H5727" i="3"/>
  <c r="I5727" i="3"/>
  <c r="J5727" i="3"/>
  <c r="H5728" i="3"/>
  <c r="I5728" i="3"/>
  <c r="J5728" i="3"/>
  <c r="H5729" i="3"/>
  <c r="I5729" i="3"/>
  <c r="J5729" i="3"/>
  <c r="H5730" i="3"/>
  <c r="I5730" i="3"/>
  <c r="J5730" i="3"/>
  <c r="H5731" i="3"/>
  <c r="I5731" i="3"/>
  <c r="J5731" i="3"/>
  <c r="H5732" i="3"/>
  <c r="I5732" i="3"/>
  <c r="J5732" i="3"/>
  <c r="H5733" i="3"/>
  <c r="I5733" i="3"/>
  <c r="J5733" i="3"/>
  <c r="H5734" i="3"/>
  <c r="I5734" i="3"/>
  <c r="J5734" i="3"/>
  <c r="H5735" i="3"/>
  <c r="I5735" i="3"/>
  <c r="J5735" i="3"/>
  <c r="H5736" i="3"/>
  <c r="I5736" i="3"/>
  <c r="J5736" i="3"/>
  <c r="H5737" i="3"/>
  <c r="I5737" i="3"/>
  <c r="J5737" i="3"/>
  <c r="H5738" i="3"/>
  <c r="I5738" i="3"/>
  <c r="J5738" i="3"/>
  <c r="H5739" i="3"/>
  <c r="I5739" i="3"/>
  <c r="J5739" i="3"/>
  <c r="H5740" i="3"/>
  <c r="I5740" i="3"/>
  <c r="J5740" i="3"/>
  <c r="H5741" i="3"/>
  <c r="I5741" i="3"/>
  <c r="J5741" i="3"/>
  <c r="H5742" i="3"/>
  <c r="I5742" i="3"/>
  <c r="J5742" i="3"/>
  <c r="H5743" i="3"/>
  <c r="I5743" i="3"/>
  <c r="J5743" i="3"/>
  <c r="H5744" i="3"/>
  <c r="I5744" i="3"/>
  <c r="J5744" i="3"/>
  <c r="H5745" i="3"/>
  <c r="I5745" i="3"/>
  <c r="J5745" i="3"/>
  <c r="H5746" i="3"/>
  <c r="I5746" i="3"/>
  <c r="J5746" i="3"/>
  <c r="H5747" i="3"/>
  <c r="I5747" i="3"/>
  <c r="J5747" i="3"/>
  <c r="H5748" i="3"/>
  <c r="I5748" i="3"/>
  <c r="J5748" i="3"/>
  <c r="H5749" i="3"/>
  <c r="I5749" i="3"/>
  <c r="J5749" i="3"/>
  <c r="H5750" i="3"/>
  <c r="I5750" i="3"/>
  <c r="J5750" i="3"/>
  <c r="H5751" i="3"/>
  <c r="I5751" i="3"/>
  <c r="J5751" i="3"/>
  <c r="H5752" i="3"/>
  <c r="I5752" i="3"/>
  <c r="J5752" i="3"/>
  <c r="H5753" i="3"/>
  <c r="I5753" i="3"/>
  <c r="J5753" i="3"/>
  <c r="H5754" i="3"/>
  <c r="I5754" i="3"/>
  <c r="J5754" i="3"/>
  <c r="H5755" i="3"/>
  <c r="I5755" i="3"/>
  <c r="J5755" i="3"/>
  <c r="H5756" i="3"/>
  <c r="I5756" i="3"/>
  <c r="J5756" i="3"/>
  <c r="H5757" i="3"/>
  <c r="I5757" i="3"/>
  <c r="J5757" i="3"/>
  <c r="H5758" i="3"/>
  <c r="I5758" i="3"/>
  <c r="J5758" i="3"/>
  <c r="H5759" i="3"/>
  <c r="I5759" i="3"/>
  <c r="J5759" i="3"/>
  <c r="H5760" i="3"/>
  <c r="I5760" i="3"/>
  <c r="J5760" i="3"/>
  <c r="H5761" i="3"/>
  <c r="I5761" i="3"/>
  <c r="J5761" i="3"/>
  <c r="H5762" i="3"/>
  <c r="I5762" i="3"/>
  <c r="J5762" i="3"/>
  <c r="H5763" i="3"/>
  <c r="I5763" i="3"/>
  <c r="J5763" i="3"/>
  <c r="H5764" i="3"/>
  <c r="I5764" i="3"/>
  <c r="J5764" i="3"/>
  <c r="H5765" i="3"/>
  <c r="I5765" i="3"/>
  <c r="J5765" i="3"/>
  <c r="H5766" i="3"/>
  <c r="I5766" i="3"/>
  <c r="J5766" i="3"/>
  <c r="H5767" i="3"/>
  <c r="I5767" i="3"/>
  <c r="J5767" i="3"/>
  <c r="H5768" i="3"/>
  <c r="I5768" i="3"/>
  <c r="J5768" i="3"/>
  <c r="H5769" i="3"/>
  <c r="I5769" i="3"/>
  <c r="J5769" i="3"/>
  <c r="H5770" i="3"/>
  <c r="I5770" i="3"/>
  <c r="J5770" i="3"/>
  <c r="H5771" i="3"/>
  <c r="I5771" i="3"/>
  <c r="J5771" i="3"/>
  <c r="H5772" i="3"/>
  <c r="I5772" i="3"/>
  <c r="J5772" i="3"/>
  <c r="H5773" i="3"/>
  <c r="I5773" i="3"/>
  <c r="J5773" i="3"/>
  <c r="H5774" i="3"/>
  <c r="I5774" i="3"/>
  <c r="J5774" i="3"/>
  <c r="H5775" i="3"/>
  <c r="I5775" i="3"/>
  <c r="J5775" i="3"/>
  <c r="H5776" i="3"/>
  <c r="I5776" i="3"/>
  <c r="J5776" i="3"/>
  <c r="H5777" i="3"/>
  <c r="I5777" i="3"/>
  <c r="J5777" i="3"/>
  <c r="H5778" i="3"/>
  <c r="I5778" i="3"/>
  <c r="J5778" i="3"/>
  <c r="H5779" i="3"/>
  <c r="I5779" i="3"/>
  <c r="J5779" i="3"/>
  <c r="H5780" i="3"/>
  <c r="I5780" i="3"/>
  <c r="J5780" i="3"/>
  <c r="H5781" i="3"/>
  <c r="I5781" i="3"/>
  <c r="J5781" i="3"/>
  <c r="H5782" i="3"/>
  <c r="I5782" i="3"/>
  <c r="J5782" i="3"/>
  <c r="H5783" i="3"/>
  <c r="I5783" i="3"/>
  <c r="J5783" i="3"/>
  <c r="H5784" i="3"/>
  <c r="I5784" i="3"/>
  <c r="J5784" i="3"/>
  <c r="H5785" i="3"/>
  <c r="I5785" i="3"/>
  <c r="J5785" i="3"/>
  <c r="H5786" i="3"/>
  <c r="I5786" i="3"/>
  <c r="J5786" i="3"/>
  <c r="H5787" i="3"/>
  <c r="I5787" i="3"/>
  <c r="J5787" i="3"/>
  <c r="H5788" i="3"/>
  <c r="I5788" i="3"/>
  <c r="J5788" i="3"/>
  <c r="H5789" i="3"/>
  <c r="I5789" i="3"/>
  <c r="J5789" i="3"/>
  <c r="H5790" i="3"/>
  <c r="I5790" i="3"/>
  <c r="J5790" i="3"/>
  <c r="H5791" i="3"/>
  <c r="I5791" i="3"/>
  <c r="J5791" i="3"/>
  <c r="H5792" i="3"/>
  <c r="I5792" i="3"/>
  <c r="J5792" i="3"/>
  <c r="H5793" i="3"/>
  <c r="I5793" i="3"/>
  <c r="J5793" i="3"/>
  <c r="H5794" i="3"/>
  <c r="I5794" i="3"/>
  <c r="J5794" i="3"/>
  <c r="H5795" i="3"/>
  <c r="I5795" i="3"/>
  <c r="J5795" i="3"/>
  <c r="H5796" i="3"/>
  <c r="I5796" i="3"/>
  <c r="J5796" i="3"/>
  <c r="H5797" i="3"/>
  <c r="I5797" i="3"/>
  <c r="J5797" i="3"/>
  <c r="H5798" i="3"/>
  <c r="I5798" i="3"/>
  <c r="J5798" i="3"/>
  <c r="H5799" i="3"/>
  <c r="I5799" i="3"/>
  <c r="J5799" i="3"/>
  <c r="H5800" i="3"/>
  <c r="I5800" i="3"/>
  <c r="J5800" i="3"/>
  <c r="H5801" i="3"/>
  <c r="I5801" i="3"/>
  <c r="J5801" i="3"/>
  <c r="H5802" i="3"/>
  <c r="I5802" i="3"/>
  <c r="J5802" i="3"/>
  <c r="H5803" i="3"/>
  <c r="I5803" i="3"/>
  <c r="J5803" i="3"/>
  <c r="H5804" i="3"/>
  <c r="I5804" i="3"/>
  <c r="J5804" i="3"/>
  <c r="H5805" i="3"/>
  <c r="I5805" i="3"/>
  <c r="J5805" i="3"/>
  <c r="H5806" i="3"/>
  <c r="I5806" i="3"/>
  <c r="J5806" i="3"/>
  <c r="H5807" i="3"/>
  <c r="I5807" i="3"/>
  <c r="J5807" i="3"/>
  <c r="H5808" i="3"/>
  <c r="I5808" i="3"/>
  <c r="J5808" i="3"/>
  <c r="H5809" i="3"/>
  <c r="I5809" i="3"/>
  <c r="J5809" i="3"/>
  <c r="H5810" i="3"/>
  <c r="I5810" i="3"/>
  <c r="J5810" i="3"/>
  <c r="H5811" i="3"/>
  <c r="I5811" i="3"/>
  <c r="J5811" i="3"/>
  <c r="H5812" i="3"/>
  <c r="I5812" i="3"/>
  <c r="J5812" i="3"/>
  <c r="H5813" i="3"/>
  <c r="I5813" i="3"/>
  <c r="J5813" i="3"/>
  <c r="H5814" i="3"/>
  <c r="I5814" i="3"/>
  <c r="J5814" i="3"/>
  <c r="H5815" i="3"/>
  <c r="I5815" i="3"/>
  <c r="J5815" i="3"/>
  <c r="H5816" i="3"/>
  <c r="I5816" i="3"/>
  <c r="J5816" i="3"/>
  <c r="H5817" i="3"/>
  <c r="I5817" i="3"/>
  <c r="J5817" i="3"/>
  <c r="H5818" i="3"/>
  <c r="I5818" i="3"/>
  <c r="J5818" i="3"/>
  <c r="H5819" i="3"/>
  <c r="I5819" i="3"/>
  <c r="J5819" i="3"/>
  <c r="H5820" i="3"/>
  <c r="I5820" i="3"/>
  <c r="J5820" i="3"/>
  <c r="H5821" i="3"/>
  <c r="I5821" i="3"/>
  <c r="J5821" i="3"/>
  <c r="H5822" i="3"/>
  <c r="I5822" i="3"/>
  <c r="J5822" i="3"/>
  <c r="H5823" i="3"/>
  <c r="I5823" i="3"/>
  <c r="J5823" i="3"/>
  <c r="H5824" i="3"/>
  <c r="I5824" i="3"/>
  <c r="J5824" i="3"/>
  <c r="H5825" i="3"/>
  <c r="I5825" i="3"/>
  <c r="J5825" i="3"/>
  <c r="H5826" i="3"/>
  <c r="I5826" i="3"/>
  <c r="J5826" i="3"/>
  <c r="H5827" i="3"/>
  <c r="I5827" i="3"/>
  <c r="J5827" i="3"/>
  <c r="H5828" i="3"/>
  <c r="I5828" i="3"/>
  <c r="J5828" i="3"/>
  <c r="H5829" i="3"/>
  <c r="I5829" i="3"/>
  <c r="J5829" i="3"/>
  <c r="H5830" i="3"/>
  <c r="I5830" i="3"/>
  <c r="J5830" i="3"/>
  <c r="H5831" i="3"/>
  <c r="I5831" i="3"/>
  <c r="J5831" i="3"/>
  <c r="H5832" i="3"/>
  <c r="I5832" i="3"/>
  <c r="J5832" i="3"/>
  <c r="H5833" i="3"/>
  <c r="I5833" i="3"/>
  <c r="J5833" i="3"/>
  <c r="H5834" i="3"/>
  <c r="I5834" i="3"/>
  <c r="J5834" i="3"/>
  <c r="H5835" i="3"/>
  <c r="I5835" i="3"/>
  <c r="J5835" i="3"/>
  <c r="H5836" i="3"/>
  <c r="I5836" i="3"/>
  <c r="J5836" i="3"/>
  <c r="H5837" i="3"/>
  <c r="I5837" i="3"/>
  <c r="J5837" i="3"/>
  <c r="H5838" i="3"/>
  <c r="I5838" i="3"/>
  <c r="J5838" i="3"/>
  <c r="H5839" i="3"/>
  <c r="I5839" i="3"/>
  <c r="J5839" i="3"/>
  <c r="H5840" i="3"/>
  <c r="I5840" i="3"/>
  <c r="J5840" i="3"/>
  <c r="H5841" i="3"/>
  <c r="I5841" i="3"/>
  <c r="J5841" i="3"/>
  <c r="H5842" i="3"/>
  <c r="I5842" i="3"/>
  <c r="J5842" i="3"/>
  <c r="H5843" i="3"/>
  <c r="I5843" i="3"/>
  <c r="J5843" i="3"/>
  <c r="H5844" i="3"/>
  <c r="I5844" i="3"/>
  <c r="J5844" i="3"/>
  <c r="H5845" i="3"/>
  <c r="I5845" i="3"/>
  <c r="J5845" i="3"/>
  <c r="H5846" i="3"/>
  <c r="I5846" i="3"/>
  <c r="J5846" i="3"/>
  <c r="H5847" i="3"/>
  <c r="I5847" i="3"/>
  <c r="J5847" i="3"/>
  <c r="H5848" i="3"/>
  <c r="I5848" i="3"/>
  <c r="J5848" i="3"/>
  <c r="H5849" i="3"/>
  <c r="I5849" i="3"/>
  <c r="J5849" i="3"/>
  <c r="H5850" i="3"/>
  <c r="I5850" i="3"/>
  <c r="J5850" i="3"/>
  <c r="H5851" i="3"/>
  <c r="I5851" i="3"/>
  <c r="J5851" i="3"/>
  <c r="H5852" i="3"/>
  <c r="I5852" i="3"/>
  <c r="J5852" i="3"/>
  <c r="H5853" i="3"/>
  <c r="I5853" i="3"/>
  <c r="J5853" i="3"/>
  <c r="H5854" i="3"/>
  <c r="I5854" i="3"/>
  <c r="J5854" i="3"/>
  <c r="H5855" i="3"/>
  <c r="I5855" i="3"/>
  <c r="J5855" i="3"/>
  <c r="H5856" i="3"/>
  <c r="I5856" i="3"/>
  <c r="J5856" i="3"/>
  <c r="H5857" i="3"/>
  <c r="I5857" i="3"/>
  <c r="J5857" i="3"/>
  <c r="H5858" i="3"/>
  <c r="I5858" i="3"/>
  <c r="J5858" i="3"/>
  <c r="H5859" i="3"/>
  <c r="I5859" i="3"/>
  <c r="J5859" i="3"/>
  <c r="H5860" i="3"/>
  <c r="I5860" i="3"/>
  <c r="J5860" i="3"/>
  <c r="H5861" i="3"/>
  <c r="I5861" i="3"/>
  <c r="J5861" i="3"/>
  <c r="H5862" i="3"/>
  <c r="I5862" i="3"/>
  <c r="J5862" i="3"/>
  <c r="H5863" i="3"/>
  <c r="I5863" i="3"/>
  <c r="J5863" i="3"/>
  <c r="H5864" i="3"/>
  <c r="I5864" i="3"/>
  <c r="J5864" i="3"/>
  <c r="H5865" i="3"/>
  <c r="I5865" i="3"/>
  <c r="J5865" i="3"/>
  <c r="H5866" i="3"/>
  <c r="I5866" i="3"/>
  <c r="J5866" i="3"/>
  <c r="H5867" i="3"/>
  <c r="I5867" i="3"/>
  <c r="J5867" i="3"/>
  <c r="H5868" i="3"/>
  <c r="I5868" i="3"/>
  <c r="J5868" i="3"/>
  <c r="H5869" i="3"/>
  <c r="I5869" i="3"/>
  <c r="J5869" i="3"/>
  <c r="H5870" i="3"/>
  <c r="I5870" i="3"/>
  <c r="J5870" i="3"/>
  <c r="H5871" i="3"/>
  <c r="I5871" i="3"/>
  <c r="J5871" i="3"/>
  <c r="H5872" i="3"/>
  <c r="I5872" i="3"/>
  <c r="J5872" i="3"/>
  <c r="H5873" i="3"/>
  <c r="I5873" i="3"/>
  <c r="J5873" i="3"/>
  <c r="H5874" i="3"/>
  <c r="I5874" i="3"/>
  <c r="J5874" i="3"/>
  <c r="H5875" i="3"/>
  <c r="I5875" i="3"/>
  <c r="J5875" i="3"/>
  <c r="H5876" i="3"/>
  <c r="I5876" i="3"/>
  <c r="J5876" i="3"/>
  <c r="H5877" i="3"/>
  <c r="I5877" i="3"/>
  <c r="J5877" i="3"/>
  <c r="H5878" i="3"/>
  <c r="I5878" i="3"/>
  <c r="J5878" i="3"/>
  <c r="H5879" i="3"/>
  <c r="I5879" i="3"/>
  <c r="J5879" i="3"/>
  <c r="H5880" i="3"/>
  <c r="I5880" i="3"/>
  <c r="J5880" i="3"/>
  <c r="H5881" i="3"/>
  <c r="I5881" i="3"/>
  <c r="J5881" i="3"/>
  <c r="H5882" i="3"/>
  <c r="I5882" i="3"/>
  <c r="J5882" i="3"/>
  <c r="H5883" i="3"/>
  <c r="I5883" i="3"/>
  <c r="J5883" i="3"/>
  <c r="H5884" i="3"/>
  <c r="I5884" i="3"/>
  <c r="J5884" i="3"/>
  <c r="H5885" i="3"/>
  <c r="I5885" i="3"/>
  <c r="J5885" i="3"/>
  <c r="H5886" i="3"/>
  <c r="I5886" i="3"/>
  <c r="J5886" i="3"/>
  <c r="H5887" i="3"/>
  <c r="I5887" i="3"/>
  <c r="J5887" i="3"/>
  <c r="H5888" i="3"/>
  <c r="I5888" i="3"/>
  <c r="J5888" i="3"/>
  <c r="H5889" i="3"/>
  <c r="I5889" i="3"/>
  <c r="J5889" i="3"/>
  <c r="H5890" i="3"/>
  <c r="I5890" i="3"/>
  <c r="J5890" i="3"/>
  <c r="H5891" i="3"/>
  <c r="I5891" i="3"/>
  <c r="J5891" i="3"/>
  <c r="H5892" i="3"/>
  <c r="I5892" i="3"/>
  <c r="J5892" i="3"/>
  <c r="H5893" i="3"/>
  <c r="I5893" i="3"/>
  <c r="J5893" i="3"/>
  <c r="H5894" i="3"/>
  <c r="I5894" i="3"/>
  <c r="J5894" i="3"/>
  <c r="H5895" i="3"/>
  <c r="I5895" i="3"/>
  <c r="J5895" i="3"/>
  <c r="H5896" i="3"/>
  <c r="I5896" i="3"/>
  <c r="J5896" i="3"/>
  <c r="H5897" i="3"/>
  <c r="I5897" i="3"/>
  <c r="J5897" i="3"/>
  <c r="H5898" i="3"/>
  <c r="I5898" i="3"/>
  <c r="J5898" i="3"/>
  <c r="H5899" i="3"/>
  <c r="I5899" i="3"/>
  <c r="J5899" i="3"/>
  <c r="H5900" i="3"/>
  <c r="I5900" i="3"/>
  <c r="J5900" i="3"/>
  <c r="H5901" i="3"/>
  <c r="I5901" i="3"/>
  <c r="J5901" i="3"/>
  <c r="H5902" i="3"/>
  <c r="I5902" i="3"/>
  <c r="J5902" i="3"/>
  <c r="H5903" i="3"/>
  <c r="I5903" i="3"/>
  <c r="J5903" i="3"/>
  <c r="H5904" i="3"/>
  <c r="I5904" i="3"/>
  <c r="J5904" i="3"/>
  <c r="H5905" i="3"/>
  <c r="I5905" i="3"/>
  <c r="J5905" i="3"/>
  <c r="H5906" i="3"/>
  <c r="I5906" i="3"/>
  <c r="J5906" i="3"/>
  <c r="H5907" i="3"/>
  <c r="I5907" i="3"/>
  <c r="J5907" i="3"/>
  <c r="H5908" i="3"/>
  <c r="I5908" i="3"/>
  <c r="J5908" i="3"/>
  <c r="H5909" i="3"/>
  <c r="I5909" i="3"/>
  <c r="J5909" i="3"/>
  <c r="H5910" i="3"/>
  <c r="I5910" i="3"/>
  <c r="J5910" i="3"/>
  <c r="H5911" i="3"/>
  <c r="I5911" i="3"/>
  <c r="J5911" i="3"/>
  <c r="H5912" i="3"/>
  <c r="I5912" i="3"/>
  <c r="J5912" i="3"/>
  <c r="H5913" i="3"/>
  <c r="I5913" i="3"/>
  <c r="J5913" i="3"/>
  <c r="H5914" i="3"/>
  <c r="I5914" i="3"/>
  <c r="J5914" i="3"/>
  <c r="H5915" i="3"/>
  <c r="I5915" i="3"/>
  <c r="J5915" i="3"/>
  <c r="H5916" i="3"/>
  <c r="I5916" i="3"/>
  <c r="J5916" i="3"/>
  <c r="H5917" i="3"/>
  <c r="I5917" i="3"/>
  <c r="J5917" i="3"/>
  <c r="H5918" i="3"/>
  <c r="I5918" i="3"/>
  <c r="J5918" i="3"/>
  <c r="H5919" i="3"/>
  <c r="I5919" i="3"/>
  <c r="J5919" i="3"/>
  <c r="H5920" i="3"/>
  <c r="I5920" i="3"/>
  <c r="J5920" i="3"/>
  <c r="H5921" i="3"/>
  <c r="I5921" i="3"/>
  <c r="J5921" i="3"/>
  <c r="H5922" i="3"/>
  <c r="I5922" i="3"/>
  <c r="J5922" i="3"/>
  <c r="H5923" i="3"/>
  <c r="I5923" i="3"/>
  <c r="J5923" i="3"/>
  <c r="H5924" i="3"/>
  <c r="I5924" i="3"/>
  <c r="J5924" i="3"/>
  <c r="H5925" i="3"/>
  <c r="I5925" i="3"/>
  <c r="J5925" i="3"/>
  <c r="H5926" i="3"/>
  <c r="I5926" i="3"/>
  <c r="J5926" i="3"/>
  <c r="H5927" i="3"/>
  <c r="I5927" i="3"/>
  <c r="J5927" i="3"/>
  <c r="H5928" i="3"/>
  <c r="I5928" i="3"/>
  <c r="J5928" i="3"/>
  <c r="H5929" i="3"/>
  <c r="I5929" i="3"/>
  <c r="J5929" i="3"/>
  <c r="H5930" i="3"/>
  <c r="I5930" i="3"/>
  <c r="J5930" i="3"/>
  <c r="H5931" i="3"/>
  <c r="I5931" i="3"/>
  <c r="J5931" i="3"/>
  <c r="H5932" i="3"/>
  <c r="I5932" i="3"/>
  <c r="J5932" i="3"/>
  <c r="H5933" i="3"/>
  <c r="I5933" i="3"/>
  <c r="J5933" i="3"/>
  <c r="H5934" i="3"/>
  <c r="I5934" i="3"/>
  <c r="J5934" i="3"/>
  <c r="H5935" i="3"/>
  <c r="I5935" i="3"/>
  <c r="J5935" i="3"/>
  <c r="H5936" i="3"/>
  <c r="I5936" i="3"/>
  <c r="J5936" i="3"/>
  <c r="H5937" i="3"/>
  <c r="I5937" i="3"/>
  <c r="J5937" i="3"/>
  <c r="H5938" i="3"/>
  <c r="I5938" i="3"/>
  <c r="J5938" i="3"/>
  <c r="H5939" i="3"/>
  <c r="I5939" i="3"/>
  <c r="J5939" i="3"/>
  <c r="H5940" i="3"/>
  <c r="I5940" i="3"/>
  <c r="J5940" i="3"/>
  <c r="H5941" i="3"/>
  <c r="I5941" i="3"/>
  <c r="J5941" i="3"/>
  <c r="H5942" i="3"/>
  <c r="I5942" i="3"/>
  <c r="J5942" i="3"/>
  <c r="H5943" i="3"/>
  <c r="I5943" i="3"/>
  <c r="J5943" i="3"/>
  <c r="H5944" i="3"/>
  <c r="I5944" i="3"/>
  <c r="J5944" i="3"/>
  <c r="H5945" i="3"/>
  <c r="I5945" i="3"/>
  <c r="J5945" i="3"/>
  <c r="H5946" i="3"/>
  <c r="I5946" i="3"/>
  <c r="J5946" i="3"/>
  <c r="H5947" i="3"/>
  <c r="I5947" i="3"/>
  <c r="J5947" i="3"/>
  <c r="H5948" i="3"/>
  <c r="I5948" i="3"/>
  <c r="J5948" i="3"/>
  <c r="H5949" i="3"/>
  <c r="I5949" i="3"/>
  <c r="J5949" i="3"/>
  <c r="H5950" i="3"/>
  <c r="I5950" i="3"/>
  <c r="J5950" i="3"/>
  <c r="H5951" i="3"/>
  <c r="I5951" i="3"/>
  <c r="J5951" i="3"/>
  <c r="H5952" i="3"/>
  <c r="I5952" i="3"/>
  <c r="J5952" i="3"/>
  <c r="H5953" i="3"/>
  <c r="I5953" i="3"/>
  <c r="J5953" i="3"/>
  <c r="H5954" i="3"/>
  <c r="I5954" i="3"/>
  <c r="J5954" i="3"/>
  <c r="H5955" i="3"/>
  <c r="I5955" i="3"/>
  <c r="J5955" i="3"/>
  <c r="H5956" i="3"/>
  <c r="I5956" i="3"/>
  <c r="J5956" i="3"/>
  <c r="H5957" i="3"/>
  <c r="I5957" i="3"/>
  <c r="J5957" i="3"/>
  <c r="H5958" i="3"/>
  <c r="I5958" i="3"/>
  <c r="J5958" i="3"/>
  <c r="H5959" i="3"/>
  <c r="I5959" i="3"/>
  <c r="J5959" i="3"/>
  <c r="H5960" i="3"/>
  <c r="I5960" i="3"/>
  <c r="J5960" i="3"/>
  <c r="H5961" i="3"/>
  <c r="I5961" i="3"/>
  <c r="J5961" i="3"/>
  <c r="H5962" i="3"/>
  <c r="I5962" i="3"/>
  <c r="J5962" i="3"/>
  <c r="H5963" i="3"/>
  <c r="I5963" i="3"/>
  <c r="J5963" i="3"/>
  <c r="H5964" i="3"/>
  <c r="I5964" i="3"/>
  <c r="J5964" i="3"/>
  <c r="H5965" i="3"/>
  <c r="I5965" i="3"/>
  <c r="J5965" i="3"/>
  <c r="H5966" i="3"/>
  <c r="I5966" i="3"/>
  <c r="J5966" i="3"/>
  <c r="H5967" i="3"/>
  <c r="I5967" i="3"/>
  <c r="J5967" i="3"/>
  <c r="H5968" i="3"/>
  <c r="I5968" i="3"/>
  <c r="J5968" i="3"/>
  <c r="H5969" i="3"/>
  <c r="I5969" i="3"/>
  <c r="J5969" i="3"/>
  <c r="H5970" i="3"/>
  <c r="I5970" i="3"/>
  <c r="J5970" i="3"/>
  <c r="H5971" i="3"/>
  <c r="I5971" i="3"/>
  <c r="J5971" i="3"/>
  <c r="H5972" i="3"/>
  <c r="I5972" i="3"/>
  <c r="J5972" i="3"/>
  <c r="H5973" i="3"/>
  <c r="I5973" i="3"/>
  <c r="J5973" i="3"/>
  <c r="H5974" i="3"/>
  <c r="I5974" i="3"/>
  <c r="J5974" i="3"/>
  <c r="H5975" i="3"/>
  <c r="I5975" i="3"/>
  <c r="J5975" i="3"/>
  <c r="H5976" i="3"/>
  <c r="I5976" i="3"/>
  <c r="J5976" i="3"/>
  <c r="H5977" i="3"/>
  <c r="I5977" i="3"/>
  <c r="J5977" i="3"/>
  <c r="H5978" i="3"/>
  <c r="I5978" i="3"/>
  <c r="J5978" i="3"/>
  <c r="H5979" i="3"/>
  <c r="I5979" i="3"/>
  <c r="J5979" i="3"/>
  <c r="H5980" i="3"/>
  <c r="I5980" i="3"/>
  <c r="J5980" i="3"/>
  <c r="H5981" i="3"/>
  <c r="I5981" i="3"/>
  <c r="J5981" i="3"/>
  <c r="H5982" i="3"/>
  <c r="I5982" i="3"/>
  <c r="J5982" i="3"/>
  <c r="H5983" i="3"/>
  <c r="I5983" i="3"/>
  <c r="J5983" i="3"/>
  <c r="H5984" i="3"/>
  <c r="I5984" i="3"/>
  <c r="J5984" i="3"/>
  <c r="H5985" i="3"/>
  <c r="I5985" i="3"/>
  <c r="J5985" i="3"/>
  <c r="H5986" i="3"/>
  <c r="I5986" i="3"/>
  <c r="J5986" i="3"/>
  <c r="H5987" i="3"/>
  <c r="I5987" i="3"/>
  <c r="J5987" i="3"/>
  <c r="H5988" i="3"/>
  <c r="I5988" i="3"/>
  <c r="J5988" i="3"/>
  <c r="H5989" i="3"/>
  <c r="I5989" i="3"/>
  <c r="J5989" i="3"/>
  <c r="H5990" i="3"/>
  <c r="I5990" i="3"/>
  <c r="J5990" i="3"/>
  <c r="H5991" i="3"/>
  <c r="I5991" i="3"/>
  <c r="J5991" i="3"/>
  <c r="H5992" i="3"/>
  <c r="I5992" i="3"/>
  <c r="J5992" i="3"/>
  <c r="H5993" i="3"/>
  <c r="I5993" i="3"/>
  <c r="J5993" i="3"/>
  <c r="H5994" i="3"/>
  <c r="I5994" i="3"/>
  <c r="J5994" i="3"/>
  <c r="H5995" i="3"/>
  <c r="I5995" i="3"/>
  <c r="J5995" i="3"/>
  <c r="H5996" i="3"/>
  <c r="I5996" i="3"/>
  <c r="J5996" i="3"/>
  <c r="H5997" i="3"/>
  <c r="I5997" i="3"/>
  <c r="J5997" i="3"/>
  <c r="H5998" i="3"/>
  <c r="I5998" i="3"/>
  <c r="J5998" i="3"/>
  <c r="H5999" i="3"/>
  <c r="I5999" i="3"/>
  <c r="J5999" i="3"/>
  <c r="H6000" i="3"/>
  <c r="I6000" i="3"/>
  <c r="J6000" i="3"/>
  <c r="H6001" i="3"/>
  <c r="I6001" i="3"/>
  <c r="J6001" i="3"/>
  <c r="H6002" i="3"/>
  <c r="I6002" i="3"/>
  <c r="J6002" i="3"/>
  <c r="H6003" i="3"/>
  <c r="I6003" i="3"/>
  <c r="J6003" i="3"/>
  <c r="H6004" i="3"/>
  <c r="I6004" i="3"/>
  <c r="J6004" i="3"/>
  <c r="H6005" i="3"/>
  <c r="I6005" i="3"/>
  <c r="J6005" i="3"/>
  <c r="H6006" i="3"/>
  <c r="I6006" i="3"/>
  <c r="J6006" i="3"/>
  <c r="H6007" i="3"/>
  <c r="I6007" i="3"/>
  <c r="J6007" i="3"/>
  <c r="H6008" i="3"/>
  <c r="I6008" i="3"/>
  <c r="J6008" i="3"/>
  <c r="H6009" i="3"/>
  <c r="I6009" i="3"/>
  <c r="J6009" i="3"/>
  <c r="H6010" i="3"/>
  <c r="I6010" i="3"/>
  <c r="J6010" i="3"/>
  <c r="H6011" i="3"/>
  <c r="I6011" i="3"/>
  <c r="J6011" i="3"/>
  <c r="H6012" i="3"/>
  <c r="I6012" i="3"/>
  <c r="J6012" i="3"/>
  <c r="H6013" i="3"/>
  <c r="I6013" i="3"/>
  <c r="J6013" i="3"/>
  <c r="H6014" i="3"/>
  <c r="I6014" i="3"/>
  <c r="J6014" i="3"/>
  <c r="H6015" i="3"/>
  <c r="I6015" i="3"/>
  <c r="J6015" i="3"/>
  <c r="H6016" i="3"/>
  <c r="I6016" i="3"/>
  <c r="J6016" i="3"/>
  <c r="H6017" i="3"/>
  <c r="I6017" i="3"/>
  <c r="J6017" i="3"/>
  <c r="H6018" i="3"/>
  <c r="I6018" i="3"/>
  <c r="J6018" i="3"/>
  <c r="H6019" i="3"/>
  <c r="I6019" i="3"/>
  <c r="J6019" i="3"/>
  <c r="H6020" i="3"/>
  <c r="I6020" i="3"/>
  <c r="J6020" i="3"/>
  <c r="H6021" i="3"/>
  <c r="I6021" i="3"/>
  <c r="J6021" i="3"/>
  <c r="H6022" i="3"/>
  <c r="I6022" i="3"/>
  <c r="J6022" i="3"/>
  <c r="H6023" i="3"/>
  <c r="I6023" i="3"/>
  <c r="J6023" i="3"/>
  <c r="H6024" i="3"/>
  <c r="I6024" i="3"/>
  <c r="J6024" i="3"/>
  <c r="H6025" i="3"/>
  <c r="I6025" i="3"/>
  <c r="J6025" i="3"/>
  <c r="H6026" i="3"/>
  <c r="I6026" i="3"/>
  <c r="J6026" i="3"/>
  <c r="H6027" i="3"/>
  <c r="I6027" i="3"/>
  <c r="J6027" i="3"/>
  <c r="H6028" i="3"/>
  <c r="I6028" i="3"/>
  <c r="J6028" i="3"/>
  <c r="H6029" i="3"/>
  <c r="I6029" i="3"/>
  <c r="J6029" i="3"/>
  <c r="H6030" i="3"/>
  <c r="I6030" i="3"/>
  <c r="J6030" i="3"/>
  <c r="H6031" i="3"/>
  <c r="I6031" i="3"/>
  <c r="J6031" i="3"/>
  <c r="H6032" i="3"/>
  <c r="I6032" i="3"/>
  <c r="J6032" i="3"/>
  <c r="H6033" i="3"/>
  <c r="I6033" i="3"/>
  <c r="J6033" i="3"/>
  <c r="H6034" i="3"/>
  <c r="I6034" i="3"/>
  <c r="J6034" i="3"/>
  <c r="H6035" i="3"/>
  <c r="I6035" i="3"/>
  <c r="J6035" i="3"/>
  <c r="H6036" i="3"/>
  <c r="I6036" i="3"/>
  <c r="J6036" i="3"/>
  <c r="H6037" i="3"/>
  <c r="I6037" i="3"/>
  <c r="J6037" i="3"/>
  <c r="H6038" i="3"/>
  <c r="I6038" i="3"/>
  <c r="J6038" i="3"/>
  <c r="H6039" i="3"/>
  <c r="I6039" i="3"/>
  <c r="J6039" i="3"/>
  <c r="H6040" i="3"/>
  <c r="I6040" i="3"/>
  <c r="J6040" i="3"/>
  <c r="H6041" i="3"/>
  <c r="I6041" i="3"/>
  <c r="J6041" i="3"/>
  <c r="H6042" i="3"/>
  <c r="I6042" i="3"/>
  <c r="J6042" i="3"/>
  <c r="H6043" i="3"/>
  <c r="I6043" i="3"/>
  <c r="J6043" i="3"/>
  <c r="H6044" i="3"/>
  <c r="I6044" i="3"/>
  <c r="J6044" i="3"/>
  <c r="H6045" i="3"/>
  <c r="I6045" i="3"/>
  <c r="J6045" i="3"/>
  <c r="H6046" i="3"/>
  <c r="I6046" i="3"/>
  <c r="J6046" i="3"/>
  <c r="H6047" i="3"/>
  <c r="I6047" i="3"/>
  <c r="J6047" i="3"/>
  <c r="H6048" i="3"/>
  <c r="I6048" i="3"/>
  <c r="J6048" i="3"/>
  <c r="H6049" i="3"/>
  <c r="I6049" i="3"/>
  <c r="J6049" i="3"/>
  <c r="H6050" i="3"/>
  <c r="I6050" i="3"/>
  <c r="J6050" i="3"/>
  <c r="H6051" i="3"/>
  <c r="I6051" i="3"/>
  <c r="J6051" i="3"/>
  <c r="H6052" i="3"/>
  <c r="I6052" i="3"/>
  <c r="J6052" i="3"/>
  <c r="H6053" i="3"/>
  <c r="I6053" i="3"/>
  <c r="J6053" i="3"/>
  <c r="H6054" i="3"/>
  <c r="I6054" i="3"/>
  <c r="J6054" i="3"/>
  <c r="H6055" i="3"/>
  <c r="I6055" i="3"/>
  <c r="J6055" i="3"/>
  <c r="H6056" i="3"/>
  <c r="I6056" i="3"/>
  <c r="J6056" i="3"/>
  <c r="H6057" i="3"/>
  <c r="I6057" i="3"/>
  <c r="J6057" i="3"/>
  <c r="H6058" i="3"/>
  <c r="I6058" i="3"/>
  <c r="J6058" i="3"/>
  <c r="H6059" i="3"/>
  <c r="I6059" i="3"/>
  <c r="J6059" i="3"/>
  <c r="H6060" i="3"/>
  <c r="I6060" i="3"/>
  <c r="J6060" i="3"/>
  <c r="H6061" i="3"/>
  <c r="I6061" i="3"/>
  <c r="J6061" i="3"/>
  <c r="H6062" i="3"/>
  <c r="I6062" i="3"/>
  <c r="J6062" i="3"/>
  <c r="H6063" i="3"/>
  <c r="I6063" i="3"/>
  <c r="J6063" i="3"/>
  <c r="H6064" i="3"/>
  <c r="I6064" i="3"/>
  <c r="J6064" i="3"/>
  <c r="H6065" i="3"/>
  <c r="I6065" i="3"/>
  <c r="J6065" i="3"/>
  <c r="H6066" i="3"/>
  <c r="I6066" i="3"/>
  <c r="J6066" i="3"/>
  <c r="H6067" i="3"/>
  <c r="I6067" i="3"/>
  <c r="J6067" i="3"/>
  <c r="H6068" i="3"/>
  <c r="I6068" i="3"/>
  <c r="J6068" i="3"/>
  <c r="H6069" i="3"/>
  <c r="I6069" i="3"/>
  <c r="J6069" i="3"/>
  <c r="H6070" i="3"/>
  <c r="I6070" i="3"/>
  <c r="J6070" i="3"/>
  <c r="H6071" i="3"/>
  <c r="I6071" i="3"/>
  <c r="J6071" i="3"/>
  <c r="H6072" i="3"/>
  <c r="I6072" i="3"/>
  <c r="J6072" i="3"/>
  <c r="H6073" i="3"/>
  <c r="I6073" i="3"/>
  <c r="J6073" i="3"/>
  <c r="H6074" i="3"/>
  <c r="I6074" i="3"/>
  <c r="J6074" i="3"/>
  <c r="H6075" i="3"/>
  <c r="I6075" i="3"/>
  <c r="J6075" i="3"/>
  <c r="H6076" i="3"/>
  <c r="I6076" i="3"/>
  <c r="J6076" i="3"/>
  <c r="H6077" i="3"/>
  <c r="I6077" i="3"/>
  <c r="J6077" i="3"/>
  <c r="H6078" i="3"/>
  <c r="I6078" i="3"/>
  <c r="J6078" i="3"/>
  <c r="H6079" i="3"/>
  <c r="I6079" i="3"/>
  <c r="J6079" i="3"/>
  <c r="H6080" i="3"/>
  <c r="I6080" i="3"/>
  <c r="J6080" i="3"/>
  <c r="H6081" i="3"/>
  <c r="I6081" i="3"/>
  <c r="J6081" i="3"/>
  <c r="H6082" i="3"/>
  <c r="I6082" i="3"/>
  <c r="J6082" i="3"/>
  <c r="H6083" i="3"/>
  <c r="I6083" i="3"/>
  <c r="J6083" i="3"/>
  <c r="H6084" i="3"/>
  <c r="I6084" i="3"/>
  <c r="J6084" i="3"/>
  <c r="H6085" i="3"/>
  <c r="I6085" i="3"/>
  <c r="J6085" i="3"/>
  <c r="H6086" i="3"/>
  <c r="I6086" i="3"/>
  <c r="J6086" i="3"/>
  <c r="H6087" i="3"/>
  <c r="I6087" i="3"/>
  <c r="J6087" i="3"/>
  <c r="H6088" i="3"/>
  <c r="I6088" i="3"/>
  <c r="J6088" i="3"/>
  <c r="H6089" i="3"/>
  <c r="I6089" i="3"/>
  <c r="J6089" i="3"/>
  <c r="H6090" i="3"/>
  <c r="I6090" i="3"/>
  <c r="J6090" i="3"/>
  <c r="H6091" i="3"/>
  <c r="I6091" i="3"/>
  <c r="J6091" i="3"/>
  <c r="H6092" i="3"/>
  <c r="I6092" i="3"/>
  <c r="J6092" i="3"/>
  <c r="H6093" i="3"/>
  <c r="I6093" i="3"/>
  <c r="J6093" i="3"/>
  <c r="H6094" i="3"/>
  <c r="I6094" i="3"/>
  <c r="J6094" i="3"/>
  <c r="H6095" i="3"/>
  <c r="I6095" i="3"/>
  <c r="J6095" i="3"/>
  <c r="H6096" i="3"/>
  <c r="I6096" i="3"/>
  <c r="J6096" i="3"/>
  <c r="H6097" i="3"/>
  <c r="I6097" i="3"/>
  <c r="J6097" i="3"/>
  <c r="H6098" i="3"/>
  <c r="I6098" i="3"/>
  <c r="J6098" i="3"/>
  <c r="H6099" i="3"/>
  <c r="I6099" i="3"/>
  <c r="J6099" i="3"/>
  <c r="H6100" i="3"/>
  <c r="I6100" i="3"/>
  <c r="J6100" i="3"/>
  <c r="H6101" i="3"/>
  <c r="I6101" i="3"/>
  <c r="J6101" i="3"/>
  <c r="H6102" i="3"/>
  <c r="I6102" i="3"/>
  <c r="J6102" i="3"/>
  <c r="H6103" i="3"/>
  <c r="I6103" i="3"/>
  <c r="J6103" i="3"/>
  <c r="H6104" i="3"/>
  <c r="I6104" i="3"/>
  <c r="J6104" i="3"/>
  <c r="H6105" i="3"/>
  <c r="I6105" i="3"/>
  <c r="J6105" i="3"/>
  <c r="H6106" i="3"/>
  <c r="I6106" i="3"/>
  <c r="J6106" i="3"/>
  <c r="H6107" i="3"/>
  <c r="I6107" i="3"/>
  <c r="J6107" i="3"/>
  <c r="H6108" i="3"/>
  <c r="I6108" i="3"/>
  <c r="J6108" i="3"/>
  <c r="H6109" i="3"/>
  <c r="I6109" i="3"/>
  <c r="J6109" i="3"/>
  <c r="H6110" i="3"/>
  <c r="I6110" i="3"/>
  <c r="J6110" i="3"/>
  <c r="H6111" i="3"/>
  <c r="I6111" i="3"/>
  <c r="J6111" i="3"/>
  <c r="H6112" i="3"/>
  <c r="I6112" i="3"/>
  <c r="J6112" i="3"/>
  <c r="H6113" i="3"/>
  <c r="I6113" i="3"/>
  <c r="J6113" i="3"/>
  <c r="H6114" i="3"/>
  <c r="I6114" i="3"/>
  <c r="J6114" i="3"/>
  <c r="H6115" i="3"/>
  <c r="I6115" i="3"/>
  <c r="J6115" i="3"/>
  <c r="H6116" i="3"/>
  <c r="I6116" i="3"/>
  <c r="J6116" i="3"/>
  <c r="H6117" i="3"/>
  <c r="I6117" i="3"/>
  <c r="J6117" i="3"/>
  <c r="H6118" i="3"/>
  <c r="I6118" i="3"/>
  <c r="J6118" i="3"/>
  <c r="H6119" i="3"/>
  <c r="I6119" i="3"/>
  <c r="J6119" i="3"/>
  <c r="H6120" i="3"/>
  <c r="I6120" i="3"/>
  <c r="J6120" i="3"/>
  <c r="H6121" i="3"/>
  <c r="I6121" i="3"/>
  <c r="J6121" i="3"/>
  <c r="H6122" i="3"/>
  <c r="I6122" i="3"/>
  <c r="J6122" i="3"/>
  <c r="H6123" i="3"/>
  <c r="I6123" i="3"/>
  <c r="J6123" i="3"/>
  <c r="H6124" i="3"/>
  <c r="I6124" i="3"/>
  <c r="J6124" i="3"/>
  <c r="H6125" i="3"/>
  <c r="I6125" i="3"/>
  <c r="J6125" i="3"/>
  <c r="H6126" i="3"/>
  <c r="I6126" i="3"/>
  <c r="J6126" i="3"/>
  <c r="H6127" i="3"/>
  <c r="I6127" i="3"/>
  <c r="J6127" i="3"/>
  <c r="H6128" i="3"/>
  <c r="I6128" i="3"/>
  <c r="J6128" i="3"/>
  <c r="H6129" i="3"/>
  <c r="I6129" i="3"/>
  <c r="J6129" i="3"/>
  <c r="H6130" i="3"/>
  <c r="I6130" i="3"/>
  <c r="J6130" i="3"/>
  <c r="H6131" i="3"/>
  <c r="I6131" i="3"/>
  <c r="J6131" i="3"/>
  <c r="H6132" i="3"/>
  <c r="I6132" i="3"/>
  <c r="J6132" i="3"/>
  <c r="H6133" i="3"/>
  <c r="I6133" i="3"/>
  <c r="J6133" i="3"/>
  <c r="H6134" i="3"/>
  <c r="I6134" i="3"/>
  <c r="J6134" i="3"/>
  <c r="H6135" i="3"/>
  <c r="I6135" i="3"/>
  <c r="J6135" i="3"/>
  <c r="H6136" i="3"/>
  <c r="I6136" i="3"/>
  <c r="J6136" i="3"/>
  <c r="H6137" i="3"/>
  <c r="I6137" i="3"/>
  <c r="J6137" i="3"/>
  <c r="H6138" i="3"/>
  <c r="I6138" i="3"/>
  <c r="J6138" i="3"/>
  <c r="H6139" i="3"/>
  <c r="I6139" i="3"/>
  <c r="J6139" i="3"/>
  <c r="H6140" i="3"/>
  <c r="I6140" i="3"/>
  <c r="J6140" i="3"/>
  <c r="H6141" i="3"/>
  <c r="I6141" i="3"/>
  <c r="J6141" i="3"/>
  <c r="H6142" i="3"/>
  <c r="I6142" i="3"/>
  <c r="J6142" i="3"/>
  <c r="H6143" i="3"/>
  <c r="I6143" i="3"/>
  <c r="J6143" i="3"/>
  <c r="H6144" i="3"/>
  <c r="I6144" i="3"/>
  <c r="J6144" i="3"/>
  <c r="H6145" i="3"/>
  <c r="I6145" i="3"/>
  <c r="J6145" i="3"/>
  <c r="H6146" i="3"/>
  <c r="I6146" i="3"/>
  <c r="J6146" i="3"/>
  <c r="H6147" i="3"/>
  <c r="I6147" i="3"/>
  <c r="J6147" i="3"/>
  <c r="H6148" i="3"/>
  <c r="I6148" i="3"/>
  <c r="J6148" i="3"/>
  <c r="H6149" i="3"/>
  <c r="I6149" i="3"/>
  <c r="J6149" i="3"/>
  <c r="H6150" i="3"/>
  <c r="I6150" i="3"/>
  <c r="J6150" i="3"/>
  <c r="H6151" i="3"/>
  <c r="I6151" i="3"/>
  <c r="J6151" i="3"/>
  <c r="H6152" i="3"/>
  <c r="I6152" i="3"/>
  <c r="J6152" i="3"/>
  <c r="H6153" i="3"/>
  <c r="I6153" i="3"/>
  <c r="J6153" i="3"/>
  <c r="H6154" i="3"/>
  <c r="I6154" i="3"/>
  <c r="J6154" i="3"/>
  <c r="H6155" i="3"/>
  <c r="I6155" i="3"/>
  <c r="J6155" i="3"/>
  <c r="H6156" i="3"/>
  <c r="I6156" i="3"/>
  <c r="J6156" i="3"/>
  <c r="H6157" i="3"/>
  <c r="I6157" i="3"/>
  <c r="J6157" i="3"/>
  <c r="H6158" i="3"/>
  <c r="I6158" i="3"/>
  <c r="J6158" i="3"/>
  <c r="H6159" i="3"/>
  <c r="I6159" i="3"/>
  <c r="J6159" i="3"/>
  <c r="H6160" i="3"/>
  <c r="I6160" i="3"/>
  <c r="J6160" i="3"/>
  <c r="H6161" i="3"/>
  <c r="I6161" i="3"/>
  <c r="J6161" i="3"/>
  <c r="H6162" i="3"/>
  <c r="I6162" i="3"/>
  <c r="J6162" i="3"/>
  <c r="H6163" i="3"/>
  <c r="I6163" i="3"/>
  <c r="J6163" i="3"/>
  <c r="H6164" i="3"/>
  <c r="I6164" i="3"/>
  <c r="J6164" i="3"/>
  <c r="H6165" i="3"/>
  <c r="I6165" i="3"/>
  <c r="J6165" i="3"/>
  <c r="H6166" i="3"/>
  <c r="I6166" i="3"/>
  <c r="J6166" i="3"/>
  <c r="H6167" i="3"/>
  <c r="I6167" i="3"/>
  <c r="J6167" i="3"/>
  <c r="H6168" i="3"/>
  <c r="I6168" i="3"/>
  <c r="J6168" i="3"/>
  <c r="H6169" i="3"/>
  <c r="I6169" i="3"/>
  <c r="J6169" i="3"/>
  <c r="H6170" i="3"/>
  <c r="I6170" i="3"/>
  <c r="J6170" i="3"/>
  <c r="H6171" i="3"/>
  <c r="I6171" i="3"/>
  <c r="J6171" i="3"/>
  <c r="H6172" i="3"/>
  <c r="I6172" i="3"/>
  <c r="J6172" i="3"/>
  <c r="H6173" i="3"/>
  <c r="I6173" i="3"/>
  <c r="J6173" i="3"/>
  <c r="H6174" i="3"/>
  <c r="I6174" i="3"/>
  <c r="J6174" i="3"/>
  <c r="H6175" i="3"/>
  <c r="I6175" i="3"/>
  <c r="J6175" i="3"/>
  <c r="H6176" i="3"/>
  <c r="I6176" i="3"/>
  <c r="J6176" i="3"/>
  <c r="H6177" i="3"/>
  <c r="I6177" i="3"/>
  <c r="J6177" i="3"/>
  <c r="H6178" i="3"/>
  <c r="I6178" i="3"/>
  <c r="J6178" i="3"/>
  <c r="H6179" i="3"/>
  <c r="I6179" i="3"/>
  <c r="J6179" i="3"/>
  <c r="H6180" i="3"/>
  <c r="I6180" i="3"/>
  <c r="J6180" i="3"/>
  <c r="H6181" i="3"/>
  <c r="I6181" i="3"/>
  <c r="J6181" i="3"/>
  <c r="H6182" i="3"/>
  <c r="I6182" i="3"/>
  <c r="J6182" i="3"/>
  <c r="H6183" i="3"/>
  <c r="I6183" i="3"/>
  <c r="J6183" i="3"/>
  <c r="H6184" i="3"/>
  <c r="I6184" i="3"/>
  <c r="J6184" i="3"/>
  <c r="H6185" i="3"/>
  <c r="I6185" i="3"/>
  <c r="J6185" i="3"/>
  <c r="H6186" i="3"/>
  <c r="I6186" i="3"/>
  <c r="J6186" i="3"/>
  <c r="H6187" i="3"/>
  <c r="I6187" i="3"/>
  <c r="J6187" i="3"/>
  <c r="H6188" i="3"/>
  <c r="I6188" i="3"/>
  <c r="J6188" i="3"/>
  <c r="H6189" i="3"/>
  <c r="I6189" i="3"/>
  <c r="J6189" i="3"/>
  <c r="H6190" i="3"/>
  <c r="I6190" i="3"/>
  <c r="J6190" i="3"/>
  <c r="H6191" i="3"/>
  <c r="I6191" i="3"/>
  <c r="J6191" i="3"/>
  <c r="H6192" i="3"/>
  <c r="I6192" i="3"/>
  <c r="J6192" i="3"/>
  <c r="H6193" i="3"/>
  <c r="I6193" i="3"/>
  <c r="J6193" i="3"/>
  <c r="H6194" i="3"/>
  <c r="I6194" i="3"/>
  <c r="J6194" i="3"/>
  <c r="H6195" i="3"/>
  <c r="I6195" i="3"/>
  <c r="J6195" i="3"/>
  <c r="H6196" i="3"/>
  <c r="I6196" i="3"/>
  <c r="J6196" i="3"/>
  <c r="H6197" i="3"/>
  <c r="I6197" i="3"/>
  <c r="J6197" i="3"/>
  <c r="H6198" i="3"/>
  <c r="I6198" i="3"/>
  <c r="J6198" i="3"/>
  <c r="H6199" i="3"/>
  <c r="I6199" i="3"/>
  <c r="J6199" i="3"/>
  <c r="H6200" i="3"/>
  <c r="I6200" i="3"/>
  <c r="J6200" i="3"/>
  <c r="H6201" i="3"/>
  <c r="I6201" i="3"/>
  <c r="J6201" i="3"/>
  <c r="H6202" i="3"/>
  <c r="I6202" i="3"/>
  <c r="J6202" i="3"/>
  <c r="H6203" i="3"/>
  <c r="I6203" i="3"/>
  <c r="J6203" i="3"/>
  <c r="H6204" i="3"/>
  <c r="I6204" i="3"/>
  <c r="J6204" i="3"/>
  <c r="H6205" i="3"/>
  <c r="I6205" i="3"/>
  <c r="J6205" i="3"/>
  <c r="H6206" i="3"/>
  <c r="I6206" i="3"/>
  <c r="J6206" i="3"/>
  <c r="H6207" i="3"/>
  <c r="I6207" i="3"/>
  <c r="J6207" i="3"/>
  <c r="H6208" i="3"/>
  <c r="I6208" i="3"/>
  <c r="J6208" i="3"/>
  <c r="H6209" i="3"/>
  <c r="I6209" i="3"/>
  <c r="J6209" i="3"/>
  <c r="H6210" i="3"/>
  <c r="I6210" i="3"/>
  <c r="J6210" i="3"/>
  <c r="H6211" i="3"/>
  <c r="I6211" i="3"/>
  <c r="J6211" i="3"/>
  <c r="H6212" i="3"/>
  <c r="I6212" i="3"/>
  <c r="J6212" i="3"/>
  <c r="H6213" i="3"/>
  <c r="I6213" i="3"/>
  <c r="J6213" i="3"/>
  <c r="H6214" i="3"/>
  <c r="I6214" i="3"/>
  <c r="J6214" i="3"/>
  <c r="H6215" i="3"/>
  <c r="I6215" i="3"/>
  <c r="J6215" i="3"/>
  <c r="H6216" i="3"/>
  <c r="I6216" i="3"/>
  <c r="J6216" i="3"/>
  <c r="H6217" i="3"/>
  <c r="I6217" i="3"/>
  <c r="J6217" i="3"/>
  <c r="H6218" i="3"/>
  <c r="I6218" i="3"/>
  <c r="J6218" i="3"/>
  <c r="H6219" i="3"/>
  <c r="I6219" i="3"/>
  <c r="J6219" i="3"/>
  <c r="H6220" i="3"/>
  <c r="I6220" i="3"/>
  <c r="J6220" i="3"/>
  <c r="H6221" i="3"/>
  <c r="I6221" i="3"/>
  <c r="J6221" i="3"/>
  <c r="H6222" i="3"/>
  <c r="I6222" i="3"/>
  <c r="J6222" i="3"/>
  <c r="H6223" i="3"/>
  <c r="I6223" i="3"/>
  <c r="J6223" i="3"/>
  <c r="H6224" i="3"/>
  <c r="I6224" i="3"/>
  <c r="J6224" i="3"/>
  <c r="H6225" i="3"/>
  <c r="I6225" i="3"/>
  <c r="J6225" i="3"/>
  <c r="H6226" i="3"/>
  <c r="I6226" i="3"/>
  <c r="J6226" i="3"/>
  <c r="H6227" i="3"/>
  <c r="I6227" i="3"/>
  <c r="J6227" i="3"/>
  <c r="H6228" i="3"/>
  <c r="I6228" i="3"/>
  <c r="J6228" i="3"/>
  <c r="H6229" i="3"/>
  <c r="I6229" i="3"/>
  <c r="J6229" i="3"/>
  <c r="H6230" i="3"/>
  <c r="I6230" i="3"/>
  <c r="J6230" i="3"/>
  <c r="H6231" i="3"/>
  <c r="I6231" i="3"/>
  <c r="J6231" i="3"/>
  <c r="H6232" i="3"/>
  <c r="I6232" i="3"/>
  <c r="J6232" i="3"/>
  <c r="H6233" i="3"/>
  <c r="I6233" i="3"/>
  <c r="J6233" i="3"/>
  <c r="H6234" i="3"/>
  <c r="I6234" i="3"/>
  <c r="J6234" i="3"/>
  <c r="H6235" i="3"/>
  <c r="I6235" i="3"/>
  <c r="J6235" i="3"/>
  <c r="H6236" i="3"/>
  <c r="I6236" i="3"/>
  <c r="J6236" i="3"/>
  <c r="H6237" i="3"/>
  <c r="I6237" i="3"/>
  <c r="J6237" i="3"/>
  <c r="H6238" i="3"/>
  <c r="I6238" i="3"/>
  <c r="J6238" i="3"/>
  <c r="H6239" i="3"/>
  <c r="I6239" i="3"/>
  <c r="J6239" i="3"/>
  <c r="H6240" i="3"/>
  <c r="I6240" i="3"/>
  <c r="J6240" i="3"/>
  <c r="H6241" i="3"/>
  <c r="I6241" i="3"/>
  <c r="J6241" i="3"/>
  <c r="H6242" i="3"/>
  <c r="I6242" i="3"/>
  <c r="J6242" i="3"/>
  <c r="H6243" i="3"/>
  <c r="I6243" i="3"/>
  <c r="J6243" i="3"/>
  <c r="H6244" i="3"/>
  <c r="I6244" i="3"/>
  <c r="J6244" i="3"/>
  <c r="H6245" i="3"/>
  <c r="I6245" i="3"/>
  <c r="J6245" i="3"/>
  <c r="H6246" i="3"/>
  <c r="I6246" i="3"/>
  <c r="J6246" i="3"/>
  <c r="H6247" i="3"/>
  <c r="I6247" i="3"/>
  <c r="J6247" i="3"/>
  <c r="H6248" i="3"/>
  <c r="I6248" i="3"/>
  <c r="J6248" i="3"/>
  <c r="H6249" i="3"/>
  <c r="I6249" i="3"/>
  <c r="J6249" i="3"/>
  <c r="H6250" i="3"/>
  <c r="I6250" i="3"/>
  <c r="J6250" i="3"/>
  <c r="H6251" i="3"/>
  <c r="I6251" i="3"/>
  <c r="J6251" i="3"/>
  <c r="H6252" i="3"/>
  <c r="I6252" i="3"/>
  <c r="J6252" i="3"/>
  <c r="H6253" i="3"/>
  <c r="I6253" i="3"/>
  <c r="J6253" i="3"/>
  <c r="H6254" i="3"/>
  <c r="I6254" i="3"/>
  <c r="J6254" i="3"/>
  <c r="H6255" i="3"/>
  <c r="I6255" i="3"/>
  <c r="J6255" i="3"/>
  <c r="H6256" i="3"/>
  <c r="I6256" i="3"/>
  <c r="J6256" i="3"/>
  <c r="H6257" i="3"/>
  <c r="I6257" i="3"/>
  <c r="J6257" i="3"/>
  <c r="H6258" i="3"/>
  <c r="I6258" i="3"/>
  <c r="J6258" i="3"/>
  <c r="H6259" i="3"/>
  <c r="I6259" i="3"/>
  <c r="J6259" i="3"/>
  <c r="H6260" i="3"/>
  <c r="I6260" i="3"/>
  <c r="J6260" i="3"/>
  <c r="H6261" i="3"/>
  <c r="I6261" i="3"/>
  <c r="J6261" i="3"/>
  <c r="H6262" i="3"/>
  <c r="I6262" i="3"/>
  <c r="J6262" i="3"/>
  <c r="H6263" i="3"/>
  <c r="I6263" i="3"/>
  <c r="J6263" i="3"/>
  <c r="H6264" i="3"/>
  <c r="I6264" i="3"/>
  <c r="J6264" i="3"/>
  <c r="H6265" i="3"/>
  <c r="I6265" i="3"/>
  <c r="J6265" i="3"/>
  <c r="H6266" i="3"/>
  <c r="I6266" i="3"/>
  <c r="J6266" i="3"/>
  <c r="H6267" i="3"/>
  <c r="I6267" i="3"/>
  <c r="J6267" i="3"/>
  <c r="H6268" i="3"/>
  <c r="I6268" i="3"/>
  <c r="J6268" i="3"/>
  <c r="H6269" i="3"/>
  <c r="I6269" i="3"/>
  <c r="J6269" i="3"/>
  <c r="H6270" i="3"/>
  <c r="I6270" i="3"/>
  <c r="J6270" i="3"/>
  <c r="H6271" i="3"/>
  <c r="I6271" i="3"/>
  <c r="J6271" i="3"/>
  <c r="H6272" i="3"/>
  <c r="I6272" i="3"/>
  <c r="J6272" i="3"/>
  <c r="H6273" i="3"/>
  <c r="I6273" i="3"/>
  <c r="J6273" i="3"/>
  <c r="H6274" i="3"/>
  <c r="I6274" i="3"/>
  <c r="J6274" i="3"/>
  <c r="H6275" i="3"/>
  <c r="I6275" i="3"/>
  <c r="J6275" i="3"/>
  <c r="H6276" i="3"/>
  <c r="I6276" i="3"/>
  <c r="J6276" i="3"/>
  <c r="H6277" i="3"/>
  <c r="I6277" i="3"/>
  <c r="J6277" i="3"/>
  <c r="H6278" i="3"/>
  <c r="I6278" i="3"/>
  <c r="J6278" i="3"/>
  <c r="H6279" i="3"/>
  <c r="I6279" i="3"/>
  <c r="J6279" i="3"/>
  <c r="H6280" i="3"/>
  <c r="I6280" i="3"/>
  <c r="J6280" i="3"/>
  <c r="H6281" i="3"/>
  <c r="I6281" i="3"/>
  <c r="J6281" i="3"/>
  <c r="H6282" i="3"/>
  <c r="I6282" i="3"/>
  <c r="J6282" i="3"/>
  <c r="H6283" i="3"/>
  <c r="I6283" i="3"/>
  <c r="J6283" i="3"/>
  <c r="H6284" i="3"/>
  <c r="I6284" i="3"/>
  <c r="J6284" i="3"/>
  <c r="H6285" i="3"/>
  <c r="I6285" i="3"/>
  <c r="J6285" i="3"/>
  <c r="H6286" i="3"/>
  <c r="I6286" i="3"/>
  <c r="J6286" i="3"/>
  <c r="H6287" i="3"/>
  <c r="I6287" i="3"/>
  <c r="J6287" i="3"/>
  <c r="H6288" i="3"/>
  <c r="I6288" i="3"/>
  <c r="J6288" i="3"/>
  <c r="H6289" i="3"/>
  <c r="I6289" i="3"/>
  <c r="J6289" i="3"/>
  <c r="H6290" i="3"/>
  <c r="I6290" i="3"/>
  <c r="J6290" i="3"/>
  <c r="H6291" i="3"/>
  <c r="I6291" i="3"/>
  <c r="J6291" i="3"/>
  <c r="H6292" i="3"/>
  <c r="I6292" i="3"/>
  <c r="J6292" i="3"/>
  <c r="H6293" i="3"/>
  <c r="I6293" i="3"/>
  <c r="J6293" i="3"/>
  <c r="H6294" i="3"/>
  <c r="I6294" i="3"/>
  <c r="J6294" i="3"/>
  <c r="H6295" i="3"/>
  <c r="I6295" i="3"/>
  <c r="J6295" i="3"/>
  <c r="H6296" i="3"/>
  <c r="I6296" i="3"/>
  <c r="J6296" i="3"/>
  <c r="H6297" i="3"/>
  <c r="I6297" i="3"/>
  <c r="J6297" i="3"/>
  <c r="H6298" i="3"/>
  <c r="I6298" i="3"/>
  <c r="J6298" i="3"/>
  <c r="H6299" i="3"/>
  <c r="I6299" i="3"/>
  <c r="J6299" i="3"/>
  <c r="H6300" i="3"/>
  <c r="I6300" i="3"/>
  <c r="J6300" i="3"/>
  <c r="H6301" i="3"/>
  <c r="I6301" i="3"/>
  <c r="J6301" i="3"/>
  <c r="H6302" i="3"/>
  <c r="I6302" i="3"/>
  <c r="J6302" i="3"/>
  <c r="H6303" i="3"/>
  <c r="I6303" i="3"/>
  <c r="J6303" i="3"/>
  <c r="H6304" i="3"/>
  <c r="I6304" i="3"/>
  <c r="J6304" i="3"/>
  <c r="H6305" i="3"/>
  <c r="I6305" i="3"/>
  <c r="J6305" i="3"/>
  <c r="H6306" i="3"/>
  <c r="I6306" i="3"/>
  <c r="J6306" i="3"/>
  <c r="H6307" i="3"/>
  <c r="I6307" i="3"/>
  <c r="J6307" i="3"/>
  <c r="H6308" i="3"/>
  <c r="I6308" i="3"/>
  <c r="J6308" i="3"/>
  <c r="H6309" i="3"/>
  <c r="I6309" i="3"/>
  <c r="J6309" i="3"/>
  <c r="H6310" i="3"/>
  <c r="I6310" i="3"/>
  <c r="J6310" i="3"/>
  <c r="H6311" i="3"/>
  <c r="I6311" i="3"/>
  <c r="J6311" i="3"/>
  <c r="H6312" i="3"/>
  <c r="I6312" i="3"/>
  <c r="J6312" i="3"/>
  <c r="H6313" i="3"/>
  <c r="I6313" i="3"/>
  <c r="J6313" i="3"/>
  <c r="H6314" i="3"/>
  <c r="I6314" i="3"/>
  <c r="J6314" i="3"/>
  <c r="H6315" i="3"/>
  <c r="I6315" i="3"/>
  <c r="J6315" i="3"/>
  <c r="H6316" i="3"/>
  <c r="I6316" i="3"/>
  <c r="J6316" i="3"/>
  <c r="H6317" i="3"/>
  <c r="I6317" i="3"/>
  <c r="J6317" i="3"/>
  <c r="H6318" i="3"/>
  <c r="I6318" i="3"/>
  <c r="J6318" i="3"/>
  <c r="H6319" i="3"/>
  <c r="I6319" i="3"/>
  <c r="J6319" i="3"/>
  <c r="H6320" i="3"/>
  <c r="I6320" i="3"/>
  <c r="J6320" i="3"/>
  <c r="H6321" i="3"/>
  <c r="I6321" i="3"/>
  <c r="J6321" i="3"/>
  <c r="H6322" i="3"/>
  <c r="I6322" i="3"/>
  <c r="J6322" i="3"/>
  <c r="H6323" i="3"/>
  <c r="I6323" i="3"/>
  <c r="J6323" i="3"/>
  <c r="H6324" i="3"/>
  <c r="I6324" i="3"/>
  <c r="J6324" i="3"/>
  <c r="H6325" i="3"/>
  <c r="I6325" i="3"/>
  <c r="J6325" i="3"/>
  <c r="H6326" i="3"/>
  <c r="I6326" i="3"/>
  <c r="J6326" i="3"/>
  <c r="H6327" i="3"/>
  <c r="I6327" i="3"/>
  <c r="J6327" i="3"/>
  <c r="H6328" i="3"/>
  <c r="I6328" i="3"/>
  <c r="J6328" i="3"/>
  <c r="H6329" i="3"/>
  <c r="I6329" i="3"/>
  <c r="J6329" i="3"/>
  <c r="H6330" i="3"/>
  <c r="I6330" i="3"/>
  <c r="J6330" i="3"/>
  <c r="H6331" i="3"/>
  <c r="I6331" i="3"/>
  <c r="J6331" i="3"/>
  <c r="H6332" i="3"/>
  <c r="I6332" i="3"/>
  <c r="J6332" i="3"/>
  <c r="H6333" i="3"/>
  <c r="I6333" i="3"/>
  <c r="J6333" i="3"/>
  <c r="H6334" i="3"/>
  <c r="I6334" i="3"/>
  <c r="J6334" i="3"/>
  <c r="H6335" i="3"/>
  <c r="I6335" i="3"/>
  <c r="J6335" i="3"/>
  <c r="H6336" i="3"/>
  <c r="I6336" i="3"/>
  <c r="J6336" i="3"/>
  <c r="H6337" i="3"/>
  <c r="I6337" i="3"/>
  <c r="J6337" i="3"/>
  <c r="H6338" i="3"/>
  <c r="I6338" i="3"/>
  <c r="J6338" i="3"/>
  <c r="H6339" i="3"/>
  <c r="I6339" i="3"/>
  <c r="J6339" i="3"/>
  <c r="H6340" i="3"/>
  <c r="I6340" i="3"/>
  <c r="J6340" i="3"/>
  <c r="H6341" i="3"/>
  <c r="I6341" i="3"/>
  <c r="J6341" i="3"/>
  <c r="H6342" i="3"/>
  <c r="I6342" i="3"/>
  <c r="J6342" i="3"/>
  <c r="H6343" i="3"/>
  <c r="I6343" i="3"/>
  <c r="J6343" i="3"/>
  <c r="H6344" i="3"/>
  <c r="I6344" i="3"/>
  <c r="J6344" i="3"/>
  <c r="H6345" i="3"/>
  <c r="I6345" i="3"/>
  <c r="J6345" i="3"/>
  <c r="H6346" i="3"/>
  <c r="I6346" i="3"/>
  <c r="J6346" i="3"/>
  <c r="H6347" i="3"/>
  <c r="I6347" i="3"/>
  <c r="J6347" i="3"/>
  <c r="H6348" i="3"/>
  <c r="I6348" i="3"/>
  <c r="J6348" i="3"/>
  <c r="H6349" i="3"/>
  <c r="I6349" i="3"/>
  <c r="J6349" i="3"/>
  <c r="H6350" i="3"/>
  <c r="I6350" i="3"/>
  <c r="J6350" i="3"/>
  <c r="H6351" i="3"/>
  <c r="I6351" i="3"/>
  <c r="J6351" i="3"/>
  <c r="H6352" i="3"/>
  <c r="I6352" i="3"/>
  <c r="J6352" i="3"/>
  <c r="H6353" i="3"/>
  <c r="I6353" i="3"/>
  <c r="J6353" i="3"/>
  <c r="H6354" i="3"/>
  <c r="I6354" i="3"/>
  <c r="J6354" i="3"/>
  <c r="H6355" i="3"/>
  <c r="I6355" i="3"/>
  <c r="J6355" i="3"/>
  <c r="H6356" i="3"/>
  <c r="I6356" i="3"/>
  <c r="J6356" i="3"/>
  <c r="H6357" i="3"/>
  <c r="I6357" i="3"/>
  <c r="J6357" i="3"/>
  <c r="H6358" i="3"/>
  <c r="I6358" i="3"/>
  <c r="J6358" i="3"/>
  <c r="H6359" i="3"/>
  <c r="I6359" i="3"/>
  <c r="J6359" i="3"/>
  <c r="H6360" i="3"/>
  <c r="I6360" i="3"/>
  <c r="J6360" i="3"/>
  <c r="H6361" i="3"/>
  <c r="I6361" i="3"/>
  <c r="J6361" i="3"/>
  <c r="H6362" i="3"/>
  <c r="I6362" i="3"/>
  <c r="J6362" i="3"/>
  <c r="H6363" i="3"/>
  <c r="I6363" i="3"/>
  <c r="J6363" i="3"/>
  <c r="H6364" i="3"/>
  <c r="I6364" i="3"/>
  <c r="J6364" i="3"/>
  <c r="H6365" i="3"/>
  <c r="I6365" i="3"/>
  <c r="J6365" i="3"/>
  <c r="H6366" i="3"/>
  <c r="I6366" i="3"/>
  <c r="J6366" i="3"/>
  <c r="H6367" i="3"/>
  <c r="I6367" i="3"/>
  <c r="J6367" i="3"/>
  <c r="H6368" i="3"/>
  <c r="I6368" i="3"/>
  <c r="J6368" i="3"/>
  <c r="H6369" i="3"/>
  <c r="I6369" i="3"/>
  <c r="J6369" i="3"/>
  <c r="H6370" i="3"/>
  <c r="I6370" i="3"/>
  <c r="J6370" i="3"/>
  <c r="H6371" i="3"/>
  <c r="I6371" i="3"/>
  <c r="J6371" i="3"/>
  <c r="H6372" i="3"/>
  <c r="I6372" i="3"/>
  <c r="J6372" i="3"/>
  <c r="H6373" i="3"/>
  <c r="I6373" i="3"/>
  <c r="J6373" i="3"/>
  <c r="H6374" i="3"/>
  <c r="I6374" i="3"/>
  <c r="J6374" i="3"/>
  <c r="H6375" i="3"/>
  <c r="I6375" i="3"/>
  <c r="J6375" i="3"/>
  <c r="H6376" i="3"/>
  <c r="I6376" i="3"/>
  <c r="J6376" i="3"/>
  <c r="H6377" i="3"/>
  <c r="I6377" i="3"/>
  <c r="J6377" i="3"/>
  <c r="H6378" i="3"/>
  <c r="I6378" i="3"/>
  <c r="J6378" i="3"/>
  <c r="H6379" i="3"/>
  <c r="I6379" i="3"/>
  <c r="J6379" i="3"/>
  <c r="H6380" i="3"/>
  <c r="I6380" i="3"/>
  <c r="J6380" i="3"/>
  <c r="H6381" i="3"/>
  <c r="I6381" i="3"/>
  <c r="J6381" i="3"/>
  <c r="H6382" i="3"/>
  <c r="I6382" i="3"/>
  <c r="J6382" i="3"/>
  <c r="H6383" i="3"/>
  <c r="I6383" i="3"/>
  <c r="J6383" i="3"/>
  <c r="H6384" i="3"/>
  <c r="I6384" i="3"/>
  <c r="J6384" i="3"/>
  <c r="H6385" i="3"/>
  <c r="I6385" i="3"/>
  <c r="J6385" i="3"/>
  <c r="H6386" i="3"/>
  <c r="I6386" i="3"/>
  <c r="J6386" i="3"/>
  <c r="H6387" i="3"/>
  <c r="I6387" i="3"/>
  <c r="J6387" i="3"/>
  <c r="H6388" i="3"/>
  <c r="I6388" i="3"/>
  <c r="J6388" i="3"/>
  <c r="H6389" i="3"/>
  <c r="I6389" i="3"/>
  <c r="J6389" i="3"/>
  <c r="H6390" i="3"/>
  <c r="I6390" i="3"/>
  <c r="J6390" i="3"/>
  <c r="H6391" i="3"/>
  <c r="I6391" i="3"/>
  <c r="J6391" i="3"/>
  <c r="H6392" i="3"/>
  <c r="I6392" i="3"/>
  <c r="J6392" i="3"/>
  <c r="H6393" i="3"/>
  <c r="I6393" i="3"/>
  <c r="J6393" i="3"/>
  <c r="H6394" i="3"/>
  <c r="I6394" i="3"/>
  <c r="J6394" i="3"/>
  <c r="H6395" i="3"/>
  <c r="I6395" i="3"/>
  <c r="J6395" i="3"/>
  <c r="H6396" i="3"/>
  <c r="I6396" i="3"/>
  <c r="J6396" i="3"/>
  <c r="H6397" i="3"/>
  <c r="I6397" i="3"/>
  <c r="J6397" i="3"/>
  <c r="H6398" i="3"/>
  <c r="I6398" i="3"/>
  <c r="J6398" i="3"/>
  <c r="H6399" i="3"/>
  <c r="I6399" i="3"/>
  <c r="J6399" i="3"/>
  <c r="H6400" i="3"/>
  <c r="I6400" i="3"/>
  <c r="J6400" i="3"/>
  <c r="H6401" i="3"/>
  <c r="I6401" i="3"/>
  <c r="J6401" i="3"/>
  <c r="H6402" i="3"/>
  <c r="I6402" i="3"/>
  <c r="J6402" i="3"/>
  <c r="H6403" i="3"/>
  <c r="I6403" i="3"/>
  <c r="J6403" i="3"/>
  <c r="H6404" i="3"/>
  <c r="I6404" i="3"/>
  <c r="J6404" i="3"/>
  <c r="H6405" i="3"/>
  <c r="I6405" i="3"/>
  <c r="J6405" i="3"/>
  <c r="H6406" i="3"/>
  <c r="I6406" i="3"/>
  <c r="J6406" i="3"/>
  <c r="H6407" i="3"/>
  <c r="I6407" i="3"/>
  <c r="J6407" i="3"/>
  <c r="H6408" i="3"/>
  <c r="I6408" i="3"/>
  <c r="J6408" i="3"/>
  <c r="H6409" i="3"/>
  <c r="I6409" i="3"/>
  <c r="J6409" i="3"/>
  <c r="H6410" i="3"/>
  <c r="I6410" i="3"/>
  <c r="J6410" i="3"/>
  <c r="H6411" i="3"/>
  <c r="I6411" i="3"/>
  <c r="J6411" i="3"/>
  <c r="H6412" i="3"/>
  <c r="I6412" i="3"/>
  <c r="J6412" i="3"/>
  <c r="H6413" i="3"/>
  <c r="I6413" i="3"/>
  <c r="J6413" i="3"/>
  <c r="H6414" i="3"/>
  <c r="I6414" i="3"/>
  <c r="J6414" i="3"/>
  <c r="H6415" i="3"/>
  <c r="I6415" i="3"/>
  <c r="J6415" i="3"/>
  <c r="H6416" i="3"/>
  <c r="I6416" i="3"/>
  <c r="J6416" i="3"/>
  <c r="H6417" i="3"/>
  <c r="I6417" i="3"/>
  <c r="J6417" i="3"/>
  <c r="H6418" i="3"/>
  <c r="I6418" i="3"/>
  <c r="J6418" i="3"/>
  <c r="H6419" i="3"/>
  <c r="I6419" i="3"/>
  <c r="J6419" i="3"/>
  <c r="H6420" i="3"/>
  <c r="I6420" i="3"/>
  <c r="J6420" i="3"/>
  <c r="H6421" i="3"/>
  <c r="I6421" i="3"/>
  <c r="J6421" i="3"/>
  <c r="H6422" i="3"/>
  <c r="I6422" i="3"/>
  <c r="J6422" i="3"/>
  <c r="H6423" i="3"/>
  <c r="I6423" i="3"/>
  <c r="J6423" i="3"/>
  <c r="H6424" i="3"/>
  <c r="I6424" i="3"/>
  <c r="J6424" i="3"/>
  <c r="H6425" i="3"/>
  <c r="I6425" i="3"/>
  <c r="J6425" i="3"/>
  <c r="H6426" i="3"/>
  <c r="I6426" i="3"/>
  <c r="J6426" i="3"/>
  <c r="I2" i="3"/>
  <c r="J2" i="3"/>
  <c r="H2" i="3"/>
  <c r="L2816" i="3"/>
  <c r="M2816" i="3" s="1"/>
  <c r="L2817" i="3"/>
  <c r="M2817" i="3" s="1"/>
  <c r="L2818" i="3"/>
  <c r="M2818" i="3" s="1"/>
  <c r="L2819" i="3"/>
  <c r="M2819" i="3" s="1"/>
  <c r="L2820" i="3"/>
  <c r="M2820" i="3" s="1"/>
  <c r="L2821" i="3"/>
  <c r="M2821" i="3" s="1"/>
  <c r="L2822" i="3"/>
  <c r="M2822" i="3" s="1"/>
  <c r="L2823" i="3"/>
  <c r="M2823" i="3" s="1"/>
  <c r="L2824" i="3"/>
  <c r="M2824" i="3" s="1"/>
  <c r="L2825" i="3"/>
  <c r="M2825" i="3" s="1"/>
  <c r="L2826" i="3"/>
  <c r="M2826" i="3" s="1"/>
  <c r="L2827" i="3"/>
  <c r="M2827" i="3" s="1"/>
  <c r="L2828" i="3"/>
  <c r="M2828" i="3" s="1"/>
  <c r="L2829" i="3"/>
  <c r="M2829" i="3" s="1"/>
  <c r="L2830" i="3"/>
  <c r="M2830" i="3" s="1"/>
  <c r="L2831" i="3"/>
  <c r="M2831" i="3" s="1"/>
  <c r="L2832" i="3"/>
  <c r="M2832" i="3" s="1"/>
  <c r="L2833" i="3"/>
  <c r="M2833" i="3" s="1"/>
  <c r="L2834" i="3"/>
  <c r="M2834" i="3" s="1"/>
  <c r="L2835" i="3"/>
  <c r="M2835" i="3" s="1"/>
  <c r="L2836" i="3"/>
  <c r="M2836" i="3" s="1"/>
  <c r="L2837" i="3"/>
  <c r="M2837" i="3" s="1"/>
  <c r="L2838" i="3"/>
  <c r="M2838" i="3" s="1"/>
  <c r="L2839" i="3"/>
  <c r="M2839" i="3" s="1"/>
  <c r="L2840" i="3"/>
  <c r="M2840" i="3" s="1"/>
  <c r="L2841" i="3"/>
  <c r="M2841" i="3" s="1"/>
  <c r="L2842" i="3"/>
  <c r="M2842" i="3" s="1"/>
  <c r="L2843" i="3"/>
  <c r="M2843" i="3" s="1"/>
  <c r="L2844" i="3"/>
  <c r="M2844" i="3" s="1"/>
  <c r="L2845" i="3"/>
  <c r="M2845" i="3" s="1"/>
  <c r="L2846" i="3"/>
  <c r="M2846" i="3" s="1"/>
  <c r="L2847" i="3"/>
  <c r="M2847" i="3" s="1"/>
  <c r="L2848" i="3"/>
  <c r="M2848" i="3" s="1"/>
  <c r="L2849" i="3"/>
  <c r="M2849" i="3" s="1"/>
  <c r="L2850" i="3"/>
  <c r="M2850" i="3" s="1"/>
  <c r="L2851" i="3"/>
  <c r="M2851" i="3" s="1"/>
  <c r="L2852" i="3"/>
  <c r="M2852" i="3" s="1"/>
  <c r="L2853" i="3"/>
  <c r="M2853" i="3" s="1"/>
  <c r="L2854" i="3"/>
  <c r="M2854" i="3" s="1"/>
  <c r="L2855" i="3"/>
  <c r="M2855" i="3" s="1"/>
  <c r="L2856" i="3"/>
  <c r="M2856" i="3" s="1"/>
  <c r="L2857" i="3"/>
  <c r="M2857" i="3" s="1"/>
  <c r="L2858" i="3"/>
  <c r="M2858" i="3" s="1"/>
  <c r="L2859" i="3"/>
  <c r="M2859" i="3" s="1"/>
  <c r="L2860" i="3"/>
  <c r="M2860" i="3" s="1"/>
  <c r="L2861" i="3"/>
  <c r="M2861" i="3" s="1"/>
  <c r="L2862" i="3"/>
  <c r="M2862" i="3" s="1"/>
  <c r="L2863" i="3"/>
  <c r="M2863" i="3" s="1"/>
  <c r="L2864" i="3"/>
  <c r="M2864" i="3" s="1"/>
  <c r="L2865" i="3"/>
  <c r="M2865" i="3" s="1"/>
  <c r="L2866" i="3"/>
  <c r="M2866" i="3" s="1"/>
  <c r="L2867" i="3"/>
  <c r="M2867" i="3" s="1"/>
  <c r="L2868" i="3"/>
  <c r="M2868" i="3" s="1"/>
  <c r="L2869" i="3"/>
  <c r="M2869" i="3" s="1"/>
  <c r="L2870" i="3"/>
  <c r="M2870" i="3" s="1"/>
  <c r="L2871" i="3"/>
  <c r="M2871" i="3" s="1"/>
  <c r="L2872" i="3"/>
  <c r="M2872" i="3" s="1"/>
  <c r="L2873" i="3"/>
  <c r="M2873" i="3" s="1"/>
  <c r="L2874" i="3"/>
  <c r="M2874" i="3" s="1"/>
  <c r="L2875" i="3"/>
  <c r="M2875" i="3" s="1"/>
  <c r="L2876" i="3"/>
  <c r="M2876" i="3" s="1"/>
  <c r="L2877" i="3"/>
  <c r="M2877" i="3" s="1"/>
  <c r="L2878" i="3"/>
  <c r="M2878" i="3" s="1"/>
  <c r="L2879" i="3"/>
  <c r="M2879" i="3" s="1"/>
  <c r="L2880" i="3"/>
  <c r="M2880" i="3" s="1"/>
  <c r="L2881" i="3"/>
  <c r="M2881" i="3" s="1"/>
  <c r="L2882" i="3"/>
  <c r="M2882" i="3" s="1"/>
  <c r="L2883" i="3"/>
  <c r="M2883" i="3" s="1"/>
  <c r="L2884" i="3"/>
  <c r="M2884" i="3" s="1"/>
  <c r="L2885" i="3"/>
  <c r="M2885" i="3" s="1"/>
  <c r="L2886" i="3"/>
  <c r="M2886" i="3" s="1"/>
  <c r="L2887" i="3"/>
  <c r="M2887" i="3" s="1"/>
  <c r="L2888" i="3"/>
  <c r="M2888" i="3" s="1"/>
  <c r="L2889" i="3"/>
  <c r="M2889" i="3" s="1"/>
  <c r="L2890" i="3"/>
  <c r="M2890" i="3" s="1"/>
  <c r="L2891" i="3"/>
  <c r="M2891" i="3" s="1"/>
  <c r="L2892" i="3"/>
  <c r="M2892" i="3" s="1"/>
  <c r="L2893" i="3"/>
  <c r="M2893" i="3" s="1"/>
  <c r="L2894" i="3"/>
  <c r="M2894" i="3" s="1"/>
  <c r="L2895" i="3"/>
  <c r="M2895" i="3" s="1"/>
  <c r="L2896" i="3"/>
  <c r="M2896" i="3" s="1"/>
  <c r="L2897" i="3"/>
  <c r="M2897" i="3" s="1"/>
  <c r="L2898" i="3"/>
  <c r="M2898" i="3" s="1"/>
  <c r="L2899" i="3"/>
  <c r="M2899" i="3" s="1"/>
  <c r="L2900" i="3"/>
  <c r="M2900" i="3" s="1"/>
  <c r="L2901" i="3"/>
  <c r="M2901" i="3" s="1"/>
  <c r="L2902" i="3"/>
  <c r="M2902" i="3" s="1"/>
  <c r="L2903" i="3"/>
  <c r="M2903" i="3" s="1"/>
  <c r="L2904" i="3"/>
  <c r="M2904" i="3" s="1"/>
  <c r="L2905" i="3"/>
  <c r="M2905" i="3" s="1"/>
  <c r="L2906" i="3"/>
  <c r="M2906" i="3" s="1"/>
  <c r="L2907" i="3"/>
  <c r="M2907" i="3" s="1"/>
  <c r="L2908" i="3"/>
  <c r="M2908" i="3" s="1"/>
  <c r="L2909" i="3"/>
  <c r="M2909" i="3" s="1"/>
  <c r="L2910" i="3"/>
  <c r="M2910" i="3" s="1"/>
  <c r="L2911" i="3"/>
  <c r="M2911" i="3" s="1"/>
  <c r="L2912" i="3"/>
  <c r="M2912" i="3" s="1"/>
  <c r="L2913" i="3"/>
  <c r="M2913" i="3" s="1"/>
  <c r="L2914" i="3"/>
  <c r="M2914" i="3" s="1"/>
  <c r="L2915" i="3"/>
  <c r="M2915" i="3" s="1"/>
  <c r="L2916" i="3"/>
  <c r="M2916" i="3" s="1"/>
  <c r="L2917" i="3"/>
  <c r="M2917" i="3" s="1"/>
  <c r="L2918" i="3"/>
  <c r="M2918" i="3" s="1"/>
  <c r="L2919" i="3"/>
  <c r="M2919" i="3" s="1"/>
  <c r="L2920" i="3"/>
  <c r="M2920" i="3" s="1"/>
  <c r="L2921" i="3"/>
  <c r="M2921" i="3" s="1"/>
  <c r="L2922" i="3"/>
  <c r="M2922" i="3" s="1"/>
  <c r="L2923" i="3"/>
  <c r="M2923" i="3" s="1"/>
  <c r="L2924" i="3"/>
  <c r="M2924" i="3" s="1"/>
  <c r="L2925" i="3"/>
  <c r="M2925" i="3" s="1"/>
  <c r="L2926" i="3"/>
  <c r="M2926" i="3" s="1"/>
  <c r="L2927" i="3"/>
  <c r="M2927" i="3" s="1"/>
  <c r="L2928" i="3"/>
  <c r="M2928" i="3" s="1"/>
  <c r="L2929" i="3"/>
  <c r="M2929" i="3" s="1"/>
  <c r="L2930" i="3"/>
  <c r="M2930" i="3" s="1"/>
  <c r="L2931" i="3"/>
  <c r="M2931" i="3" s="1"/>
  <c r="L2932" i="3"/>
  <c r="M2932" i="3" s="1"/>
  <c r="L2933" i="3"/>
  <c r="M2933" i="3" s="1"/>
  <c r="L2934" i="3"/>
  <c r="M2934" i="3" s="1"/>
  <c r="L2935" i="3"/>
  <c r="M2935" i="3" s="1"/>
  <c r="L2936" i="3"/>
  <c r="M2936" i="3" s="1"/>
  <c r="L2937" i="3"/>
  <c r="M2937" i="3" s="1"/>
  <c r="L2938" i="3"/>
  <c r="M2938" i="3" s="1"/>
  <c r="L2939" i="3"/>
  <c r="M2939" i="3" s="1"/>
  <c r="L2940" i="3"/>
  <c r="M2940" i="3" s="1"/>
  <c r="L2941" i="3"/>
  <c r="M2941" i="3" s="1"/>
  <c r="L2942" i="3"/>
  <c r="M2942" i="3" s="1"/>
  <c r="L2943" i="3"/>
  <c r="M2943" i="3" s="1"/>
  <c r="L2944" i="3"/>
  <c r="M2944" i="3" s="1"/>
  <c r="L2945" i="3"/>
  <c r="M2945" i="3" s="1"/>
  <c r="L2946" i="3"/>
  <c r="M2946" i="3" s="1"/>
  <c r="L2947" i="3"/>
  <c r="M2947" i="3" s="1"/>
  <c r="L2948" i="3"/>
  <c r="M2948" i="3" s="1"/>
  <c r="L2949" i="3"/>
  <c r="M2949" i="3" s="1"/>
  <c r="L2950" i="3"/>
  <c r="M2950" i="3" s="1"/>
  <c r="L2951" i="3"/>
  <c r="M2951" i="3" s="1"/>
  <c r="L2952" i="3"/>
  <c r="M2952" i="3" s="1"/>
  <c r="L2953" i="3"/>
  <c r="M2953" i="3" s="1"/>
  <c r="L2954" i="3"/>
  <c r="M2954" i="3" s="1"/>
  <c r="L2955" i="3"/>
  <c r="M2955" i="3" s="1"/>
  <c r="L2956" i="3"/>
  <c r="M2956" i="3" s="1"/>
  <c r="L2957" i="3"/>
  <c r="M2957" i="3" s="1"/>
  <c r="L2958" i="3"/>
  <c r="M2958" i="3" s="1"/>
  <c r="L2959" i="3"/>
  <c r="M2959" i="3" s="1"/>
  <c r="L2960" i="3"/>
  <c r="M2960" i="3" s="1"/>
  <c r="L2961" i="3"/>
  <c r="M2961" i="3" s="1"/>
  <c r="L2962" i="3"/>
  <c r="M2962" i="3" s="1"/>
  <c r="L2963" i="3"/>
  <c r="M2963" i="3" s="1"/>
  <c r="L2964" i="3"/>
  <c r="M2964" i="3" s="1"/>
  <c r="L2965" i="3"/>
  <c r="M2965" i="3" s="1"/>
  <c r="L2966" i="3"/>
  <c r="M2966" i="3" s="1"/>
  <c r="L2967" i="3"/>
  <c r="M2967" i="3" s="1"/>
  <c r="L2968" i="3"/>
  <c r="M2968" i="3" s="1"/>
  <c r="L2969" i="3"/>
  <c r="M2969" i="3" s="1"/>
  <c r="L2970" i="3"/>
  <c r="M2970" i="3" s="1"/>
  <c r="L2971" i="3"/>
  <c r="M2971" i="3" s="1"/>
  <c r="L2972" i="3"/>
  <c r="M2972" i="3" s="1"/>
  <c r="L2973" i="3"/>
  <c r="M2973" i="3" s="1"/>
  <c r="L2974" i="3"/>
  <c r="M2974" i="3" s="1"/>
  <c r="L2975" i="3"/>
  <c r="M2975" i="3" s="1"/>
  <c r="L2976" i="3"/>
  <c r="M2976" i="3" s="1"/>
  <c r="L2977" i="3"/>
  <c r="M2977" i="3" s="1"/>
  <c r="L2978" i="3"/>
  <c r="M2978" i="3" s="1"/>
  <c r="L2979" i="3"/>
  <c r="M2979" i="3" s="1"/>
  <c r="L2980" i="3"/>
  <c r="M2980" i="3" s="1"/>
  <c r="L2981" i="3"/>
  <c r="M2981" i="3" s="1"/>
  <c r="L2982" i="3"/>
  <c r="M2982" i="3" s="1"/>
  <c r="L2983" i="3"/>
  <c r="M2983" i="3" s="1"/>
  <c r="L2984" i="3"/>
  <c r="M2984" i="3" s="1"/>
  <c r="L2985" i="3"/>
  <c r="M2985" i="3" s="1"/>
  <c r="L2986" i="3"/>
  <c r="M2986" i="3" s="1"/>
  <c r="L2987" i="3"/>
  <c r="M2987" i="3" s="1"/>
  <c r="L2988" i="3"/>
  <c r="M2988" i="3" s="1"/>
  <c r="L2989" i="3"/>
  <c r="M2989" i="3" s="1"/>
  <c r="L2990" i="3"/>
  <c r="M2990" i="3" s="1"/>
  <c r="L2991" i="3"/>
  <c r="M2991" i="3" s="1"/>
  <c r="L2992" i="3"/>
  <c r="M2992" i="3" s="1"/>
  <c r="L2993" i="3"/>
  <c r="M2993" i="3" s="1"/>
  <c r="L2994" i="3"/>
  <c r="M2994" i="3" s="1"/>
  <c r="L2995" i="3"/>
  <c r="M2995" i="3" s="1"/>
  <c r="L2996" i="3"/>
  <c r="M2996" i="3" s="1"/>
  <c r="L2997" i="3"/>
  <c r="M2997" i="3" s="1"/>
  <c r="L2998" i="3"/>
  <c r="M2998" i="3" s="1"/>
  <c r="L2999" i="3"/>
  <c r="M2999" i="3" s="1"/>
  <c r="L3000" i="3"/>
  <c r="M3000" i="3" s="1"/>
  <c r="L3001" i="3"/>
  <c r="M3001" i="3" s="1"/>
  <c r="L3002" i="3"/>
  <c r="M3002" i="3" s="1"/>
  <c r="L3003" i="3"/>
  <c r="M3003" i="3" s="1"/>
  <c r="L3004" i="3"/>
  <c r="M3004" i="3" s="1"/>
  <c r="L3005" i="3"/>
  <c r="M3005" i="3" s="1"/>
  <c r="L3006" i="3"/>
  <c r="M3006" i="3" s="1"/>
  <c r="L3007" i="3"/>
  <c r="M3007" i="3" s="1"/>
  <c r="L3008" i="3"/>
  <c r="M3008" i="3" s="1"/>
  <c r="L3009" i="3"/>
  <c r="M3009" i="3" s="1"/>
  <c r="L3010" i="3"/>
  <c r="M3010" i="3" s="1"/>
  <c r="L3011" i="3"/>
  <c r="M3011" i="3" s="1"/>
  <c r="L3012" i="3"/>
  <c r="M3012" i="3" s="1"/>
  <c r="L3013" i="3"/>
  <c r="M3013" i="3" s="1"/>
  <c r="L3014" i="3"/>
  <c r="M3014" i="3" s="1"/>
  <c r="L3015" i="3"/>
  <c r="M3015" i="3" s="1"/>
  <c r="L3016" i="3"/>
  <c r="M3016" i="3" s="1"/>
  <c r="L3017" i="3"/>
  <c r="M3017" i="3" s="1"/>
  <c r="L3018" i="3"/>
  <c r="M3018" i="3" s="1"/>
  <c r="L3019" i="3"/>
  <c r="M3019" i="3" s="1"/>
  <c r="L3020" i="3"/>
  <c r="M3020" i="3" s="1"/>
  <c r="L3021" i="3"/>
  <c r="M3021" i="3" s="1"/>
  <c r="L3022" i="3"/>
  <c r="M3022" i="3" s="1"/>
  <c r="L3023" i="3"/>
  <c r="M3023" i="3" s="1"/>
  <c r="L3024" i="3"/>
  <c r="M3024" i="3" s="1"/>
  <c r="L3025" i="3"/>
  <c r="M3025" i="3" s="1"/>
  <c r="L3026" i="3"/>
  <c r="M3026" i="3" s="1"/>
  <c r="L3027" i="3"/>
  <c r="M3027" i="3" s="1"/>
  <c r="L3028" i="3"/>
  <c r="M3028" i="3" s="1"/>
  <c r="L3029" i="3"/>
  <c r="M3029" i="3" s="1"/>
  <c r="L3030" i="3"/>
  <c r="M3030" i="3" s="1"/>
  <c r="L3031" i="3"/>
  <c r="M3031" i="3" s="1"/>
  <c r="L3032" i="3"/>
  <c r="M3032" i="3" s="1"/>
  <c r="L3033" i="3"/>
  <c r="M3033" i="3" s="1"/>
  <c r="L3034" i="3"/>
  <c r="M3034" i="3" s="1"/>
  <c r="L3035" i="3"/>
  <c r="M3035" i="3" s="1"/>
  <c r="L3036" i="3"/>
  <c r="M3036" i="3" s="1"/>
  <c r="L3037" i="3"/>
  <c r="M3037" i="3" s="1"/>
  <c r="L3038" i="3"/>
  <c r="M3038" i="3" s="1"/>
  <c r="L3039" i="3"/>
  <c r="M3039" i="3" s="1"/>
  <c r="L3040" i="3"/>
  <c r="M3040" i="3" s="1"/>
  <c r="L3041" i="3"/>
  <c r="M3041" i="3" s="1"/>
  <c r="L3042" i="3"/>
  <c r="M3042" i="3" s="1"/>
  <c r="L3043" i="3"/>
  <c r="M3043" i="3" s="1"/>
  <c r="L3044" i="3"/>
  <c r="M3044" i="3" s="1"/>
  <c r="L3045" i="3"/>
  <c r="M3045" i="3" s="1"/>
  <c r="L3046" i="3"/>
  <c r="M3046" i="3" s="1"/>
  <c r="L3047" i="3"/>
  <c r="M3047" i="3" s="1"/>
  <c r="L3048" i="3"/>
  <c r="M3048" i="3" s="1"/>
  <c r="L3049" i="3"/>
  <c r="M3049" i="3" s="1"/>
  <c r="L3050" i="3"/>
  <c r="M3050" i="3" s="1"/>
  <c r="L3051" i="3"/>
  <c r="M3051" i="3" s="1"/>
  <c r="L3052" i="3"/>
  <c r="M3052" i="3" s="1"/>
  <c r="L3053" i="3"/>
  <c r="M3053" i="3" s="1"/>
  <c r="L3054" i="3"/>
  <c r="M3054" i="3" s="1"/>
  <c r="L3055" i="3"/>
  <c r="M3055" i="3" s="1"/>
  <c r="L3056" i="3"/>
  <c r="M3056" i="3" s="1"/>
  <c r="L3057" i="3"/>
  <c r="M3057" i="3" s="1"/>
  <c r="L3058" i="3"/>
  <c r="M3058" i="3" s="1"/>
  <c r="L3059" i="3"/>
  <c r="M3059" i="3" s="1"/>
  <c r="L3060" i="3"/>
  <c r="M3060" i="3" s="1"/>
  <c r="L3061" i="3"/>
  <c r="M3061" i="3" s="1"/>
  <c r="L3062" i="3"/>
  <c r="M3062" i="3" s="1"/>
  <c r="L3063" i="3"/>
  <c r="M3063" i="3" s="1"/>
  <c r="L3064" i="3"/>
  <c r="M3064" i="3" s="1"/>
  <c r="L3065" i="3"/>
  <c r="M3065" i="3" s="1"/>
  <c r="L3066" i="3"/>
  <c r="M3066" i="3" s="1"/>
  <c r="L3067" i="3"/>
  <c r="M3067" i="3" s="1"/>
  <c r="L3068" i="3"/>
  <c r="M3068" i="3" s="1"/>
  <c r="L3069" i="3"/>
  <c r="M3069" i="3" s="1"/>
  <c r="L3070" i="3"/>
  <c r="M3070" i="3" s="1"/>
  <c r="L3071" i="3"/>
  <c r="M3071" i="3" s="1"/>
  <c r="L3072" i="3"/>
  <c r="M3072" i="3" s="1"/>
  <c r="L3073" i="3"/>
  <c r="M3073" i="3" s="1"/>
  <c r="L3074" i="3"/>
  <c r="M3074" i="3" s="1"/>
  <c r="L3075" i="3"/>
  <c r="M3075" i="3" s="1"/>
  <c r="L3076" i="3"/>
  <c r="M3076" i="3" s="1"/>
  <c r="L3077" i="3"/>
  <c r="M3077" i="3" s="1"/>
  <c r="L3078" i="3"/>
  <c r="M3078" i="3" s="1"/>
  <c r="L3079" i="3"/>
  <c r="M3079" i="3" s="1"/>
  <c r="L3080" i="3"/>
  <c r="M3080" i="3" s="1"/>
  <c r="L3081" i="3"/>
  <c r="M3081" i="3" s="1"/>
  <c r="L3082" i="3"/>
  <c r="M3082" i="3" s="1"/>
  <c r="L3083" i="3"/>
  <c r="M3083" i="3" s="1"/>
  <c r="L3084" i="3"/>
  <c r="M3084" i="3" s="1"/>
  <c r="L3085" i="3"/>
  <c r="M3085" i="3" s="1"/>
  <c r="L3086" i="3"/>
  <c r="M3086" i="3" s="1"/>
  <c r="L3087" i="3"/>
  <c r="M3087" i="3" s="1"/>
  <c r="L3088" i="3"/>
  <c r="M3088" i="3" s="1"/>
  <c r="L3089" i="3"/>
  <c r="M3089" i="3" s="1"/>
  <c r="L3090" i="3"/>
  <c r="M3090" i="3" s="1"/>
  <c r="L3091" i="3"/>
  <c r="M3091" i="3" s="1"/>
  <c r="L3092" i="3"/>
  <c r="M3092" i="3" s="1"/>
  <c r="L3093" i="3"/>
  <c r="M3093" i="3" s="1"/>
  <c r="L3094" i="3"/>
  <c r="M3094" i="3" s="1"/>
  <c r="L3095" i="3"/>
  <c r="M3095" i="3" s="1"/>
  <c r="L3096" i="3"/>
  <c r="M3096" i="3" s="1"/>
  <c r="L3097" i="3"/>
  <c r="M3097" i="3" s="1"/>
  <c r="L3098" i="3"/>
  <c r="M3098" i="3" s="1"/>
  <c r="L3099" i="3"/>
  <c r="M3099" i="3" s="1"/>
  <c r="L3100" i="3"/>
  <c r="M3100" i="3" s="1"/>
  <c r="L3101" i="3"/>
  <c r="M3101" i="3" s="1"/>
  <c r="L3102" i="3"/>
  <c r="M3102" i="3" s="1"/>
  <c r="L3103" i="3"/>
  <c r="M3103" i="3" s="1"/>
  <c r="L3104" i="3"/>
  <c r="M3104" i="3" s="1"/>
  <c r="L3105" i="3"/>
  <c r="M3105" i="3" s="1"/>
  <c r="L3106" i="3"/>
  <c r="M3106" i="3" s="1"/>
  <c r="L3107" i="3"/>
  <c r="M3107" i="3" s="1"/>
  <c r="L3108" i="3"/>
  <c r="M3108" i="3" s="1"/>
  <c r="L3109" i="3"/>
  <c r="M3109" i="3" s="1"/>
  <c r="L3110" i="3"/>
  <c r="M3110" i="3" s="1"/>
  <c r="L3111" i="3"/>
  <c r="M3111" i="3" s="1"/>
  <c r="L3112" i="3"/>
  <c r="M3112" i="3" s="1"/>
  <c r="L3113" i="3"/>
  <c r="M3113" i="3" s="1"/>
  <c r="L3114" i="3"/>
  <c r="M3114" i="3" s="1"/>
  <c r="L3115" i="3"/>
  <c r="M3115" i="3" s="1"/>
  <c r="L3116" i="3"/>
  <c r="M3116" i="3" s="1"/>
  <c r="L3117" i="3"/>
  <c r="M3117" i="3" s="1"/>
  <c r="L3118" i="3"/>
  <c r="M3118" i="3" s="1"/>
  <c r="L3119" i="3"/>
  <c r="M3119" i="3" s="1"/>
  <c r="L3120" i="3"/>
  <c r="M3120" i="3" s="1"/>
  <c r="L3121" i="3"/>
  <c r="M3121" i="3" s="1"/>
  <c r="L3122" i="3"/>
  <c r="M3122" i="3" s="1"/>
  <c r="L3123" i="3"/>
  <c r="M3123" i="3" s="1"/>
  <c r="L3124" i="3"/>
  <c r="M3124" i="3" s="1"/>
  <c r="L3125" i="3"/>
  <c r="M3125" i="3" s="1"/>
  <c r="L3126" i="3"/>
  <c r="M3126" i="3" s="1"/>
  <c r="L3127" i="3"/>
  <c r="M3127" i="3" s="1"/>
  <c r="L3128" i="3"/>
  <c r="M3128" i="3" s="1"/>
  <c r="L3129" i="3"/>
  <c r="M3129" i="3" s="1"/>
  <c r="L3130" i="3"/>
  <c r="M3130" i="3" s="1"/>
  <c r="L3131" i="3"/>
  <c r="M3131" i="3" s="1"/>
  <c r="L3132" i="3"/>
  <c r="M3132" i="3" s="1"/>
  <c r="L3133" i="3"/>
  <c r="M3133" i="3" s="1"/>
  <c r="L3134" i="3"/>
  <c r="M3134" i="3" s="1"/>
  <c r="L3135" i="3"/>
  <c r="M3135" i="3" s="1"/>
  <c r="L3136" i="3"/>
  <c r="M3136" i="3" s="1"/>
  <c r="L3137" i="3"/>
  <c r="M3137" i="3" s="1"/>
  <c r="L3138" i="3"/>
  <c r="M3138" i="3" s="1"/>
  <c r="L3139" i="3"/>
  <c r="M3139" i="3" s="1"/>
  <c r="L3140" i="3"/>
  <c r="M3140" i="3" s="1"/>
  <c r="L3141" i="3"/>
  <c r="M3141" i="3" s="1"/>
  <c r="L3142" i="3"/>
  <c r="M3142" i="3" s="1"/>
  <c r="L3143" i="3"/>
  <c r="M3143" i="3" s="1"/>
  <c r="L3144" i="3"/>
  <c r="M3144" i="3" s="1"/>
  <c r="L3145" i="3"/>
  <c r="M3145" i="3" s="1"/>
  <c r="L3146" i="3"/>
  <c r="M3146" i="3" s="1"/>
  <c r="L3147" i="3"/>
  <c r="M3147" i="3" s="1"/>
  <c r="L3148" i="3"/>
  <c r="M3148" i="3" s="1"/>
  <c r="L3149" i="3"/>
  <c r="M3149" i="3" s="1"/>
  <c r="L3150" i="3"/>
  <c r="M3150" i="3" s="1"/>
  <c r="L3151" i="3"/>
  <c r="M3151" i="3" s="1"/>
  <c r="L3152" i="3"/>
  <c r="M3152" i="3" s="1"/>
  <c r="L3153" i="3"/>
  <c r="M3153" i="3" s="1"/>
  <c r="L3154" i="3"/>
  <c r="M3154" i="3" s="1"/>
  <c r="L3155" i="3"/>
  <c r="M3155" i="3" s="1"/>
  <c r="L3156" i="3"/>
  <c r="M3156" i="3" s="1"/>
  <c r="L3157" i="3"/>
  <c r="M3157" i="3" s="1"/>
  <c r="L3158" i="3"/>
  <c r="M3158" i="3" s="1"/>
  <c r="L3159" i="3"/>
  <c r="M3159" i="3" s="1"/>
  <c r="L3160" i="3"/>
  <c r="M3160" i="3" s="1"/>
  <c r="L3161" i="3"/>
  <c r="M3161" i="3" s="1"/>
  <c r="L3162" i="3"/>
  <c r="M3162" i="3" s="1"/>
  <c r="L3163" i="3"/>
  <c r="M3163" i="3" s="1"/>
  <c r="L3164" i="3"/>
  <c r="M3164" i="3" s="1"/>
  <c r="L3165" i="3"/>
  <c r="M3165" i="3" s="1"/>
  <c r="L3166" i="3"/>
  <c r="M3166" i="3" s="1"/>
  <c r="L3167" i="3"/>
  <c r="M3167" i="3" s="1"/>
  <c r="L3168" i="3"/>
  <c r="M3168" i="3" s="1"/>
  <c r="L3169" i="3"/>
  <c r="M3169" i="3" s="1"/>
  <c r="L3170" i="3"/>
  <c r="M3170" i="3" s="1"/>
  <c r="L3171" i="3"/>
  <c r="M3171" i="3" s="1"/>
  <c r="L3172" i="3"/>
  <c r="M3172" i="3" s="1"/>
  <c r="L3173" i="3"/>
  <c r="M3173" i="3" s="1"/>
  <c r="L3174" i="3"/>
  <c r="M3174" i="3" s="1"/>
  <c r="L3175" i="3"/>
  <c r="M3175" i="3" s="1"/>
  <c r="L3176" i="3"/>
  <c r="M3176" i="3" s="1"/>
  <c r="L3177" i="3"/>
  <c r="M3177" i="3" s="1"/>
  <c r="L3178" i="3"/>
  <c r="M3178" i="3" s="1"/>
  <c r="L3179" i="3"/>
  <c r="M3179" i="3" s="1"/>
  <c r="L3180" i="3"/>
  <c r="M3180" i="3" s="1"/>
  <c r="L3181" i="3"/>
  <c r="M3181" i="3" s="1"/>
  <c r="L3182" i="3"/>
  <c r="M3182" i="3" s="1"/>
  <c r="L3183" i="3"/>
  <c r="M3183" i="3" s="1"/>
  <c r="L3184" i="3"/>
  <c r="M3184" i="3" s="1"/>
  <c r="L3185" i="3"/>
  <c r="M3185" i="3" s="1"/>
  <c r="L3186" i="3"/>
  <c r="M3186" i="3" s="1"/>
  <c r="L3187" i="3"/>
  <c r="M3187" i="3" s="1"/>
  <c r="L3188" i="3"/>
  <c r="M3188" i="3" s="1"/>
  <c r="L3189" i="3"/>
  <c r="M3189" i="3" s="1"/>
  <c r="L3190" i="3"/>
  <c r="M3190" i="3" s="1"/>
  <c r="L3191" i="3"/>
  <c r="M3191" i="3" s="1"/>
  <c r="L3192" i="3"/>
  <c r="M3192" i="3" s="1"/>
  <c r="L3193" i="3"/>
  <c r="M3193" i="3" s="1"/>
  <c r="L3194" i="3"/>
  <c r="M3194" i="3" s="1"/>
  <c r="L3195" i="3"/>
  <c r="M3195" i="3" s="1"/>
  <c r="L3196" i="3"/>
  <c r="M3196" i="3" s="1"/>
  <c r="L3197" i="3"/>
  <c r="M3197" i="3" s="1"/>
  <c r="L3198" i="3"/>
  <c r="M3198" i="3" s="1"/>
  <c r="L3199" i="3"/>
  <c r="M3199" i="3" s="1"/>
  <c r="L3200" i="3"/>
  <c r="M3200" i="3" s="1"/>
  <c r="L3201" i="3"/>
  <c r="M3201" i="3" s="1"/>
  <c r="L3202" i="3"/>
  <c r="M3202" i="3" s="1"/>
  <c r="L3203" i="3"/>
  <c r="M3203" i="3" s="1"/>
  <c r="L3204" i="3"/>
  <c r="M3204" i="3" s="1"/>
  <c r="L3205" i="3"/>
  <c r="M3205" i="3" s="1"/>
  <c r="L3206" i="3"/>
  <c r="M3206" i="3" s="1"/>
  <c r="L3207" i="3"/>
  <c r="M3207" i="3" s="1"/>
  <c r="L3208" i="3"/>
  <c r="M3208" i="3" s="1"/>
  <c r="L3209" i="3"/>
  <c r="M3209" i="3" s="1"/>
  <c r="L3210" i="3"/>
  <c r="M3210" i="3" s="1"/>
  <c r="L3211" i="3"/>
  <c r="M3211" i="3" s="1"/>
  <c r="L3212" i="3"/>
  <c r="M3212" i="3" s="1"/>
  <c r="L3213" i="3"/>
  <c r="M3213" i="3" s="1"/>
  <c r="L3214" i="3"/>
  <c r="M3214" i="3" s="1"/>
  <c r="L3215" i="3"/>
  <c r="M3215" i="3" s="1"/>
  <c r="L3216" i="3"/>
  <c r="M3216" i="3" s="1"/>
  <c r="L3217" i="3"/>
  <c r="M3217" i="3" s="1"/>
  <c r="L3218" i="3"/>
  <c r="M3218" i="3" s="1"/>
  <c r="L3219" i="3"/>
  <c r="M3219" i="3" s="1"/>
  <c r="L3220" i="3"/>
  <c r="M3220" i="3" s="1"/>
  <c r="L3221" i="3"/>
  <c r="M3221" i="3" s="1"/>
  <c r="L3222" i="3"/>
  <c r="M3222" i="3" s="1"/>
  <c r="L3223" i="3"/>
  <c r="M3223" i="3" s="1"/>
  <c r="L3224" i="3"/>
  <c r="M3224" i="3" s="1"/>
  <c r="L3225" i="3"/>
  <c r="M3225" i="3" s="1"/>
  <c r="L3226" i="3"/>
  <c r="M3226" i="3" s="1"/>
  <c r="L3227" i="3"/>
  <c r="M3227" i="3" s="1"/>
  <c r="L3228" i="3"/>
  <c r="M3228" i="3" s="1"/>
  <c r="L3229" i="3"/>
  <c r="M3229" i="3" s="1"/>
  <c r="L3230" i="3"/>
  <c r="M3230" i="3" s="1"/>
  <c r="L3231" i="3"/>
  <c r="M3231" i="3" s="1"/>
  <c r="L3232" i="3"/>
  <c r="M3232" i="3" s="1"/>
  <c r="L3233" i="3"/>
  <c r="M3233" i="3" s="1"/>
  <c r="L3234" i="3"/>
  <c r="M3234" i="3" s="1"/>
  <c r="L3235" i="3"/>
  <c r="M3235" i="3" s="1"/>
  <c r="L3236" i="3"/>
  <c r="M3236" i="3" s="1"/>
  <c r="L3237" i="3"/>
  <c r="M3237" i="3" s="1"/>
  <c r="L3238" i="3"/>
  <c r="M3238" i="3" s="1"/>
  <c r="L3239" i="3"/>
  <c r="M3239" i="3" s="1"/>
  <c r="L3240" i="3"/>
  <c r="M3240" i="3" s="1"/>
  <c r="L3241" i="3"/>
  <c r="M3241" i="3" s="1"/>
  <c r="L3242" i="3"/>
  <c r="M3242" i="3" s="1"/>
  <c r="L3243" i="3"/>
  <c r="M3243" i="3" s="1"/>
  <c r="L3244" i="3"/>
  <c r="M3244" i="3" s="1"/>
  <c r="L3245" i="3"/>
  <c r="M3245" i="3" s="1"/>
  <c r="L3246" i="3"/>
  <c r="M3246" i="3" s="1"/>
  <c r="L3247" i="3"/>
  <c r="M3247" i="3" s="1"/>
  <c r="L3248" i="3"/>
  <c r="M3248" i="3" s="1"/>
  <c r="L3249" i="3"/>
  <c r="M3249" i="3" s="1"/>
  <c r="L3250" i="3"/>
  <c r="M3250" i="3" s="1"/>
  <c r="L3251" i="3"/>
  <c r="M3251" i="3" s="1"/>
  <c r="L3252" i="3"/>
  <c r="M3252" i="3" s="1"/>
  <c r="L3253" i="3"/>
  <c r="M3253" i="3" s="1"/>
  <c r="L3254" i="3"/>
  <c r="M3254" i="3" s="1"/>
  <c r="L3255" i="3"/>
  <c r="M3255" i="3" s="1"/>
  <c r="L3256" i="3"/>
  <c r="M3256" i="3" s="1"/>
  <c r="L3257" i="3"/>
  <c r="M3257" i="3" s="1"/>
  <c r="L3258" i="3"/>
  <c r="M3258" i="3" s="1"/>
  <c r="L3259" i="3"/>
  <c r="M3259" i="3" s="1"/>
  <c r="L3260" i="3"/>
  <c r="M3260" i="3" s="1"/>
  <c r="L3261" i="3"/>
  <c r="M3261" i="3" s="1"/>
  <c r="L3262" i="3"/>
  <c r="M3262" i="3" s="1"/>
  <c r="L3263" i="3"/>
  <c r="M3263" i="3" s="1"/>
  <c r="L3264" i="3"/>
  <c r="M3264" i="3" s="1"/>
  <c r="L3265" i="3"/>
  <c r="M3265" i="3" s="1"/>
  <c r="L3266" i="3"/>
  <c r="M3266" i="3" s="1"/>
  <c r="L3267" i="3"/>
  <c r="M3267" i="3" s="1"/>
  <c r="L3268" i="3"/>
  <c r="M3268" i="3" s="1"/>
  <c r="L3269" i="3"/>
  <c r="M3269" i="3" s="1"/>
  <c r="L3270" i="3"/>
  <c r="M3270" i="3" s="1"/>
  <c r="L3271" i="3"/>
  <c r="M3271" i="3" s="1"/>
  <c r="L3272" i="3"/>
  <c r="M3272" i="3" s="1"/>
  <c r="L3273" i="3"/>
  <c r="M3273" i="3" s="1"/>
  <c r="L3274" i="3"/>
  <c r="M3274" i="3" s="1"/>
  <c r="L3275" i="3"/>
  <c r="M3275" i="3" s="1"/>
  <c r="L3276" i="3"/>
  <c r="M3276" i="3" s="1"/>
  <c r="L3277" i="3"/>
  <c r="M3277" i="3" s="1"/>
  <c r="L3278" i="3"/>
  <c r="M3278" i="3" s="1"/>
  <c r="L3279" i="3"/>
  <c r="M3279" i="3" s="1"/>
  <c r="L3280" i="3"/>
  <c r="M3280" i="3" s="1"/>
  <c r="L3281" i="3"/>
  <c r="M3281" i="3" s="1"/>
  <c r="L3282" i="3"/>
  <c r="M3282" i="3" s="1"/>
  <c r="L3283" i="3"/>
  <c r="M3283" i="3" s="1"/>
  <c r="L3284" i="3"/>
  <c r="M3284" i="3" s="1"/>
  <c r="L3285" i="3"/>
  <c r="M3285" i="3" s="1"/>
  <c r="L3286" i="3"/>
  <c r="M3286" i="3" s="1"/>
  <c r="L3287" i="3"/>
  <c r="M3287" i="3" s="1"/>
  <c r="L3288" i="3"/>
  <c r="M3288" i="3" s="1"/>
  <c r="L3289" i="3"/>
  <c r="M3289" i="3" s="1"/>
  <c r="L3290" i="3"/>
  <c r="M3290" i="3" s="1"/>
  <c r="L3291" i="3"/>
  <c r="M3291" i="3" s="1"/>
  <c r="L3292" i="3"/>
  <c r="M3292" i="3" s="1"/>
  <c r="L3293" i="3"/>
  <c r="M3293" i="3" s="1"/>
  <c r="L3294" i="3"/>
  <c r="M3294" i="3" s="1"/>
  <c r="L3295" i="3"/>
  <c r="M3295" i="3" s="1"/>
  <c r="L3296" i="3"/>
  <c r="M3296" i="3" s="1"/>
  <c r="L3297" i="3"/>
  <c r="M3297" i="3" s="1"/>
  <c r="L3298" i="3"/>
  <c r="M3298" i="3" s="1"/>
  <c r="L3299" i="3"/>
  <c r="M3299" i="3" s="1"/>
  <c r="L3300" i="3"/>
  <c r="M3300" i="3" s="1"/>
  <c r="L3301" i="3"/>
  <c r="M3301" i="3" s="1"/>
  <c r="L3302" i="3"/>
  <c r="M3302" i="3" s="1"/>
  <c r="L3303" i="3"/>
  <c r="M3303" i="3" s="1"/>
  <c r="L3304" i="3"/>
  <c r="M3304" i="3" s="1"/>
  <c r="L3305" i="3"/>
  <c r="M3305" i="3" s="1"/>
  <c r="L3306" i="3"/>
  <c r="M3306" i="3" s="1"/>
  <c r="L3307" i="3"/>
  <c r="M3307" i="3" s="1"/>
  <c r="L3308" i="3"/>
  <c r="M3308" i="3" s="1"/>
  <c r="L3309" i="3"/>
  <c r="M3309" i="3" s="1"/>
  <c r="L3310" i="3"/>
  <c r="M3310" i="3" s="1"/>
  <c r="L3311" i="3"/>
  <c r="M3311" i="3" s="1"/>
  <c r="L3312" i="3"/>
  <c r="M3312" i="3" s="1"/>
  <c r="L3313" i="3"/>
  <c r="M3313" i="3" s="1"/>
  <c r="L3314" i="3"/>
  <c r="M3314" i="3" s="1"/>
  <c r="L3315" i="3"/>
  <c r="M3315" i="3" s="1"/>
  <c r="L3316" i="3"/>
  <c r="M3316" i="3" s="1"/>
  <c r="L3317" i="3"/>
  <c r="M3317" i="3" s="1"/>
  <c r="L3318" i="3"/>
  <c r="M3318" i="3" s="1"/>
  <c r="L3319" i="3"/>
  <c r="M3319" i="3" s="1"/>
  <c r="L3320" i="3"/>
  <c r="M3320" i="3" s="1"/>
  <c r="L3321" i="3"/>
  <c r="M3321" i="3" s="1"/>
  <c r="L3322" i="3"/>
  <c r="M3322" i="3" s="1"/>
  <c r="L3323" i="3"/>
  <c r="M3323" i="3" s="1"/>
  <c r="L3324" i="3"/>
  <c r="M3324" i="3" s="1"/>
  <c r="L3325" i="3"/>
  <c r="M3325" i="3" s="1"/>
  <c r="L3326" i="3"/>
  <c r="M3326" i="3" s="1"/>
  <c r="L3327" i="3"/>
  <c r="M3327" i="3" s="1"/>
  <c r="L3328" i="3"/>
  <c r="M3328" i="3" s="1"/>
  <c r="L3329" i="3"/>
  <c r="M3329" i="3" s="1"/>
  <c r="L3330" i="3"/>
  <c r="M3330" i="3" s="1"/>
  <c r="L3331" i="3"/>
  <c r="M3331" i="3" s="1"/>
  <c r="L3332" i="3"/>
  <c r="M3332" i="3" s="1"/>
  <c r="L3333" i="3"/>
  <c r="M3333" i="3" s="1"/>
  <c r="L3334" i="3"/>
  <c r="M3334" i="3" s="1"/>
  <c r="L3335" i="3"/>
  <c r="M3335" i="3" s="1"/>
  <c r="L3336" i="3"/>
  <c r="M3336" i="3" s="1"/>
  <c r="L3337" i="3"/>
  <c r="M3337" i="3" s="1"/>
  <c r="L3338" i="3"/>
  <c r="M3338" i="3" s="1"/>
  <c r="L3339" i="3"/>
  <c r="M3339" i="3" s="1"/>
  <c r="L3340" i="3"/>
  <c r="M3340" i="3" s="1"/>
  <c r="L3341" i="3"/>
  <c r="M3341" i="3" s="1"/>
  <c r="L3342" i="3"/>
  <c r="M3342" i="3" s="1"/>
  <c r="L3343" i="3"/>
  <c r="M3343" i="3" s="1"/>
  <c r="L3344" i="3"/>
  <c r="M3344" i="3" s="1"/>
  <c r="L3345" i="3"/>
  <c r="M3345" i="3" s="1"/>
  <c r="L3346" i="3"/>
  <c r="M3346" i="3" s="1"/>
  <c r="L3347" i="3"/>
  <c r="M3347" i="3" s="1"/>
  <c r="L3348" i="3"/>
  <c r="M3348" i="3" s="1"/>
  <c r="L3349" i="3"/>
  <c r="M3349" i="3" s="1"/>
  <c r="L3350" i="3"/>
  <c r="M3350" i="3" s="1"/>
  <c r="L3351" i="3"/>
  <c r="M3351" i="3" s="1"/>
  <c r="L3352" i="3"/>
  <c r="M3352" i="3" s="1"/>
  <c r="L3353" i="3"/>
  <c r="M3353" i="3" s="1"/>
  <c r="L3354" i="3"/>
  <c r="M3354" i="3" s="1"/>
  <c r="L3355" i="3"/>
  <c r="M3355" i="3" s="1"/>
  <c r="L3356" i="3"/>
  <c r="M3356" i="3" s="1"/>
  <c r="L3357" i="3"/>
  <c r="M3357" i="3" s="1"/>
  <c r="L3358" i="3"/>
  <c r="M3358" i="3" s="1"/>
  <c r="L3359" i="3"/>
  <c r="M3359" i="3" s="1"/>
  <c r="L3360" i="3"/>
  <c r="M3360" i="3" s="1"/>
  <c r="L3361" i="3"/>
  <c r="M3361" i="3" s="1"/>
  <c r="L3362" i="3"/>
  <c r="M3362" i="3" s="1"/>
  <c r="L3363" i="3"/>
  <c r="M3363" i="3" s="1"/>
  <c r="L3364" i="3"/>
  <c r="M3364" i="3" s="1"/>
  <c r="L3365" i="3"/>
  <c r="M3365" i="3" s="1"/>
  <c r="L3366" i="3"/>
  <c r="M3366" i="3" s="1"/>
  <c r="L3367" i="3"/>
  <c r="M3367" i="3" s="1"/>
  <c r="L3368" i="3"/>
  <c r="M3368" i="3" s="1"/>
  <c r="L3369" i="3"/>
  <c r="M3369" i="3" s="1"/>
  <c r="L3370" i="3"/>
  <c r="M3370" i="3" s="1"/>
  <c r="L3371" i="3"/>
  <c r="M3371" i="3" s="1"/>
  <c r="L3372" i="3"/>
  <c r="M3372" i="3" s="1"/>
  <c r="L3373" i="3"/>
  <c r="M3373" i="3" s="1"/>
  <c r="L3374" i="3"/>
  <c r="M3374" i="3" s="1"/>
  <c r="L3375" i="3"/>
  <c r="M3375" i="3" s="1"/>
  <c r="L3376" i="3"/>
  <c r="M3376" i="3" s="1"/>
  <c r="L3377" i="3"/>
  <c r="M3377" i="3" s="1"/>
  <c r="L3378" i="3"/>
  <c r="M3378" i="3" s="1"/>
  <c r="L3379" i="3"/>
  <c r="M3379" i="3" s="1"/>
  <c r="L3380" i="3"/>
  <c r="M3380" i="3" s="1"/>
  <c r="L3381" i="3"/>
  <c r="M3381" i="3" s="1"/>
  <c r="L3382" i="3"/>
  <c r="M3382" i="3" s="1"/>
  <c r="L3383" i="3"/>
  <c r="M3383" i="3" s="1"/>
  <c r="L3384" i="3"/>
  <c r="M3384" i="3" s="1"/>
  <c r="L3385" i="3"/>
  <c r="M3385" i="3" s="1"/>
  <c r="L3386" i="3"/>
  <c r="M3386" i="3" s="1"/>
  <c r="L3387" i="3"/>
  <c r="M3387" i="3" s="1"/>
  <c r="L3388" i="3"/>
  <c r="M3388" i="3" s="1"/>
  <c r="L3389" i="3"/>
  <c r="M3389" i="3" s="1"/>
  <c r="L3390" i="3"/>
  <c r="M3390" i="3" s="1"/>
  <c r="L3391" i="3"/>
  <c r="M3391" i="3" s="1"/>
  <c r="L3392" i="3"/>
  <c r="M3392" i="3" s="1"/>
  <c r="L3393" i="3"/>
  <c r="M3393" i="3" s="1"/>
  <c r="L3394" i="3"/>
  <c r="M3394" i="3" s="1"/>
  <c r="L3395" i="3"/>
  <c r="M3395" i="3" s="1"/>
  <c r="L3396" i="3"/>
  <c r="M3396" i="3" s="1"/>
  <c r="L3397" i="3"/>
  <c r="M3397" i="3" s="1"/>
  <c r="L3398" i="3"/>
  <c r="M3398" i="3" s="1"/>
  <c r="L3399" i="3"/>
  <c r="M3399" i="3" s="1"/>
  <c r="L3400" i="3"/>
  <c r="M3400" i="3" s="1"/>
  <c r="L3401" i="3"/>
  <c r="M3401" i="3" s="1"/>
  <c r="L3402" i="3"/>
  <c r="M3402" i="3" s="1"/>
  <c r="L3403" i="3"/>
  <c r="M3403" i="3" s="1"/>
  <c r="L3404" i="3"/>
  <c r="M3404" i="3" s="1"/>
  <c r="L3405" i="3"/>
  <c r="M3405" i="3" s="1"/>
  <c r="L3406" i="3"/>
  <c r="M3406" i="3" s="1"/>
  <c r="L3407" i="3"/>
  <c r="M3407" i="3" s="1"/>
  <c r="L3408" i="3"/>
  <c r="M3408" i="3" s="1"/>
  <c r="L3409" i="3"/>
  <c r="M3409" i="3" s="1"/>
  <c r="L3410" i="3"/>
  <c r="M3410" i="3" s="1"/>
  <c r="L3411" i="3"/>
  <c r="M3411" i="3" s="1"/>
  <c r="L3412" i="3"/>
  <c r="M3412" i="3" s="1"/>
  <c r="L3413" i="3"/>
  <c r="M3413" i="3" s="1"/>
  <c r="L3414" i="3"/>
  <c r="M3414" i="3" s="1"/>
  <c r="L3415" i="3"/>
  <c r="M3415" i="3" s="1"/>
  <c r="L3416" i="3"/>
  <c r="M3416" i="3" s="1"/>
  <c r="L3417" i="3"/>
  <c r="M3417" i="3" s="1"/>
  <c r="L3418" i="3"/>
  <c r="M3418" i="3" s="1"/>
  <c r="L3419" i="3"/>
  <c r="M3419" i="3" s="1"/>
  <c r="L3420" i="3"/>
  <c r="M3420" i="3" s="1"/>
  <c r="L3421" i="3"/>
  <c r="M3421" i="3" s="1"/>
  <c r="L3422" i="3"/>
  <c r="M3422" i="3" s="1"/>
  <c r="L3423" i="3"/>
  <c r="M3423" i="3" s="1"/>
  <c r="L3424" i="3"/>
  <c r="M3424" i="3" s="1"/>
  <c r="L3425" i="3"/>
  <c r="M3425" i="3" s="1"/>
  <c r="L3426" i="3"/>
  <c r="M3426" i="3" s="1"/>
  <c r="L3427" i="3"/>
  <c r="M3427" i="3" s="1"/>
  <c r="L3428" i="3"/>
  <c r="M3428" i="3" s="1"/>
  <c r="L3429" i="3"/>
  <c r="M3429" i="3" s="1"/>
  <c r="L3430" i="3"/>
  <c r="M3430" i="3" s="1"/>
  <c r="L3431" i="3"/>
  <c r="M3431" i="3" s="1"/>
  <c r="L3432" i="3"/>
  <c r="M3432" i="3" s="1"/>
  <c r="L3433" i="3"/>
  <c r="M3433" i="3" s="1"/>
  <c r="L3434" i="3"/>
  <c r="M3434" i="3" s="1"/>
  <c r="L3435" i="3"/>
  <c r="M3435" i="3" s="1"/>
  <c r="L3436" i="3"/>
  <c r="M3436" i="3" s="1"/>
  <c r="L3437" i="3"/>
  <c r="M3437" i="3" s="1"/>
  <c r="L3438" i="3"/>
  <c r="M3438" i="3" s="1"/>
  <c r="L3439" i="3"/>
  <c r="M3439" i="3" s="1"/>
  <c r="L3440" i="3"/>
  <c r="M3440" i="3" s="1"/>
  <c r="L3441" i="3"/>
  <c r="M3441" i="3" s="1"/>
  <c r="L3442" i="3"/>
  <c r="M3442" i="3" s="1"/>
  <c r="L3443" i="3"/>
  <c r="M3443" i="3" s="1"/>
  <c r="L3444" i="3"/>
  <c r="M3444" i="3" s="1"/>
  <c r="L3445" i="3"/>
  <c r="M3445" i="3" s="1"/>
  <c r="L3446" i="3"/>
  <c r="M3446" i="3" s="1"/>
  <c r="L3447" i="3"/>
  <c r="M3447" i="3" s="1"/>
  <c r="L3448" i="3"/>
  <c r="M3448" i="3" s="1"/>
  <c r="L3449" i="3"/>
  <c r="M3449" i="3" s="1"/>
  <c r="L3450" i="3"/>
  <c r="M3450" i="3" s="1"/>
  <c r="L3451" i="3"/>
  <c r="M3451" i="3" s="1"/>
  <c r="L3452" i="3"/>
  <c r="M3452" i="3" s="1"/>
  <c r="L3453" i="3"/>
  <c r="M3453" i="3" s="1"/>
  <c r="L3454" i="3"/>
  <c r="M3454" i="3" s="1"/>
  <c r="L3455" i="3"/>
  <c r="M3455" i="3" s="1"/>
  <c r="L3456" i="3"/>
  <c r="M3456" i="3" s="1"/>
  <c r="L3457" i="3"/>
  <c r="M3457" i="3" s="1"/>
  <c r="L3458" i="3"/>
  <c r="M3458" i="3" s="1"/>
  <c r="L3459" i="3"/>
  <c r="M3459" i="3" s="1"/>
  <c r="L3460" i="3"/>
  <c r="M3460" i="3" s="1"/>
  <c r="L3461" i="3"/>
  <c r="M3461" i="3" s="1"/>
  <c r="L3462" i="3"/>
  <c r="M3462" i="3" s="1"/>
  <c r="L3463" i="3"/>
  <c r="M3463" i="3" s="1"/>
  <c r="L3464" i="3"/>
  <c r="M3464" i="3" s="1"/>
  <c r="L3465" i="3"/>
  <c r="M3465" i="3" s="1"/>
  <c r="L3466" i="3"/>
  <c r="M3466" i="3" s="1"/>
  <c r="L3467" i="3"/>
  <c r="M3467" i="3" s="1"/>
  <c r="L3468" i="3"/>
  <c r="M3468" i="3" s="1"/>
  <c r="L3469" i="3"/>
  <c r="M3469" i="3" s="1"/>
  <c r="L3470" i="3"/>
  <c r="M3470" i="3" s="1"/>
  <c r="L3471" i="3"/>
  <c r="M3471" i="3" s="1"/>
  <c r="L3472" i="3"/>
  <c r="M3472" i="3" s="1"/>
  <c r="L3473" i="3"/>
  <c r="M3473" i="3" s="1"/>
  <c r="L3474" i="3"/>
  <c r="M3474" i="3" s="1"/>
  <c r="L3475" i="3"/>
  <c r="M3475" i="3" s="1"/>
  <c r="L3476" i="3"/>
  <c r="M3476" i="3" s="1"/>
  <c r="L3477" i="3"/>
  <c r="M3477" i="3" s="1"/>
  <c r="L3478" i="3"/>
  <c r="M3478" i="3" s="1"/>
  <c r="L3479" i="3"/>
  <c r="M3479" i="3" s="1"/>
  <c r="L3480" i="3"/>
  <c r="M3480" i="3" s="1"/>
  <c r="L3481" i="3"/>
  <c r="M3481" i="3" s="1"/>
  <c r="L3482" i="3"/>
  <c r="M3482" i="3" s="1"/>
  <c r="L3483" i="3"/>
  <c r="M3483" i="3" s="1"/>
  <c r="L3484" i="3"/>
  <c r="M3484" i="3" s="1"/>
  <c r="L3485" i="3"/>
  <c r="M3485" i="3" s="1"/>
  <c r="L3486" i="3"/>
  <c r="M3486" i="3" s="1"/>
  <c r="L3487" i="3"/>
  <c r="M3487" i="3" s="1"/>
  <c r="L3488" i="3"/>
  <c r="M3488" i="3" s="1"/>
  <c r="L3489" i="3"/>
  <c r="M3489" i="3" s="1"/>
  <c r="L3490" i="3"/>
  <c r="M3490" i="3" s="1"/>
  <c r="L3491" i="3"/>
  <c r="M3491" i="3" s="1"/>
  <c r="L3492" i="3"/>
  <c r="M3492" i="3" s="1"/>
  <c r="L3493" i="3"/>
  <c r="M3493" i="3" s="1"/>
  <c r="L3494" i="3"/>
  <c r="M3494" i="3" s="1"/>
  <c r="L3495" i="3"/>
  <c r="M3495" i="3" s="1"/>
  <c r="L3496" i="3"/>
  <c r="M3496" i="3" s="1"/>
  <c r="L3497" i="3"/>
  <c r="M3497" i="3" s="1"/>
  <c r="L3498" i="3"/>
  <c r="M3498" i="3" s="1"/>
  <c r="L3499" i="3"/>
  <c r="M3499" i="3" s="1"/>
  <c r="L3500" i="3"/>
  <c r="M3500" i="3" s="1"/>
  <c r="L3501" i="3"/>
  <c r="M3501" i="3" s="1"/>
  <c r="L3502" i="3"/>
  <c r="M3502" i="3" s="1"/>
  <c r="L3503" i="3"/>
  <c r="M3503" i="3" s="1"/>
  <c r="L3504" i="3"/>
  <c r="M3504" i="3" s="1"/>
  <c r="L3505" i="3"/>
  <c r="M3505" i="3" s="1"/>
  <c r="L3506" i="3"/>
  <c r="M3506" i="3" s="1"/>
  <c r="L3507" i="3"/>
  <c r="M3507" i="3" s="1"/>
  <c r="L3508" i="3"/>
  <c r="M3508" i="3" s="1"/>
  <c r="L3509" i="3"/>
  <c r="M3509" i="3" s="1"/>
  <c r="L3510" i="3"/>
  <c r="M3510" i="3" s="1"/>
  <c r="L3511" i="3"/>
  <c r="M3511" i="3" s="1"/>
  <c r="L3512" i="3"/>
  <c r="M3512" i="3" s="1"/>
  <c r="L3513" i="3"/>
  <c r="M3513" i="3" s="1"/>
  <c r="L3514" i="3"/>
  <c r="M3514" i="3" s="1"/>
  <c r="L3515" i="3"/>
  <c r="M3515" i="3" s="1"/>
  <c r="L3516" i="3"/>
  <c r="M3516" i="3" s="1"/>
  <c r="L3517" i="3"/>
  <c r="M3517" i="3" s="1"/>
  <c r="L3518" i="3"/>
  <c r="M3518" i="3" s="1"/>
  <c r="L3519" i="3"/>
  <c r="M3519" i="3" s="1"/>
  <c r="L3520" i="3"/>
  <c r="M3520" i="3" s="1"/>
  <c r="L3521" i="3"/>
  <c r="M3521" i="3" s="1"/>
  <c r="L3522" i="3"/>
  <c r="M3522" i="3" s="1"/>
  <c r="L3523" i="3"/>
  <c r="M3523" i="3" s="1"/>
  <c r="L3524" i="3"/>
  <c r="M3524" i="3" s="1"/>
  <c r="L3525" i="3"/>
  <c r="M3525" i="3" s="1"/>
  <c r="L3526" i="3"/>
  <c r="M3526" i="3" s="1"/>
  <c r="L3527" i="3"/>
  <c r="M3527" i="3" s="1"/>
  <c r="L3528" i="3"/>
  <c r="M3528" i="3" s="1"/>
  <c r="L3529" i="3"/>
  <c r="M3529" i="3" s="1"/>
  <c r="L3530" i="3"/>
  <c r="M3530" i="3" s="1"/>
  <c r="L3531" i="3"/>
  <c r="M3531" i="3" s="1"/>
  <c r="L3532" i="3"/>
  <c r="M3532" i="3" s="1"/>
  <c r="L3533" i="3"/>
  <c r="M3533" i="3" s="1"/>
  <c r="L3534" i="3"/>
  <c r="M3534" i="3" s="1"/>
  <c r="L3535" i="3"/>
  <c r="M3535" i="3" s="1"/>
  <c r="L3536" i="3"/>
  <c r="M3536" i="3" s="1"/>
  <c r="L3537" i="3"/>
  <c r="M3537" i="3" s="1"/>
  <c r="L3538" i="3"/>
  <c r="M3538" i="3" s="1"/>
  <c r="L3539" i="3"/>
  <c r="M3539" i="3" s="1"/>
  <c r="L3540" i="3"/>
  <c r="M3540" i="3" s="1"/>
  <c r="L3541" i="3"/>
  <c r="M3541" i="3" s="1"/>
  <c r="L3542" i="3"/>
  <c r="M3542" i="3" s="1"/>
  <c r="L3543" i="3"/>
  <c r="M3543" i="3" s="1"/>
  <c r="L3544" i="3"/>
  <c r="M3544" i="3" s="1"/>
  <c r="L3545" i="3"/>
  <c r="M3545" i="3" s="1"/>
  <c r="L3546" i="3"/>
  <c r="M3546" i="3" s="1"/>
  <c r="L3547" i="3"/>
  <c r="M3547" i="3" s="1"/>
  <c r="L3548" i="3"/>
  <c r="M3548" i="3" s="1"/>
  <c r="L3549" i="3"/>
  <c r="M3549" i="3" s="1"/>
  <c r="L3550" i="3"/>
  <c r="M3550" i="3" s="1"/>
  <c r="L3551" i="3"/>
  <c r="M3551" i="3" s="1"/>
  <c r="L3552" i="3"/>
  <c r="M3552" i="3" s="1"/>
  <c r="L3553" i="3"/>
  <c r="M3553" i="3" s="1"/>
  <c r="L3554" i="3"/>
  <c r="M3554" i="3" s="1"/>
  <c r="L3555" i="3"/>
  <c r="M3555" i="3" s="1"/>
  <c r="L3556" i="3"/>
  <c r="M3556" i="3" s="1"/>
  <c r="L3557" i="3"/>
  <c r="M3557" i="3" s="1"/>
  <c r="L3558" i="3"/>
  <c r="M3558" i="3" s="1"/>
  <c r="L3559" i="3"/>
  <c r="M3559" i="3" s="1"/>
  <c r="L3560" i="3"/>
  <c r="M3560" i="3" s="1"/>
  <c r="L3561" i="3"/>
  <c r="M3561" i="3" s="1"/>
  <c r="L3562" i="3"/>
  <c r="M3562" i="3" s="1"/>
  <c r="L3563" i="3"/>
  <c r="M3563" i="3" s="1"/>
  <c r="L3564" i="3"/>
  <c r="M3564" i="3" s="1"/>
  <c r="L3565" i="3"/>
  <c r="M3565" i="3" s="1"/>
  <c r="L3566" i="3"/>
  <c r="M3566" i="3" s="1"/>
  <c r="L3567" i="3"/>
  <c r="M3567" i="3" s="1"/>
  <c r="L3568" i="3"/>
  <c r="M3568" i="3" s="1"/>
  <c r="L3569" i="3"/>
  <c r="M3569" i="3" s="1"/>
  <c r="L3570" i="3"/>
  <c r="M3570" i="3" s="1"/>
  <c r="L3571" i="3"/>
  <c r="M3571" i="3" s="1"/>
  <c r="L3572" i="3"/>
  <c r="M3572" i="3" s="1"/>
  <c r="L3573" i="3"/>
  <c r="M3573" i="3" s="1"/>
  <c r="L3574" i="3"/>
  <c r="M3574" i="3" s="1"/>
  <c r="L3575" i="3"/>
  <c r="M3575" i="3" s="1"/>
  <c r="L3576" i="3"/>
  <c r="M3576" i="3" s="1"/>
  <c r="L3577" i="3"/>
  <c r="M3577" i="3" s="1"/>
  <c r="L3578" i="3"/>
  <c r="M3578" i="3" s="1"/>
  <c r="L3579" i="3"/>
  <c r="M3579" i="3" s="1"/>
  <c r="L3580" i="3"/>
  <c r="M3580" i="3" s="1"/>
  <c r="L3581" i="3"/>
  <c r="M3581" i="3" s="1"/>
  <c r="L3582" i="3"/>
  <c r="M3582" i="3" s="1"/>
  <c r="L3583" i="3"/>
  <c r="M3583" i="3" s="1"/>
  <c r="L3584" i="3"/>
  <c r="M3584" i="3" s="1"/>
  <c r="L3585" i="3"/>
  <c r="M3585" i="3" s="1"/>
  <c r="L3586" i="3"/>
  <c r="M3586" i="3" s="1"/>
  <c r="L3587" i="3"/>
  <c r="M3587" i="3" s="1"/>
  <c r="L3588" i="3"/>
  <c r="M3588" i="3" s="1"/>
  <c r="L3589" i="3"/>
  <c r="M3589" i="3" s="1"/>
  <c r="L3590" i="3"/>
  <c r="M3590" i="3" s="1"/>
  <c r="L3591" i="3"/>
  <c r="M3591" i="3" s="1"/>
  <c r="L3592" i="3"/>
  <c r="M3592" i="3" s="1"/>
  <c r="L3593" i="3"/>
  <c r="M3593" i="3" s="1"/>
  <c r="L3594" i="3"/>
  <c r="M3594" i="3" s="1"/>
  <c r="L3595" i="3"/>
  <c r="M3595" i="3" s="1"/>
  <c r="L3596" i="3"/>
  <c r="M3596" i="3" s="1"/>
  <c r="L3597" i="3"/>
  <c r="M3597" i="3" s="1"/>
  <c r="L3598" i="3"/>
  <c r="M3598" i="3" s="1"/>
  <c r="L3599" i="3"/>
  <c r="M3599" i="3" s="1"/>
  <c r="L3600" i="3"/>
  <c r="M3600" i="3" s="1"/>
  <c r="L3601" i="3"/>
  <c r="M3601" i="3" s="1"/>
  <c r="L3602" i="3"/>
  <c r="M3602" i="3" s="1"/>
  <c r="L3603" i="3"/>
  <c r="M3603" i="3" s="1"/>
  <c r="L3604" i="3"/>
  <c r="M3604" i="3" s="1"/>
  <c r="L3605" i="3"/>
  <c r="M3605" i="3" s="1"/>
  <c r="L3606" i="3"/>
  <c r="M3606" i="3" s="1"/>
  <c r="L3607" i="3"/>
  <c r="M3607" i="3" s="1"/>
  <c r="L3608" i="3"/>
  <c r="M3608" i="3" s="1"/>
  <c r="L3609" i="3"/>
  <c r="M3609" i="3" s="1"/>
  <c r="L3610" i="3"/>
  <c r="M3610" i="3" s="1"/>
  <c r="L3611" i="3"/>
  <c r="M3611" i="3" s="1"/>
  <c r="L3612" i="3"/>
  <c r="M3612" i="3" s="1"/>
  <c r="L3613" i="3"/>
  <c r="M3613" i="3" s="1"/>
  <c r="L3614" i="3"/>
  <c r="M3614" i="3" s="1"/>
  <c r="L3615" i="3"/>
  <c r="M3615" i="3" s="1"/>
  <c r="L3616" i="3"/>
  <c r="M3616" i="3" s="1"/>
  <c r="L3617" i="3"/>
  <c r="M3617" i="3" s="1"/>
  <c r="L3618" i="3"/>
  <c r="M3618" i="3" s="1"/>
  <c r="L3619" i="3"/>
  <c r="M3619" i="3" s="1"/>
  <c r="L3620" i="3"/>
  <c r="M3620" i="3" s="1"/>
  <c r="L3621" i="3"/>
  <c r="M3621" i="3" s="1"/>
  <c r="L3622" i="3"/>
  <c r="M3622" i="3" s="1"/>
  <c r="L3623" i="3"/>
  <c r="M3623" i="3" s="1"/>
  <c r="L3624" i="3"/>
  <c r="M3624" i="3" s="1"/>
  <c r="L3625" i="3"/>
  <c r="M3625" i="3" s="1"/>
  <c r="L3626" i="3"/>
  <c r="M3626" i="3" s="1"/>
  <c r="L3627" i="3"/>
  <c r="M3627" i="3" s="1"/>
  <c r="L3628" i="3"/>
  <c r="M3628" i="3" s="1"/>
  <c r="L3629" i="3"/>
  <c r="M3629" i="3" s="1"/>
  <c r="L3630" i="3"/>
  <c r="M3630" i="3" s="1"/>
  <c r="L3631" i="3"/>
  <c r="M3631" i="3" s="1"/>
  <c r="L3632" i="3"/>
  <c r="M3632" i="3" s="1"/>
  <c r="L3633" i="3"/>
  <c r="M3633" i="3" s="1"/>
  <c r="L3634" i="3"/>
  <c r="M3634" i="3" s="1"/>
  <c r="L3635" i="3"/>
  <c r="M3635" i="3" s="1"/>
  <c r="L3636" i="3"/>
  <c r="M3636" i="3" s="1"/>
  <c r="L3637" i="3"/>
  <c r="M3637" i="3" s="1"/>
  <c r="L3638" i="3"/>
  <c r="M3638" i="3" s="1"/>
  <c r="L3639" i="3"/>
  <c r="M3639" i="3" s="1"/>
  <c r="L3640" i="3"/>
  <c r="M3640" i="3" s="1"/>
  <c r="L3641" i="3"/>
  <c r="M3641" i="3" s="1"/>
  <c r="L3642" i="3"/>
  <c r="M3642" i="3" s="1"/>
  <c r="L3643" i="3"/>
  <c r="M3643" i="3" s="1"/>
  <c r="L3644" i="3"/>
  <c r="M3644" i="3" s="1"/>
  <c r="L3645" i="3"/>
  <c r="M3645" i="3" s="1"/>
  <c r="L3646" i="3"/>
  <c r="M3646" i="3" s="1"/>
  <c r="L3647" i="3"/>
  <c r="M3647" i="3" s="1"/>
  <c r="L3648" i="3"/>
  <c r="M3648" i="3" s="1"/>
  <c r="L3649" i="3"/>
  <c r="M3649" i="3" s="1"/>
  <c r="L3650" i="3"/>
  <c r="M3650" i="3" s="1"/>
  <c r="L3651" i="3"/>
  <c r="M3651" i="3" s="1"/>
  <c r="L3652" i="3"/>
  <c r="M3652" i="3" s="1"/>
  <c r="L3653" i="3"/>
  <c r="M3653" i="3" s="1"/>
  <c r="L3654" i="3"/>
  <c r="M3654" i="3" s="1"/>
  <c r="L3655" i="3"/>
  <c r="M3655" i="3" s="1"/>
  <c r="L3656" i="3"/>
  <c r="M3656" i="3" s="1"/>
  <c r="L3657" i="3"/>
  <c r="M3657" i="3" s="1"/>
  <c r="L3658" i="3"/>
  <c r="M3658" i="3" s="1"/>
  <c r="L3659" i="3"/>
  <c r="M3659" i="3" s="1"/>
  <c r="L3660" i="3"/>
  <c r="M3660" i="3" s="1"/>
  <c r="L3661" i="3"/>
  <c r="M3661" i="3" s="1"/>
  <c r="L3662" i="3"/>
  <c r="M3662" i="3" s="1"/>
  <c r="L3663" i="3"/>
  <c r="M3663" i="3" s="1"/>
  <c r="L3664" i="3"/>
  <c r="M3664" i="3" s="1"/>
  <c r="L3665" i="3"/>
  <c r="M3665" i="3" s="1"/>
  <c r="L3666" i="3"/>
  <c r="M3666" i="3" s="1"/>
  <c r="L3667" i="3"/>
  <c r="M3667" i="3" s="1"/>
  <c r="L3668" i="3"/>
  <c r="M3668" i="3" s="1"/>
  <c r="L3669" i="3"/>
  <c r="M3669" i="3" s="1"/>
  <c r="L3670" i="3"/>
  <c r="M3670" i="3" s="1"/>
  <c r="L3671" i="3"/>
  <c r="M3671" i="3" s="1"/>
  <c r="L3672" i="3"/>
  <c r="M3672" i="3" s="1"/>
  <c r="L3673" i="3"/>
  <c r="M3673" i="3" s="1"/>
  <c r="L3674" i="3"/>
  <c r="M3674" i="3" s="1"/>
  <c r="L3675" i="3"/>
  <c r="M3675" i="3" s="1"/>
  <c r="L3676" i="3"/>
  <c r="M3676" i="3" s="1"/>
  <c r="L3677" i="3"/>
  <c r="M3677" i="3" s="1"/>
  <c r="L3678" i="3"/>
  <c r="M3678" i="3" s="1"/>
  <c r="L3679" i="3"/>
  <c r="M3679" i="3" s="1"/>
  <c r="L3680" i="3"/>
  <c r="M3680" i="3" s="1"/>
  <c r="L3681" i="3"/>
  <c r="M3681" i="3" s="1"/>
  <c r="L3682" i="3"/>
  <c r="M3682" i="3" s="1"/>
  <c r="L3683" i="3"/>
  <c r="M3683" i="3" s="1"/>
  <c r="L3684" i="3"/>
  <c r="M3684" i="3" s="1"/>
  <c r="L3685" i="3"/>
  <c r="M3685" i="3" s="1"/>
  <c r="L3686" i="3"/>
  <c r="M3686" i="3" s="1"/>
  <c r="L3687" i="3"/>
  <c r="M3687" i="3" s="1"/>
  <c r="L3688" i="3"/>
  <c r="M3688" i="3" s="1"/>
  <c r="L3689" i="3"/>
  <c r="M3689" i="3" s="1"/>
  <c r="L3690" i="3"/>
  <c r="M3690" i="3" s="1"/>
  <c r="L3691" i="3"/>
  <c r="M3691" i="3" s="1"/>
  <c r="L3692" i="3"/>
  <c r="M3692" i="3" s="1"/>
  <c r="L3693" i="3"/>
  <c r="M3693" i="3" s="1"/>
  <c r="L3694" i="3"/>
  <c r="M3694" i="3" s="1"/>
  <c r="L3695" i="3"/>
  <c r="M3695" i="3" s="1"/>
  <c r="L3696" i="3"/>
  <c r="M3696" i="3" s="1"/>
  <c r="L3697" i="3"/>
  <c r="M3697" i="3" s="1"/>
  <c r="L3698" i="3"/>
  <c r="M3698" i="3" s="1"/>
  <c r="L3699" i="3"/>
  <c r="M3699" i="3" s="1"/>
  <c r="L3700" i="3"/>
  <c r="M3700" i="3" s="1"/>
  <c r="L3701" i="3"/>
  <c r="M3701" i="3" s="1"/>
  <c r="L3702" i="3"/>
  <c r="M3702" i="3" s="1"/>
  <c r="L3703" i="3"/>
  <c r="M3703" i="3" s="1"/>
  <c r="L3704" i="3"/>
  <c r="M3704" i="3" s="1"/>
  <c r="L3705" i="3"/>
  <c r="M3705" i="3" s="1"/>
  <c r="L3706" i="3"/>
  <c r="M3706" i="3" s="1"/>
  <c r="L3707" i="3"/>
  <c r="M3707" i="3" s="1"/>
  <c r="L3708" i="3"/>
  <c r="M3708" i="3" s="1"/>
  <c r="L3709" i="3"/>
  <c r="M3709" i="3" s="1"/>
  <c r="L3710" i="3"/>
  <c r="M3710" i="3" s="1"/>
  <c r="L3711" i="3"/>
  <c r="M3711" i="3" s="1"/>
  <c r="L3712" i="3"/>
  <c r="M3712" i="3" s="1"/>
  <c r="L3713" i="3"/>
  <c r="M3713" i="3" s="1"/>
  <c r="L3714" i="3"/>
  <c r="M3714" i="3" s="1"/>
  <c r="L3715" i="3"/>
  <c r="M3715" i="3" s="1"/>
  <c r="L3716" i="3"/>
  <c r="M3716" i="3" s="1"/>
  <c r="L3717" i="3"/>
  <c r="M3717" i="3" s="1"/>
  <c r="L3718" i="3"/>
  <c r="M3718" i="3" s="1"/>
  <c r="L3719" i="3"/>
  <c r="M3719" i="3" s="1"/>
  <c r="L3720" i="3"/>
  <c r="M3720" i="3" s="1"/>
  <c r="L3721" i="3"/>
  <c r="M3721" i="3" s="1"/>
  <c r="L3722" i="3"/>
  <c r="M3722" i="3" s="1"/>
  <c r="L3723" i="3"/>
  <c r="M3723" i="3" s="1"/>
  <c r="L3724" i="3"/>
  <c r="M3724" i="3" s="1"/>
  <c r="L3725" i="3"/>
  <c r="M3725" i="3" s="1"/>
  <c r="L3726" i="3"/>
  <c r="M3726" i="3" s="1"/>
  <c r="L3727" i="3"/>
  <c r="M3727" i="3" s="1"/>
  <c r="L3728" i="3"/>
  <c r="M3728" i="3" s="1"/>
  <c r="L3729" i="3"/>
  <c r="M3729" i="3" s="1"/>
  <c r="L3730" i="3"/>
  <c r="M3730" i="3" s="1"/>
  <c r="L3731" i="3"/>
  <c r="M3731" i="3" s="1"/>
  <c r="L3732" i="3"/>
  <c r="M3732" i="3" s="1"/>
  <c r="L3733" i="3"/>
  <c r="M3733" i="3" s="1"/>
  <c r="L3734" i="3"/>
  <c r="M3734" i="3" s="1"/>
  <c r="L3735" i="3"/>
  <c r="M3735" i="3" s="1"/>
  <c r="L3736" i="3"/>
  <c r="M3736" i="3" s="1"/>
  <c r="L3737" i="3"/>
  <c r="M3737" i="3" s="1"/>
  <c r="L3738" i="3"/>
  <c r="M3738" i="3" s="1"/>
  <c r="L3739" i="3"/>
  <c r="M3739" i="3" s="1"/>
  <c r="L3740" i="3"/>
  <c r="M3740" i="3" s="1"/>
  <c r="L3741" i="3"/>
  <c r="M3741" i="3" s="1"/>
  <c r="L3742" i="3"/>
  <c r="M3742" i="3" s="1"/>
  <c r="L3743" i="3"/>
  <c r="M3743" i="3" s="1"/>
  <c r="L3744" i="3"/>
  <c r="M3744" i="3" s="1"/>
  <c r="L3745" i="3"/>
  <c r="M3745" i="3" s="1"/>
  <c r="L3746" i="3"/>
  <c r="M3746" i="3" s="1"/>
  <c r="L3747" i="3"/>
  <c r="M3747" i="3" s="1"/>
  <c r="L3748" i="3"/>
  <c r="M3748" i="3" s="1"/>
  <c r="L3749" i="3"/>
  <c r="M3749" i="3" s="1"/>
  <c r="L3750" i="3"/>
  <c r="M3750" i="3" s="1"/>
  <c r="L3751" i="3"/>
  <c r="M3751" i="3" s="1"/>
  <c r="L3752" i="3"/>
  <c r="M3752" i="3" s="1"/>
  <c r="L3753" i="3"/>
  <c r="M3753" i="3" s="1"/>
  <c r="L3754" i="3"/>
  <c r="M3754" i="3" s="1"/>
  <c r="L3755" i="3"/>
  <c r="M3755" i="3" s="1"/>
  <c r="L3756" i="3"/>
  <c r="M3756" i="3" s="1"/>
  <c r="L3757" i="3"/>
  <c r="M3757" i="3" s="1"/>
  <c r="L3758" i="3"/>
  <c r="M3758" i="3" s="1"/>
  <c r="L3759" i="3"/>
  <c r="M3759" i="3" s="1"/>
  <c r="L3760" i="3"/>
  <c r="M3760" i="3" s="1"/>
  <c r="L3761" i="3"/>
  <c r="M3761" i="3" s="1"/>
  <c r="L3762" i="3"/>
  <c r="M3762" i="3" s="1"/>
  <c r="L3763" i="3"/>
  <c r="M3763" i="3" s="1"/>
  <c r="L3764" i="3"/>
  <c r="M3764" i="3" s="1"/>
  <c r="L3765" i="3"/>
  <c r="M3765" i="3" s="1"/>
  <c r="L3766" i="3"/>
  <c r="M3766" i="3" s="1"/>
  <c r="L3767" i="3"/>
  <c r="M3767" i="3" s="1"/>
  <c r="L3768" i="3"/>
  <c r="M3768" i="3" s="1"/>
  <c r="L3769" i="3"/>
  <c r="M3769" i="3" s="1"/>
  <c r="L3770" i="3"/>
  <c r="M3770" i="3" s="1"/>
  <c r="L3771" i="3"/>
  <c r="M3771" i="3" s="1"/>
  <c r="L3772" i="3"/>
  <c r="M3772" i="3" s="1"/>
  <c r="L3773" i="3"/>
  <c r="M3773" i="3" s="1"/>
  <c r="L3774" i="3"/>
  <c r="M3774" i="3" s="1"/>
  <c r="L3775" i="3"/>
  <c r="M3775" i="3" s="1"/>
  <c r="L3776" i="3"/>
  <c r="M3776" i="3" s="1"/>
  <c r="L3777" i="3"/>
  <c r="M3777" i="3" s="1"/>
  <c r="L3778" i="3"/>
  <c r="M3778" i="3" s="1"/>
  <c r="L3779" i="3"/>
  <c r="M3779" i="3" s="1"/>
  <c r="L3780" i="3"/>
  <c r="M3780" i="3" s="1"/>
  <c r="L3781" i="3"/>
  <c r="M3781" i="3" s="1"/>
  <c r="L3782" i="3"/>
  <c r="M3782" i="3" s="1"/>
  <c r="L3783" i="3"/>
  <c r="M3783" i="3" s="1"/>
  <c r="L3784" i="3"/>
  <c r="M3784" i="3" s="1"/>
  <c r="L3785" i="3"/>
  <c r="M3785" i="3" s="1"/>
  <c r="L3786" i="3"/>
  <c r="M3786" i="3" s="1"/>
  <c r="L3787" i="3"/>
  <c r="M3787" i="3" s="1"/>
  <c r="L3788" i="3"/>
  <c r="M3788" i="3" s="1"/>
  <c r="L3789" i="3"/>
  <c r="M3789" i="3" s="1"/>
  <c r="L3790" i="3"/>
  <c r="M3790" i="3" s="1"/>
  <c r="L3791" i="3"/>
  <c r="M3791" i="3" s="1"/>
  <c r="L3792" i="3"/>
  <c r="M3792" i="3" s="1"/>
  <c r="L3793" i="3"/>
  <c r="M3793" i="3" s="1"/>
  <c r="L3794" i="3"/>
  <c r="M3794" i="3" s="1"/>
  <c r="L3795" i="3"/>
  <c r="M3795" i="3" s="1"/>
  <c r="L3796" i="3"/>
  <c r="M3796" i="3" s="1"/>
  <c r="L3797" i="3"/>
  <c r="M3797" i="3" s="1"/>
  <c r="L3798" i="3"/>
  <c r="M3798" i="3" s="1"/>
  <c r="L3799" i="3"/>
  <c r="M3799" i="3" s="1"/>
  <c r="L3800" i="3"/>
  <c r="M3800" i="3" s="1"/>
  <c r="L3801" i="3"/>
  <c r="M3801" i="3" s="1"/>
  <c r="L3802" i="3"/>
  <c r="M3802" i="3" s="1"/>
  <c r="L3803" i="3"/>
  <c r="M3803" i="3" s="1"/>
  <c r="L3804" i="3"/>
  <c r="M3804" i="3" s="1"/>
  <c r="L3805" i="3"/>
  <c r="M3805" i="3" s="1"/>
  <c r="L3806" i="3"/>
  <c r="M3806" i="3" s="1"/>
  <c r="L3807" i="3"/>
  <c r="M3807" i="3" s="1"/>
  <c r="L3808" i="3"/>
  <c r="M3808" i="3" s="1"/>
  <c r="L3809" i="3"/>
  <c r="M3809" i="3" s="1"/>
  <c r="L3810" i="3"/>
  <c r="M3810" i="3" s="1"/>
  <c r="L3811" i="3"/>
  <c r="M3811" i="3" s="1"/>
  <c r="L3812" i="3"/>
  <c r="M3812" i="3" s="1"/>
  <c r="L3813" i="3"/>
  <c r="M3813" i="3" s="1"/>
  <c r="L3814" i="3"/>
  <c r="M3814" i="3" s="1"/>
  <c r="L3815" i="3"/>
  <c r="M3815" i="3" s="1"/>
  <c r="L3816" i="3"/>
  <c r="M3816" i="3" s="1"/>
  <c r="L3817" i="3"/>
  <c r="M3817" i="3" s="1"/>
  <c r="L3818" i="3"/>
  <c r="M3818" i="3" s="1"/>
  <c r="L3819" i="3"/>
  <c r="M3819" i="3" s="1"/>
  <c r="L3820" i="3"/>
  <c r="M3820" i="3" s="1"/>
  <c r="L3821" i="3"/>
  <c r="M3821" i="3" s="1"/>
  <c r="L3822" i="3"/>
  <c r="M3822" i="3" s="1"/>
  <c r="L3823" i="3"/>
  <c r="M3823" i="3" s="1"/>
  <c r="L3824" i="3"/>
  <c r="M3824" i="3" s="1"/>
  <c r="L3825" i="3"/>
  <c r="M3825" i="3" s="1"/>
  <c r="L3826" i="3"/>
  <c r="M3826" i="3" s="1"/>
  <c r="L3827" i="3"/>
  <c r="M3827" i="3" s="1"/>
  <c r="L3828" i="3"/>
  <c r="M3828" i="3" s="1"/>
  <c r="L3829" i="3"/>
  <c r="M3829" i="3" s="1"/>
  <c r="L3830" i="3"/>
  <c r="M3830" i="3" s="1"/>
  <c r="L3831" i="3"/>
  <c r="M3831" i="3" s="1"/>
  <c r="L3832" i="3"/>
  <c r="M3832" i="3" s="1"/>
  <c r="L3833" i="3"/>
  <c r="M3833" i="3" s="1"/>
  <c r="L3834" i="3"/>
  <c r="M3834" i="3" s="1"/>
  <c r="L3835" i="3"/>
  <c r="M3835" i="3" s="1"/>
  <c r="L3836" i="3"/>
  <c r="M3836" i="3" s="1"/>
  <c r="L3837" i="3"/>
  <c r="M3837" i="3" s="1"/>
  <c r="L3838" i="3"/>
  <c r="M3838" i="3" s="1"/>
  <c r="L3839" i="3"/>
  <c r="M3839" i="3" s="1"/>
  <c r="L3840" i="3"/>
  <c r="M3840" i="3" s="1"/>
  <c r="L3841" i="3"/>
  <c r="M3841" i="3" s="1"/>
  <c r="L3842" i="3"/>
  <c r="M3842" i="3" s="1"/>
  <c r="L3843" i="3"/>
  <c r="M3843" i="3" s="1"/>
  <c r="L3844" i="3"/>
  <c r="M3844" i="3" s="1"/>
  <c r="L3845" i="3"/>
  <c r="M3845" i="3" s="1"/>
  <c r="L3846" i="3"/>
  <c r="M3846" i="3" s="1"/>
  <c r="L3847" i="3"/>
  <c r="M3847" i="3" s="1"/>
  <c r="L3848" i="3"/>
  <c r="M3848" i="3" s="1"/>
  <c r="L3849" i="3"/>
  <c r="M3849" i="3" s="1"/>
  <c r="L3850" i="3"/>
  <c r="M3850" i="3" s="1"/>
  <c r="L3851" i="3"/>
  <c r="M3851" i="3" s="1"/>
  <c r="L3852" i="3"/>
  <c r="M3852" i="3" s="1"/>
  <c r="L3853" i="3"/>
  <c r="M3853" i="3" s="1"/>
  <c r="L3854" i="3"/>
  <c r="M3854" i="3" s="1"/>
  <c r="L3855" i="3"/>
  <c r="M3855" i="3" s="1"/>
  <c r="L3856" i="3"/>
  <c r="M3856" i="3" s="1"/>
  <c r="L3857" i="3"/>
  <c r="M3857" i="3" s="1"/>
  <c r="L3858" i="3"/>
  <c r="M3858" i="3" s="1"/>
  <c r="L3859" i="3"/>
  <c r="M3859" i="3" s="1"/>
  <c r="L3860" i="3"/>
  <c r="M3860" i="3" s="1"/>
  <c r="L3861" i="3"/>
  <c r="M3861" i="3" s="1"/>
  <c r="L3862" i="3"/>
  <c r="M3862" i="3" s="1"/>
  <c r="L3863" i="3"/>
  <c r="M3863" i="3" s="1"/>
  <c r="L3864" i="3"/>
  <c r="M3864" i="3" s="1"/>
  <c r="L3865" i="3"/>
  <c r="M3865" i="3" s="1"/>
  <c r="L3866" i="3"/>
  <c r="M3866" i="3" s="1"/>
  <c r="L3867" i="3"/>
  <c r="M3867" i="3" s="1"/>
  <c r="L3868" i="3"/>
  <c r="M3868" i="3" s="1"/>
  <c r="L3869" i="3"/>
  <c r="M3869" i="3" s="1"/>
  <c r="L3870" i="3"/>
  <c r="M3870" i="3" s="1"/>
  <c r="L3871" i="3"/>
  <c r="M3871" i="3" s="1"/>
  <c r="L3872" i="3"/>
  <c r="M3872" i="3" s="1"/>
  <c r="L3873" i="3"/>
  <c r="M3873" i="3" s="1"/>
  <c r="L3874" i="3"/>
  <c r="M3874" i="3" s="1"/>
  <c r="L3875" i="3"/>
  <c r="M3875" i="3" s="1"/>
  <c r="L3876" i="3"/>
  <c r="M3876" i="3" s="1"/>
  <c r="L3877" i="3"/>
  <c r="M3877" i="3" s="1"/>
  <c r="L3878" i="3"/>
  <c r="M3878" i="3" s="1"/>
  <c r="L3879" i="3"/>
  <c r="M3879" i="3" s="1"/>
  <c r="L3880" i="3"/>
  <c r="M3880" i="3" s="1"/>
  <c r="L3881" i="3"/>
  <c r="M3881" i="3" s="1"/>
  <c r="L3882" i="3"/>
  <c r="M3882" i="3" s="1"/>
  <c r="L3883" i="3"/>
  <c r="M3883" i="3" s="1"/>
  <c r="L3884" i="3"/>
  <c r="M3884" i="3" s="1"/>
  <c r="L3885" i="3"/>
  <c r="M3885" i="3" s="1"/>
  <c r="L3886" i="3"/>
  <c r="M3886" i="3" s="1"/>
  <c r="L3887" i="3"/>
  <c r="M3887" i="3" s="1"/>
  <c r="L3888" i="3"/>
  <c r="M3888" i="3" s="1"/>
  <c r="L3889" i="3"/>
  <c r="M3889" i="3" s="1"/>
  <c r="L3890" i="3"/>
  <c r="M3890" i="3" s="1"/>
  <c r="L3891" i="3"/>
  <c r="M3891" i="3" s="1"/>
  <c r="L3892" i="3"/>
  <c r="M3892" i="3" s="1"/>
  <c r="L3893" i="3"/>
  <c r="M3893" i="3" s="1"/>
  <c r="L3894" i="3"/>
  <c r="M3894" i="3" s="1"/>
  <c r="L3895" i="3"/>
  <c r="M3895" i="3" s="1"/>
  <c r="L3896" i="3"/>
  <c r="M3896" i="3" s="1"/>
  <c r="L3897" i="3"/>
  <c r="M3897" i="3" s="1"/>
  <c r="L3898" i="3"/>
  <c r="M3898" i="3" s="1"/>
  <c r="L3899" i="3"/>
  <c r="M3899" i="3" s="1"/>
  <c r="L3900" i="3"/>
  <c r="M3900" i="3" s="1"/>
  <c r="L3901" i="3"/>
  <c r="M3901" i="3" s="1"/>
  <c r="L3902" i="3"/>
  <c r="M3902" i="3" s="1"/>
  <c r="L3903" i="3"/>
  <c r="M3903" i="3" s="1"/>
  <c r="L3904" i="3"/>
  <c r="M3904" i="3" s="1"/>
  <c r="L3905" i="3"/>
  <c r="M3905" i="3" s="1"/>
  <c r="L3906" i="3"/>
  <c r="M3906" i="3" s="1"/>
  <c r="L3907" i="3"/>
  <c r="M3907" i="3" s="1"/>
  <c r="L3908" i="3"/>
  <c r="M3908" i="3" s="1"/>
  <c r="L3909" i="3"/>
  <c r="M3909" i="3" s="1"/>
  <c r="L3910" i="3"/>
  <c r="M3910" i="3" s="1"/>
  <c r="L3911" i="3"/>
  <c r="M3911" i="3" s="1"/>
  <c r="L3912" i="3"/>
  <c r="M3912" i="3" s="1"/>
  <c r="L3913" i="3"/>
  <c r="M3913" i="3" s="1"/>
  <c r="L3914" i="3"/>
  <c r="M3914" i="3" s="1"/>
  <c r="L3915" i="3"/>
  <c r="M3915" i="3" s="1"/>
  <c r="L3916" i="3"/>
  <c r="M3916" i="3" s="1"/>
  <c r="L3917" i="3"/>
  <c r="M3917" i="3" s="1"/>
  <c r="L3918" i="3"/>
  <c r="M3918" i="3" s="1"/>
  <c r="L3919" i="3"/>
  <c r="M3919" i="3" s="1"/>
  <c r="L3920" i="3"/>
  <c r="M3920" i="3" s="1"/>
  <c r="L3921" i="3"/>
  <c r="M3921" i="3" s="1"/>
  <c r="L3922" i="3"/>
  <c r="M3922" i="3" s="1"/>
  <c r="L3923" i="3"/>
  <c r="M3923" i="3" s="1"/>
  <c r="L3924" i="3"/>
  <c r="M3924" i="3" s="1"/>
  <c r="L3925" i="3"/>
  <c r="M3925" i="3" s="1"/>
  <c r="L3926" i="3"/>
  <c r="M3926" i="3" s="1"/>
  <c r="L3927" i="3"/>
  <c r="M3927" i="3" s="1"/>
  <c r="L3928" i="3"/>
  <c r="M3928" i="3" s="1"/>
  <c r="L3929" i="3"/>
  <c r="M3929" i="3" s="1"/>
  <c r="L3930" i="3"/>
  <c r="M3930" i="3" s="1"/>
  <c r="L3931" i="3"/>
  <c r="M3931" i="3" s="1"/>
  <c r="L3932" i="3"/>
  <c r="M3932" i="3" s="1"/>
  <c r="L3933" i="3"/>
  <c r="M3933" i="3" s="1"/>
  <c r="L3934" i="3"/>
  <c r="M3934" i="3" s="1"/>
  <c r="L3935" i="3"/>
  <c r="M3935" i="3" s="1"/>
  <c r="L3936" i="3"/>
  <c r="M3936" i="3" s="1"/>
  <c r="L3937" i="3"/>
  <c r="M3937" i="3" s="1"/>
  <c r="L3938" i="3"/>
  <c r="M3938" i="3" s="1"/>
  <c r="L3939" i="3"/>
  <c r="M3939" i="3" s="1"/>
  <c r="L3940" i="3"/>
  <c r="M3940" i="3" s="1"/>
  <c r="L3941" i="3"/>
  <c r="M3941" i="3" s="1"/>
  <c r="L3942" i="3"/>
  <c r="M3942" i="3" s="1"/>
  <c r="L3943" i="3"/>
  <c r="M3943" i="3" s="1"/>
  <c r="L3944" i="3"/>
  <c r="M3944" i="3" s="1"/>
  <c r="L3945" i="3"/>
  <c r="M3945" i="3" s="1"/>
  <c r="L3946" i="3"/>
  <c r="M3946" i="3" s="1"/>
  <c r="L3947" i="3"/>
  <c r="M3947" i="3" s="1"/>
  <c r="L3948" i="3"/>
  <c r="M3948" i="3" s="1"/>
  <c r="L3949" i="3"/>
  <c r="M3949" i="3" s="1"/>
  <c r="L3950" i="3"/>
  <c r="M3950" i="3" s="1"/>
  <c r="L3951" i="3"/>
  <c r="M3951" i="3" s="1"/>
  <c r="L3952" i="3"/>
  <c r="M3952" i="3" s="1"/>
  <c r="L3953" i="3"/>
  <c r="M3953" i="3" s="1"/>
  <c r="L3954" i="3"/>
  <c r="M3954" i="3" s="1"/>
  <c r="L3955" i="3"/>
  <c r="M3955" i="3" s="1"/>
  <c r="L3956" i="3"/>
  <c r="M3956" i="3" s="1"/>
  <c r="L3957" i="3"/>
  <c r="M3957" i="3" s="1"/>
  <c r="L3958" i="3"/>
  <c r="M3958" i="3" s="1"/>
  <c r="L3959" i="3"/>
  <c r="M3959" i="3" s="1"/>
  <c r="L3960" i="3"/>
  <c r="M3960" i="3" s="1"/>
  <c r="L3961" i="3"/>
  <c r="M3961" i="3" s="1"/>
  <c r="L3962" i="3"/>
  <c r="M3962" i="3" s="1"/>
  <c r="L3963" i="3"/>
  <c r="M3963" i="3" s="1"/>
  <c r="L3964" i="3"/>
  <c r="M3964" i="3" s="1"/>
  <c r="L3965" i="3"/>
  <c r="M3965" i="3" s="1"/>
  <c r="L3966" i="3"/>
  <c r="M3966" i="3" s="1"/>
  <c r="L3967" i="3"/>
  <c r="M3967" i="3" s="1"/>
  <c r="L3968" i="3"/>
  <c r="M3968" i="3" s="1"/>
  <c r="L3969" i="3"/>
  <c r="M3969" i="3" s="1"/>
  <c r="L3970" i="3"/>
  <c r="M3970" i="3" s="1"/>
  <c r="L3971" i="3"/>
  <c r="M3971" i="3" s="1"/>
  <c r="L3972" i="3"/>
  <c r="M3972" i="3" s="1"/>
  <c r="L3973" i="3"/>
  <c r="M3973" i="3" s="1"/>
  <c r="L3974" i="3"/>
  <c r="M3974" i="3" s="1"/>
  <c r="L3975" i="3"/>
  <c r="M3975" i="3" s="1"/>
  <c r="L3976" i="3"/>
  <c r="M3976" i="3" s="1"/>
  <c r="L3977" i="3"/>
  <c r="M3977" i="3" s="1"/>
  <c r="L3978" i="3"/>
  <c r="M3978" i="3" s="1"/>
  <c r="L3979" i="3"/>
  <c r="M3979" i="3" s="1"/>
  <c r="L3980" i="3"/>
  <c r="M3980" i="3" s="1"/>
  <c r="L3981" i="3"/>
  <c r="M3981" i="3" s="1"/>
  <c r="L3982" i="3"/>
  <c r="M3982" i="3" s="1"/>
  <c r="L3983" i="3"/>
  <c r="M3983" i="3" s="1"/>
  <c r="L3984" i="3"/>
  <c r="M3984" i="3" s="1"/>
  <c r="L3985" i="3"/>
  <c r="M3985" i="3" s="1"/>
  <c r="L3986" i="3"/>
  <c r="M3986" i="3" s="1"/>
  <c r="L3987" i="3"/>
  <c r="M3987" i="3" s="1"/>
  <c r="L3988" i="3"/>
  <c r="M3988" i="3" s="1"/>
  <c r="L3989" i="3"/>
  <c r="M3989" i="3" s="1"/>
  <c r="L3990" i="3"/>
  <c r="M3990" i="3" s="1"/>
  <c r="L3991" i="3"/>
  <c r="M3991" i="3" s="1"/>
  <c r="L3992" i="3"/>
  <c r="M3992" i="3" s="1"/>
  <c r="L3993" i="3"/>
  <c r="M3993" i="3" s="1"/>
  <c r="L3994" i="3"/>
  <c r="M3994" i="3" s="1"/>
  <c r="L3995" i="3"/>
  <c r="M3995" i="3" s="1"/>
  <c r="L3996" i="3"/>
  <c r="M3996" i="3" s="1"/>
  <c r="L3997" i="3"/>
  <c r="M3997" i="3" s="1"/>
  <c r="L3998" i="3"/>
  <c r="M3998" i="3" s="1"/>
  <c r="L3999" i="3"/>
  <c r="M3999" i="3" s="1"/>
  <c r="L4000" i="3"/>
  <c r="M4000" i="3" s="1"/>
  <c r="L4001" i="3"/>
  <c r="M4001" i="3" s="1"/>
  <c r="L4002" i="3"/>
  <c r="M4002" i="3" s="1"/>
  <c r="L4003" i="3"/>
  <c r="M4003" i="3" s="1"/>
  <c r="L4004" i="3"/>
  <c r="M4004" i="3" s="1"/>
  <c r="L4005" i="3"/>
  <c r="M4005" i="3" s="1"/>
  <c r="L4006" i="3"/>
  <c r="M4006" i="3" s="1"/>
  <c r="L4007" i="3"/>
  <c r="M4007" i="3" s="1"/>
  <c r="L4008" i="3"/>
  <c r="M4008" i="3" s="1"/>
  <c r="L4009" i="3"/>
  <c r="M4009" i="3" s="1"/>
  <c r="L4010" i="3"/>
  <c r="M4010" i="3" s="1"/>
  <c r="L4011" i="3"/>
  <c r="M4011" i="3" s="1"/>
  <c r="L4012" i="3"/>
  <c r="M4012" i="3" s="1"/>
  <c r="L4013" i="3"/>
  <c r="M4013" i="3" s="1"/>
  <c r="L4014" i="3"/>
  <c r="M4014" i="3" s="1"/>
  <c r="L4015" i="3"/>
  <c r="M4015" i="3" s="1"/>
  <c r="L4016" i="3"/>
  <c r="M4016" i="3" s="1"/>
  <c r="L4017" i="3"/>
  <c r="M4017" i="3" s="1"/>
  <c r="L4018" i="3"/>
  <c r="M4018" i="3" s="1"/>
  <c r="L4019" i="3"/>
  <c r="M4019" i="3" s="1"/>
  <c r="L4020" i="3"/>
  <c r="M4020" i="3" s="1"/>
  <c r="L4021" i="3"/>
  <c r="M4021" i="3" s="1"/>
  <c r="L4022" i="3"/>
  <c r="M4022" i="3" s="1"/>
  <c r="L4023" i="3"/>
  <c r="M4023" i="3" s="1"/>
  <c r="L4024" i="3"/>
  <c r="M4024" i="3" s="1"/>
  <c r="L4025" i="3"/>
  <c r="M4025" i="3" s="1"/>
  <c r="L4026" i="3"/>
  <c r="M4026" i="3" s="1"/>
  <c r="L4027" i="3"/>
  <c r="M4027" i="3" s="1"/>
  <c r="L4028" i="3"/>
  <c r="M4028" i="3" s="1"/>
  <c r="L4029" i="3"/>
  <c r="M4029" i="3" s="1"/>
  <c r="L4030" i="3"/>
  <c r="M4030" i="3" s="1"/>
  <c r="L4031" i="3"/>
  <c r="M4031" i="3" s="1"/>
  <c r="L4032" i="3"/>
  <c r="M4032" i="3" s="1"/>
  <c r="L4033" i="3"/>
  <c r="M4033" i="3" s="1"/>
  <c r="L4034" i="3"/>
  <c r="M4034" i="3" s="1"/>
  <c r="L4035" i="3"/>
  <c r="M4035" i="3" s="1"/>
  <c r="L4036" i="3"/>
  <c r="M4036" i="3" s="1"/>
  <c r="L4037" i="3"/>
  <c r="M4037" i="3" s="1"/>
  <c r="L4038" i="3"/>
  <c r="M4038" i="3" s="1"/>
  <c r="L4039" i="3"/>
  <c r="M4039" i="3" s="1"/>
  <c r="L4040" i="3"/>
  <c r="M4040" i="3" s="1"/>
  <c r="L4041" i="3"/>
  <c r="M4041" i="3" s="1"/>
  <c r="L4042" i="3"/>
  <c r="M4042" i="3" s="1"/>
  <c r="L4043" i="3"/>
  <c r="M4043" i="3" s="1"/>
  <c r="L4044" i="3"/>
  <c r="M4044" i="3" s="1"/>
  <c r="L4045" i="3"/>
  <c r="M4045" i="3" s="1"/>
  <c r="L4046" i="3"/>
  <c r="M4046" i="3" s="1"/>
  <c r="L4047" i="3"/>
  <c r="M4047" i="3" s="1"/>
  <c r="L4048" i="3"/>
  <c r="M4048" i="3" s="1"/>
  <c r="L4049" i="3"/>
  <c r="M4049" i="3" s="1"/>
  <c r="L4050" i="3"/>
  <c r="M4050" i="3" s="1"/>
  <c r="L4051" i="3"/>
  <c r="M4051" i="3" s="1"/>
  <c r="L4052" i="3"/>
  <c r="M4052" i="3" s="1"/>
  <c r="L4053" i="3"/>
  <c r="M4053" i="3" s="1"/>
  <c r="L4054" i="3"/>
  <c r="M4054" i="3" s="1"/>
  <c r="L4055" i="3"/>
  <c r="M4055" i="3" s="1"/>
  <c r="L4056" i="3"/>
  <c r="M4056" i="3" s="1"/>
  <c r="L4057" i="3"/>
  <c r="M4057" i="3" s="1"/>
  <c r="L4058" i="3"/>
  <c r="M4058" i="3" s="1"/>
  <c r="L4059" i="3"/>
  <c r="M4059" i="3" s="1"/>
  <c r="L4060" i="3"/>
  <c r="M4060" i="3" s="1"/>
  <c r="L4061" i="3"/>
  <c r="M4061" i="3" s="1"/>
  <c r="L4062" i="3"/>
  <c r="M4062" i="3" s="1"/>
  <c r="L4063" i="3"/>
  <c r="M4063" i="3" s="1"/>
  <c r="L4064" i="3"/>
  <c r="M4064" i="3" s="1"/>
  <c r="L4065" i="3"/>
  <c r="M4065" i="3" s="1"/>
  <c r="L4066" i="3"/>
  <c r="M4066" i="3" s="1"/>
  <c r="L4067" i="3"/>
  <c r="M4067" i="3" s="1"/>
  <c r="L4068" i="3"/>
  <c r="M4068" i="3" s="1"/>
  <c r="L4069" i="3"/>
  <c r="M4069" i="3" s="1"/>
  <c r="L4070" i="3"/>
  <c r="M4070" i="3" s="1"/>
  <c r="L4071" i="3"/>
  <c r="M4071" i="3" s="1"/>
  <c r="L4072" i="3"/>
  <c r="M4072" i="3" s="1"/>
  <c r="L4073" i="3"/>
  <c r="M4073" i="3" s="1"/>
  <c r="L4074" i="3"/>
  <c r="M4074" i="3" s="1"/>
  <c r="L4075" i="3"/>
  <c r="M4075" i="3" s="1"/>
  <c r="L4076" i="3"/>
  <c r="M4076" i="3" s="1"/>
  <c r="L4077" i="3"/>
  <c r="M4077" i="3" s="1"/>
  <c r="L4078" i="3"/>
  <c r="M4078" i="3" s="1"/>
  <c r="L4079" i="3"/>
  <c r="M4079" i="3" s="1"/>
  <c r="L4080" i="3"/>
  <c r="M4080" i="3" s="1"/>
  <c r="L4081" i="3"/>
  <c r="M4081" i="3" s="1"/>
  <c r="L4082" i="3"/>
  <c r="M4082" i="3" s="1"/>
  <c r="L4083" i="3"/>
  <c r="M4083" i="3" s="1"/>
  <c r="L4084" i="3"/>
  <c r="M4084" i="3" s="1"/>
  <c r="L4085" i="3"/>
  <c r="M4085" i="3" s="1"/>
  <c r="L4086" i="3"/>
  <c r="M4086" i="3" s="1"/>
  <c r="L4087" i="3"/>
  <c r="M4087" i="3" s="1"/>
  <c r="L4088" i="3"/>
  <c r="M4088" i="3" s="1"/>
  <c r="L4089" i="3"/>
  <c r="M4089" i="3" s="1"/>
  <c r="L4090" i="3"/>
  <c r="M4090" i="3" s="1"/>
  <c r="L4091" i="3"/>
  <c r="M4091" i="3" s="1"/>
  <c r="L4092" i="3"/>
  <c r="M4092" i="3" s="1"/>
  <c r="L4093" i="3"/>
  <c r="M4093" i="3" s="1"/>
  <c r="L4094" i="3"/>
  <c r="M4094" i="3" s="1"/>
  <c r="L4095" i="3"/>
  <c r="M4095" i="3" s="1"/>
  <c r="L4096" i="3"/>
  <c r="M4096" i="3" s="1"/>
  <c r="L4097" i="3"/>
  <c r="M4097" i="3" s="1"/>
  <c r="L4098" i="3"/>
  <c r="M4098" i="3" s="1"/>
  <c r="L4099" i="3"/>
  <c r="M4099" i="3" s="1"/>
  <c r="L4100" i="3"/>
  <c r="M4100" i="3" s="1"/>
  <c r="L4101" i="3"/>
  <c r="M4101" i="3" s="1"/>
  <c r="L4102" i="3"/>
  <c r="M4102" i="3" s="1"/>
  <c r="L4103" i="3"/>
  <c r="M4103" i="3" s="1"/>
  <c r="L4104" i="3"/>
  <c r="M4104" i="3" s="1"/>
  <c r="L4105" i="3"/>
  <c r="M4105" i="3" s="1"/>
  <c r="L4106" i="3"/>
  <c r="M4106" i="3" s="1"/>
  <c r="L4107" i="3"/>
  <c r="M4107" i="3" s="1"/>
  <c r="L4108" i="3"/>
  <c r="M4108" i="3" s="1"/>
  <c r="L4109" i="3"/>
  <c r="M4109" i="3" s="1"/>
  <c r="L4110" i="3"/>
  <c r="M4110" i="3" s="1"/>
  <c r="L4111" i="3"/>
  <c r="M4111" i="3" s="1"/>
  <c r="L4112" i="3"/>
  <c r="M4112" i="3" s="1"/>
  <c r="L4113" i="3"/>
  <c r="M4113" i="3" s="1"/>
  <c r="L4114" i="3"/>
  <c r="M4114" i="3" s="1"/>
  <c r="L4115" i="3"/>
  <c r="M4115" i="3" s="1"/>
  <c r="L4116" i="3"/>
  <c r="M4116" i="3" s="1"/>
  <c r="L4117" i="3"/>
  <c r="M4117" i="3" s="1"/>
  <c r="L4118" i="3"/>
  <c r="M4118" i="3" s="1"/>
  <c r="L4119" i="3"/>
  <c r="M4119" i="3" s="1"/>
  <c r="L4120" i="3"/>
  <c r="M4120" i="3" s="1"/>
  <c r="L4121" i="3"/>
  <c r="M4121" i="3" s="1"/>
  <c r="L4122" i="3"/>
  <c r="M4122" i="3" s="1"/>
  <c r="L4123" i="3"/>
  <c r="M4123" i="3" s="1"/>
  <c r="L4124" i="3"/>
  <c r="M4124" i="3" s="1"/>
  <c r="L4125" i="3"/>
  <c r="M4125" i="3" s="1"/>
  <c r="L4126" i="3"/>
  <c r="M4126" i="3" s="1"/>
  <c r="L4127" i="3"/>
  <c r="M4127" i="3" s="1"/>
  <c r="L4128" i="3"/>
  <c r="M4128" i="3" s="1"/>
  <c r="L4129" i="3"/>
  <c r="M4129" i="3" s="1"/>
  <c r="L4130" i="3"/>
  <c r="M4130" i="3" s="1"/>
  <c r="L4131" i="3"/>
  <c r="M4131" i="3" s="1"/>
  <c r="L4132" i="3"/>
  <c r="M4132" i="3" s="1"/>
  <c r="L4133" i="3"/>
  <c r="M4133" i="3" s="1"/>
  <c r="L4134" i="3"/>
  <c r="M4134" i="3" s="1"/>
  <c r="L4135" i="3"/>
  <c r="M4135" i="3" s="1"/>
  <c r="L4136" i="3"/>
  <c r="M4136" i="3" s="1"/>
  <c r="L4137" i="3"/>
  <c r="M4137" i="3" s="1"/>
  <c r="L4138" i="3"/>
  <c r="M4138" i="3" s="1"/>
  <c r="L4139" i="3"/>
  <c r="M4139" i="3" s="1"/>
  <c r="L4140" i="3"/>
  <c r="M4140" i="3" s="1"/>
  <c r="L4141" i="3"/>
  <c r="M4141" i="3" s="1"/>
  <c r="L4142" i="3"/>
  <c r="M4142" i="3" s="1"/>
  <c r="L4143" i="3"/>
  <c r="M4143" i="3" s="1"/>
  <c r="L4144" i="3"/>
  <c r="M4144" i="3" s="1"/>
  <c r="L4145" i="3"/>
  <c r="M4145" i="3" s="1"/>
  <c r="L4146" i="3"/>
  <c r="M4146" i="3" s="1"/>
  <c r="L4147" i="3"/>
  <c r="M4147" i="3" s="1"/>
  <c r="L4148" i="3"/>
  <c r="M4148" i="3" s="1"/>
  <c r="L4149" i="3"/>
  <c r="M4149" i="3" s="1"/>
  <c r="L4150" i="3"/>
  <c r="M4150" i="3" s="1"/>
  <c r="L4151" i="3"/>
  <c r="M4151" i="3" s="1"/>
  <c r="L4152" i="3"/>
  <c r="M4152" i="3" s="1"/>
  <c r="L4153" i="3"/>
  <c r="M4153" i="3" s="1"/>
  <c r="L4154" i="3"/>
  <c r="M4154" i="3" s="1"/>
  <c r="L4155" i="3"/>
  <c r="M4155" i="3" s="1"/>
  <c r="L4156" i="3"/>
  <c r="M4156" i="3" s="1"/>
  <c r="L4157" i="3"/>
  <c r="M4157" i="3" s="1"/>
  <c r="L4158" i="3"/>
  <c r="M4158" i="3" s="1"/>
  <c r="L4159" i="3"/>
  <c r="M4159" i="3" s="1"/>
  <c r="L4160" i="3"/>
  <c r="M4160" i="3" s="1"/>
  <c r="L4161" i="3"/>
  <c r="M4161" i="3" s="1"/>
  <c r="L4162" i="3"/>
  <c r="M4162" i="3" s="1"/>
  <c r="L4163" i="3"/>
  <c r="M4163" i="3" s="1"/>
  <c r="L4164" i="3"/>
  <c r="M4164" i="3" s="1"/>
  <c r="L4165" i="3"/>
  <c r="M4165" i="3" s="1"/>
  <c r="L4166" i="3"/>
  <c r="M4166" i="3" s="1"/>
  <c r="L4167" i="3"/>
  <c r="M4167" i="3" s="1"/>
  <c r="L4168" i="3"/>
  <c r="M4168" i="3" s="1"/>
  <c r="L4169" i="3"/>
  <c r="M4169" i="3" s="1"/>
  <c r="L4170" i="3"/>
  <c r="M4170" i="3" s="1"/>
  <c r="L4171" i="3"/>
  <c r="M4171" i="3" s="1"/>
  <c r="L4172" i="3"/>
  <c r="M4172" i="3" s="1"/>
  <c r="L4173" i="3"/>
  <c r="M4173" i="3" s="1"/>
  <c r="L4174" i="3"/>
  <c r="M4174" i="3" s="1"/>
  <c r="L4175" i="3"/>
  <c r="M4175" i="3" s="1"/>
  <c r="L4176" i="3"/>
  <c r="M4176" i="3" s="1"/>
  <c r="L4177" i="3"/>
  <c r="M4177" i="3" s="1"/>
  <c r="L4178" i="3"/>
  <c r="M4178" i="3" s="1"/>
  <c r="L4179" i="3"/>
  <c r="M4179" i="3" s="1"/>
  <c r="L4180" i="3"/>
  <c r="M4180" i="3" s="1"/>
  <c r="L4181" i="3"/>
  <c r="M4181" i="3" s="1"/>
  <c r="L4182" i="3"/>
  <c r="M4182" i="3" s="1"/>
  <c r="L4183" i="3"/>
  <c r="M4183" i="3" s="1"/>
  <c r="L4184" i="3"/>
  <c r="M4184" i="3" s="1"/>
  <c r="L4185" i="3"/>
  <c r="M4185" i="3" s="1"/>
  <c r="L4186" i="3"/>
  <c r="M4186" i="3" s="1"/>
  <c r="L4187" i="3"/>
  <c r="M4187" i="3" s="1"/>
  <c r="L4188" i="3"/>
  <c r="M4188" i="3" s="1"/>
  <c r="L4189" i="3"/>
  <c r="M4189" i="3" s="1"/>
  <c r="L4190" i="3"/>
  <c r="M4190" i="3" s="1"/>
  <c r="L4191" i="3"/>
  <c r="M4191" i="3" s="1"/>
  <c r="L4192" i="3"/>
  <c r="M4192" i="3" s="1"/>
  <c r="L4193" i="3"/>
  <c r="M4193" i="3" s="1"/>
  <c r="L4194" i="3"/>
  <c r="M4194" i="3" s="1"/>
  <c r="L4195" i="3"/>
  <c r="M4195" i="3" s="1"/>
  <c r="L4196" i="3"/>
  <c r="M4196" i="3" s="1"/>
  <c r="L4197" i="3"/>
  <c r="M4197" i="3" s="1"/>
  <c r="L4198" i="3"/>
  <c r="M4198" i="3" s="1"/>
  <c r="L4199" i="3"/>
  <c r="M4199" i="3" s="1"/>
  <c r="L4200" i="3"/>
  <c r="M4200" i="3" s="1"/>
  <c r="L4201" i="3"/>
  <c r="M4201" i="3" s="1"/>
  <c r="L4202" i="3"/>
  <c r="M4202" i="3" s="1"/>
  <c r="L4203" i="3"/>
  <c r="M4203" i="3" s="1"/>
  <c r="L4204" i="3"/>
  <c r="M4204" i="3" s="1"/>
  <c r="L4205" i="3"/>
  <c r="M4205" i="3" s="1"/>
  <c r="L4206" i="3"/>
  <c r="M4206" i="3" s="1"/>
  <c r="L4207" i="3"/>
  <c r="M4207" i="3" s="1"/>
  <c r="L4208" i="3"/>
  <c r="M4208" i="3" s="1"/>
  <c r="L4209" i="3"/>
  <c r="M4209" i="3" s="1"/>
  <c r="L4210" i="3"/>
  <c r="M4210" i="3" s="1"/>
  <c r="L4211" i="3"/>
  <c r="M4211" i="3" s="1"/>
  <c r="L4212" i="3"/>
  <c r="M4212" i="3" s="1"/>
  <c r="L4213" i="3"/>
  <c r="M4213" i="3" s="1"/>
  <c r="L4214" i="3"/>
  <c r="M4214" i="3" s="1"/>
  <c r="L4215" i="3"/>
  <c r="M4215" i="3" s="1"/>
  <c r="L4216" i="3"/>
  <c r="M4216" i="3" s="1"/>
  <c r="L4217" i="3"/>
  <c r="M4217" i="3" s="1"/>
  <c r="L4218" i="3"/>
  <c r="M4218" i="3" s="1"/>
  <c r="L4219" i="3"/>
  <c r="M4219" i="3" s="1"/>
  <c r="L4220" i="3"/>
  <c r="M4220" i="3" s="1"/>
  <c r="L4221" i="3"/>
  <c r="M4221" i="3" s="1"/>
  <c r="L4222" i="3"/>
  <c r="M4222" i="3" s="1"/>
  <c r="L4223" i="3"/>
  <c r="M4223" i="3" s="1"/>
  <c r="L4224" i="3"/>
  <c r="M4224" i="3" s="1"/>
  <c r="L4225" i="3"/>
  <c r="M4225" i="3" s="1"/>
  <c r="L4226" i="3"/>
  <c r="M4226" i="3" s="1"/>
  <c r="L4227" i="3"/>
  <c r="M4227" i="3" s="1"/>
  <c r="L4228" i="3"/>
  <c r="M4228" i="3" s="1"/>
  <c r="L4229" i="3"/>
  <c r="M4229" i="3" s="1"/>
  <c r="L4230" i="3"/>
  <c r="M4230" i="3" s="1"/>
  <c r="L4231" i="3"/>
  <c r="M4231" i="3" s="1"/>
  <c r="L4232" i="3"/>
  <c r="M4232" i="3" s="1"/>
  <c r="L4233" i="3"/>
  <c r="M4233" i="3" s="1"/>
  <c r="L4234" i="3"/>
  <c r="M4234" i="3" s="1"/>
  <c r="L4235" i="3"/>
  <c r="M4235" i="3" s="1"/>
  <c r="L4236" i="3"/>
  <c r="M4236" i="3" s="1"/>
  <c r="L4237" i="3"/>
  <c r="M4237" i="3" s="1"/>
  <c r="L4238" i="3"/>
  <c r="M4238" i="3" s="1"/>
  <c r="L4239" i="3"/>
  <c r="M4239" i="3" s="1"/>
  <c r="L4240" i="3"/>
  <c r="M4240" i="3" s="1"/>
  <c r="L4241" i="3"/>
  <c r="M4241" i="3" s="1"/>
  <c r="L4242" i="3"/>
  <c r="M4242" i="3" s="1"/>
  <c r="L4243" i="3"/>
  <c r="M4243" i="3" s="1"/>
  <c r="L4244" i="3"/>
  <c r="M4244" i="3" s="1"/>
  <c r="L4245" i="3"/>
  <c r="M4245" i="3" s="1"/>
  <c r="L4246" i="3"/>
  <c r="M4246" i="3" s="1"/>
  <c r="L4247" i="3"/>
  <c r="M4247" i="3" s="1"/>
  <c r="L4248" i="3"/>
  <c r="M4248" i="3" s="1"/>
  <c r="L4249" i="3"/>
  <c r="M4249" i="3" s="1"/>
  <c r="L4250" i="3"/>
  <c r="M4250" i="3" s="1"/>
  <c r="L4251" i="3"/>
  <c r="M4251" i="3" s="1"/>
  <c r="L4252" i="3"/>
  <c r="M4252" i="3" s="1"/>
  <c r="L4253" i="3"/>
  <c r="M4253" i="3" s="1"/>
  <c r="L4254" i="3"/>
  <c r="M4254" i="3" s="1"/>
  <c r="L4255" i="3"/>
  <c r="M4255" i="3" s="1"/>
  <c r="L4256" i="3"/>
  <c r="M4256" i="3" s="1"/>
  <c r="L4257" i="3"/>
  <c r="M4257" i="3" s="1"/>
  <c r="L4258" i="3"/>
  <c r="M4258" i="3" s="1"/>
  <c r="L4259" i="3"/>
  <c r="M4259" i="3" s="1"/>
  <c r="L4260" i="3"/>
  <c r="M4260" i="3" s="1"/>
  <c r="L4261" i="3"/>
  <c r="M4261" i="3" s="1"/>
  <c r="L4262" i="3"/>
  <c r="M4262" i="3" s="1"/>
  <c r="L4263" i="3"/>
  <c r="M4263" i="3" s="1"/>
  <c r="L4264" i="3"/>
  <c r="M4264" i="3" s="1"/>
  <c r="L4265" i="3"/>
  <c r="M4265" i="3" s="1"/>
  <c r="L4266" i="3"/>
  <c r="M4266" i="3" s="1"/>
  <c r="L4267" i="3"/>
  <c r="M4267" i="3" s="1"/>
  <c r="L4268" i="3"/>
  <c r="M4268" i="3" s="1"/>
  <c r="L4269" i="3"/>
  <c r="M4269" i="3" s="1"/>
  <c r="L4270" i="3"/>
  <c r="M4270" i="3" s="1"/>
  <c r="L4271" i="3"/>
  <c r="M4271" i="3" s="1"/>
  <c r="L4272" i="3"/>
  <c r="M4272" i="3" s="1"/>
  <c r="L4273" i="3"/>
  <c r="M4273" i="3" s="1"/>
  <c r="L4274" i="3"/>
  <c r="M4274" i="3" s="1"/>
  <c r="L4275" i="3"/>
  <c r="M4275" i="3" s="1"/>
  <c r="L4276" i="3"/>
  <c r="M4276" i="3" s="1"/>
  <c r="L4277" i="3"/>
  <c r="M4277" i="3" s="1"/>
  <c r="L4278" i="3"/>
  <c r="M4278" i="3" s="1"/>
  <c r="L4279" i="3"/>
  <c r="M4279" i="3" s="1"/>
  <c r="L4280" i="3"/>
  <c r="M4280" i="3" s="1"/>
  <c r="L4281" i="3"/>
  <c r="M4281" i="3" s="1"/>
  <c r="L4282" i="3"/>
  <c r="M4282" i="3" s="1"/>
  <c r="L4283" i="3"/>
  <c r="M4283" i="3" s="1"/>
  <c r="L4284" i="3"/>
  <c r="M4284" i="3" s="1"/>
  <c r="L4285" i="3"/>
  <c r="M4285" i="3" s="1"/>
  <c r="L4286" i="3"/>
  <c r="M4286" i="3" s="1"/>
  <c r="L4287" i="3"/>
  <c r="M4287" i="3" s="1"/>
  <c r="L4288" i="3"/>
  <c r="M4288" i="3" s="1"/>
  <c r="L4289" i="3"/>
  <c r="M4289" i="3" s="1"/>
  <c r="L4290" i="3"/>
  <c r="M4290" i="3" s="1"/>
  <c r="L4291" i="3"/>
  <c r="M4291" i="3" s="1"/>
  <c r="L4292" i="3"/>
  <c r="M4292" i="3" s="1"/>
  <c r="L4293" i="3"/>
  <c r="M4293" i="3" s="1"/>
  <c r="L4294" i="3"/>
  <c r="M4294" i="3" s="1"/>
  <c r="L4295" i="3"/>
  <c r="M4295" i="3" s="1"/>
  <c r="L4296" i="3"/>
  <c r="M4296" i="3" s="1"/>
  <c r="L4297" i="3"/>
  <c r="M4297" i="3" s="1"/>
  <c r="L4298" i="3"/>
  <c r="M4298" i="3" s="1"/>
  <c r="L4299" i="3"/>
  <c r="M4299" i="3" s="1"/>
  <c r="L4300" i="3"/>
  <c r="M4300" i="3" s="1"/>
  <c r="L4301" i="3"/>
  <c r="M4301" i="3" s="1"/>
  <c r="L4302" i="3"/>
  <c r="M4302" i="3" s="1"/>
  <c r="L4303" i="3"/>
  <c r="M4303" i="3" s="1"/>
  <c r="L4304" i="3"/>
  <c r="M4304" i="3" s="1"/>
  <c r="L4305" i="3"/>
  <c r="M4305" i="3" s="1"/>
  <c r="L4306" i="3"/>
  <c r="M4306" i="3" s="1"/>
  <c r="L4307" i="3"/>
  <c r="M4307" i="3" s="1"/>
  <c r="L4308" i="3"/>
  <c r="M4308" i="3" s="1"/>
  <c r="L4309" i="3"/>
  <c r="M4309" i="3" s="1"/>
  <c r="L4310" i="3"/>
  <c r="M4310" i="3" s="1"/>
  <c r="L4311" i="3"/>
  <c r="M4311" i="3" s="1"/>
  <c r="L4312" i="3"/>
  <c r="M4312" i="3" s="1"/>
  <c r="L4313" i="3"/>
  <c r="M4313" i="3" s="1"/>
  <c r="L4314" i="3"/>
  <c r="M4314" i="3" s="1"/>
  <c r="L4315" i="3"/>
  <c r="M4315" i="3" s="1"/>
  <c r="L4316" i="3"/>
  <c r="M4316" i="3" s="1"/>
  <c r="L4317" i="3"/>
  <c r="M4317" i="3" s="1"/>
  <c r="L4318" i="3"/>
  <c r="M4318" i="3" s="1"/>
  <c r="L4319" i="3"/>
  <c r="M4319" i="3" s="1"/>
  <c r="L4320" i="3"/>
  <c r="M4320" i="3" s="1"/>
  <c r="L4321" i="3"/>
  <c r="M4321" i="3" s="1"/>
  <c r="L4322" i="3"/>
  <c r="M4322" i="3" s="1"/>
  <c r="L4323" i="3"/>
  <c r="M4323" i="3" s="1"/>
  <c r="L4324" i="3"/>
  <c r="M4324" i="3" s="1"/>
  <c r="L4325" i="3"/>
  <c r="M4325" i="3" s="1"/>
  <c r="L4326" i="3"/>
  <c r="M4326" i="3" s="1"/>
  <c r="L4327" i="3"/>
  <c r="M4327" i="3" s="1"/>
  <c r="L4328" i="3"/>
  <c r="M4328" i="3" s="1"/>
  <c r="L4329" i="3"/>
  <c r="M4329" i="3" s="1"/>
  <c r="L4330" i="3"/>
  <c r="M4330" i="3" s="1"/>
  <c r="L4331" i="3"/>
  <c r="M4331" i="3" s="1"/>
  <c r="L4332" i="3"/>
  <c r="M4332" i="3" s="1"/>
  <c r="L4333" i="3"/>
  <c r="M4333" i="3" s="1"/>
  <c r="L4334" i="3"/>
  <c r="M4334" i="3" s="1"/>
  <c r="L4335" i="3"/>
  <c r="M4335" i="3" s="1"/>
  <c r="L4336" i="3"/>
  <c r="M4336" i="3" s="1"/>
  <c r="L4337" i="3"/>
  <c r="M4337" i="3" s="1"/>
  <c r="L4338" i="3"/>
  <c r="M4338" i="3" s="1"/>
  <c r="L4339" i="3"/>
  <c r="M4339" i="3" s="1"/>
  <c r="L4340" i="3"/>
  <c r="M4340" i="3" s="1"/>
  <c r="L4341" i="3"/>
  <c r="M4341" i="3" s="1"/>
  <c r="L4342" i="3"/>
  <c r="M4342" i="3" s="1"/>
  <c r="L4343" i="3"/>
  <c r="M4343" i="3" s="1"/>
  <c r="L4344" i="3"/>
  <c r="M4344" i="3" s="1"/>
  <c r="L4345" i="3"/>
  <c r="M4345" i="3" s="1"/>
  <c r="L4346" i="3"/>
  <c r="M4346" i="3" s="1"/>
  <c r="L4347" i="3"/>
  <c r="M4347" i="3" s="1"/>
  <c r="L4348" i="3"/>
  <c r="M4348" i="3" s="1"/>
  <c r="L4349" i="3"/>
  <c r="M4349" i="3" s="1"/>
  <c r="L4350" i="3"/>
  <c r="M4350" i="3" s="1"/>
  <c r="L4351" i="3"/>
  <c r="M4351" i="3" s="1"/>
  <c r="L4352" i="3"/>
  <c r="M4352" i="3" s="1"/>
  <c r="L4353" i="3"/>
  <c r="M4353" i="3" s="1"/>
  <c r="L4354" i="3"/>
  <c r="M4354" i="3" s="1"/>
  <c r="L4355" i="3"/>
  <c r="M4355" i="3" s="1"/>
  <c r="L4356" i="3"/>
  <c r="M4356" i="3" s="1"/>
  <c r="L4357" i="3"/>
  <c r="M4357" i="3" s="1"/>
  <c r="L4358" i="3"/>
  <c r="M4358" i="3" s="1"/>
  <c r="L4359" i="3"/>
  <c r="M4359" i="3" s="1"/>
  <c r="L4360" i="3"/>
  <c r="M4360" i="3" s="1"/>
  <c r="L4361" i="3"/>
  <c r="M4361" i="3" s="1"/>
  <c r="L4362" i="3"/>
  <c r="M4362" i="3" s="1"/>
  <c r="L4363" i="3"/>
  <c r="M4363" i="3" s="1"/>
  <c r="L4364" i="3"/>
  <c r="M4364" i="3" s="1"/>
  <c r="L4365" i="3"/>
  <c r="M4365" i="3" s="1"/>
  <c r="L4366" i="3"/>
  <c r="M4366" i="3" s="1"/>
  <c r="L4367" i="3"/>
  <c r="M4367" i="3" s="1"/>
  <c r="L4368" i="3"/>
  <c r="M4368" i="3" s="1"/>
  <c r="L4369" i="3"/>
  <c r="M4369" i="3" s="1"/>
  <c r="L4370" i="3"/>
  <c r="M4370" i="3" s="1"/>
  <c r="L4371" i="3"/>
  <c r="M4371" i="3" s="1"/>
  <c r="L4372" i="3"/>
  <c r="M4372" i="3" s="1"/>
  <c r="L4373" i="3"/>
  <c r="M4373" i="3" s="1"/>
  <c r="L4374" i="3"/>
  <c r="M4374" i="3" s="1"/>
  <c r="L4375" i="3"/>
  <c r="M4375" i="3" s="1"/>
  <c r="L4376" i="3"/>
  <c r="M4376" i="3" s="1"/>
  <c r="L4377" i="3"/>
  <c r="M4377" i="3" s="1"/>
  <c r="L4378" i="3"/>
  <c r="M4378" i="3" s="1"/>
  <c r="L4379" i="3"/>
  <c r="M4379" i="3" s="1"/>
  <c r="L4380" i="3"/>
  <c r="M4380" i="3" s="1"/>
  <c r="L4381" i="3"/>
  <c r="M4381" i="3" s="1"/>
  <c r="L4382" i="3"/>
  <c r="M4382" i="3" s="1"/>
  <c r="L4383" i="3"/>
  <c r="M4383" i="3" s="1"/>
  <c r="L4384" i="3"/>
  <c r="M4384" i="3" s="1"/>
  <c r="L4385" i="3"/>
  <c r="M4385" i="3" s="1"/>
  <c r="L4386" i="3"/>
  <c r="M4386" i="3" s="1"/>
  <c r="L4387" i="3"/>
  <c r="M4387" i="3" s="1"/>
  <c r="L4388" i="3"/>
  <c r="M4388" i="3" s="1"/>
  <c r="L4389" i="3"/>
  <c r="M4389" i="3" s="1"/>
  <c r="L4390" i="3"/>
  <c r="M4390" i="3" s="1"/>
  <c r="L4391" i="3"/>
  <c r="M4391" i="3" s="1"/>
  <c r="L4392" i="3"/>
  <c r="M4392" i="3" s="1"/>
  <c r="L4393" i="3"/>
  <c r="M4393" i="3" s="1"/>
  <c r="L4394" i="3"/>
  <c r="M4394" i="3" s="1"/>
  <c r="L4395" i="3"/>
  <c r="M4395" i="3" s="1"/>
  <c r="L4396" i="3"/>
  <c r="M4396" i="3" s="1"/>
  <c r="L4397" i="3"/>
  <c r="M4397" i="3" s="1"/>
  <c r="L4398" i="3"/>
  <c r="M4398" i="3" s="1"/>
  <c r="L4399" i="3"/>
  <c r="M4399" i="3" s="1"/>
  <c r="L4400" i="3"/>
  <c r="M4400" i="3" s="1"/>
  <c r="L4401" i="3"/>
  <c r="M4401" i="3" s="1"/>
  <c r="L4402" i="3"/>
  <c r="M4402" i="3" s="1"/>
  <c r="L4403" i="3"/>
  <c r="M4403" i="3" s="1"/>
  <c r="L4404" i="3"/>
  <c r="M4404" i="3" s="1"/>
  <c r="L4405" i="3"/>
  <c r="M4405" i="3" s="1"/>
  <c r="L4406" i="3"/>
  <c r="M4406" i="3" s="1"/>
  <c r="L4407" i="3"/>
  <c r="M4407" i="3" s="1"/>
  <c r="L4408" i="3"/>
  <c r="M4408" i="3" s="1"/>
  <c r="L4409" i="3"/>
  <c r="M4409" i="3" s="1"/>
  <c r="L4410" i="3"/>
  <c r="M4410" i="3" s="1"/>
  <c r="L4411" i="3"/>
  <c r="M4411" i="3" s="1"/>
  <c r="L4412" i="3"/>
  <c r="M4412" i="3" s="1"/>
  <c r="L4413" i="3"/>
  <c r="M4413" i="3" s="1"/>
  <c r="L4414" i="3"/>
  <c r="M4414" i="3" s="1"/>
  <c r="L4415" i="3"/>
  <c r="M4415" i="3" s="1"/>
  <c r="L4416" i="3"/>
  <c r="M4416" i="3" s="1"/>
  <c r="L4417" i="3"/>
  <c r="M4417" i="3" s="1"/>
  <c r="L4418" i="3"/>
  <c r="M4418" i="3" s="1"/>
  <c r="L4419" i="3"/>
  <c r="M4419" i="3" s="1"/>
  <c r="L4420" i="3"/>
  <c r="M4420" i="3" s="1"/>
  <c r="L4421" i="3"/>
  <c r="M4421" i="3" s="1"/>
  <c r="L4422" i="3"/>
  <c r="M4422" i="3" s="1"/>
  <c r="L4423" i="3"/>
  <c r="M4423" i="3" s="1"/>
  <c r="L4424" i="3"/>
  <c r="M4424" i="3" s="1"/>
  <c r="L4425" i="3"/>
  <c r="M4425" i="3" s="1"/>
  <c r="L4426" i="3"/>
  <c r="M4426" i="3" s="1"/>
  <c r="L4427" i="3"/>
  <c r="M4427" i="3" s="1"/>
  <c r="L4428" i="3"/>
  <c r="M4428" i="3" s="1"/>
  <c r="L4429" i="3"/>
  <c r="M4429" i="3" s="1"/>
  <c r="L4430" i="3"/>
  <c r="M4430" i="3" s="1"/>
  <c r="L4431" i="3"/>
  <c r="M4431" i="3" s="1"/>
  <c r="L4432" i="3"/>
  <c r="M4432" i="3" s="1"/>
  <c r="L4433" i="3"/>
  <c r="M4433" i="3" s="1"/>
  <c r="L4434" i="3"/>
  <c r="M4434" i="3" s="1"/>
  <c r="L4435" i="3"/>
  <c r="M4435" i="3" s="1"/>
  <c r="L4436" i="3"/>
  <c r="M4436" i="3" s="1"/>
  <c r="L4437" i="3"/>
  <c r="M4437" i="3" s="1"/>
  <c r="L4438" i="3"/>
  <c r="M4438" i="3" s="1"/>
  <c r="L4439" i="3"/>
  <c r="M4439" i="3" s="1"/>
  <c r="L4440" i="3"/>
  <c r="M4440" i="3" s="1"/>
  <c r="L4441" i="3"/>
  <c r="M4441" i="3" s="1"/>
  <c r="L4442" i="3"/>
  <c r="M4442" i="3" s="1"/>
  <c r="L4443" i="3"/>
  <c r="M4443" i="3" s="1"/>
  <c r="L4444" i="3"/>
  <c r="M4444" i="3" s="1"/>
  <c r="L4445" i="3"/>
  <c r="M4445" i="3" s="1"/>
  <c r="L4446" i="3"/>
  <c r="M4446" i="3" s="1"/>
  <c r="L4447" i="3"/>
  <c r="M4447" i="3" s="1"/>
  <c r="L4448" i="3"/>
  <c r="M4448" i="3" s="1"/>
  <c r="L4449" i="3"/>
  <c r="M4449" i="3" s="1"/>
  <c r="L4450" i="3"/>
  <c r="M4450" i="3" s="1"/>
  <c r="L4451" i="3"/>
  <c r="M4451" i="3" s="1"/>
  <c r="L4452" i="3"/>
  <c r="M4452" i="3" s="1"/>
  <c r="L4453" i="3"/>
  <c r="M4453" i="3" s="1"/>
  <c r="L4454" i="3"/>
  <c r="M4454" i="3" s="1"/>
  <c r="L4455" i="3"/>
  <c r="M4455" i="3" s="1"/>
  <c r="L4456" i="3"/>
  <c r="M4456" i="3" s="1"/>
  <c r="L4457" i="3"/>
  <c r="M4457" i="3" s="1"/>
  <c r="L4458" i="3"/>
  <c r="M4458" i="3" s="1"/>
  <c r="L4459" i="3"/>
  <c r="M4459" i="3" s="1"/>
  <c r="L4460" i="3"/>
  <c r="M4460" i="3" s="1"/>
  <c r="L4461" i="3"/>
  <c r="M4461" i="3" s="1"/>
  <c r="L4462" i="3"/>
  <c r="M4462" i="3" s="1"/>
  <c r="L4463" i="3"/>
  <c r="M4463" i="3" s="1"/>
  <c r="L4464" i="3"/>
  <c r="M4464" i="3" s="1"/>
  <c r="L4465" i="3"/>
  <c r="M4465" i="3" s="1"/>
  <c r="L4466" i="3"/>
  <c r="M4466" i="3" s="1"/>
  <c r="L4467" i="3"/>
  <c r="M4467" i="3" s="1"/>
  <c r="L4468" i="3"/>
  <c r="M4468" i="3" s="1"/>
  <c r="L4469" i="3"/>
  <c r="M4469" i="3" s="1"/>
  <c r="L4470" i="3"/>
  <c r="M4470" i="3" s="1"/>
  <c r="L4471" i="3"/>
  <c r="M4471" i="3" s="1"/>
  <c r="L4472" i="3"/>
  <c r="M4472" i="3" s="1"/>
  <c r="L4473" i="3"/>
  <c r="M4473" i="3" s="1"/>
  <c r="L4474" i="3"/>
  <c r="M4474" i="3" s="1"/>
  <c r="L4475" i="3"/>
  <c r="M4475" i="3" s="1"/>
  <c r="L4476" i="3"/>
  <c r="M4476" i="3" s="1"/>
  <c r="L4477" i="3"/>
  <c r="M4477" i="3" s="1"/>
  <c r="L4478" i="3"/>
  <c r="M4478" i="3" s="1"/>
  <c r="L4479" i="3"/>
  <c r="M4479" i="3" s="1"/>
  <c r="L4480" i="3"/>
  <c r="M4480" i="3" s="1"/>
  <c r="L4481" i="3"/>
  <c r="M4481" i="3" s="1"/>
  <c r="L4482" i="3"/>
  <c r="M4482" i="3" s="1"/>
  <c r="L4483" i="3"/>
  <c r="M4483" i="3" s="1"/>
  <c r="L4484" i="3"/>
  <c r="M4484" i="3" s="1"/>
  <c r="L4485" i="3"/>
  <c r="M4485" i="3" s="1"/>
  <c r="L4486" i="3"/>
  <c r="M4486" i="3" s="1"/>
  <c r="L4487" i="3"/>
  <c r="M4487" i="3" s="1"/>
  <c r="L4488" i="3"/>
  <c r="M4488" i="3" s="1"/>
  <c r="L4489" i="3"/>
  <c r="M4489" i="3" s="1"/>
  <c r="L4490" i="3"/>
  <c r="M4490" i="3" s="1"/>
  <c r="L4491" i="3"/>
  <c r="M4491" i="3" s="1"/>
  <c r="L4492" i="3"/>
  <c r="M4492" i="3" s="1"/>
  <c r="L4493" i="3"/>
  <c r="M4493" i="3" s="1"/>
  <c r="L4494" i="3"/>
  <c r="M4494" i="3" s="1"/>
  <c r="L4495" i="3"/>
  <c r="M4495" i="3" s="1"/>
  <c r="L4496" i="3"/>
  <c r="M4496" i="3" s="1"/>
  <c r="L4497" i="3"/>
  <c r="M4497" i="3" s="1"/>
  <c r="L4498" i="3"/>
  <c r="M4498" i="3" s="1"/>
  <c r="L4499" i="3"/>
  <c r="M4499" i="3" s="1"/>
  <c r="L4500" i="3"/>
  <c r="M4500" i="3" s="1"/>
  <c r="L4501" i="3"/>
  <c r="M4501" i="3" s="1"/>
  <c r="L4502" i="3"/>
  <c r="M4502" i="3" s="1"/>
  <c r="L4503" i="3"/>
  <c r="M4503" i="3" s="1"/>
  <c r="L4504" i="3"/>
  <c r="M4504" i="3" s="1"/>
  <c r="L4505" i="3"/>
  <c r="M4505" i="3" s="1"/>
  <c r="L4506" i="3"/>
  <c r="M4506" i="3" s="1"/>
  <c r="L4507" i="3"/>
  <c r="M4507" i="3" s="1"/>
  <c r="L4508" i="3"/>
  <c r="M4508" i="3" s="1"/>
  <c r="L4509" i="3"/>
  <c r="M4509" i="3" s="1"/>
  <c r="L4510" i="3"/>
  <c r="M4510" i="3" s="1"/>
  <c r="L4511" i="3"/>
  <c r="M4511" i="3" s="1"/>
  <c r="L4512" i="3"/>
  <c r="M4512" i="3" s="1"/>
  <c r="L4513" i="3"/>
  <c r="M4513" i="3" s="1"/>
  <c r="L4514" i="3"/>
  <c r="M4514" i="3" s="1"/>
  <c r="L4515" i="3"/>
  <c r="M4515" i="3" s="1"/>
  <c r="L4516" i="3"/>
  <c r="M4516" i="3" s="1"/>
  <c r="L4517" i="3"/>
  <c r="M4517" i="3" s="1"/>
  <c r="L4518" i="3"/>
  <c r="M4518" i="3" s="1"/>
  <c r="L4519" i="3"/>
  <c r="M4519" i="3" s="1"/>
  <c r="L4520" i="3"/>
  <c r="M4520" i="3" s="1"/>
  <c r="L4521" i="3"/>
  <c r="M4521" i="3" s="1"/>
  <c r="L4522" i="3"/>
  <c r="M4522" i="3" s="1"/>
  <c r="L4523" i="3"/>
  <c r="M4523" i="3" s="1"/>
  <c r="L4524" i="3"/>
  <c r="M4524" i="3" s="1"/>
  <c r="L4525" i="3"/>
  <c r="M4525" i="3" s="1"/>
  <c r="L4526" i="3"/>
  <c r="M4526" i="3" s="1"/>
  <c r="L4527" i="3"/>
  <c r="M4527" i="3" s="1"/>
  <c r="L4528" i="3"/>
  <c r="M4528" i="3" s="1"/>
  <c r="L4529" i="3"/>
  <c r="M4529" i="3" s="1"/>
  <c r="L4530" i="3"/>
  <c r="M4530" i="3" s="1"/>
  <c r="L4531" i="3"/>
  <c r="M4531" i="3" s="1"/>
  <c r="L4532" i="3"/>
  <c r="M4532" i="3" s="1"/>
  <c r="L4533" i="3"/>
  <c r="M4533" i="3" s="1"/>
  <c r="L4534" i="3"/>
  <c r="M4534" i="3" s="1"/>
  <c r="L4535" i="3"/>
  <c r="M4535" i="3" s="1"/>
  <c r="L4536" i="3"/>
  <c r="M4536" i="3" s="1"/>
  <c r="L4537" i="3"/>
  <c r="M4537" i="3" s="1"/>
  <c r="L4538" i="3"/>
  <c r="M4538" i="3" s="1"/>
  <c r="L4539" i="3"/>
  <c r="M4539" i="3" s="1"/>
  <c r="L4540" i="3"/>
  <c r="M4540" i="3" s="1"/>
  <c r="L4541" i="3"/>
  <c r="M4541" i="3" s="1"/>
  <c r="L4542" i="3"/>
  <c r="M4542" i="3" s="1"/>
  <c r="L4543" i="3"/>
  <c r="M4543" i="3" s="1"/>
  <c r="L4544" i="3"/>
  <c r="M4544" i="3" s="1"/>
  <c r="L4545" i="3"/>
  <c r="M4545" i="3" s="1"/>
  <c r="L4546" i="3"/>
  <c r="M4546" i="3" s="1"/>
  <c r="L4547" i="3"/>
  <c r="M4547" i="3" s="1"/>
  <c r="L4548" i="3"/>
  <c r="M4548" i="3" s="1"/>
  <c r="L4549" i="3"/>
  <c r="M4549" i="3" s="1"/>
  <c r="L4550" i="3"/>
  <c r="M4550" i="3" s="1"/>
  <c r="L4551" i="3"/>
  <c r="M4551" i="3" s="1"/>
  <c r="L4552" i="3"/>
  <c r="M4552" i="3" s="1"/>
  <c r="L4553" i="3"/>
  <c r="M4553" i="3" s="1"/>
  <c r="L4554" i="3"/>
  <c r="M4554" i="3" s="1"/>
  <c r="L4555" i="3"/>
  <c r="M4555" i="3" s="1"/>
  <c r="L4556" i="3"/>
  <c r="M4556" i="3" s="1"/>
  <c r="L4557" i="3"/>
  <c r="M4557" i="3" s="1"/>
  <c r="L4558" i="3"/>
  <c r="M4558" i="3" s="1"/>
  <c r="L4559" i="3"/>
  <c r="M4559" i="3" s="1"/>
  <c r="L4560" i="3"/>
  <c r="M4560" i="3" s="1"/>
  <c r="L4561" i="3"/>
  <c r="M4561" i="3" s="1"/>
  <c r="L4562" i="3"/>
  <c r="M4562" i="3" s="1"/>
  <c r="L4563" i="3"/>
  <c r="M4563" i="3" s="1"/>
  <c r="L4564" i="3"/>
  <c r="M4564" i="3" s="1"/>
  <c r="L4565" i="3"/>
  <c r="M4565" i="3" s="1"/>
  <c r="L4566" i="3"/>
  <c r="M4566" i="3" s="1"/>
  <c r="L4567" i="3"/>
  <c r="M4567" i="3" s="1"/>
  <c r="L4568" i="3"/>
  <c r="M4568" i="3" s="1"/>
  <c r="L4569" i="3"/>
  <c r="M4569" i="3" s="1"/>
  <c r="L4570" i="3"/>
  <c r="M4570" i="3" s="1"/>
  <c r="L4571" i="3"/>
  <c r="M4571" i="3" s="1"/>
  <c r="L4572" i="3"/>
  <c r="M4572" i="3" s="1"/>
  <c r="L4573" i="3"/>
  <c r="M4573" i="3" s="1"/>
  <c r="L4574" i="3"/>
  <c r="M4574" i="3" s="1"/>
  <c r="L4575" i="3"/>
  <c r="M4575" i="3" s="1"/>
  <c r="L4576" i="3"/>
  <c r="M4576" i="3" s="1"/>
  <c r="L4577" i="3"/>
  <c r="M4577" i="3" s="1"/>
  <c r="L4578" i="3"/>
  <c r="M4578" i="3" s="1"/>
  <c r="L4579" i="3"/>
  <c r="M4579" i="3" s="1"/>
  <c r="L4580" i="3"/>
  <c r="M4580" i="3" s="1"/>
  <c r="L4581" i="3"/>
  <c r="M4581" i="3" s="1"/>
  <c r="L4582" i="3"/>
  <c r="M4582" i="3" s="1"/>
  <c r="L4583" i="3"/>
  <c r="M4583" i="3" s="1"/>
  <c r="L4584" i="3"/>
  <c r="M4584" i="3" s="1"/>
  <c r="L4585" i="3"/>
  <c r="M4585" i="3" s="1"/>
  <c r="L4586" i="3"/>
  <c r="M4586" i="3" s="1"/>
  <c r="L4587" i="3"/>
  <c r="M4587" i="3" s="1"/>
  <c r="L4588" i="3"/>
  <c r="M4588" i="3" s="1"/>
  <c r="L4589" i="3"/>
  <c r="M4589" i="3" s="1"/>
  <c r="L4590" i="3"/>
  <c r="M4590" i="3" s="1"/>
  <c r="L4591" i="3"/>
  <c r="M4591" i="3" s="1"/>
  <c r="L4592" i="3"/>
  <c r="M4592" i="3" s="1"/>
  <c r="L4593" i="3"/>
  <c r="M4593" i="3" s="1"/>
  <c r="L4594" i="3"/>
  <c r="M4594" i="3" s="1"/>
  <c r="L4595" i="3"/>
  <c r="M4595" i="3" s="1"/>
  <c r="L4596" i="3"/>
  <c r="M4596" i="3" s="1"/>
  <c r="L4597" i="3"/>
  <c r="M4597" i="3" s="1"/>
  <c r="L4598" i="3"/>
  <c r="M4598" i="3" s="1"/>
  <c r="L4599" i="3"/>
  <c r="M4599" i="3" s="1"/>
  <c r="L4600" i="3"/>
  <c r="M4600" i="3" s="1"/>
  <c r="L4601" i="3"/>
  <c r="M4601" i="3" s="1"/>
  <c r="L4602" i="3"/>
  <c r="M4602" i="3" s="1"/>
  <c r="L4603" i="3"/>
  <c r="M4603" i="3" s="1"/>
  <c r="L4604" i="3"/>
  <c r="M4604" i="3" s="1"/>
  <c r="L4605" i="3"/>
  <c r="M4605" i="3" s="1"/>
  <c r="L4606" i="3"/>
  <c r="M4606" i="3" s="1"/>
  <c r="L4607" i="3"/>
  <c r="M4607" i="3" s="1"/>
  <c r="L4608" i="3"/>
  <c r="M4608" i="3" s="1"/>
  <c r="L4609" i="3"/>
  <c r="M4609" i="3" s="1"/>
  <c r="L4610" i="3"/>
  <c r="M4610" i="3" s="1"/>
  <c r="L4611" i="3"/>
  <c r="M4611" i="3" s="1"/>
  <c r="L4612" i="3"/>
  <c r="M4612" i="3" s="1"/>
  <c r="L4613" i="3"/>
  <c r="M4613" i="3" s="1"/>
  <c r="L4614" i="3"/>
  <c r="M4614" i="3" s="1"/>
  <c r="L4615" i="3"/>
  <c r="M4615" i="3" s="1"/>
  <c r="L4616" i="3"/>
  <c r="M4616" i="3" s="1"/>
  <c r="L4617" i="3"/>
  <c r="M4617" i="3" s="1"/>
  <c r="L4618" i="3"/>
  <c r="M4618" i="3" s="1"/>
  <c r="L4619" i="3"/>
  <c r="M4619" i="3" s="1"/>
  <c r="L4620" i="3"/>
  <c r="M4620" i="3" s="1"/>
  <c r="L4621" i="3"/>
  <c r="M4621" i="3" s="1"/>
  <c r="L4622" i="3"/>
  <c r="M4622" i="3" s="1"/>
  <c r="L4623" i="3"/>
  <c r="M4623" i="3" s="1"/>
  <c r="L4624" i="3"/>
  <c r="M4624" i="3" s="1"/>
  <c r="L4625" i="3"/>
  <c r="M4625" i="3" s="1"/>
  <c r="L4626" i="3"/>
  <c r="M4626" i="3" s="1"/>
  <c r="L4627" i="3"/>
  <c r="M4627" i="3" s="1"/>
  <c r="L4628" i="3"/>
  <c r="M4628" i="3" s="1"/>
  <c r="L4629" i="3"/>
  <c r="M4629" i="3" s="1"/>
  <c r="L4630" i="3"/>
  <c r="M4630" i="3" s="1"/>
  <c r="L4631" i="3"/>
  <c r="M4631" i="3" s="1"/>
  <c r="L4632" i="3"/>
  <c r="M4632" i="3" s="1"/>
  <c r="L4633" i="3"/>
  <c r="M4633" i="3" s="1"/>
  <c r="L4634" i="3"/>
  <c r="M4634" i="3" s="1"/>
  <c r="L4635" i="3"/>
  <c r="M4635" i="3" s="1"/>
  <c r="L4636" i="3"/>
  <c r="M4636" i="3" s="1"/>
  <c r="L4637" i="3"/>
  <c r="M4637" i="3" s="1"/>
  <c r="L4638" i="3"/>
  <c r="M4638" i="3" s="1"/>
  <c r="L4639" i="3"/>
  <c r="M4639" i="3" s="1"/>
  <c r="L4640" i="3"/>
  <c r="M4640" i="3" s="1"/>
  <c r="L4641" i="3"/>
  <c r="M4641" i="3" s="1"/>
  <c r="L4642" i="3"/>
  <c r="M4642" i="3" s="1"/>
  <c r="L4643" i="3"/>
  <c r="M4643" i="3" s="1"/>
  <c r="L4644" i="3"/>
  <c r="M4644" i="3" s="1"/>
  <c r="L4645" i="3"/>
  <c r="M4645" i="3" s="1"/>
  <c r="L4646" i="3"/>
  <c r="M4646" i="3" s="1"/>
  <c r="L4647" i="3"/>
  <c r="M4647" i="3" s="1"/>
  <c r="L4648" i="3"/>
  <c r="M4648" i="3" s="1"/>
  <c r="L4649" i="3"/>
  <c r="M4649" i="3" s="1"/>
  <c r="L4650" i="3"/>
  <c r="M4650" i="3" s="1"/>
  <c r="L4651" i="3"/>
  <c r="M4651" i="3" s="1"/>
  <c r="L4652" i="3"/>
  <c r="M4652" i="3" s="1"/>
  <c r="L4653" i="3"/>
  <c r="M4653" i="3" s="1"/>
  <c r="L4654" i="3"/>
  <c r="M4654" i="3" s="1"/>
  <c r="L4655" i="3"/>
  <c r="M4655" i="3" s="1"/>
  <c r="L4656" i="3"/>
  <c r="M4656" i="3" s="1"/>
  <c r="L4657" i="3"/>
  <c r="M4657" i="3" s="1"/>
  <c r="L4658" i="3"/>
  <c r="M4658" i="3" s="1"/>
  <c r="L4659" i="3"/>
  <c r="M4659" i="3" s="1"/>
  <c r="L4660" i="3"/>
  <c r="M4660" i="3" s="1"/>
  <c r="L4661" i="3"/>
  <c r="M4661" i="3" s="1"/>
  <c r="L4662" i="3"/>
  <c r="M4662" i="3" s="1"/>
  <c r="L4663" i="3"/>
  <c r="M4663" i="3" s="1"/>
  <c r="L4664" i="3"/>
  <c r="M4664" i="3" s="1"/>
  <c r="L4665" i="3"/>
  <c r="M4665" i="3" s="1"/>
  <c r="L4666" i="3"/>
  <c r="M4666" i="3" s="1"/>
  <c r="L4667" i="3"/>
  <c r="M4667" i="3" s="1"/>
  <c r="L4668" i="3"/>
  <c r="M4668" i="3" s="1"/>
  <c r="L4669" i="3"/>
  <c r="M4669" i="3" s="1"/>
  <c r="L4670" i="3"/>
  <c r="M4670" i="3" s="1"/>
  <c r="L4671" i="3"/>
  <c r="M4671" i="3" s="1"/>
  <c r="L4672" i="3"/>
  <c r="M4672" i="3" s="1"/>
  <c r="L4673" i="3"/>
  <c r="M4673" i="3" s="1"/>
  <c r="L4674" i="3"/>
  <c r="M4674" i="3" s="1"/>
  <c r="L4675" i="3"/>
  <c r="M4675" i="3" s="1"/>
  <c r="L4676" i="3"/>
  <c r="M4676" i="3" s="1"/>
  <c r="L4677" i="3"/>
  <c r="M4677" i="3" s="1"/>
  <c r="L4678" i="3"/>
  <c r="M4678" i="3" s="1"/>
  <c r="L4679" i="3"/>
  <c r="M4679" i="3" s="1"/>
  <c r="L4680" i="3"/>
  <c r="M4680" i="3" s="1"/>
  <c r="L4681" i="3"/>
  <c r="M4681" i="3" s="1"/>
  <c r="L4682" i="3"/>
  <c r="M4682" i="3" s="1"/>
  <c r="L4683" i="3"/>
  <c r="M4683" i="3" s="1"/>
  <c r="L4684" i="3"/>
  <c r="M4684" i="3" s="1"/>
  <c r="L4685" i="3"/>
  <c r="M4685" i="3" s="1"/>
  <c r="L4686" i="3"/>
  <c r="M4686" i="3" s="1"/>
  <c r="L4687" i="3"/>
  <c r="M4687" i="3" s="1"/>
  <c r="L4688" i="3"/>
  <c r="M4688" i="3" s="1"/>
  <c r="L4689" i="3"/>
  <c r="M4689" i="3" s="1"/>
  <c r="L4690" i="3"/>
  <c r="M4690" i="3" s="1"/>
  <c r="L4691" i="3"/>
  <c r="M4691" i="3" s="1"/>
  <c r="L4692" i="3"/>
  <c r="M4692" i="3" s="1"/>
  <c r="L4693" i="3"/>
  <c r="M4693" i="3" s="1"/>
  <c r="L4694" i="3"/>
  <c r="M4694" i="3" s="1"/>
  <c r="L4695" i="3"/>
  <c r="M4695" i="3" s="1"/>
  <c r="L4696" i="3"/>
  <c r="M4696" i="3" s="1"/>
  <c r="L4697" i="3"/>
  <c r="M4697" i="3" s="1"/>
  <c r="L4698" i="3"/>
  <c r="M4698" i="3" s="1"/>
  <c r="L4699" i="3"/>
  <c r="M4699" i="3" s="1"/>
  <c r="L4700" i="3"/>
  <c r="M4700" i="3" s="1"/>
  <c r="L4701" i="3"/>
  <c r="M4701" i="3" s="1"/>
  <c r="L4702" i="3"/>
  <c r="M4702" i="3" s="1"/>
  <c r="L4703" i="3"/>
  <c r="M4703" i="3" s="1"/>
  <c r="L4704" i="3"/>
  <c r="M4704" i="3" s="1"/>
  <c r="L4705" i="3"/>
  <c r="M4705" i="3" s="1"/>
  <c r="L4706" i="3"/>
  <c r="M4706" i="3" s="1"/>
  <c r="L4707" i="3"/>
  <c r="M4707" i="3" s="1"/>
  <c r="L4708" i="3"/>
  <c r="M4708" i="3" s="1"/>
  <c r="L4709" i="3"/>
  <c r="M4709" i="3" s="1"/>
  <c r="L4710" i="3"/>
  <c r="M4710" i="3" s="1"/>
  <c r="L4711" i="3"/>
  <c r="M4711" i="3" s="1"/>
  <c r="L4712" i="3"/>
  <c r="M4712" i="3" s="1"/>
  <c r="L4713" i="3"/>
  <c r="M4713" i="3" s="1"/>
  <c r="L4714" i="3"/>
  <c r="M4714" i="3" s="1"/>
  <c r="L4715" i="3"/>
  <c r="M4715" i="3" s="1"/>
  <c r="L4716" i="3"/>
  <c r="M4716" i="3" s="1"/>
  <c r="L4717" i="3"/>
  <c r="M4717" i="3" s="1"/>
  <c r="L4718" i="3"/>
  <c r="M4718" i="3" s="1"/>
  <c r="L4719" i="3"/>
  <c r="M4719" i="3" s="1"/>
  <c r="L4720" i="3"/>
  <c r="M4720" i="3" s="1"/>
  <c r="L4721" i="3"/>
  <c r="M4721" i="3" s="1"/>
  <c r="L4722" i="3"/>
  <c r="M4722" i="3" s="1"/>
  <c r="L4723" i="3"/>
  <c r="M4723" i="3" s="1"/>
  <c r="L4724" i="3"/>
  <c r="M4724" i="3" s="1"/>
  <c r="L4725" i="3"/>
  <c r="M4725" i="3" s="1"/>
  <c r="L4726" i="3"/>
  <c r="M4726" i="3" s="1"/>
  <c r="L4727" i="3"/>
  <c r="M4727" i="3" s="1"/>
  <c r="L4728" i="3"/>
  <c r="M4728" i="3" s="1"/>
  <c r="L4729" i="3"/>
  <c r="M4729" i="3" s="1"/>
  <c r="L4730" i="3"/>
  <c r="M4730" i="3" s="1"/>
  <c r="L4731" i="3"/>
  <c r="M4731" i="3" s="1"/>
  <c r="L4732" i="3"/>
  <c r="M4732" i="3" s="1"/>
  <c r="L4733" i="3"/>
  <c r="M4733" i="3" s="1"/>
  <c r="L4734" i="3"/>
  <c r="M4734" i="3" s="1"/>
  <c r="L4735" i="3"/>
  <c r="M4735" i="3" s="1"/>
  <c r="L4736" i="3"/>
  <c r="M4736" i="3" s="1"/>
  <c r="L4737" i="3"/>
  <c r="M4737" i="3" s="1"/>
  <c r="L4738" i="3"/>
  <c r="M4738" i="3" s="1"/>
  <c r="L4739" i="3"/>
  <c r="M4739" i="3" s="1"/>
  <c r="L4740" i="3"/>
  <c r="M4740" i="3" s="1"/>
  <c r="L4741" i="3"/>
  <c r="M4741" i="3" s="1"/>
  <c r="L4742" i="3"/>
  <c r="M4742" i="3" s="1"/>
  <c r="L4743" i="3"/>
  <c r="M4743" i="3" s="1"/>
  <c r="L4744" i="3"/>
  <c r="M4744" i="3" s="1"/>
  <c r="L4745" i="3"/>
  <c r="M4745" i="3" s="1"/>
  <c r="L4746" i="3"/>
  <c r="M4746" i="3" s="1"/>
  <c r="L4747" i="3"/>
  <c r="M4747" i="3" s="1"/>
  <c r="L4748" i="3"/>
  <c r="M4748" i="3" s="1"/>
  <c r="L4749" i="3"/>
  <c r="M4749" i="3" s="1"/>
  <c r="L4750" i="3"/>
  <c r="M4750" i="3" s="1"/>
  <c r="L4751" i="3"/>
  <c r="M4751" i="3" s="1"/>
  <c r="L4752" i="3"/>
  <c r="M4752" i="3" s="1"/>
  <c r="L4753" i="3"/>
  <c r="M4753" i="3" s="1"/>
  <c r="L4754" i="3"/>
  <c r="M4754" i="3" s="1"/>
  <c r="L4755" i="3"/>
  <c r="M4755" i="3" s="1"/>
  <c r="L4756" i="3"/>
  <c r="M4756" i="3" s="1"/>
  <c r="L4757" i="3"/>
  <c r="M4757" i="3" s="1"/>
  <c r="L4758" i="3"/>
  <c r="M4758" i="3" s="1"/>
  <c r="L4759" i="3"/>
  <c r="M4759" i="3" s="1"/>
  <c r="L4760" i="3"/>
  <c r="M4760" i="3" s="1"/>
  <c r="L4761" i="3"/>
  <c r="M4761" i="3" s="1"/>
  <c r="L4762" i="3"/>
  <c r="M4762" i="3" s="1"/>
  <c r="L4763" i="3"/>
  <c r="M4763" i="3" s="1"/>
  <c r="L4764" i="3"/>
  <c r="M4764" i="3" s="1"/>
  <c r="L4765" i="3"/>
  <c r="M4765" i="3" s="1"/>
  <c r="L4766" i="3"/>
  <c r="M4766" i="3" s="1"/>
  <c r="L4767" i="3"/>
  <c r="M4767" i="3" s="1"/>
  <c r="L4768" i="3"/>
  <c r="M4768" i="3" s="1"/>
  <c r="L4769" i="3"/>
  <c r="M4769" i="3" s="1"/>
  <c r="L4770" i="3"/>
  <c r="M4770" i="3" s="1"/>
  <c r="L4771" i="3"/>
  <c r="M4771" i="3" s="1"/>
  <c r="L4772" i="3"/>
  <c r="M4772" i="3" s="1"/>
  <c r="L4773" i="3"/>
  <c r="M4773" i="3" s="1"/>
  <c r="L4774" i="3"/>
  <c r="M4774" i="3" s="1"/>
  <c r="L4775" i="3"/>
  <c r="M4775" i="3" s="1"/>
  <c r="L4776" i="3"/>
  <c r="M4776" i="3" s="1"/>
  <c r="L4777" i="3"/>
  <c r="M4777" i="3" s="1"/>
  <c r="L4778" i="3"/>
  <c r="M4778" i="3" s="1"/>
  <c r="L4779" i="3"/>
  <c r="M4779" i="3" s="1"/>
  <c r="L4780" i="3"/>
  <c r="M4780" i="3" s="1"/>
  <c r="L4781" i="3"/>
  <c r="M4781" i="3" s="1"/>
  <c r="L4782" i="3"/>
  <c r="M4782" i="3" s="1"/>
  <c r="L4783" i="3"/>
  <c r="M4783" i="3" s="1"/>
  <c r="L4784" i="3"/>
  <c r="M4784" i="3" s="1"/>
  <c r="L4785" i="3"/>
  <c r="M4785" i="3" s="1"/>
  <c r="L4786" i="3"/>
  <c r="M4786" i="3" s="1"/>
  <c r="L4787" i="3"/>
  <c r="M4787" i="3" s="1"/>
  <c r="L4788" i="3"/>
  <c r="M4788" i="3" s="1"/>
  <c r="L4789" i="3"/>
  <c r="M4789" i="3" s="1"/>
  <c r="L4790" i="3"/>
  <c r="M4790" i="3" s="1"/>
  <c r="L4791" i="3"/>
  <c r="M4791" i="3" s="1"/>
  <c r="L4792" i="3"/>
  <c r="M4792" i="3" s="1"/>
  <c r="L4793" i="3"/>
  <c r="M4793" i="3" s="1"/>
  <c r="L4794" i="3"/>
  <c r="M4794" i="3" s="1"/>
  <c r="L4795" i="3"/>
  <c r="M4795" i="3" s="1"/>
  <c r="L4796" i="3"/>
  <c r="M4796" i="3" s="1"/>
  <c r="L4797" i="3"/>
  <c r="M4797" i="3" s="1"/>
  <c r="L4798" i="3"/>
  <c r="M4798" i="3" s="1"/>
  <c r="L4799" i="3"/>
  <c r="M4799" i="3" s="1"/>
  <c r="L4800" i="3"/>
  <c r="M4800" i="3" s="1"/>
  <c r="L4801" i="3"/>
  <c r="M4801" i="3" s="1"/>
  <c r="L4802" i="3"/>
  <c r="M4802" i="3" s="1"/>
  <c r="L4803" i="3"/>
  <c r="M4803" i="3" s="1"/>
  <c r="L4804" i="3"/>
  <c r="M4804" i="3" s="1"/>
  <c r="L4805" i="3"/>
  <c r="M4805" i="3" s="1"/>
  <c r="L4806" i="3"/>
  <c r="M4806" i="3" s="1"/>
  <c r="L4807" i="3"/>
  <c r="M4807" i="3" s="1"/>
  <c r="L4808" i="3"/>
  <c r="M4808" i="3" s="1"/>
  <c r="L4809" i="3"/>
  <c r="M4809" i="3" s="1"/>
  <c r="L4810" i="3"/>
  <c r="M4810" i="3" s="1"/>
  <c r="L4811" i="3"/>
  <c r="M4811" i="3" s="1"/>
  <c r="L4812" i="3"/>
  <c r="M4812" i="3" s="1"/>
  <c r="L4813" i="3"/>
  <c r="M4813" i="3" s="1"/>
  <c r="L4814" i="3"/>
  <c r="M4814" i="3" s="1"/>
  <c r="L4815" i="3"/>
  <c r="M4815" i="3" s="1"/>
  <c r="L4816" i="3"/>
  <c r="M4816" i="3" s="1"/>
  <c r="L4817" i="3"/>
  <c r="M4817" i="3" s="1"/>
  <c r="L4818" i="3"/>
  <c r="M4818" i="3" s="1"/>
  <c r="L4819" i="3"/>
  <c r="M4819" i="3" s="1"/>
  <c r="L4820" i="3"/>
  <c r="M4820" i="3" s="1"/>
  <c r="L4821" i="3"/>
  <c r="M4821" i="3" s="1"/>
  <c r="L4822" i="3"/>
  <c r="M4822" i="3" s="1"/>
  <c r="L4823" i="3"/>
  <c r="M4823" i="3" s="1"/>
  <c r="L4824" i="3"/>
  <c r="M4824" i="3" s="1"/>
  <c r="L4825" i="3"/>
  <c r="M4825" i="3" s="1"/>
  <c r="L4826" i="3"/>
  <c r="M4826" i="3" s="1"/>
  <c r="L4827" i="3"/>
  <c r="M4827" i="3" s="1"/>
  <c r="L4828" i="3"/>
  <c r="M4828" i="3" s="1"/>
  <c r="L4829" i="3"/>
  <c r="M4829" i="3" s="1"/>
  <c r="L4830" i="3"/>
  <c r="M4830" i="3" s="1"/>
  <c r="L4831" i="3"/>
  <c r="M4831" i="3" s="1"/>
  <c r="L4832" i="3"/>
  <c r="M4832" i="3" s="1"/>
  <c r="L4833" i="3"/>
  <c r="M4833" i="3" s="1"/>
  <c r="L4834" i="3"/>
  <c r="M4834" i="3" s="1"/>
  <c r="L4835" i="3"/>
  <c r="M4835" i="3" s="1"/>
  <c r="L4836" i="3"/>
  <c r="M4836" i="3" s="1"/>
  <c r="L4837" i="3"/>
  <c r="M4837" i="3" s="1"/>
  <c r="L4838" i="3"/>
  <c r="M4838" i="3" s="1"/>
  <c r="L4839" i="3"/>
  <c r="M4839" i="3" s="1"/>
  <c r="L4840" i="3"/>
  <c r="M4840" i="3" s="1"/>
  <c r="L4841" i="3"/>
  <c r="M4841" i="3" s="1"/>
  <c r="L4842" i="3"/>
  <c r="M4842" i="3" s="1"/>
  <c r="L4843" i="3"/>
  <c r="M4843" i="3" s="1"/>
  <c r="L4844" i="3"/>
  <c r="M4844" i="3" s="1"/>
  <c r="L4845" i="3"/>
  <c r="M4845" i="3" s="1"/>
  <c r="L4846" i="3"/>
  <c r="M4846" i="3" s="1"/>
  <c r="L4847" i="3"/>
  <c r="M4847" i="3" s="1"/>
  <c r="L4848" i="3"/>
  <c r="M4848" i="3" s="1"/>
  <c r="L4849" i="3"/>
  <c r="M4849" i="3" s="1"/>
  <c r="L4850" i="3"/>
  <c r="M4850" i="3" s="1"/>
  <c r="L4851" i="3"/>
  <c r="M4851" i="3" s="1"/>
  <c r="L4852" i="3"/>
  <c r="M4852" i="3" s="1"/>
  <c r="L4853" i="3"/>
  <c r="M4853" i="3" s="1"/>
  <c r="L4854" i="3"/>
  <c r="M4854" i="3" s="1"/>
  <c r="L4855" i="3"/>
  <c r="M4855" i="3" s="1"/>
  <c r="L4856" i="3"/>
  <c r="M4856" i="3" s="1"/>
  <c r="L4857" i="3"/>
  <c r="M4857" i="3" s="1"/>
  <c r="L4858" i="3"/>
  <c r="M4858" i="3" s="1"/>
  <c r="L4859" i="3"/>
  <c r="M4859" i="3" s="1"/>
  <c r="L4860" i="3"/>
  <c r="M4860" i="3" s="1"/>
  <c r="L4861" i="3"/>
  <c r="M4861" i="3" s="1"/>
  <c r="L4862" i="3"/>
  <c r="M4862" i="3" s="1"/>
  <c r="L4863" i="3"/>
  <c r="M4863" i="3" s="1"/>
  <c r="L4864" i="3"/>
  <c r="M4864" i="3" s="1"/>
  <c r="L4865" i="3"/>
  <c r="M4865" i="3" s="1"/>
  <c r="L4866" i="3"/>
  <c r="M4866" i="3" s="1"/>
  <c r="L4867" i="3"/>
  <c r="M4867" i="3" s="1"/>
  <c r="L4868" i="3"/>
  <c r="M4868" i="3" s="1"/>
  <c r="L4869" i="3"/>
  <c r="M4869" i="3" s="1"/>
  <c r="L4870" i="3"/>
  <c r="M4870" i="3" s="1"/>
  <c r="L4871" i="3"/>
  <c r="M4871" i="3" s="1"/>
  <c r="L4872" i="3"/>
  <c r="M4872" i="3" s="1"/>
  <c r="L4873" i="3"/>
  <c r="M4873" i="3" s="1"/>
  <c r="L4874" i="3"/>
  <c r="M4874" i="3" s="1"/>
  <c r="L4875" i="3"/>
  <c r="M4875" i="3" s="1"/>
  <c r="L4876" i="3"/>
  <c r="M4876" i="3" s="1"/>
  <c r="L4877" i="3"/>
  <c r="M4877" i="3" s="1"/>
  <c r="L4878" i="3"/>
  <c r="M4878" i="3" s="1"/>
  <c r="L4879" i="3"/>
  <c r="M4879" i="3" s="1"/>
  <c r="L4880" i="3"/>
  <c r="M4880" i="3" s="1"/>
  <c r="L4881" i="3"/>
  <c r="M4881" i="3" s="1"/>
  <c r="L4882" i="3"/>
  <c r="M4882" i="3" s="1"/>
  <c r="L4883" i="3"/>
  <c r="M4883" i="3" s="1"/>
  <c r="L4884" i="3"/>
  <c r="M4884" i="3" s="1"/>
  <c r="L4885" i="3"/>
  <c r="M4885" i="3" s="1"/>
  <c r="L4886" i="3"/>
  <c r="M4886" i="3" s="1"/>
  <c r="L4887" i="3"/>
  <c r="M4887" i="3" s="1"/>
  <c r="L4888" i="3"/>
  <c r="M4888" i="3" s="1"/>
  <c r="L4889" i="3"/>
  <c r="M4889" i="3" s="1"/>
  <c r="L4890" i="3"/>
  <c r="M4890" i="3" s="1"/>
  <c r="L4891" i="3"/>
  <c r="M4891" i="3" s="1"/>
  <c r="L4892" i="3"/>
  <c r="M4892" i="3" s="1"/>
  <c r="L4893" i="3"/>
  <c r="M4893" i="3" s="1"/>
  <c r="L4894" i="3"/>
  <c r="M4894" i="3" s="1"/>
  <c r="L4895" i="3"/>
  <c r="M4895" i="3" s="1"/>
  <c r="L4896" i="3"/>
  <c r="M4896" i="3" s="1"/>
  <c r="L4897" i="3"/>
  <c r="M4897" i="3" s="1"/>
  <c r="L4898" i="3"/>
  <c r="M4898" i="3" s="1"/>
  <c r="L4899" i="3"/>
  <c r="M4899" i="3" s="1"/>
  <c r="L4900" i="3"/>
  <c r="M4900" i="3" s="1"/>
  <c r="L4901" i="3"/>
  <c r="M4901" i="3" s="1"/>
  <c r="L4902" i="3"/>
  <c r="M4902" i="3" s="1"/>
  <c r="L4903" i="3"/>
  <c r="M4903" i="3" s="1"/>
  <c r="L4904" i="3"/>
  <c r="M4904" i="3" s="1"/>
  <c r="L4905" i="3"/>
  <c r="M4905" i="3" s="1"/>
  <c r="L4906" i="3"/>
  <c r="M4906" i="3" s="1"/>
  <c r="L4907" i="3"/>
  <c r="M4907" i="3" s="1"/>
  <c r="L4908" i="3"/>
  <c r="M4908" i="3" s="1"/>
  <c r="L4909" i="3"/>
  <c r="M4909" i="3" s="1"/>
  <c r="L4910" i="3"/>
  <c r="M4910" i="3" s="1"/>
  <c r="L4911" i="3"/>
  <c r="M4911" i="3" s="1"/>
  <c r="L4912" i="3"/>
  <c r="M4912" i="3" s="1"/>
  <c r="L4913" i="3"/>
  <c r="M4913" i="3" s="1"/>
  <c r="L4914" i="3"/>
  <c r="M4914" i="3" s="1"/>
  <c r="L4915" i="3"/>
  <c r="M4915" i="3" s="1"/>
  <c r="L4916" i="3"/>
  <c r="M4916" i="3" s="1"/>
  <c r="L4917" i="3"/>
  <c r="M4917" i="3" s="1"/>
  <c r="L4918" i="3"/>
  <c r="M4918" i="3" s="1"/>
  <c r="L4919" i="3"/>
  <c r="M4919" i="3" s="1"/>
  <c r="L4920" i="3"/>
  <c r="M4920" i="3" s="1"/>
  <c r="L4921" i="3"/>
  <c r="M4921" i="3" s="1"/>
  <c r="L4922" i="3"/>
  <c r="M4922" i="3" s="1"/>
  <c r="L4923" i="3"/>
  <c r="M4923" i="3" s="1"/>
  <c r="L4924" i="3"/>
  <c r="M4924" i="3" s="1"/>
  <c r="L4925" i="3"/>
  <c r="M4925" i="3" s="1"/>
  <c r="L4926" i="3"/>
  <c r="M4926" i="3" s="1"/>
  <c r="L4927" i="3"/>
  <c r="M4927" i="3" s="1"/>
  <c r="L4928" i="3"/>
  <c r="M4928" i="3" s="1"/>
  <c r="L4929" i="3"/>
  <c r="M4929" i="3" s="1"/>
  <c r="L4930" i="3"/>
  <c r="M4930" i="3" s="1"/>
  <c r="L4931" i="3"/>
  <c r="M4931" i="3" s="1"/>
  <c r="L4932" i="3"/>
  <c r="M4932" i="3" s="1"/>
  <c r="L4933" i="3"/>
  <c r="M4933" i="3" s="1"/>
  <c r="L4934" i="3"/>
  <c r="M4934" i="3" s="1"/>
  <c r="L4935" i="3"/>
  <c r="M4935" i="3" s="1"/>
  <c r="L4936" i="3"/>
  <c r="M4936" i="3" s="1"/>
  <c r="L4937" i="3"/>
  <c r="M4937" i="3" s="1"/>
  <c r="L4938" i="3"/>
  <c r="M4938" i="3" s="1"/>
  <c r="L4939" i="3"/>
  <c r="M4939" i="3" s="1"/>
  <c r="L4940" i="3"/>
  <c r="M4940" i="3" s="1"/>
  <c r="L4941" i="3"/>
  <c r="M4941" i="3" s="1"/>
  <c r="L4942" i="3"/>
  <c r="M4942" i="3" s="1"/>
  <c r="L4943" i="3"/>
  <c r="M4943" i="3" s="1"/>
  <c r="L4944" i="3"/>
  <c r="M4944" i="3" s="1"/>
  <c r="L4945" i="3"/>
  <c r="M4945" i="3" s="1"/>
  <c r="L4946" i="3"/>
  <c r="M4946" i="3" s="1"/>
  <c r="L4947" i="3"/>
  <c r="M4947" i="3" s="1"/>
  <c r="L4948" i="3"/>
  <c r="M4948" i="3" s="1"/>
  <c r="L4949" i="3"/>
  <c r="M4949" i="3" s="1"/>
  <c r="L4950" i="3"/>
  <c r="M4950" i="3" s="1"/>
  <c r="L4951" i="3"/>
  <c r="M4951" i="3" s="1"/>
  <c r="L4952" i="3"/>
  <c r="M4952" i="3" s="1"/>
  <c r="L4953" i="3"/>
  <c r="M4953" i="3" s="1"/>
  <c r="L4954" i="3"/>
  <c r="M4954" i="3" s="1"/>
  <c r="L4955" i="3"/>
  <c r="M4955" i="3" s="1"/>
  <c r="L4956" i="3"/>
  <c r="M4956" i="3" s="1"/>
  <c r="L4957" i="3"/>
  <c r="M4957" i="3" s="1"/>
  <c r="L4958" i="3"/>
  <c r="M4958" i="3" s="1"/>
  <c r="L4959" i="3"/>
  <c r="M4959" i="3" s="1"/>
  <c r="L4960" i="3"/>
  <c r="M4960" i="3" s="1"/>
  <c r="L4961" i="3"/>
  <c r="M4961" i="3" s="1"/>
  <c r="L4962" i="3"/>
  <c r="M4962" i="3" s="1"/>
  <c r="L4963" i="3"/>
  <c r="M4963" i="3" s="1"/>
  <c r="L4964" i="3"/>
  <c r="M4964" i="3" s="1"/>
  <c r="L4965" i="3"/>
  <c r="M4965" i="3" s="1"/>
  <c r="L4966" i="3"/>
  <c r="M4966" i="3" s="1"/>
  <c r="L4967" i="3"/>
  <c r="M4967" i="3" s="1"/>
  <c r="L4968" i="3"/>
  <c r="M4968" i="3" s="1"/>
  <c r="L4969" i="3"/>
  <c r="M4969" i="3" s="1"/>
  <c r="L4970" i="3"/>
  <c r="M4970" i="3" s="1"/>
  <c r="L4971" i="3"/>
  <c r="M4971" i="3" s="1"/>
  <c r="L4972" i="3"/>
  <c r="M4972" i="3" s="1"/>
  <c r="L4973" i="3"/>
  <c r="M4973" i="3" s="1"/>
  <c r="L4974" i="3"/>
  <c r="M4974" i="3" s="1"/>
  <c r="L4975" i="3"/>
  <c r="M4975" i="3" s="1"/>
  <c r="L4976" i="3"/>
  <c r="M4976" i="3" s="1"/>
  <c r="L4977" i="3"/>
  <c r="M4977" i="3" s="1"/>
  <c r="L4978" i="3"/>
  <c r="M4978" i="3" s="1"/>
  <c r="L4979" i="3"/>
  <c r="M4979" i="3" s="1"/>
  <c r="L4980" i="3"/>
  <c r="M4980" i="3" s="1"/>
  <c r="L4981" i="3"/>
  <c r="M4981" i="3" s="1"/>
  <c r="L4982" i="3"/>
  <c r="M4982" i="3" s="1"/>
  <c r="L4983" i="3"/>
  <c r="M4983" i="3" s="1"/>
  <c r="L4984" i="3"/>
  <c r="M4984" i="3" s="1"/>
  <c r="L4985" i="3"/>
  <c r="M4985" i="3" s="1"/>
  <c r="L4986" i="3"/>
  <c r="M4986" i="3" s="1"/>
  <c r="L4987" i="3"/>
  <c r="M4987" i="3" s="1"/>
  <c r="L4988" i="3"/>
  <c r="M4988" i="3" s="1"/>
  <c r="L4989" i="3"/>
  <c r="M4989" i="3" s="1"/>
  <c r="L4990" i="3"/>
  <c r="M4990" i="3" s="1"/>
  <c r="L4991" i="3"/>
  <c r="M4991" i="3" s="1"/>
  <c r="L4992" i="3"/>
  <c r="M4992" i="3" s="1"/>
  <c r="L4993" i="3"/>
  <c r="M4993" i="3" s="1"/>
  <c r="L4994" i="3"/>
  <c r="M4994" i="3" s="1"/>
  <c r="L4995" i="3"/>
  <c r="M4995" i="3" s="1"/>
  <c r="L4996" i="3"/>
  <c r="M4996" i="3" s="1"/>
  <c r="L4997" i="3"/>
  <c r="M4997" i="3" s="1"/>
  <c r="L4998" i="3"/>
  <c r="M4998" i="3" s="1"/>
  <c r="L4999" i="3"/>
  <c r="M4999" i="3" s="1"/>
  <c r="L5000" i="3"/>
  <c r="M5000" i="3" s="1"/>
  <c r="L5001" i="3"/>
  <c r="M5001" i="3" s="1"/>
  <c r="L5002" i="3"/>
  <c r="M5002" i="3" s="1"/>
  <c r="L5003" i="3"/>
  <c r="M5003" i="3" s="1"/>
  <c r="L5004" i="3"/>
  <c r="M5004" i="3" s="1"/>
  <c r="L5005" i="3"/>
  <c r="M5005" i="3" s="1"/>
  <c r="L5006" i="3"/>
  <c r="M5006" i="3" s="1"/>
  <c r="L5007" i="3"/>
  <c r="M5007" i="3" s="1"/>
  <c r="L5008" i="3"/>
  <c r="M5008" i="3" s="1"/>
  <c r="L5009" i="3"/>
  <c r="M5009" i="3" s="1"/>
  <c r="L5010" i="3"/>
  <c r="M5010" i="3" s="1"/>
  <c r="L5011" i="3"/>
  <c r="M5011" i="3" s="1"/>
  <c r="L5012" i="3"/>
  <c r="M5012" i="3" s="1"/>
  <c r="L5013" i="3"/>
  <c r="M5013" i="3" s="1"/>
  <c r="L5014" i="3"/>
  <c r="M5014" i="3" s="1"/>
  <c r="L5015" i="3"/>
  <c r="M5015" i="3" s="1"/>
  <c r="L5016" i="3"/>
  <c r="M5016" i="3" s="1"/>
  <c r="L5017" i="3"/>
  <c r="M5017" i="3" s="1"/>
  <c r="L5018" i="3"/>
  <c r="M5018" i="3" s="1"/>
  <c r="L5019" i="3"/>
  <c r="M5019" i="3" s="1"/>
  <c r="L5020" i="3"/>
  <c r="M5020" i="3" s="1"/>
  <c r="L5021" i="3"/>
  <c r="M5021" i="3" s="1"/>
  <c r="L5022" i="3"/>
  <c r="M5022" i="3" s="1"/>
  <c r="L5023" i="3"/>
  <c r="M5023" i="3" s="1"/>
  <c r="L5024" i="3"/>
  <c r="M5024" i="3" s="1"/>
  <c r="L5025" i="3"/>
  <c r="M5025" i="3" s="1"/>
  <c r="L5026" i="3"/>
  <c r="M5026" i="3" s="1"/>
  <c r="L5027" i="3"/>
  <c r="M5027" i="3" s="1"/>
  <c r="L5028" i="3"/>
  <c r="M5028" i="3" s="1"/>
  <c r="L5029" i="3"/>
  <c r="M5029" i="3" s="1"/>
  <c r="L5030" i="3"/>
  <c r="M5030" i="3" s="1"/>
  <c r="L5031" i="3"/>
  <c r="M5031" i="3" s="1"/>
  <c r="L5032" i="3"/>
  <c r="M5032" i="3" s="1"/>
  <c r="L5033" i="3"/>
  <c r="M5033" i="3" s="1"/>
  <c r="L5034" i="3"/>
  <c r="M5034" i="3" s="1"/>
  <c r="L5035" i="3"/>
  <c r="M5035" i="3" s="1"/>
  <c r="L5036" i="3"/>
  <c r="M5036" i="3" s="1"/>
  <c r="L5037" i="3"/>
  <c r="M5037" i="3" s="1"/>
  <c r="L5038" i="3"/>
  <c r="M5038" i="3" s="1"/>
  <c r="L5039" i="3"/>
  <c r="M5039" i="3" s="1"/>
  <c r="L5040" i="3"/>
  <c r="M5040" i="3" s="1"/>
  <c r="L5041" i="3"/>
  <c r="M5041" i="3" s="1"/>
  <c r="L5042" i="3"/>
  <c r="M5042" i="3" s="1"/>
  <c r="L5043" i="3"/>
  <c r="M5043" i="3" s="1"/>
  <c r="L5044" i="3"/>
  <c r="M5044" i="3" s="1"/>
  <c r="L5045" i="3"/>
  <c r="M5045" i="3" s="1"/>
  <c r="L5046" i="3"/>
  <c r="M5046" i="3" s="1"/>
  <c r="L5047" i="3"/>
  <c r="M5047" i="3" s="1"/>
  <c r="L5048" i="3"/>
  <c r="M5048" i="3" s="1"/>
  <c r="L5049" i="3"/>
  <c r="M5049" i="3" s="1"/>
  <c r="L5050" i="3"/>
  <c r="M5050" i="3" s="1"/>
  <c r="L5051" i="3"/>
  <c r="M5051" i="3" s="1"/>
  <c r="L5052" i="3"/>
  <c r="M5052" i="3" s="1"/>
  <c r="L5053" i="3"/>
  <c r="M5053" i="3" s="1"/>
  <c r="L5054" i="3"/>
  <c r="M5054" i="3" s="1"/>
  <c r="L5055" i="3"/>
  <c r="M5055" i="3" s="1"/>
  <c r="L5056" i="3"/>
  <c r="M5056" i="3" s="1"/>
  <c r="L5057" i="3"/>
  <c r="M5057" i="3" s="1"/>
  <c r="L5058" i="3"/>
  <c r="M5058" i="3" s="1"/>
  <c r="L5059" i="3"/>
  <c r="M5059" i="3" s="1"/>
  <c r="L5060" i="3"/>
  <c r="M5060" i="3" s="1"/>
  <c r="L5061" i="3"/>
  <c r="M5061" i="3" s="1"/>
  <c r="L5062" i="3"/>
  <c r="M5062" i="3" s="1"/>
  <c r="L5063" i="3"/>
  <c r="M5063" i="3" s="1"/>
  <c r="L5064" i="3"/>
  <c r="M5064" i="3" s="1"/>
  <c r="L5065" i="3"/>
  <c r="M5065" i="3" s="1"/>
  <c r="L5066" i="3"/>
  <c r="M5066" i="3" s="1"/>
  <c r="L5067" i="3"/>
  <c r="M5067" i="3" s="1"/>
  <c r="L5068" i="3"/>
  <c r="M5068" i="3" s="1"/>
  <c r="L5069" i="3"/>
  <c r="M5069" i="3" s="1"/>
  <c r="L5070" i="3"/>
  <c r="M5070" i="3" s="1"/>
  <c r="L5071" i="3"/>
  <c r="M5071" i="3" s="1"/>
  <c r="L5072" i="3"/>
  <c r="M5072" i="3" s="1"/>
  <c r="L5073" i="3"/>
  <c r="M5073" i="3" s="1"/>
  <c r="L5074" i="3"/>
  <c r="M5074" i="3" s="1"/>
  <c r="L5075" i="3"/>
  <c r="M5075" i="3" s="1"/>
  <c r="L5076" i="3"/>
  <c r="M5076" i="3" s="1"/>
  <c r="L5077" i="3"/>
  <c r="M5077" i="3" s="1"/>
  <c r="L5078" i="3"/>
  <c r="M5078" i="3" s="1"/>
  <c r="L5079" i="3"/>
  <c r="M5079" i="3" s="1"/>
  <c r="L5080" i="3"/>
  <c r="M5080" i="3" s="1"/>
  <c r="L5081" i="3"/>
  <c r="M5081" i="3" s="1"/>
  <c r="L5082" i="3"/>
  <c r="M5082" i="3" s="1"/>
  <c r="L5083" i="3"/>
  <c r="M5083" i="3" s="1"/>
  <c r="L5084" i="3"/>
  <c r="M5084" i="3" s="1"/>
  <c r="L5085" i="3"/>
  <c r="M5085" i="3" s="1"/>
  <c r="L5086" i="3"/>
  <c r="M5086" i="3" s="1"/>
  <c r="L5087" i="3"/>
  <c r="M5087" i="3" s="1"/>
  <c r="L5088" i="3"/>
  <c r="M5088" i="3" s="1"/>
  <c r="L5089" i="3"/>
  <c r="M5089" i="3" s="1"/>
  <c r="L5090" i="3"/>
  <c r="M5090" i="3" s="1"/>
  <c r="L5091" i="3"/>
  <c r="M5091" i="3" s="1"/>
  <c r="L5092" i="3"/>
  <c r="M5092" i="3" s="1"/>
  <c r="L5093" i="3"/>
  <c r="M5093" i="3" s="1"/>
  <c r="L5094" i="3"/>
  <c r="M5094" i="3" s="1"/>
  <c r="L5095" i="3"/>
  <c r="M5095" i="3" s="1"/>
  <c r="L5096" i="3"/>
  <c r="M5096" i="3" s="1"/>
  <c r="L5097" i="3"/>
  <c r="M5097" i="3" s="1"/>
  <c r="L5098" i="3"/>
  <c r="M5098" i="3" s="1"/>
  <c r="L5099" i="3"/>
  <c r="M5099" i="3" s="1"/>
  <c r="L5100" i="3"/>
  <c r="M5100" i="3" s="1"/>
  <c r="L5101" i="3"/>
  <c r="M5101" i="3" s="1"/>
  <c r="L5102" i="3"/>
  <c r="M5102" i="3" s="1"/>
  <c r="L5103" i="3"/>
  <c r="M5103" i="3" s="1"/>
  <c r="L5104" i="3"/>
  <c r="M5104" i="3" s="1"/>
  <c r="L5105" i="3"/>
  <c r="M5105" i="3" s="1"/>
  <c r="L5106" i="3"/>
  <c r="M5106" i="3" s="1"/>
  <c r="L5107" i="3"/>
  <c r="M5107" i="3" s="1"/>
  <c r="L5108" i="3"/>
  <c r="M5108" i="3" s="1"/>
  <c r="L5109" i="3"/>
  <c r="M5109" i="3" s="1"/>
  <c r="L5110" i="3"/>
  <c r="M5110" i="3" s="1"/>
  <c r="L5111" i="3"/>
  <c r="M5111" i="3" s="1"/>
  <c r="L5112" i="3"/>
  <c r="M5112" i="3" s="1"/>
  <c r="L5113" i="3"/>
  <c r="M5113" i="3" s="1"/>
  <c r="L5114" i="3"/>
  <c r="M5114" i="3" s="1"/>
  <c r="L5115" i="3"/>
  <c r="M5115" i="3" s="1"/>
  <c r="L5116" i="3"/>
  <c r="M5116" i="3" s="1"/>
  <c r="L5117" i="3"/>
  <c r="M5117" i="3" s="1"/>
  <c r="L5118" i="3"/>
  <c r="M5118" i="3" s="1"/>
  <c r="L5119" i="3"/>
  <c r="M5119" i="3" s="1"/>
  <c r="L5120" i="3"/>
  <c r="M5120" i="3" s="1"/>
  <c r="L5121" i="3"/>
  <c r="M5121" i="3" s="1"/>
  <c r="L5122" i="3"/>
  <c r="M5122" i="3" s="1"/>
  <c r="L5123" i="3"/>
  <c r="M5123" i="3" s="1"/>
  <c r="L5124" i="3"/>
  <c r="M5124" i="3" s="1"/>
  <c r="L5125" i="3"/>
  <c r="M5125" i="3" s="1"/>
  <c r="L5126" i="3"/>
  <c r="M5126" i="3" s="1"/>
  <c r="L5127" i="3"/>
  <c r="M5127" i="3" s="1"/>
  <c r="L5128" i="3"/>
  <c r="M5128" i="3" s="1"/>
  <c r="L5129" i="3"/>
  <c r="M5129" i="3" s="1"/>
  <c r="L5130" i="3"/>
  <c r="M5130" i="3" s="1"/>
  <c r="L5131" i="3"/>
  <c r="M5131" i="3" s="1"/>
  <c r="L5132" i="3"/>
  <c r="M5132" i="3" s="1"/>
  <c r="L5133" i="3"/>
  <c r="M5133" i="3" s="1"/>
  <c r="L5134" i="3"/>
  <c r="M5134" i="3" s="1"/>
  <c r="L5135" i="3"/>
  <c r="M5135" i="3" s="1"/>
  <c r="L5136" i="3"/>
  <c r="M5136" i="3" s="1"/>
  <c r="L5137" i="3"/>
  <c r="M5137" i="3" s="1"/>
  <c r="L5138" i="3"/>
  <c r="M5138" i="3" s="1"/>
  <c r="L5139" i="3"/>
  <c r="M5139" i="3" s="1"/>
  <c r="L5140" i="3"/>
  <c r="M5140" i="3" s="1"/>
  <c r="L5141" i="3"/>
  <c r="M5141" i="3" s="1"/>
  <c r="L5142" i="3"/>
  <c r="M5142" i="3" s="1"/>
  <c r="L5143" i="3"/>
  <c r="M5143" i="3" s="1"/>
  <c r="L5144" i="3"/>
  <c r="M5144" i="3" s="1"/>
  <c r="L5145" i="3"/>
  <c r="M5145" i="3" s="1"/>
  <c r="L5146" i="3"/>
  <c r="M5146" i="3" s="1"/>
  <c r="L5147" i="3"/>
  <c r="M5147" i="3" s="1"/>
  <c r="L5148" i="3"/>
  <c r="M5148" i="3" s="1"/>
  <c r="L5149" i="3"/>
  <c r="M5149" i="3" s="1"/>
  <c r="L5150" i="3"/>
  <c r="M5150" i="3" s="1"/>
  <c r="L5151" i="3"/>
  <c r="M5151" i="3" s="1"/>
  <c r="L5152" i="3"/>
  <c r="M5152" i="3" s="1"/>
  <c r="L5153" i="3"/>
  <c r="M5153" i="3" s="1"/>
  <c r="L5154" i="3"/>
  <c r="M5154" i="3" s="1"/>
  <c r="L5155" i="3"/>
  <c r="M5155" i="3" s="1"/>
  <c r="L5156" i="3"/>
  <c r="M5156" i="3" s="1"/>
  <c r="L5157" i="3"/>
  <c r="M5157" i="3" s="1"/>
  <c r="L5158" i="3"/>
  <c r="M5158" i="3" s="1"/>
  <c r="L5159" i="3"/>
  <c r="M5159" i="3" s="1"/>
  <c r="L5160" i="3"/>
  <c r="M5160" i="3" s="1"/>
  <c r="L5161" i="3"/>
  <c r="M5161" i="3" s="1"/>
  <c r="L5162" i="3"/>
  <c r="M5162" i="3" s="1"/>
  <c r="L5163" i="3"/>
  <c r="M5163" i="3" s="1"/>
  <c r="L5164" i="3"/>
  <c r="M5164" i="3" s="1"/>
  <c r="L5165" i="3"/>
  <c r="M5165" i="3" s="1"/>
  <c r="L5166" i="3"/>
  <c r="M5166" i="3" s="1"/>
  <c r="L5167" i="3"/>
  <c r="M5167" i="3" s="1"/>
  <c r="L5168" i="3"/>
  <c r="M5168" i="3" s="1"/>
  <c r="L5169" i="3"/>
  <c r="M5169" i="3" s="1"/>
  <c r="L5170" i="3"/>
  <c r="M5170" i="3" s="1"/>
  <c r="L5171" i="3"/>
  <c r="M5171" i="3" s="1"/>
  <c r="L5172" i="3"/>
  <c r="M5172" i="3" s="1"/>
  <c r="L5173" i="3"/>
  <c r="M5173" i="3" s="1"/>
  <c r="L5174" i="3"/>
  <c r="M5174" i="3" s="1"/>
  <c r="L5175" i="3"/>
  <c r="M5175" i="3" s="1"/>
  <c r="L5176" i="3"/>
  <c r="M5176" i="3" s="1"/>
  <c r="L5177" i="3"/>
  <c r="M5177" i="3" s="1"/>
  <c r="L5178" i="3"/>
  <c r="M5178" i="3" s="1"/>
  <c r="L5179" i="3"/>
  <c r="M5179" i="3" s="1"/>
  <c r="L5180" i="3"/>
  <c r="M5180" i="3" s="1"/>
  <c r="L5181" i="3"/>
  <c r="M5181" i="3" s="1"/>
  <c r="L5182" i="3"/>
  <c r="M5182" i="3" s="1"/>
  <c r="L5183" i="3"/>
  <c r="M5183" i="3" s="1"/>
  <c r="L5184" i="3"/>
  <c r="M5184" i="3" s="1"/>
  <c r="L5185" i="3"/>
  <c r="M5185" i="3" s="1"/>
  <c r="L5186" i="3"/>
  <c r="M5186" i="3" s="1"/>
  <c r="L5187" i="3"/>
  <c r="M5187" i="3" s="1"/>
  <c r="L5188" i="3"/>
  <c r="M5188" i="3" s="1"/>
  <c r="L5189" i="3"/>
  <c r="M5189" i="3" s="1"/>
  <c r="L5190" i="3"/>
  <c r="M5190" i="3" s="1"/>
  <c r="L5191" i="3"/>
  <c r="M5191" i="3" s="1"/>
  <c r="L5192" i="3"/>
  <c r="M5192" i="3" s="1"/>
  <c r="L5193" i="3"/>
  <c r="M5193" i="3" s="1"/>
  <c r="L5194" i="3"/>
  <c r="M5194" i="3" s="1"/>
  <c r="L5195" i="3"/>
  <c r="M5195" i="3" s="1"/>
  <c r="L5196" i="3"/>
  <c r="M5196" i="3" s="1"/>
  <c r="L5197" i="3"/>
  <c r="M5197" i="3" s="1"/>
  <c r="L5198" i="3"/>
  <c r="M5198" i="3" s="1"/>
  <c r="L5199" i="3"/>
  <c r="M5199" i="3" s="1"/>
  <c r="L5200" i="3"/>
  <c r="M5200" i="3" s="1"/>
  <c r="L5201" i="3"/>
  <c r="M5201" i="3" s="1"/>
  <c r="L5202" i="3"/>
  <c r="M5202" i="3" s="1"/>
  <c r="L5203" i="3"/>
  <c r="M5203" i="3" s="1"/>
  <c r="L5204" i="3"/>
  <c r="M5204" i="3" s="1"/>
  <c r="L5205" i="3"/>
  <c r="M5205" i="3" s="1"/>
  <c r="L5206" i="3"/>
  <c r="M5206" i="3" s="1"/>
  <c r="L5207" i="3"/>
  <c r="M5207" i="3" s="1"/>
  <c r="L5208" i="3"/>
  <c r="M5208" i="3" s="1"/>
  <c r="L5209" i="3"/>
  <c r="M5209" i="3" s="1"/>
  <c r="L5210" i="3"/>
  <c r="M5210" i="3" s="1"/>
  <c r="L5211" i="3"/>
  <c r="M5211" i="3" s="1"/>
  <c r="L5212" i="3"/>
  <c r="M5212" i="3" s="1"/>
  <c r="L5213" i="3"/>
  <c r="M5213" i="3" s="1"/>
  <c r="L5214" i="3"/>
  <c r="M5214" i="3" s="1"/>
  <c r="L5215" i="3"/>
  <c r="M5215" i="3" s="1"/>
  <c r="L5216" i="3"/>
  <c r="M5216" i="3" s="1"/>
  <c r="L5217" i="3"/>
  <c r="M5217" i="3" s="1"/>
  <c r="L5218" i="3"/>
  <c r="M5218" i="3" s="1"/>
  <c r="L5219" i="3"/>
  <c r="M5219" i="3" s="1"/>
  <c r="L5220" i="3"/>
  <c r="M5220" i="3" s="1"/>
  <c r="L5221" i="3"/>
  <c r="M5221" i="3" s="1"/>
  <c r="L5222" i="3"/>
  <c r="M5222" i="3" s="1"/>
  <c r="L5223" i="3"/>
  <c r="M5223" i="3" s="1"/>
  <c r="L5224" i="3"/>
  <c r="M5224" i="3" s="1"/>
  <c r="L5225" i="3"/>
  <c r="M5225" i="3" s="1"/>
  <c r="L5226" i="3"/>
  <c r="M5226" i="3" s="1"/>
  <c r="L5227" i="3"/>
  <c r="M5227" i="3" s="1"/>
  <c r="L5228" i="3"/>
  <c r="M5228" i="3" s="1"/>
  <c r="L5229" i="3"/>
  <c r="M5229" i="3" s="1"/>
  <c r="L5230" i="3"/>
  <c r="M5230" i="3" s="1"/>
  <c r="L5231" i="3"/>
  <c r="M5231" i="3" s="1"/>
  <c r="L5232" i="3"/>
  <c r="M5232" i="3" s="1"/>
  <c r="L5233" i="3"/>
  <c r="M5233" i="3" s="1"/>
  <c r="L5234" i="3"/>
  <c r="M5234" i="3" s="1"/>
  <c r="L5235" i="3"/>
  <c r="M5235" i="3" s="1"/>
  <c r="L5236" i="3"/>
  <c r="M5236" i="3" s="1"/>
  <c r="L5237" i="3"/>
  <c r="M5237" i="3" s="1"/>
  <c r="L5238" i="3"/>
  <c r="M5238" i="3" s="1"/>
  <c r="L5239" i="3"/>
  <c r="M5239" i="3" s="1"/>
  <c r="L5240" i="3"/>
  <c r="M5240" i="3" s="1"/>
  <c r="L5241" i="3"/>
  <c r="M5241" i="3" s="1"/>
  <c r="L5242" i="3"/>
  <c r="M5242" i="3" s="1"/>
  <c r="L5243" i="3"/>
  <c r="M5243" i="3" s="1"/>
  <c r="L5244" i="3"/>
  <c r="M5244" i="3" s="1"/>
  <c r="L5245" i="3"/>
  <c r="M5245" i="3" s="1"/>
  <c r="L5246" i="3"/>
  <c r="M5246" i="3" s="1"/>
  <c r="L5247" i="3"/>
  <c r="M5247" i="3" s="1"/>
  <c r="L5248" i="3"/>
  <c r="M5248" i="3" s="1"/>
  <c r="L5249" i="3"/>
  <c r="M5249" i="3" s="1"/>
  <c r="L5250" i="3"/>
  <c r="M5250" i="3" s="1"/>
  <c r="L5251" i="3"/>
  <c r="M5251" i="3" s="1"/>
  <c r="L5252" i="3"/>
  <c r="M5252" i="3" s="1"/>
  <c r="L5253" i="3"/>
  <c r="M5253" i="3" s="1"/>
  <c r="L5254" i="3"/>
  <c r="M5254" i="3" s="1"/>
  <c r="L5255" i="3"/>
  <c r="M5255" i="3" s="1"/>
  <c r="L5256" i="3"/>
  <c r="M5256" i="3" s="1"/>
  <c r="L5257" i="3"/>
  <c r="M5257" i="3" s="1"/>
  <c r="L5258" i="3"/>
  <c r="M5258" i="3" s="1"/>
  <c r="L5259" i="3"/>
  <c r="M5259" i="3" s="1"/>
  <c r="L5260" i="3"/>
  <c r="M5260" i="3" s="1"/>
  <c r="L5261" i="3"/>
  <c r="M5261" i="3" s="1"/>
  <c r="L5262" i="3"/>
  <c r="M5262" i="3" s="1"/>
  <c r="L5263" i="3"/>
  <c r="M5263" i="3" s="1"/>
  <c r="L5264" i="3"/>
  <c r="M5264" i="3" s="1"/>
  <c r="L5265" i="3"/>
  <c r="M5265" i="3" s="1"/>
  <c r="L5266" i="3"/>
  <c r="M5266" i="3" s="1"/>
  <c r="L5267" i="3"/>
  <c r="M5267" i="3" s="1"/>
  <c r="L5268" i="3"/>
  <c r="M5268" i="3" s="1"/>
  <c r="L5269" i="3"/>
  <c r="M5269" i="3" s="1"/>
  <c r="L5270" i="3"/>
  <c r="M5270" i="3" s="1"/>
  <c r="L5271" i="3"/>
  <c r="M5271" i="3" s="1"/>
  <c r="L5272" i="3"/>
  <c r="M5272" i="3" s="1"/>
  <c r="L5273" i="3"/>
  <c r="M5273" i="3" s="1"/>
  <c r="L5274" i="3"/>
  <c r="M5274" i="3" s="1"/>
  <c r="L5275" i="3"/>
  <c r="M5275" i="3" s="1"/>
  <c r="L5276" i="3"/>
  <c r="M5276" i="3" s="1"/>
  <c r="L5277" i="3"/>
  <c r="M5277" i="3" s="1"/>
  <c r="L5278" i="3"/>
  <c r="M5278" i="3" s="1"/>
  <c r="L5279" i="3"/>
  <c r="M5279" i="3" s="1"/>
  <c r="L5280" i="3"/>
  <c r="M5280" i="3" s="1"/>
  <c r="L5281" i="3"/>
  <c r="M5281" i="3" s="1"/>
  <c r="L5282" i="3"/>
  <c r="M5282" i="3" s="1"/>
  <c r="L5283" i="3"/>
  <c r="M5283" i="3" s="1"/>
  <c r="L5284" i="3"/>
  <c r="M5284" i="3" s="1"/>
  <c r="L5285" i="3"/>
  <c r="M5285" i="3" s="1"/>
  <c r="L5286" i="3"/>
  <c r="M5286" i="3" s="1"/>
  <c r="L5287" i="3"/>
  <c r="M5287" i="3" s="1"/>
  <c r="L5288" i="3"/>
  <c r="M5288" i="3" s="1"/>
  <c r="L5289" i="3"/>
  <c r="M5289" i="3" s="1"/>
  <c r="L5290" i="3"/>
  <c r="M5290" i="3" s="1"/>
  <c r="L5291" i="3"/>
  <c r="M5291" i="3" s="1"/>
  <c r="L5292" i="3"/>
  <c r="M5292" i="3" s="1"/>
  <c r="L5293" i="3"/>
  <c r="M5293" i="3" s="1"/>
  <c r="L5294" i="3"/>
  <c r="M5294" i="3" s="1"/>
  <c r="L5295" i="3"/>
  <c r="M5295" i="3" s="1"/>
  <c r="L5296" i="3"/>
  <c r="M5296" i="3" s="1"/>
  <c r="L5297" i="3"/>
  <c r="M5297" i="3" s="1"/>
  <c r="L5298" i="3"/>
  <c r="M5298" i="3" s="1"/>
  <c r="L5299" i="3"/>
  <c r="M5299" i="3" s="1"/>
  <c r="L5300" i="3"/>
  <c r="M5300" i="3" s="1"/>
  <c r="L5301" i="3"/>
  <c r="M5301" i="3" s="1"/>
  <c r="L5302" i="3"/>
  <c r="M5302" i="3" s="1"/>
  <c r="L5303" i="3"/>
  <c r="M5303" i="3" s="1"/>
  <c r="L5304" i="3"/>
  <c r="M5304" i="3" s="1"/>
  <c r="L5305" i="3"/>
  <c r="M5305" i="3" s="1"/>
  <c r="L5306" i="3"/>
  <c r="M5306" i="3" s="1"/>
  <c r="L5307" i="3"/>
  <c r="M5307" i="3" s="1"/>
  <c r="L5308" i="3"/>
  <c r="M5308" i="3" s="1"/>
  <c r="L5309" i="3"/>
  <c r="M5309" i="3" s="1"/>
  <c r="L5310" i="3"/>
  <c r="M5310" i="3" s="1"/>
  <c r="L5311" i="3"/>
  <c r="M5311" i="3" s="1"/>
  <c r="L5312" i="3"/>
  <c r="M5312" i="3" s="1"/>
  <c r="L5313" i="3"/>
  <c r="M5313" i="3" s="1"/>
  <c r="L5314" i="3"/>
  <c r="M5314" i="3" s="1"/>
  <c r="L5315" i="3"/>
  <c r="M5315" i="3" s="1"/>
  <c r="L5316" i="3"/>
  <c r="M5316" i="3" s="1"/>
  <c r="L5317" i="3"/>
  <c r="M5317" i="3" s="1"/>
  <c r="L5318" i="3"/>
  <c r="M5318" i="3" s="1"/>
  <c r="L5319" i="3"/>
  <c r="M5319" i="3" s="1"/>
  <c r="L5320" i="3"/>
  <c r="M5320" i="3" s="1"/>
  <c r="L5321" i="3"/>
  <c r="M5321" i="3" s="1"/>
  <c r="L5322" i="3"/>
  <c r="M5322" i="3" s="1"/>
  <c r="L5323" i="3"/>
  <c r="M5323" i="3" s="1"/>
  <c r="L5324" i="3"/>
  <c r="M5324" i="3" s="1"/>
  <c r="L5325" i="3"/>
  <c r="M5325" i="3" s="1"/>
  <c r="L5326" i="3"/>
  <c r="M5326" i="3" s="1"/>
  <c r="L5327" i="3"/>
  <c r="M5327" i="3" s="1"/>
  <c r="L5328" i="3"/>
  <c r="M5328" i="3" s="1"/>
  <c r="L5329" i="3"/>
  <c r="M5329" i="3" s="1"/>
  <c r="L5330" i="3"/>
  <c r="M5330" i="3" s="1"/>
  <c r="L5331" i="3"/>
  <c r="M5331" i="3" s="1"/>
  <c r="L5332" i="3"/>
  <c r="M5332" i="3" s="1"/>
  <c r="L5333" i="3"/>
  <c r="M5333" i="3" s="1"/>
  <c r="L5334" i="3"/>
  <c r="M5334" i="3" s="1"/>
  <c r="L5335" i="3"/>
  <c r="M5335" i="3" s="1"/>
  <c r="L5336" i="3"/>
  <c r="M5336" i="3" s="1"/>
  <c r="L5337" i="3"/>
  <c r="M5337" i="3" s="1"/>
  <c r="L5338" i="3"/>
  <c r="M5338" i="3" s="1"/>
  <c r="L5339" i="3"/>
  <c r="M5339" i="3" s="1"/>
  <c r="L5340" i="3"/>
  <c r="M5340" i="3" s="1"/>
  <c r="L5341" i="3"/>
  <c r="M5341" i="3" s="1"/>
  <c r="L5342" i="3"/>
  <c r="M5342" i="3" s="1"/>
  <c r="L5343" i="3"/>
  <c r="M5343" i="3" s="1"/>
  <c r="L5344" i="3"/>
  <c r="M5344" i="3" s="1"/>
  <c r="L5345" i="3"/>
  <c r="M5345" i="3" s="1"/>
  <c r="L5346" i="3"/>
  <c r="M5346" i="3" s="1"/>
  <c r="L5347" i="3"/>
  <c r="M5347" i="3" s="1"/>
  <c r="L5348" i="3"/>
  <c r="M5348" i="3" s="1"/>
  <c r="L5349" i="3"/>
  <c r="M5349" i="3" s="1"/>
  <c r="L5350" i="3"/>
  <c r="M5350" i="3" s="1"/>
  <c r="L5351" i="3"/>
  <c r="M5351" i="3" s="1"/>
  <c r="L5352" i="3"/>
  <c r="M5352" i="3" s="1"/>
  <c r="L5353" i="3"/>
  <c r="M5353" i="3" s="1"/>
  <c r="L5354" i="3"/>
  <c r="M5354" i="3" s="1"/>
  <c r="L5355" i="3"/>
  <c r="M5355" i="3" s="1"/>
  <c r="L5356" i="3"/>
  <c r="M5356" i="3" s="1"/>
  <c r="L5357" i="3"/>
  <c r="M5357" i="3" s="1"/>
  <c r="L5358" i="3"/>
  <c r="M5358" i="3" s="1"/>
  <c r="L5359" i="3"/>
  <c r="M5359" i="3" s="1"/>
  <c r="L5360" i="3"/>
  <c r="M5360" i="3" s="1"/>
  <c r="L5361" i="3"/>
  <c r="M5361" i="3" s="1"/>
  <c r="L5362" i="3"/>
  <c r="M5362" i="3" s="1"/>
  <c r="L5363" i="3"/>
  <c r="M5363" i="3" s="1"/>
  <c r="L5364" i="3"/>
  <c r="M5364" i="3" s="1"/>
  <c r="L5365" i="3"/>
  <c r="M5365" i="3" s="1"/>
  <c r="L5366" i="3"/>
  <c r="M5366" i="3" s="1"/>
  <c r="L5367" i="3"/>
  <c r="M5367" i="3" s="1"/>
  <c r="L5368" i="3"/>
  <c r="M5368" i="3" s="1"/>
  <c r="L5369" i="3"/>
  <c r="M5369" i="3" s="1"/>
  <c r="L5370" i="3"/>
  <c r="M5370" i="3" s="1"/>
  <c r="L5371" i="3"/>
  <c r="M5371" i="3" s="1"/>
  <c r="L5372" i="3"/>
  <c r="M5372" i="3" s="1"/>
  <c r="L5373" i="3"/>
  <c r="M5373" i="3" s="1"/>
  <c r="L5374" i="3"/>
  <c r="M5374" i="3" s="1"/>
  <c r="L5375" i="3"/>
  <c r="M5375" i="3" s="1"/>
  <c r="L5376" i="3"/>
  <c r="M5376" i="3" s="1"/>
  <c r="L5377" i="3"/>
  <c r="M5377" i="3" s="1"/>
  <c r="L5378" i="3"/>
  <c r="M5378" i="3" s="1"/>
  <c r="L5379" i="3"/>
  <c r="M5379" i="3" s="1"/>
  <c r="L5380" i="3"/>
  <c r="M5380" i="3" s="1"/>
  <c r="L5381" i="3"/>
  <c r="M5381" i="3" s="1"/>
  <c r="L5382" i="3"/>
  <c r="M5382" i="3" s="1"/>
  <c r="L5383" i="3"/>
  <c r="M5383" i="3" s="1"/>
  <c r="L5384" i="3"/>
  <c r="M5384" i="3" s="1"/>
  <c r="L5385" i="3"/>
  <c r="M5385" i="3" s="1"/>
  <c r="L5386" i="3"/>
  <c r="M5386" i="3" s="1"/>
  <c r="L5387" i="3"/>
  <c r="M5387" i="3" s="1"/>
  <c r="L5388" i="3"/>
  <c r="M5388" i="3" s="1"/>
  <c r="L5389" i="3"/>
  <c r="M5389" i="3" s="1"/>
  <c r="L5390" i="3"/>
  <c r="M5390" i="3" s="1"/>
  <c r="L5391" i="3"/>
  <c r="M5391" i="3" s="1"/>
  <c r="L5392" i="3"/>
  <c r="M5392" i="3" s="1"/>
  <c r="L5393" i="3"/>
  <c r="M5393" i="3" s="1"/>
  <c r="L5394" i="3"/>
  <c r="M5394" i="3" s="1"/>
  <c r="L5395" i="3"/>
  <c r="M5395" i="3" s="1"/>
  <c r="L5396" i="3"/>
  <c r="M5396" i="3" s="1"/>
  <c r="L5397" i="3"/>
  <c r="M5397" i="3" s="1"/>
  <c r="L5398" i="3"/>
  <c r="M5398" i="3" s="1"/>
  <c r="L5399" i="3"/>
  <c r="M5399" i="3" s="1"/>
  <c r="L5400" i="3"/>
  <c r="M5400" i="3" s="1"/>
  <c r="L5401" i="3"/>
  <c r="M5401" i="3" s="1"/>
  <c r="L5402" i="3"/>
  <c r="M5402" i="3" s="1"/>
  <c r="L5403" i="3"/>
  <c r="M5403" i="3" s="1"/>
  <c r="L5404" i="3"/>
  <c r="M5404" i="3" s="1"/>
  <c r="L5405" i="3"/>
  <c r="M5405" i="3" s="1"/>
  <c r="L5406" i="3"/>
  <c r="M5406" i="3" s="1"/>
  <c r="L5407" i="3"/>
  <c r="M5407" i="3" s="1"/>
  <c r="L5408" i="3"/>
  <c r="M5408" i="3" s="1"/>
  <c r="L5409" i="3"/>
  <c r="M5409" i="3" s="1"/>
  <c r="L5410" i="3"/>
  <c r="M5410" i="3" s="1"/>
  <c r="L5411" i="3"/>
  <c r="M5411" i="3" s="1"/>
  <c r="L5412" i="3"/>
  <c r="M5412" i="3" s="1"/>
  <c r="L5413" i="3"/>
  <c r="M5413" i="3" s="1"/>
  <c r="L5414" i="3"/>
  <c r="M5414" i="3" s="1"/>
  <c r="L5415" i="3"/>
  <c r="M5415" i="3" s="1"/>
  <c r="L5416" i="3"/>
  <c r="M5416" i="3" s="1"/>
  <c r="L5417" i="3"/>
  <c r="M5417" i="3" s="1"/>
  <c r="L5418" i="3"/>
  <c r="M5418" i="3" s="1"/>
  <c r="L5419" i="3"/>
  <c r="M5419" i="3" s="1"/>
  <c r="L5420" i="3"/>
  <c r="M5420" i="3" s="1"/>
  <c r="L5421" i="3"/>
  <c r="M5421" i="3" s="1"/>
  <c r="L5422" i="3"/>
  <c r="M5422" i="3" s="1"/>
  <c r="L5423" i="3"/>
  <c r="M5423" i="3" s="1"/>
  <c r="L5424" i="3"/>
  <c r="M5424" i="3" s="1"/>
  <c r="L5425" i="3"/>
  <c r="M5425" i="3" s="1"/>
  <c r="L5426" i="3"/>
  <c r="M5426" i="3" s="1"/>
  <c r="L5427" i="3"/>
  <c r="M5427" i="3" s="1"/>
  <c r="L5428" i="3"/>
  <c r="M5428" i="3" s="1"/>
  <c r="L5429" i="3"/>
  <c r="M5429" i="3" s="1"/>
  <c r="L5430" i="3"/>
  <c r="M5430" i="3" s="1"/>
  <c r="L5431" i="3"/>
  <c r="M5431" i="3" s="1"/>
  <c r="L5432" i="3"/>
  <c r="M5432" i="3" s="1"/>
  <c r="L5433" i="3"/>
  <c r="M5433" i="3" s="1"/>
  <c r="L5434" i="3"/>
  <c r="M5434" i="3" s="1"/>
  <c r="L5435" i="3"/>
  <c r="M5435" i="3" s="1"/>
  <c r="L5436" i="3"/>
  <c r="M5436" i="3" s="1"/>
  <c r="L5437" i="3"/>
  <c r="M5437" i="3" s="1"/>
  <c r="L5438" i="3"/>
  <c r="M5438" i="3" s="1"/>
  <c r="L5439" i="3"/>
  <c r="M5439" i="3" s="1"/>
  <c r="L5440" i="3"/>
  <c r="M5440" i="3" s="1"/>
  <c r="L5441" i="3"/>
  <c r="M5441" i="3" s="1"/>
  <c r="L5442" i="3"/>
  <c r="M5442" i="3" s="1"/>
  <c r="L5443" i="3"/>
  <c r="M5443" i="3" s="1"/>
  <c r="L5444" i="3"/>
  <c r="M5444" i="3" s="1"/>
  <c r="L5445" i="3"/>
  <c r="M5445" i="3" s="1"/>
  <c r="L5446" i="3"/>
  <c r="M5446" i="3" s="1"/>
  <c r="L5447" i="3"/>
  <c r="M5447" i="3" s="1"/>
  <c r="L5448" i="3"/>
  <c r="M5448" i="3" s="1"/>
  <c r="L5449" i="3"/>
  <c r="M5449" i="3" s="1"/>
  <c r="L5450" i="3"/>
  <c r="M5450" i="3" s="1"/>
  <c r="L5451" i="3"/>
  <c r="M5451" i="3" s="1"/>
  <c r="L5452" i="3"/>
  <c r="M5452" i="3" s="1"/>
  <c r="L5453" i="3"/>
  <c r="M5453" i="3" s="1"/>
  <c r="L5454" i="3"/>
  <c r="M5454" i="3" s="1"/>
  <c r="L5455" i="3"/>
  <c r="M5455" i="3" s="1"/>
  <c r="L5456" i="3"/>
  <c r="M5456" i="3" s="1"/>
  <c r="L5457" i="3"/>
  <c r="M5457" i="3" s="1"/>
  <c r="L5458" i="3"/>
  <c r="M5458" i="3" s="1"/>
  <c r="L5459" i="3"/>
  <c r="M5459" i="3" s="1"/>
  <c r="L5460" i="3"/>
  <c r="M5460" i="3" s="1"/>
  <c r="L5461" i="3"/>
  <c r="M5461" i="3" s="1"/>
  <c r="L5462" i="3"/>
  <c r="M5462" i="3" s="1"/>
  <c r="L5463" i="3"/>
  <c r="M5463" i="3" s="1"/>
  <c r="L5464" i="3"/>
  <c r="M5464" i="3" s="1"/>
  <c r="L5465" i="3"/>
  <c r="M5465" i="3" s="1"/>
  <c r="L5466" i="3"/>
  <c r="M5466" i="3" s="1"/>
  <c r="L5467" i="3"/>
  <c r="M5467" i="3" s="1"/>
  <c r="L5468" i="3"/>
  <c r="M5468" i="3" s="1"/>
  <c r="L5469" i="3"/>
  <c r="M5469" i="3" s="1"/>
  <c r="L5470" i="3"/>
  <c r="M5470" i="3" s="1"/>
  <c r="L5471" i="3"/>
  <c r="M5471" i="3" s="1"/>
  <c r="L5472" i="3"/>
  <c r="M5472" i="3" s="1"/>
  <c r="L5473" i="3"/>
  <c r="M5473" i="3" s="1"/>
  <c r="L5474" i="3"/>
  <c r="M5474" i="3" s="1"/>
  <c r="L5475" i="3"/>
  <c r="M5475" i="3" s="1"/>
  <c r="L5476" i="3"/>
  <c r="M5476" i="3" s="1"/>
  <c r="L5477" i="3"/>
  <c r="M5477" i="3" s="1"/>
  <c r="L5478" i="3"/>
  <c r="M5478" i="3" s="1"/>
  <c r="L5479" i="3"/>
  <c r="M5479" i="3" s="1"/>
  <c r="L5480" i="3"/>
  <c r="M5480" i="3" s="1"/>
  <c r="L5481" i="3"/>
  <c r="M5481" i="3" s="1"/>
  <c r="L5482" i="3"/>
  <c r="M5482" i="3" s="1"/>
  <c r="L5483" i="3"/>
  <c r="M5483" i="3" s="1"/>
  <c r="L5484" i="3"/>
  <c r="M5484" i="3" s="1"/>
  <c r="L5485" i="3"/>
  <c r="M5485" i="3" s="1"/>
  <c r="L5486" i="3"/>
  <c r="M5486" i="3" s="1"/>
  <c r="L5487" i="3"/>
  <c r="M5487" i="3" s="1"/>
  <c r="L5488" i="3"/>
  <c r="M5488" i="3" s="1"/>
  <c r="L5489" i="3"/>
  <c r="M5489" i="3" s="1"/>
  <c r="L5490" i="3"/>
  <c r="M5490" i="3" s="1"/>
  <c r="L5491" i="3"/>
  <c r="M5491" i="3" s="1"/>
  <c r="L5492" i="3"/>
  <c r="M5492" i="3" s="1"/>
  <c r="L5493" i="3"/>
  <c r="M5493" i="3" s="1"/>
  <c r="L5494" i="3"/>
  <c r="M5494" i="3" s="1"/>
  <c r="L5495" i="3"/>
  <c r="M5495" i="3" s="1"/>
  <c r="L5496" i="3"/>
  <c r="M5496" i="3" s="1"/>
  <c r="L5497" i="3"/>
  <c r="M5497" i="3" s="1"/>
  <c r="L5498" i="3"/>
  <c r="M5498" i="3" s="1"/>
  <c r="L5499" i="3"/>
  <c r="M5499" i="3" s="1"/>
  <c r="L5500" i="3"/>
  <c r="M5500" i="3" s="1"/>
  <c r="L5501" i="3"/>
  <c r="M5501" i="3" s="1"/>
  <c r="L5502" i="3"/>
  <c r="M5502" i="3" s="1"/>
  <c r="L5503" i="3"/>
  <c r="M5503" i="3" s="1"/>
  <c r="L5504" i="3"/>
  <c r="M5504" i="3" s="1"/>
  <c r="L5505" i="3"/>
  <c r="M5505" i="3" s="1"/>
  <c r="L5506" i="3"/>
  <c r="M5506" i="3" s="1"/>
  <c r="L5507" i="3"/>
  <c r="M5507" i="3" s="1"/>
  <c r="L5508" i="3"/>
  <c r="M5508" i="3" s="1"/>
  <c r="L5509" i="3"/>
  <c r="M5509" i="3" s="1"/>
  <c r="L5510" i="3"/>
  <c r="M5510" i="3" s="1"/>
  <c r="L5511" i="3"/>
  <c r="M5511" i="3" s="1"/>
  <c r="L5512" i="3"/>
  <c r="M5512" i="3" s="1"/>
  <c r="L5513" i="3"/>
  <c r="M5513" i="3" s="1"/>
  <c r="L5514" i="3"/>
  <c r="M5514" i="3" s="1"/>
  <c r="L5515" i="3"/>
  <c r="M5515" i="3" s="1"/>
  <c r="L5516" i="3"/>
  <c r="M5516" i="3" s="1"/>
  <c r="L5517" i="3"/>
  <c r="M5517" i="3" s="1"/>
  <c r="L5518" i="3"/>
  <c r="M5518" i="3" s="1"/>
  <c r="L5519" i="3"/>
  <c r="M5519" i="3" s="1"/>
  <c r="L5520" i="3"/>
  <c r="M5520" i="3" s="1"/>
  <c r="L5521" i="3"/>
  <c r="M5521" i="3" s="1"/>
  <c r="L5522" i="3"/>
  <c r="M5522" i="3" s="1"/>
  <c r="L5523" i="3"/>
  <c r="M5523" i="3" s="1"/>
  <c r="L5524" i="3"/>
  <c r="M5524" i="3" s="1"/>
  <c r="L5525" i="3"/>
  <c r="M5525" i="3" s="1"/>
  <c r="L5526" i="3"/>
  <c r="M5526" i="3" s="1"/>
  <c r="L5527" i="3"/>
  <c r="M5527" i="3" s="1"/>
  <c r="L5528" i="3"/>
  <c r="M5528" i="3" s="1"/>
  <c r="L5529" i="3"/>
  <c r="M5529" i="3" s="1"/>
  <c r="L5530" i="3"/>
  <c r="M5530" i="3" s="1"/>
  <c r="L5531" i="3"/>
  <c r="M5531" i="3" s="1"/>
  <c r="L5532" i="3"/>
  <c r="M5532" i="3" s="1"/>
  <c r="L5533" i="3"/>
  <c r="M5533" i="3" s="1"/>
  <c r="L5534" i="3"/>
  <c r="M5534" i="3" s="1"/>
  <c r="L5535" i="3"/>
  <c r="M5535" i="3" s="1"/>
  <c r="L5536" i="3"/>
  <c r="M5536" i="3" s="1"/>
  <c r="L5537" i="3"/>
  <c r="M5537" i="3" s="1"/>
  <c r="L5538" i="3"/>
  <c r="M5538" i="3" s="1"/>
  <c r="L5539" i="3"/>
  <c r="M5539" i="3" s="1"/>
  <c r="L5540" i="3"/>
  <c r="M5540" i="3" s="1"/>
  <c r="L5541" i="3"/>
  <c r="M5541" i="3" s="1"/>
  <c r="L5542" i="3"/>
  <c r="M5542" i="3" s="1"/>
  <c r="L5543" i="3"/>
  <c r="M5543" i="3" s="1"/>
  <c r="L5544" i="3"/>
  <c r="M5544" i="3" s="1"/>
  <c r="L5545" i="3"/>
  <c r="M5545" i="3" s="1"/>
  <c r="L5546" i="3"/>
  <c r="M5546" i="3" s="1"/>
  <c r="L5547" i="3"/>
  <c r="M5547" i="3" s="1"/>
  <c r="L5548" i="3"/>
  <c r="M5548" i="3" s="1"/>
  <c r="L5549" i="3"/>
  <c r="M5549" i="3" s="1"/>
  <c r="L5550" i="3"/>
  <c r="M5550" i="3" s="1"/>
  <c r="L5551" i="3"/>
  <c r="M5551" i="3" s="1"/>
  <c r="L5552" i="3"/>
  <c r="M5552" i="3" s="1"/>
  <c r="L5553" i="3"/>
  <c r="M5553" i="3" s="1"/>
  <c r="L5554" i="3"/>
  <c r="M5554" i="3" s="1"/>
  <c r="L5555" i="3"/>
  <c r="M5555" i="3" s="1"/>
  <c r="L5556" i="3"/>
  <c r="M5556" i="3" s="1"/>
  <c r="L5557" i="3"/>
  <c r="M5557" i="3" s="1"/>
  <c r="L5558" i="3"/>
  <c r="M5558" i="3" s="1"/>
  <c r="L5559" i="3"/>
  <c r="M5559" i="3" s="1"/>
  <c r="L5560" i="3"/>
  <c r="M5560" i="3" s="1"/>
  <c r="L5561" i="3"/>
  <c r="M5561" i="3" s="1"/>
  <c r="L5562" i="3"/>
  <c r="M5562" i="3" s="1"/>
  <c r="L5563" i="3"/>
  <c r="M5563" i="3" s="1"/>
  <c r="L5564" i="3"/>
  <c r="M5564" i="3" s="1"/>
  <c r="L5565" i="3"/>
  <c r="M5565" i="3" s="1"/>
  <c r="L5566" i="3"/>
  <c r="M5566" i="3" s="1"/>
  <c r="L5567" i="3"/>
  <c r="M5567" i="3" s="1"/>
  <c r="L5568" i="3"/>
  <c r="M5568" i="3" s="1"/>
  <c r="L5569" i="3"/>
  <c r="M5569" i="3" s="1"/>
  <c r="L5570" i="3"/>
  <c r="M5570" i="3" s="1"/>
  <c r="L5571" i="3"/>
  <c r="M5571" i="3" s="1"/>
  <c r="L5572" i="3"/>
  <c r="M5572" i="3" s="1"/>
  <c r="L5573" i="3"/>
  <c r="M5573" i="3" s="1"/>
  <c r="L5574" i="3"/>
  <c r="M5574" i="3" s="1"/>
  <c r="L5575" i="3"/>
  <c r="M5575" i="3" s="1"/>
  <c r="L5576" i="3"/>
  <c r="M5576" i="3" s="1"/>
  <c r="L5577" i="3"/>
  <c r="M5577" i="3" s="1"/>
  <c r="L5578" i="3"/>
  <c r="M5578" i="3" s="1"/>
  <c r="L5579" i="3"/>
  <c r="M5579" i="3" s="1"/>
  <c r="L5580" i="3"/>
  <c r="M5580" i="3" s="1"/>
  <c r="L5581" i="3"/>
  <c r="M5581" i="3" s="1"/>
  <c r="L5582" i="3"/>
  <c r="M5582" i="3" s="1"/>
  <c r="L5583" i="3"/>
  <c r="M5583" i="3" s="1"/>
  <c r="L5584" i="3"/>
  <c r="M5584" i="3" s="1"/>
  <c r="L5585" i="3"/>
  <c r="M5585" i="3" s="1"/>
  <c r="L5586" i="3"/>
  <c r="M5586" i="3" s="1"/>
  <c r="L5587" i="3"/>
  <c r="M5587" i="3" s="1"/>
  <c r="L5588" i="3"/>
  <c r="M5588" i="3" s="1"/>
  <c r="L5589" i="3"/>
  <c r="M5589" i="3" s="1"/>
  <c r="L5590" i="3"/>
  <c r="M5590" i="3" s="1"/>
  <c r="L5591" i="3"/>
  <c r="M5591" i="3" s="1"/>
  <c r="L5592" i="3"/>
  <c r="M5592" i="3" s="1"/>
  <c r="L5593" i="3"/>
  <c r="M5593" i="3" s="1"/>
  <c r="L5594" i="3"/>
  <c r="M5594" i="3" s="1"/>
  <c r="L5595" i="3"/>
  <c r="M5595" i="3" s="1"/>
  <c r="L5596" i="3"/>
  <c r="M5596" i="3" s="1"/>
  <c r="L5597" i="3"/>
  <c r="M5597" i="3" s="1"/>
  <c r="L5598" i="3"/>
  <c r="M5598" i="3" s="1"/>
  <c r="L5599" i="3"/>
  <c r="M5599" i="3" s="1"/>
  <c r="L5600" i="3"/>
  <c r="M5600" i="3" s="1"/>
  <c r="L5601" i="3"/>
  <c r="M5601" i="3" s="1"/>
  <c r="L5602" i="3"/>
  <c r="M5602" i="3" s="1"/>
  <c r="L5603" i="3"/>
  <c r="M5603" i="3" s="1"/>
  <c r="L5604" i="3"/>
  <c r="M5604" i="3" s="1"/>
  <c r="L5605" i="3"/>
  <c r="M5605" i="3" s="1"/>
  <c r="L5606" i="3"/>
  <c r="M5606" i="3" s="1"/>
  <c r="L5607" i="3"/>
  <c r="M5607" i="3" s="1"/>
  <c r="L5608" i="3"/>
  <c r="M5608" i="3" s="1"/>
  <c r="L5609" i="3"/>
  <c r="M5609" i="3" s="1"/>
  <c r="L5610" i="3"/>
  <c r="M5610" i="3" s="1"/>
  <c r="L5611" i="3"/>
  <c r="M5611" i="3" s="1"/>
  <c r="L5612" i="3"/>
  <c r="M5612" i="3" s="1"/>
  <c r="L5613" i="3"/>
  <c r="M5613" i="3" s="1"/>
  <c r="L5614" i="3"/>
  <c r="M5614" i="3" s="1"/>
  <c r="L5615" i="3"/>
  <c r="M5615" i="3" s="1"/>
  <c r="L5616" i="3"/>
  <c r="M5616" i="3" s="1"/>
  <c r="L5617" i="3"/>
  <c r="M5617" i="3" s="1"/>
  <c r="L5618" i="3"/>
  <c r="M5618" i="3" s="1"/>
  <c r="L5619" i="3"/>
  <c r="M5619" i="3" s="1"/>
  <c r="L5620" i="3"/>
  <c r="M5620" i="3" s="1"/>
  <c r="L5621" i="3"/>
  <c r="M5621" i="3" s="1"/>
  <c r="L5622" i="3"/>
  <c r="M5622" i="3" s="1"/>
  <c r="L5623" i="3"/>
  <c r="M5623" i="3" s="1"/>
  <c r="L5624" i="3"/>
  <c r="M5624" i="3" s="1"/>
  <c r="L5625" i="3"/>
  <c r="M5625" i="3" s="1"/>
  <c r="L5626" i="3"/>
  <c r="M5626" i="3" s="1"/>
  <c r="L5627" i="3"/>
  <c r="M5627" i="3" s="1"/>
  <c r="L5628" i="3"/>
  <c r="M5628" i="3" s="1"/>
  <c r="L5629" i="3"/>
  <c r="M5629" i="3" s="1"/>
  <c r="L5630" i="3"/>
  <c r="M5630" i="3" s="1"/>
  <c r="L5631" i="3"/>
  <c r="M5631" i="3" s="1"/>
  <c r="L5632" i="3"/>
  <c r="M5632" i="3" s="1"/>
  <c r="L5633" i="3"/>
  <c r="M5633" i="3" s="1"/>
  <c r="L5634" i="3"/>
  <c r="M5634" i="3" s="1"/>
  <c r="L5635" i="3"/>
  <c r="M5635" i="3" s="1"/>
  <c r="L5636" i="3"/>
  <c r="M5636" i="3" s="1"/>
  <c r="L5637" i="3"/>
  <c r="M5637" i="3" s="1"/>
  <c r="L5638" i="3"/>
  <c r="M5638" i="3" s="1"/>
  <c r="L5639" i="3"/>
  <c r="M5639" i="3" s="1"/>
  <c r="L5640" i="3"/>
  <c r="M5640" i="3" s="1"/>
  <c r="L5641" i="3"/>
  <c r="M5641" i="3" s="1"/>
  <c r="L5642" i="3"/>
  <c r="M5642" i="3" s="1"/>
  <c r="L5643" i="3"/>
  <c r="M5643" i="3" s="1"/>
  <c r="L5644" i="3"/>
  <c r="M5644" i="3" s="1"/>
  <c r="L5645" i="3"/>
  <c r="M5645" i="3" s="1"/>
  <c r="L5646" i="3"/>
  <c r="M5646" i="3" s="1"/>
  <c r="L5647" i="3"/>
  <c r="M5647" i="3" s="1"/>
  <c r="L5648" i="3"/>
  <c r="M5648" i="3" s="1"/>
  <c r="L5649" i="3"/>
  <c r="M5649" i="3" s="1"/>
  <c r="L5650" i="3"/>
  <c r="M5650" i="3" s="1"/>
  <c r="L5651" i="3"/>
  <c r="M5651" i="3" s="1"/>
  <c r="L5652" i="3"/>
  <c r="M5652" i="3" s="1"/>
  <c r="L5653" i="3"/>
  <c r="M5653" i="3" s="1"/>
  <c r="L5654" i="3"/>
  <c r="M5654" i="3" s="1"/>
  <c r="L5655" i="3"/>
  <c r="M5655" i="3" s="1"/>
  <c r="L5656" i="3"/>
  <c r="M5656" i="3" s="1"/>
  <c r="L5657" i="3"/>
  <c r="M5657" i="3" s="1"/>
  <c r="L5658" i="3"/>
  <c r="M5658" i="3" s="1"/>
  <c r="L5659" i="3"/>
  <c r="M5659" i="3" s="1"/>
  <c r="L5660" i="3"/>
  <c r="M5660" i="3" s="1"/>
  <c r="L5661" i="3"/>
  <c r="M5661" i="3" s="1"/>
  <c r="L5662" i="3"/>
  <c r="M5662" i="3" s="1"/>
  <c r="L5663" i="3"/>
  <c r="M5663" i="3" s="1"/>
  <c r="L5664" i="3"/>
  <c r="M5664" i="3" s="1"/>
  <c r="L5665" i="3"/>
  <c r="M5665" i="3" s="1"/>
  <c r="L5666" i="3"/>
  <c r="M5666" i="3" s="1"/>
  <c r="L5667" i="3"/>
  <c r="M5667" i="3" s="1"/>
  <c r="L5668" i="3"/>
  <c r="M5668" i="3" s="1"/>
  <c r="L5669" i="3"/>
  <c r="M5669" i="3" s="1"/>
  <c r="L5670" i="3"/>
  <c r="M5670" i="3" s="1"/>
  <c r="L5671" i="3"/>
  <c r="M5671" i="3" s="1"/>
  <c r="L5672" i="3"/>
  <c r="M5672" i="3" s="1"/>
  <c r="L5673" i="3"/>
  <c r="M5673" i="3" s="1"/>
  <c r="L5674" i="3"/>
  <c r="M5674" i="3" s="1"/>
  <c r="L5675" i="3"/>
  <c r="M5675" i="3" s="1"/>
  <c r="L5676" i="3"/>
  <c r="M5676" i="3" s="1"/>
  <c r="L5677" i="3"/>
  <c r="M5677" i="3" s="1"/>
  <c r="L5678" i="3"/>
  <c r="M5678" i="3" s="1"/>
  <c r="L5679" i="3"/>
  <c r="M5679" i="3" s="1"/>
  <c r="L5680" i="3"/>
  <c r="M5680" i="3" s="1"/>
  <c r="L5681" i="3"/>
  <c r="M5681" i="3" s="1"/>
  <c r="L5682" i="3"/>
  <c r="M5682" i="3" s="1"/>
  <c r="L5683" i="3"/>
  <c r="M5683" i="3" s="1"/>
  <c r="L5684" i="3"/>
  <c r="M5684" i="3" s="1"/>
  <c r="L5685" i="3"/>
  <c r="M5685" i="3" s="1"/>
  <c r="L5686" i="3"/>
  <c r="M5686" i="3" s="1"/>
  <c r="L5687" i="3"/>
  <c r="M5687" i="3" s="1"/>
  <c r="L5688" i="3"/>
  <c r="M5688" i="3" s="1"/>
  <c r="L5689" i="3"/>
  <c r="M5689" i="3" s="1"/>
  <c r="L5690" i="3"/>
  <c r="M5690" i="3" s="1"/>
  <c r="L5691" i="3"/>
  <c r="M5691" i="3" s="1"/>
  <c r="L5692" i="3"/>
  <c r="M5692" i="3" s="1"/>
  <c r="L5693" i="3"/>
  <c r="M5693" i="3" s="1"/>
  <c r="L5694" i="3"/>
  <c r="M5694" i="3" s="1"/>
  <c r="L5695" i="3"/>
  <c r="M5695" i="3" s="1"/>
  <c r="L5696" i="3"/>
  <c r="M5696" i="3" s="1"/>
  <c r="L5697" i="3"/>
  <c r="M5697" i="3" s="1"/>
  <c r="L5698" i="3"/>
  <c r="M5698" i="3" s="1"/>
  <c r="L5699" i="3"/>
  <c r="M5699" i="3" s="1"/>
  <c r="L5700" i="3"/>
  <c r="M5700" i="3" s="1"/>
  <c r="L5701" i="3"/>
  <c r="M5701" i="3" s="1"/>
  <c r="L5702" i="3"/>
  <c r="M5702" i="3" s="1"/>
  <c r="L5703" i="3"/>
  <c r="M5703" i="3" s="1"/>
  <c r="L5704" i="3"/>
  <c r="M5704" i="3" s="1"/>
  <c r="L5705" i="3"/>
  <c r="M5705" i="3" s="1"/>
  <c r="L5706" i="3"/>
  <c r="M5706" i="3" s="1"/>
  <c r="L5707" i="3"/>
  <c r="M5707" i="3" s="1"/>
  <c r="L5708" i="3"/>
  <c r="M5708" i="3" s="1"/>
  <c r="L5709" i="3"/>
  <c r="M5709" i="3" s="1"/>
  <c r="L5710" i="3"/>
  <c r="M5710" i="3" s="1"/>
  <c r="L5711" i="3"/>
  <c r="M5711" i="3" s="1"/>
  <c r="L5712" i="3"/>
  <c r="M5712" i="3" s="1"/>
  <c r="L5713" i="3"/>
  <c r="M5713" i="3" s="1"/>
  <c r="L5714" i="3"/>
  <c r="M5714" i="3" s="1"/>
  <c r="L5715" i="3"/>
  <c r="M5715" i="3" s="1"/>
  <c r="L5716" i="3"/>
  <c r="M5716" i="3" s="1"/>
  <c r="L5717" i="3"/>
  <c r="M5717" i="3" s="1"/>
  <c r="L5718" i="3"/>
  <c r="M5718" i="3" s="1"/>
  <c r="L5719" i="3"/>
  <c r="M5719" i="3" s="1"/>
  <c r="L5720" i="3"/>
  <c r="M5720" i="3" s="1"/>
  <c r="L5721" i="3"/>
  <c r="M5721" i="3" s="1"/>
  <c r="L5722" i="3"/>
  <c r="M5722" i="3" s="1"/>
  <c r="L5723" i="3"/>
  <c r="M5723" i="3" s="1"/>
  <c r="L5724" i="3"/>
  <c r="M5724" i="3" s="1"/>
  <c r="L5725" i="3"/>
  <c r="M5725" i="3" s="1"/>
  <c r="L5726" i="3"/>
  <c r="M5726" i="3" s="1"/>
  <c r="L5727" i="3"/>
  <c r="M5727" i="3" s="1"/>
  <c r="L5728" i="3"/>
  <c r="M5728" i="3" s="1"/>
  <c r="L5729" i="3"/>
  <c r="M5729" i="3" s="1"/>
  <c r="L5730" i="3"/>
  <c r="M5730" i="3" s="1"/>
  <c r="L5731" i="3"/>
  <c r="M5731" i="3" s="1"/>
  <c r="L5732" i="3"/>
  <c r="M5732" i="3" s="1"/>
  <c r="L5733" i="3"/>
  <c r="M5733" i="3" s="1"/>
  <c r="L5734" i="3"/>
  <c r="M5734" i="3" s="1"/>
  <c r="L5735" i="3"/>
  <c r="M5735" i="3" s="1"/>
  <c r="L5736" i="3"/>
  <c r="M5736" i="3" s="1"/>
  <c r="L5737" i="3"/>
  <c r="M5737" i="3" s="1"/>
  <c r="L5738" i="3"/>
  <c r="M5738" i="3" s="1"/>
  <c r="L5739" i="3"/>
  <c r="M5739" i="3" s="1"/>
  <c r="L5740" i="3"/>
  <c r="M5740" i="3" s="1"/>
  <c r="L5741" i="3"/>
  <c r="M5741" i="3" s="1"/>
  <c r="L5742" i="3"/>
  <c r="M5742" i="3" s="1"/>
  <c r="L5743" i="3"/>
  <c r="M5743" i="3" s="1"/>
  <c r="L5744" i="3"/>
  <c r="M5744" i="3" s="1"/>
  <c r="L5745" i="3"/>
  <c r="M5745" i="3" s="1"/>
  <c r="L5746" i="3"/>
  <c r="M5746" i="3" s="1"/>
  <c r="L5747" i="3"/>
  <c r="M5747" i="3" s="1"/>
  <c r="L5748" i="3"/>
  <c r="M5748" i="3" s="1"/>
  <c r="L5749" i="3"/>
  <c r="M5749" i="3" s="1"/>
  <c r="L5750" i="3"/>
  <c r="M5750" i="3" s="1"/>
  <c r="L5751" i="3"/>
  <c r="M5751" i="3" s="1"/>
  <c r="L5752" i="3"/>
  <c r="M5752" i="3" s="1"/>
  <c r="L5753" i="3"/>
  <c r="M5753" i="3" s="1"/>
  <c r="L5754" i="3"/>
  <c r="M5754" i="3" s="1"/>
  <c r="L5755" i="3"/>
  <c r="M5755" i="3" s="1"/>
  <c r="L5756" i="3"/>
  <c r="M5756" i="3" s="1"/>
  <c r="L5757" i="3"/>
  <c r="M5757" i="3" s="1"/>
  <c r="L5758" i="3"/>
  <c r="M5758" i="3" s="1"/>
  <c r="L5759" i="3"/>
  <c r="M5759" i="3" s="1"/>
  <c r="L5760" i="3"/>
  <c r="M5760" i="3" s="1"/>
  <c r="L5761" i="3"/>
  <c r="M5761" i="3" s="1"/>
  <c r="L5762" i="3"/>
  <c r="M5762" i="3" s="1"/>
  <c r="L5763" i="3"/>
  <c r="M5763" i="3" s="1"/>
  <c r="L5764" i="3"/>
  <c r="M5764" i="3" s="1"/>
  <c r="L5765" i="3"/>
  <c r="M5765" i="3" s="1"/>
  <c r="L5766" i="3"/>
  <c r="M5766" i="3" s="1"/>
  <c r="L5767" i="3"/>
  <c r="M5767" i="3" s="1"/>
  <c r="L5768" i="3"/>
  <c r="M5768" i="3" s="1"/>
  <c r="L5769" i="3"/>
  <c r="M5769" i="3" s="1"/>
  <c r="L5770" i="3"/>
  <c r="M5770" i="3" s="1"/>
  <c r="L5771" i="3"/>
  <c r="M5771" i="3" s="1"/>
  <c r="L5772" i="3"/>
  <c r="M5772" i="3" s="1"/>
  <c r="L5773" i="3"/>
  <c r="M5773" i="3" s="1"/>
  <c r="L5774" i="3"/>
  <c r="M5774" i="3" s="1"/>
  <c r="L5775" i="3"/>
  <c r="M5775" i="3" s="1"/>
  <c r="L5776" i="3"/>
  <c r="M5776" i="3" s="1"/>
  <c r="L5777" i="3"/>
  <c r="M5777" i="3" s="1"/>
  <c r="L5778" i="3"/>
  <c r="M5778" i="3" s="1"/>
  <c r="L5779" i="3"/>
  <c r="M5779" i="3" s="1"/>
  <c r="L5780" i="3"/>
  <c r="M5780" i="3" s="1"/>
  <c r="L5781" i="3"/>
  <c r="M5781" i="3" s="1"/>
  <c r="L5782" i="3"/>
  <c r="M5782" i="3" s="1"/>
  <c r="L5783" i="3"/>
  <c r="M5783" i="3" s="1"/>
  <c r="L5784" i="3"/>
  <c r="M5784" i="3" s="1"/>
  <c r="L5785" i="3"/>
  <c r="M5785" i="3" s="1"/>
  <c r="L5786" i="3"/>
  <c r="M5786" i="3" s="1"/>
  <c r="L5787" i="3"/>
  <c r="M5787" i="3" s="1"/>
  <c r="L5788" i="3"/>
  <c r="M5788" i="3" s="1"/>
  <c r="L5789" i="3"/>
  <c r="M5789" i="3" s="1"/>
  <c r="L5790" i="3"/>
  <c r="M5790" i="3" s="1"/>
  <c r="L5791" i="3"/>
  <c r="M5791" i="3" s="1"/>
  <c r="L5792" i="3"/>
  <c r="M5792" i="3" s="1"/>
  <c r="L5793" i="3"/>
  <c r="M5793" i="3" s="1"/>
  <c r="L5794" i="3"/>
  <c r="M5794" i="3" s="1"/>
  <c r="L5795" i="3"/>
  <c r="M5795" i="3" s="1"/>
  <c r="L5796" i="3"/>
  <c r="M5796" i="3" s="1"/>
  <c r="L5797" i="3"/>
  <c r="M5797" i="3" s="1"/>
  <c r="L5798" i="3"/>
  <c r="M5798" i="3" s="1"/>
  <c r="L5799" i="3"/>
  <c r="M5799" i="3" s="1"/>
  <c r="L5800" i="3"/>
  <c r="M5800" i="3" s="1"/>
  <c r="L5801" i="3"/>
  <c r="M5801" i="3" s="1"/>
  <c r="L5802" i="3"/>
  <c r="M5802" i="3" s="1"/>
  <c r="L5803" i="3"/>
  <c r="M5803" i="3" s="1"/>
  <c r="L5804" i="3"/>
  <c r="M5804" i="3" s="1"/>
  <c r="L5805" i="3"/>
  <c r="M5805" i="3" s="1"/>
  <c r="L5806" i="3"/>
  <c r="M5806" i="3" s="1"/>
  <c r="L5807" i="3"/>
  <c r="M5807" i="3" s="1"/>
  <c r="L5808" i="3"/>
  <c r="M5808" i="3" s="1"/>
  <c r="L5809" i="3"/>
  <c r="M5809" i="3" s="1"/>
  <c r="L5810" i="3"/>
  <c r="M5810" i="3" s="1"/>
  <c r="L5811" i="3"/>
  <c r="M5811" i="3" s="1"/>
  <c r="L5812" i="3"/>
  <c r="M5812" i="3" s="1"/>
  <c r="L5813" i="3"/>
  <c r="M5813" i="3" s="1"/>
  <c r="L5814" i="3"/>
  <c r="M5814" i="3" s="1"/>
  <c r="L5815" i="3"/>
  <c r="M5815" i="3" s="1"/>
  <c r="L5816" i="3"/>
  <c r="M5816" i="3" s="1"/>
  <c r="L5817" i="3"/>
  <c r="M5817" i="3" s="1"/>
  <c r="L5818" i="3"/>
  <c r="M5818" i="3" s="1"/>
  <c r="L5819" i="3"/>
  <c r="M5819" i="3" s="1"/>
  <c r="L5820" i="3"/>
  <c r="M5820" i="3" s="1"/>
  <c r="L5821" i="3"/>
  <c r="M5821" i="3" s="1"/>
  <c r="L5822" i="3"/>
  <c r="M5822" i="3" s="1"/>
  <c r="L5823" i="3"/>
  <c r="M5823" i="3" s="1"/>
  <c r="L5824" i="3"/>
  <c r="M5824" i="3" s="1"/>
  <c r="L5825" i="3"/>
  <c r="M5825" i="3" s="1"/>
  <c r="L5826" i="3"/>
  <c r="M5826" i="3" s="1"/>
  <c r="L5827" i="3"/>
  <c r="M5827" i="3" s="1"/>
  <c r="L5828" i="3"/>
  <c r="M5828" i="3" s="1"/>
  <c r="L5829" i="3"/>
  <c r="M5829" i="3" s="1"/>
  <c r="L5830" i="3"/>
  <c r="M5830" i="3" s="1"/>
  <c r="L5831" i="3"/>
  <c r="M5831" i="3" s="1"/>
  <c r="L5832" i="3"/>
  <c r="M5832" i="3" s="1"/>
  <c r="L5833" i="3"/>
  <c r="M5833" i="3" s="1"/>
  <c r="L5834" i="3"/>
  <c r="M5834" i="3" s="1"/>
  <c r="L5835" i="3"/>
  <c r="M5835" i="3" s="1"/>
  <c r="L5836" i="3"/>
  <c r="M5836" i="3" s="1"/>
  <c r="L5837" i="3"/>
  <c r="M5837" i="3" s="1"/>
  <c r="L5838" i="3"/>
  <c r="M5838" i="3" s="1"/>
  <c r="L5839" i="3"/>
  <c r="M5839" i="3" s="1"/>
  <c r="L5840" i="3"/>
  <c r="M5840" i="3" s="1"/>
  <c r="L5841" i="3"/>
  <c r="M5841" i="3" s="1"/>
  <c r="L5842" i="3"/>
  <c r="M5842" i="3" s="1"/>
  <c r="L5843" i="3"/>
  <c r="M5843" i="3" s="1"/>
  <c r="L5844" i="3"/>
  <c r="M5844" i="3" s="1"/>
  <c r="L5845" i="3"/>
  <c r="M5845" i="3" s="1"/>
  <c r="L5846" i="3"/>
  <c r="M5846" i="3" s="1"/>
  <c r="L5847" i="3"/>
  <c r="M5847" i="3" s="1"/>
  <c r="L5848" i="3"/>
  <c r="M5848" i="3" s="1"/>
  <c r="L5849" i="3"/>
  <c r="M5849" i="3" s="1"/>
  <c r="L5850" i="3"/>
  <c r="M5850" i="3" s="1"/>
  <c r="L5851" i="3"/>
  <c r="M5851" i="3" s="1"/>
  <c r="L5852" i="3"/>
  <c r="M5852" i="3" s="1"/>
  <c r="L5853" i="3"/>
  <c r="M5853" i="3" s="1"/>
  <c r="L5854" i="3"/>
  <c r="M5854" i="3" s="1"/>
  <c r="L5855" i="3"/>
  <c r="M5855" i="3" s="1"/>
  <c r="L5856" i="3"/>
  <c r="M5856" i="3" s="1"/>
  <c r="L5857" i="3"/>
  <c r="M5857" i="3" s="1"/>
  <c r="L5858" i="3"/>
  <c r="M5858" i="3" s="1"/>
  <c r="L5859" i="3"/>
  <c r="M5859" i="3" s="1"/>
  <c r="L5860" i="3"/>
  <c r="M5860" i="3" s="1"/>
  <c r="L5861" i="3"/>
  <c r="M5861" i="3" s="1"/>
  <c r="L5862" i="3"/>
  <c r="M5862" i="3" s="1"/>
  <c r="L5863" i="3"/>
  <c r="M5863" i="3" s="1"/>
  <c r="L5864" i="3"/>
  <c r="M5864" i="3" s="1"/>
  <c r="L5865" i="3"/>
  <c r="M5865" i="3" s="1"/>
  <c r="L5866" i="3"/>
  <c r="M5866" i="3" s="1"/>
  <c r="L5867" i="3"/>
  <c r="M5867" i="3" s="1"/>
  <c r="L5868" i="3"/>
  <c r="M5868" i="3" s="1"/>
  <c r="L5869" i="3"/>
  <c r="M5869" i="3" s="1"/>
  <c r="L5870" i="3"/>
  <c r="M5870" i="3" s="1"/>
  <c r="L5871" i="3"/>
  <c r="M5871" i="3" s="1"/>
  <c r="L5872" i="3"/>
  <c r="M5872" i="3" s="1"/>
  <c r="L5873" i="3"/>
  <c r="M5873" i="3" s="1"/>
  <c r="L5874" i="3"/>
  <c r="M5874" i="3" s="1"/>
  <c r="L5875" i="3"/>
  <c r="M5875" i="3" s="1"/>
  <c r="L5876" i="3"/>
  <c r="M5876" i="3" s="1"/>
  <c r="L5877" i="3"/>
  <c r="M5877" i="3" s="1"/>
  <c r="L5878" i="3"/>
  <c r="M5878" i="3" s="1"/>
  <c r="L5879" i="3"/>
  <c r="M5879" i="3" s="1"/>
  <c r="L5880" i="3"/>
  <c r="M5880" i="3" s="1"/>
  <c r="L5881" i="3"/>
  <c r="M5881" i="3" s="1"/>
  <c r="L5882" i="3"/>
  <c r="M5882" i="3" s="1"/>
  <c r="L5883" i="3"/>
  <c r="M5883" i="3" s="1"/>
  <c r="L5884" i="3"/>
  <c r="M5884" i="3" s="1"/>
  <c r="L5885" i="3"/>
  <c r="M5885" i="3" s="1"/>
  <c r="L5886" i="3"/>
  <c r="M5886" i="3" s="1"/>
  <c r="L5887" i="3"/>
  <c r="M5887" i="3" s="1"/>
  <c r="L5888" i="3"/>
  <c r="M5888" i="3" s="1"/>
  <c r="L5889" i="3"/>
  <c r="M5889" i="3" s="1"/>
  <c r="L5890" i="3"/>
  <c r="M5890" i="3" s="1"/>
  <c r="L5891" i="3"/>
  <c r="M5891" i="3" s="1"/>
  <c r="L5892" i="3"/>
  <c r="M5892" i="3" s="1"/>
  <c r="L5893" i="3"/>
  <c r="M5893" i="3" s="1"/>
  <c r="L5894" i="3"/>
  <c r="M5894" i="3" s="1"/>
  <c r="L5895" i="3"/>
  <c r="M5895" i="3" s="1"/>
  <c r="L5896" i="3"/>
  <c r="M5896" i="3" s="1"/>
  <c r="L5897" i="3"/>
  <c r="M5897" i="3" s="1"/>
  <c r="L5898" i="3"/>
  <c r="M5898" i="3" s="1"/>
  <c r="L5899" i="3"/>
  <c r="M5899" i="3" s="1"/>
  <c r="L5900" i="3"/>
  <c r="M5900" i="3" s="1"/>
  <c r="L5901" i="3"/>
  <c r="M5901" i="3" s="1"/>
  <c r="L5902" i="3"/>
  <c r="M5902" i="3" s="1"/>
  <c r="L5903" i="3"/>
  <c r="M5903" i="3" s="1"/>
  <c r="L5904" i="3"/>
  <c r="M5904" i="3" s="1"/>
  <c r="L5905" i="3"/>
  <c r="M5905" i="3" s="1"/>
  <c r="L5906" i="3"/>
  <c r="M5906" i="3" s="1"/>
  <c r="L5907" i="3"/>
  <c r="M5907" i="3" s="1"/>
  <c r="L5908" i="3"/>
  <c r="M5908" i="3" s="1"/>
  <c r="L5909" i="3"/>
  <c r="M5909" i="3" s="1"/>
  <c r="L5910" i="3"/>
  <c r="M5910" i="3" s="1"/>
  <c r="L5911" i="3"/>
  <c r="M5911" i="3" s="1"/>
  <c r="L5912" i="3"/>
  <c r="M5912" i="3" s="1"/>
  <c r="L5913" i="3"/>
  <c r="M5913" i="3" s="1"/>
  <c r="L5914" i="3"/>
  <c r="M5914" i="3" s="1"/>
  <c r="L5915" i="3"/>
  <c r="M5915" i="3" s="1"/>
  <c r="L5916" i="3"/>
  <c r="M5916" i="3" s="1"/>
  <c r="L5917" i="3"/>
  <c r="M5917" i="3" s="1"/>
  <c r="L5918" i="3"/>
  <c r="M5918" i="3" s="1"/>
  <c r="L5919" i="3"/>
  <c r="M5919" i="3" s="1"/>
  <c r="L5920" i="3"/>
  <c r="M5920" i="3" s="1"/>
  <c r="L5921" i="3"/>
  <c r="M5921" i="3" s="1"/>
  <c r="L5922" i="3"/>
  <c r="M5922" i="3" s="1"/>
  <c r="L5923" i="3"/>
  <c r="M5923" i="3" s="1"/>
  <c r="L5924" i="3"/>
  <c r="M5924" i="3" s="1"/>
  <c r="L5925" i="3"/>
  <c r="M5925" i="3" s="1"/>
  <c r="L5926" i="3"/>
  <c r="M5926" i="3" s="1"/>
  <c r="L5927" i="3"/>
  <c r="M5927" i="3" s="1"/>
  <c r="L5928" i="3"/>
  <c r="M5928" i="3" s="1"/>
  <c r="L5929" i="3"/>
  <c r="M5929" i="3" s="1"/>
  <c r="L5930" i="3"/>
  <c r="M5930" i="3" s="1"/>
  <c r="L5931" i="3"/>
  <c r="M5931" i="3" s="1"/>
  <c r="L5932" i="3"/>
  <c r="M5932" i="3" s="1"/>
  <c r="L5933" i="3"/>
  <c r="M5933" i="3" s="1"/>
  <c r="L5934" i="3"/>
  <c r="M5934" i="3" s="1"/>
  <c r="L5935" i="3"/>
  <c r="M5935" i="3" s="1"/>
  <c r="L5936" i="3"/>
  <c r="M5936" i="3" s="1"/>
  <c r="L5937" i="3"/>
  <c r="M5937" i="3" s="1"/>
  <c r="L5938" i="3"/>
  <c r="M5938" i="3" s="1"/>
  <c r="L5939" i="3"/>
  <c r="M5939" i="3" s="1"/>
  <c r="L5940" i="3"/>
  <c r="M5940" i="3" s="1"/>
  <c r="L5941" i="3"/>
  <c r="M5941" i="3" s="1"/>
  <c r="L5942" i="3"/>
  <c r="M5942" i="3" s="1"/>
  <c r="L5943" i="3"/>
  <c r="M5943" i="3" s="1"/>
  <c r="L5944" i="3"/>
  <c r="M5944" i="3" s="1"/>
  <c r="L5945" i="3"/>
  <c r="M5945" i="3" s="1"/>
  <c r="L5946" i="3"/>
  <c r="M5946" i="3" s="1"/>
  <c r="L5947" i="3"/>
  <c r="M5947" i="3" s="1"/>
  <c r="L5948" i="3"/>
  <c r="M5948" i="3" s="1"/>
  <c r="L5949" i="3"/>
  <c r="M5949" i="3" s="1"/>
  <c r="L5950" i="3"/>
  <c r="M5950" i="3" s="1"/>
  <c r="L5951" i="3"/>
  <c r="M5951" i="3" s="1"/>
  <c r="L5952" i="3"/>
  <c r="M5952" i="3" s="1"/>
  <c r="L5953" i="3"/>
  <c r="M5953" i="3" s="1"/>
  <c r="L5954" i="3"/>
  <c r="M5954" i="3" s="1"/>
  <c r="L5955" i="3"/>
  <c r="M5955" i="3" s="1"/>
  <c r="L5956" i="3"/>
  <c r="M5956" i="3" s="1"/>
  <c r="L5957" i="3"/>
  <c r="M5957" i="3" s="1"/>
  <c r="L5958" i="3"/>
  <c r="M5958" i="3" s="1"/>
  <c r="L5959" i="3"/>
  <c r="M5959" i="3" s="1"/>
  <c r="L5960" i="3"/>
  <c r="M5960" i="3" s="1"/>
  <c r="L5961" i="3"/>
  <c r="M5961" i="3" s="1"/>
  <c r="L5962" i="3"/>
  <c r="M5962" i="3" s="1"/>
  <c r="L5963" i="3"/>
  <c r="M5963" i="3" s="1"/>
  <c r="L5964" i="3"/>
  <c r="M5964" i="3" s="1"/>
  <c r="L5965" i="3"/>
  <c r="M5965" i="3" s="1"/>
  <c r="L5966" i="3"/>
  <c r="M5966" i="3" s="1"/>
  <c r="L5967" i="3"/>
  <c r="M5967" i="3" s="1"/>
  <c r="L5968" i="3"/>
  <c r="M5968" i="3" s="1"/>
  <c r="L5969" i="3"/>
  <c r="M5969" i="3" s="1"/>
  <c r="L5970" i="3"/>
  <c r="M5970" i="3" s="1"/>
  <c r="L5971" i="3"/>
  <c r="M5971" i="3" s="1"/>
  <c r="L5972" i="3"/>
  <c r="M5972" i="3" s="1"/>
  <c r="L5973" i="3"/>
  <c r="M5973" i="3" s="1"/>
  <c r="L5974" i="3"/>
  <c r="M5974" i="3" s="1"/>
  <c r="L5975" i="3"/>
  <c r="M5975" i="3" s="1"/>
  <c r="L5976" i="3"/>
  <c r="M5976" i="3" s="1"/>
  <c r="L5977" i="3"/>
  <c r="M5977" i="3" s="1"/>
  <c r="L5978" i="3"/>
  <c r="M5978" i="3" s="1"/>
  <c r="L5979" i="3"/>
  <c r="M5979" i="3" s="1"/>
  <c r="L5980" i="3"/>
  <c r="M5980" i="3" s="1"/>
  <c r="L5981" i="3"/>
  <c r="M5981" i="3" s="1"/>
  <c r="L5982" i="3"/>
  <c r="M5982" i="3" s="1"/>
  <c r="L5983" i="3"/>
  <c r="M5983" i="3" s="1"/>
  <c r="L5984" i="3"/>
  <c r="M5984" i="3" s="1"/>
  <c r="L5985" i="3"/>
  <c r="M5985" i="3" s="1"/>
  <c r="L5986" i="3"/>
  <c r="M5986" i="3" s="1"/>
  <c r="L5987" i="3"/>
  <c r="M5987" i="3" s="1"/>
  <c r="L5988" i="3"/>
  <c r="M5988" i="3" s="1"/>
  <c r="L5989" i="3"/>
  <c r="M5989" i="3" s="1"/>
  <c r="L5990" i="3"/>
  <c r="M5990" i="3" s="1"/>
  <c r="L5991" i="3"/>
  <c r="M5991" i="3" s="1"/>
  <c r="L5992" i="3"/>
  <c r="M5992" i="3" s="1"/>
  <c r="L5993" i="3"/>
  <c r="M5993" i="3" s="1"/>
  <c r="L5994" i="3"/>
  <c r="M5994" i="3" s="1"/>
  <c r="L5995" i="3"/>
  <c r="M5995" i="3" s="1"/>
  <c r="L5996" i="3"/>
  <c r="M5996" i="3" s="1"/>
  <c r="L5997" i="3"/>
  <c r="M5997" i="3" s="1"/>
  <c r="L5998" i="3"/>
  <c r="M5998" i="3" s="1"/>
  <c r="L5999" i="3"/>
  <c r="M5999" i="3" s="1"/>
  <c r="L6000" i="3"/>
  <c r="M6000" i="3" s="1"/>
  <c r="L6001" i="3"/>
  <c r="M6001" i="3" s="1"/>
  <c r="L6002" i="3"/>
  <c r="M6002" i="3" s="1"/>
  <c r="L6003" i="3"/>
  <c r="M6003" i="3" s="1"/>
  <c r="L6004" i="3"/>
  <c r="M6004" i="3" s="1"/>
  <c r="L6005" i="3"/>
  <c r="M6005" i="3" s="1"/>
  <c r="L6006" i="3"/>
  <c r="M6006" i="3" s="1"/>
  <c r="L6007" i="3"/>
  <c r="M6007" i="3" s="1"/>
  <c r="L6008" i="3"/>
  <c r="M6008" i="3" s="1"/>
  <c r="L6009" i="3"/>
  <c r="M6009" i="3" s="1"/>
  <c r="L6010" i="3"/>
  <c r="M6010" i="3" s="1"/>
  <c r="L6011" i="3"/>
  <c r="M6011" i="3" s="1"/>
  <c r="L6012" i="3"/>
  <c r="M6012" i="3" s="1"/>
  <c r="L6013" i="3"/>
  <c r="M6013" i="3" s="1"/>
  <c r="L6014" i="3"/>
  <c r="M6014" i="3" s="1"/>
  <c r="L6015" i="3"/>
  <c r="M6015" i="3" s="1"/>
  <c r="L6016" i="3"/>
  <c r="M6016" i="3" s="1"/>
  <c r="L6017" i="3"/>
  <c r="M6017" i="3" s="1"/>
  <c r="L6018" i="3"/>
  <c r="M6018" i="3" s="1"/>
  <c r="L6019" i="3"/>
  <c r="M6019" i="3" s="1"/>
  <c r="L6020" i="3"/>
  <c r="M6020" i="3" s="1"/>
  <c r="L6021" i="3"/>
  <c r="M6021" i="3" s="1"/>
  <c r="L6022" i="3"/>
  <c r="M6022" i="3" s="1"/>
  <c r="L6023" i="3"/>
  <c r="M6023" i="3" s="1"/>
  <c r="L6024" i="3"/>
  <c r="M6024" i="3" s="1"/>
  <c r="L6025" i="3"/>
  <c r="M6025" i="3" s="1"/>
  <c r="L6026" i="3"/>
  <c r="M6026" i="3" s="1"/>
  <c r="L6027" i="3"/>
  <c r="M6027" i="3" s="1"/>
  <c r="L6028" i="3"/>
  <c r="M6028" i="3" s="1"/>
  <c r="L6029" i="3"/>
  <c r="M6029" i="3" s="1"/>
  <c r="L6030" i="3"/>
  <c r="M6030" i="3" s="1"/>
  <c r="L6031" i="3"/>
  <c r="M6031" i="3" s="1"/>
  <c r="L6032" i="3"/>
  <c r="M6032" i="3" s="1"/>
  <c r="L6033" i="3"/>
  <c r="M6033" i="3" s="1"/>
  <c r="L6034" i="3"/>
  <c r="M6034" i="3" s="1"/>
  <c r="L6035" i="3"/>
  <c r="M6035" i="3" s="1"/>
  <c r="L6036" i="3"/>
  <c r="M6036" i="3" s="1"/>
  <c r="L6037" i="3"/>
  <c r="M6037" i="3" s="1"/>
  <c r="L6038" i="3"/>
  <c r="M6038" i="3" s="1"/>
  <c r="L6039" i="3"/>
  <c r="M6039" i="3" s="1"/>
  <c r="L6040" i="3"/>
  <c r="M6040" i="3" s="1"/>
  <c r="L6041" i="3"/>
  <c r="M6041" i="3" s="1"/>
  <c r="L6042" i="3"/>
  <c r="M6042" i="3" s="1"/>
  <c r="L6043" i="3"/>
  <c r="M6043" i="3" s="1"/>
  <c r="L6044" i="3"/>
  <c r="M6044" i="3" s="1"/>
  <c r="L6045" i="3"/>
  <c r="M6045" i="3" s="1"/>
  <c r="L6046" i="3"/>
  <c r="M6046" i="3" s="1"/>
  <c r="L6047" i="3"/>
  <c r="M6047" i="3" s="1"/>
  <c r="L6048" i="3"/>
  <c r="M6048" i="3" s="1"/>
  <c r="L6049" i="3"/>
  <c r="M6049" i="3" s="1"/>
  <c r="L6050" i="3"/>
  <c r="M6050" i="3" s="1"/>
  <c r="L6051" i="3"/>
  <c r="M6051" i="3" s="1"/>
  <c r="L6052" i="3"/>
  <c r="M6052" i="3" s="1"/>
  <c r="L6053" i="3"/>
  <c r="M6053" i="3" s="1"/>
  <c r="L6054" i="3"/>
  <c r="M6054" i="3" s="1"/>
  <c r="L6055" i="3"/>
  <c r="M6055" i="3" s="1"/>
  <c r="L6056" i="3"/>
  <c r="M6056" i="3" s="1"/>
  <c r="L6057" i="3"/>
  <c r="M6057" i="3" s="1"/>
  <c r="L6058" i="3"/>
  <c r="M6058" i="3" s="1"/>
  <c r="L6059" i="3"/>
  <c r="M6059" i="3" s="1"/>
  <c r="L6060" i="3"/>
  <c r="M6060" i="3" s="1"/>
  <c r="L6061" i="3"/>
  <c r="M6061" i="3" s="1"/>
  <c r="L6062" i="3"/>
  <c r="M6062" i="3" s="1"/>
  <c r="L6063" i="3"/>
  <c r="M6063" i="3" s="1"/>
  <c r="L6064" i="3"/>
  <c r="M6064" i="3" s="1"/>
  <c r="L6065" i="3"/>
  <c r="M6065" i="3" s="1"/>
  <c r="L6066" i="3"/>
  <c r="M6066" i="3" s="1"/>
  <c r="L6067" i="3"/>
  <c r="M6067" i="3" s="1"/>
  <c r="L6068" i="3"/>
  <c r="M6068" i="3" s="1"/>
  <c r="L6069" i="3"/>
  <c r="M6069" i="3" s="1"/>
  <c r="L6070" i="3"/>
  <c r="M6070" i="3" s="1"/>
  <c r="L6071" i="3"/>
  <c r="M6071" i="3" s="1"/>
  <c r="L6072" i="3"/>
  <c r="M6072" i="3" s="1"/>
  <c r="L6073" i="3"/>
  <c r="M6073" i="3" s="1"/>
  <c r="L6074" i="3"/>
  <c r="M6074" i="3" s="1"/>
  <c r="L6075" i="3"/>
  <c r="M6075" i="3" s="1"/>
  <c r="L6076" i="3"/>
  <c r="M6076" i="3" s="1"/>
  <c r="L6077" i="3"/>
  <c r="M6077" i="3" s="1"/>
  <c r="L6078" i="3"/>
  <c r="M6078" i="3" s="1"/>
  <c r="L6079" i="3"/>
  <c r="M6079" i="3" s="1"/>
  <c r="L6080" i="3"/>
  <c r="M6080" i="3" s="1"/>
  <c r="L6081" i="3"/>
  <c r="M6081" i="3" s="1"/>
  <c r="L6082" i="3"/>
  <c r="M6082" i="3" s="1"/>
  <c r="L6083" i="3"/>
  <c r="M6083" i="3" s="1"/>
  <c r="L6084" i="3"/>
  <c r="M6084" i="3" s="1"/>
  <c r="L6085" i="3"/>
  <c r="M6085" i="3" s="1"/>
  <c r="L6086" i="3"/>
  <c r="M6086" i="3" s="1"/>
  <c r="L6087" i="3"/>
  <c r="M6087" i="3" s="1"/>
  <c r="L6088" i="3"/>
  <c r="M6088" i="3" s="1"/>
  <c r="L6089" i="3"/>
  <c r="M6089" i="3" s="1"/>
  <c r="L6090" i="3"/>
  <c r="M6090" i="3" s="1"/>
  <c r="L6091" i="3"/>
  <c r="M6091" i="3" s="1"/>
  <c r="L6092" i="3"/>
  <c r="M6092" i="3" s="1"/>
  <c r="L6093" i="3"/>
  <c r="M6093" i="3" s="1"/>
  <c r="L6094" i="3"/>
  <c r="M6094" i="3" s="1"/>
  <c r="L6095" i="3"/>
  <c r="M6095" i="3" s="1"/>
  <c r="L6096" i="3"/>
  <c r="M6096" i="3" s="1"/>
  <c r="L6097" i="3"/>
  <c r="M6097" i="3" s="1"/>
  <c r="L6098" i="3"/>
  <c r="M6098" i="3" s="1"/>
  <c r="L6099" i="3"/>
  <c r="M6099" i="3" s="1"/>
  <c r="L6100" i="3"/>
  <c r="M6100" i="3" s="1"/>
  <c r="L6101" i="3"/>
  <c r="M6101" i="3" s="1"/>
  <c r="L6102" i="3"/>
  <c r="M6102" i="3" s="1"/>
  <c r="L6103" i="3"/>
  <c r="M6103" i="3" s="1"/>
  <c r="L6104" i="3"/>
  <c r="M6104" i="3" s="1"/>
  <c r="L6105" i="3"/>
  <c r="M6105" i="3" s="1"/>
  <c r="L6106" i="3"/>
  <c r="M6106" i="3" s="1"/>
  <c r="L6107" i="3"/>
  <c r="M6107" i="3" s="1"/>
  <c r="L6108" i="3"/>
  <c r="M6108" i="3" s="1"/>
  <c r="L6109" i="3"/>
  <c r="M6109" i="3" s="1"/>
  <c r="L6110" i="3"/>
  <c r="M6110" i="3" s="1"/>
  <c r="L6111" i="3"/>
  <c r="M6111" i="3" s="1"/>
  <c r="L6112" i="3"/>
  <c r="M6112" i="3" s="1"/>
  <c r="L6113" i="3"/>
  <c r="M6113" i="3" s="1"/>
  <c r="L6114" i="3"/>
  <c r="M6114" i="3" s="1"/>
  <c r="L6115" i="3"/>
  <c r="M6115" i="3" s="1"/>
  <c r="L6116" i="3"/>
  <c r="M6116" i="3" s="1"/>
  <c r="L6117" i="3"/>
  <c r="M6117" i="3" s="1"/>
  <c r="L6118" i="3"/>
  <c r="M6118" i="3" s="1"/>
  <c r="L6119" i="3"/>
  <c r="M6119" i="3" s="1"/>
  <c r="L6120" i="3"/>
  <c r="M6120" i="3" s="1"/>
  <c r="L6121" i="3"/>
  <c r="M6121" i="3" s="1"/>
  <c r="L6122" i="3"/>
  <c r="M6122" i="3" s="1"/>
  <c r="L6123" i="3"/>
  <c r="M6123" i="3" s="1"/>
  <c r="L6124" i="3"/>
  <c r="M6124" i="3" s="1"/>
  <c r="L6125" i="3"/>
  <c r="M6125" i="3" s="1"/>
  <c r="L6126" i="3"/>
  <c r="M6126" i="3" s="1"/>
  <c r="L6127" i="3"/>
  <c r="M6127" i="3" s="1"/>
  <c r="L6128" i="3"/>
  <c r="M6128" i="3" s="1"/>
  <c r="L6129" i="3"/>
  <c r="M6129" i="3" s="1"/>
  <c r="L6130" i="3"/>
  <c r="M6130" i="3" s="1"/>
  <c r="L6131" i="3"/>
  <c r="M6131" i="3" s="1"/>
  <c r="L6132" i="3"/>
  <c r="M6132" i="3" s="1"/>
  <c r="L6133" i="3"/>
  <c r="M6133" i="3" s="1"/>
  <c r="L6134" i="3"/>
  <c r="M6134" i="3" s="1"/>
  <c r="L6135" i="3"/>
  <c r="M6135" i="3" s="1"/>
  <c r="L6136" i="3"/>
  <c r="M6136" i="3" s="1"/>
  <c r="L6137" i="3"/>
  <c r="M6137" i="3" s="1"/>
  <c r="L6138" i="3"/>
  <c r="M6138" i="3" s="1"/>
  <c r="L6139" i="3"/>
  <c r="M6139" i="3" s="1"/>
  <c r="L6140" i="3"/>
  <c r="M6140" i="3" s="1"/>
  <c r="L6141" i="3"/>
  <c r="M6141" i="3" s="1"/>
  <c r="L6142" i="3"/>
  <c r="M6142" i="3" s="1"/>
  <c r="L6143" i="3"/>
  <c r="M6143" i="3" s="1"/>
  <c r="L6144" i="3"/>
  <c r="M6144" i="3" s="1"/>
  <c r="L6145" i="3"/>
  <c r="M6145" i="3" s="1"/>
  <c r="L6146" i="3"/>
  <c r="M6146" i="3" s="1"/>
  <c r="L6147" i="3"/>
  <c r="M6147" i="3" s="1"/>
  <c r="L6148" i="3"/>
  <c r="M6148" i="3" s="1"/>
  <c r="L6149" i="3"/>
  <c r="M6149" i="3" s="1"/>
  <c r="L6150" i="3"/>
  <c r="M6150" i="3" s="1"/>
  <c r="L6151" i="3"/>
  <c r="M6151" i="3" s="1"/>
  <c r="L6152" i="3"/>
  <c r="M6152" i="3" s="1"/>
  <c r="L6153" i="3"/>
  <c r="M6153" i="3" s="1"/>
  <c r="L6154" i="3"/>
  <c r="M6154" i="3" s="1"/>
  <c r="L6155" i="3"/>
  <c r="M6155" i="3" s="1"/>
  <c r="L6156" i="3"/>
  <c r="M6156" i="3" s="1"/>
  <c r="L6157" i="3"/>
  <c r="M6157" i="3" s="1"/>
  <c r="L6158" i="3"/>
  <c r="M6158" i="3" s="1"/>
  <c r="L6159" i="3"/>
  <c r="M6159" i="3" s="1"/>
  <c r="L6160" i="3"/>
  <c r="M6160" i="3" s="1"/>
  <c r="L6161" i="3"/>
  <c r="M6161" i="3" s="1"/>
  <c r="L6162" i="3"/>
  <c r="M6162" i="3" s="1"/>
  <c r="L6163" i="3"/>
  <c r="M6163" i="3" s="1"/>
  <c r="L6164" i="3"/>
  <c r="M6164" i="3" s="1"/>
  <c r="L6165" i="3"/>
  <c r="M6165" i="3" s="1"/>
  <c r="L6166" i="3"/>
  <c r="M6166" i="3" s="1"/>
  <c r="L6167" i="3"/>
  <c r="M6167" i="3" s="1"/>
  <c r="L6168" i="3"/>
  <c r="M6168" i="3" s="1"/>
  <c r="L6169" i="3"/>
  <c r="M6169" i="3" s="1"/>
  <c r="L6170" i="3"/>
  <c r="M6170" i="3" s="1"/>
  <c r="L6171" i="3"/>
  <c r="M6171" i="3" s="1"/>
  <c r="L6172" i="3"/>
  <c r="M6172" i="3" s="1"/>
  <c r="L6173" i="3"/>
  <c r="M6173" i="3" s="1"/>
  <c r="L6174" i="3"/>
  <c r="M6174" i="3" s="1"/>
  <c r="L6175" i="3"/>
  <c r="M6175" i="3" s="1"/>
  <c r="L6176" i="3"/>
  <c r="M6176" i="3" s="1"/>
  <c r="L6177" i="3"/>
  <c r="M6177" i="3" s="1"/>
  <c r="L6178" i="3"/>
  <c r="M6178" i="3" s="1"/>
  <c r="L6179" i="3"/>
  <c r="M6179" i="3" s="1"/>
  <c r="L6180" i="3"/>
  <c r="M6180" i="3" s="1"/>
  <c r="L6181" i="3"/>
  <c r="M6181" i="3" s="1"/>
  <c r="L6182" i="3"/>
  <c r="M6182" i="3" s="1"/>
  <c r="L6183" i="3"/>
  <c r="M6183" i="3" s="1"/>
  <c r="L6184" i="3"/>
  <c r="M6184" i="3" s="1"/>
  <c r="L6185" i="3"/>
  <c r="M6185" i="3" s="1"/>
  <c r="L6186" i="3"/>
  <c r="M6186" i="3" s="1"/>
  <c r="L6187" i="3"/>
  <c r="M6187" i="3" s="1"/>
  <c r="L6188" i="3"/>
  <c r="M6188" i="3" s="1"/>
  <c r="L6189" i="3"/>
  <c r="M6189" i="3" s="1"/>
  <c r="L6190" i="3"/>
  <c r="M6190" i="3" s="1"/>
  <c r="L6191" i="3"/>
  <c r="M6191" i="3" s="1"/>
  <c r="L6192" i="3"/>
  <c r="M6192" i="3" s="1"/>
  <c r="L6193" i="3"/>
  <c r="M6193" i="3" s="1"/>
  <c r="L6194" i="3"/>
  <c r="M6194" i="3" s="1"/>
  <c r="L6195" i="3"/>
  <c r="M6195" i="3" s="1"/>
  <c r="L6196" i="3"/>
  <c r="M6196" i="3" s="1"/>
  <c r="L6197" i="3"/>
  <c r="M6197" i="3" s="1"/>
  <c r="L6198" i="3"/>
  <c r="M6198" i="3" s="1"/>
  <c r="L6199" i="3"/>
  <c r="M6199" i="3" s="1"/>
  <c r="L6200" i="3"/>
  <c r="M6200" i="3" s="1"/>
  <c r="L6201" i="3"/>
  <c r="M6201" i="3" s="1"/>
  <c r="L6202" i="3"/>
  <c r="M6202" i="3" s="1"/>
  <c r="L6203" i="3"/>
  <c r="M6203" i="3" s="1"/>
  <c r="L6204" i="3"/>
  <c r="M6204" i="3" s="1"/>
  <c r="L6205" i="3"/>
  <c r="M6205" i="3" s="1"/>
  <c r="L6206" i="3"/>
  <c r="M6206" i="3" s="1"/>
  <c r="L6207" i="3"/>
  <c r="M6207" i="3" s="1"/>
  <c r="L6208" i="3"/>
  <c r="M6208" i="3" s="1"/>
  <c r="L6209" i="3"/>
  <c r="M6209" i="3" s="1"/>
  <c r="L6210" i="3"/>
  <c r="M6210" i="3" s="1"/>
  <c r="L6211" i="3"/>
  <c r="M6211" i="3" s="1"/>
  <c r="L6212" i="3"/>
  <c r="M6212" i="3" s="1"/>
  <c r="L6213" i="3"/>
  <c r="M6213" i="3" s="1"/>
  <c r="L6214" i="3"/>
  <c r="M6214" i="3" s="1"/>
  <c r="L6215" i="3"/>
  <c r="M6215" i="3" s="1"/>
  <c r="L6216" i="3"/>
  <c r="M6216" i="3" s="1"/>
  <c r="L6217" i="3"/>
  <c r="M6217" i="3" s="1"/>
  <c r="L6218" i="3"/>
  <c r="M6218" i="3" s="1"/>
  <c r="L6219" i="3"/>
  <c r="M6219" i="3" s="1"/>
  <c r="L6220" i="3"/>
  <c r="M6220" i="3" s="1"/>
  <c r="L6221" i="3"/>
  <c r="M6221" i="3" s="1"/>
  <c r="L6222" i="3"/>
  <c r="M6222" i="3" s="1"/>
  <c r="L6223" i="3"/>
  <c r="M6223" i="3" s="1"/>
  <c r="L6224" i="3"/>
  <c r="M6224" i="3" s="1"/>
  <c r="L6225" i="3"/>
  <c r="M6225" i="3" s="1"/>
  <c r="L6226" i="3"/>
  <c r="M6226" i="3" s="1"/>
  <c r="L6227" i="3"/>
  <c r="M6227" i="3" s="1"/>
  <c r="L6228" i="3"/>
  <c r="M6228" i="3" s="1"/>
  <c r="L6229" i="3"/>
  <c r="M6229" i="3" s="1"/>
  <c r="L6230" i="3"/>
  <c r="M6230" i="3" s="1"/>
  <c r="L6231" i="3"/>
  <c r="M6231" i="3" s="1"/>
  <c r="L6232" i="3"/>
  <c r="M6232" i="3" s="1"/>
  <c r="L6233" i="3"/>
  <c r="M6233" i="3" s="1"/>
  <c r="L6234" i="3"/>
  <c r="M6234" i="3" s="1"/>
  <c r="L6235" i="3"/>
  <c r="M6235" i="3" s="1"/>
  <c r="L6236" i="3"/>
  <c r="M6236" i="3" s="1"/>
  <c r="L6237" i="3"/>
  <c r="M6237" i="3" s="1"/>
  <c r="L6238" i="3"/>
  <c r="M6238" i="3" s="1"/>
  <c r="L6239" i="3"/>
  <c r="M6239" i="3" s="1"/>
  <c r="L6240" i="3"/>
  <c r="M6240" i="3" s="1"/>
  <c r="L6241" i="3"/>
  <c r="M6241" i="3" s="1"/>
  <c r="L6242" i="3"/>
  <c r="M6242" i="3" s="1"/>
  <c r="L6243" i="3"/>
  <c r="M6243" i="3" s="1"/>
  <c r="L6244" i="3"/>
  <c r="M6244" i="3" s="1"/>
  <c r="L6245" i="3"/>
  <c r="M6245" i="3" s="1"/>
  <c r="L6246" i="3"/>
  <c r="M6246" i="3" s="1"/>
  <c r="L6247" i="3"/>
  <c r="M6247" i="3" s="1"/>
  <c r="L6248" i="3"/>
  <c r="M6248" i="3" s="1"/>
  <c r="L6249" i="3"/>
  <c r="M6249" i="3" s="1"/>
  <c r="L6250" i="3"/>
  <c r="M6250" i="3" s="1"/>
  <c r="L6251" i="3"/>
  <c r="M6251" i="3" s="1"/>
  <c r="L6252" i="3"/>
  <c r="M6252" i="3" s="1"/>
  <c r="L6253" i="3"/>
  <c r="M6253" i="3" s="1"/>
  <c r="L6254" i="3"/>
  <c r="M6254" i="3" s="1"/>
  <c r="L6255" i="3"/>
  <c r="M6255" i="3" s="1"/>
  <c r="L6256" i="3"/>
  <c r="M6256" i="3" s="1"/>
  <c r="L6257" i="3"/>
  <c r="M6257" i="3" s="1"/>
  <c r="L6258" i="3"/>
  <c r="M6258" i="3" s="1"/>
  <c r="L6259" i="3"/>
  <c r="M6259" i="3" s="1"/>
  <c r="L6260" i="3"/>
  <c r="M6260" i="3" s="1"/>
  <c r="L6261" i="3"/>
  <c r="M6261" i="3" s="1"/>
  <c r="L6262" i="3"/>
  <c r="M6262" i="3" s="1"/>
  <c r="L6263" i="3"/>
  <c r="M6263" i="3" s="1"/>
  <c r="L6264" i="3"/>
  <c r="M6264" i="3" s="1"/>
  <c r="L6265" i="3"/>
  <c r="M6265" i="3" s="1"/>
  <c r="L6266" i="3"/>
  <c r="M6266" i="3" s="1"/>
  <c r="L6267" i="3"/>
  <c r="M6267" i="3" s="1"/>
  <c r="L6268" i="3"/>
  <c r="M6268" i="3" s="1"/>
  <c r="L6269" i="3"/>
  <c r="M6269" i="3" s="1"/>
  <c r="L6270" i="3"/>
  <c r="M6270" i="3" s="1"/>
  <c r="L6271" i="3"/>
  <c r="M6271" i="3" s="1"/>
  <c r="L6272" i="3"/>
  <c r="M6272" i="3" s="1"/>
  <c r="L6273" i="3"/>
  <c r="M6273" i="3" s="1"/>
  <c r="L6274" i="3"/>
  <c r="M6274" i="3" s="1"/>
  <c r="L6275" i="3"/>
  <c r="M6275" i="3" s="1"/>
  <c r="L6276" i="3"/>
  <c r="M6276" i="3" s="1"/>
  <c r="L6277" i="3"/>
  <c r="M6277" i="3" s="1"/>
  <c r="L6278" i="3"/>
  <c r="M6278" i="3" s="1"/>
  <c r="L6279" i="3"/>
  <c r="M6279" i="3" s="1"/>
  <c r="L6280" i="3"/>
  <c r="M6280" i="3" s="1"/>
  <c r="L6281" i="3"/>
  <c r="M6281" i="3" s="1"/>
  <c r="L6282" i="3"/>
  <c r="M6282" i="3" s="1"/>
  <c r="L6283" i="3"/>
  <c r="M6283" i="3" s="1"/>
  <c r="L6284" i="3"/>
  <c r="M6284" i="3" s="1"/>
  <c r="L6285" i="3"/>
  <c r="M6285" i="3" s="1"/>
  <c r="L6286" i="3"/>
  <c r="M6286" i="3" s="1"/>
  <c r="L6287" i="3"/>
  <c r="M6287" i="3" s="1"/>
  <c r="L6288" i="3"/>
  <c r="M6288" i="3" s="1"/>
  <c r="L6289" i="3"/>
  <c r="M6289" i="3" s="1"/>
  <c r="L6290" i="3"/>
  <c r="M6290" i="3" s="1"/>
  <c r="L6291" i="3"/>
  <c r="M6291" i="3" s="1"/>
  <c r="L6292" i="3"/>
  <c r="M6292" i="3" s="1"/>
  <c r="L6293" i="3"/>
  <c r="M6293" i="3" s="1"/>
  <c r="L6294" i="3"/>
  <c r="M6294" i="3" s="1"/>
  <c r="L6295" i="3"/>
  <c r="M6295" i="3" s="1"/>
  <c r="L6296" i="3"/>
  <c r="M6296" i="3" s="1"/>
  <c r="L6297" i="3"/>
  <c r="M6297" i="3" s="1"/>
  <c r="L6298" i="3"/>
  <c r="M6298" i="3" s="1"/>
  <c r="L6299" i="3"/>
  <c r="M6299" i="3" s="1"/>
  <c r="L6300" i="3"/>
  <c r="M6300" i="3" s="1"/>
  <c r="L6301" i="3"/>
  <c r="M6301" i="3" s="1"/>
  <c r="L6302" i="3"/>
  <c r="M6302" i="3" s="1"/>
  <c r="L6303" i="3"/>
  <c r="M6303" i="3" s="1"/>
  <c r="L6304" i="3"/>
  <c r="M6304" i="3" s="1"/>
  <c r="L6305" i="3"/>
  <c r="M6305" i="3" s="1"/>
  <c r="L6306" i="3"/>
  <c r="M6306" i="3" s="1"/>
  <c r="L6307" i="3"/>
  <c r="M6307" i="3" s="1"/>
  <c r="L6308" i="3"/>
  <c r="M6308" i="3" s="1"/>
  <c r="L6309" i="3"/>
  <c r="M6309" i="3" s="1"/>
  <c r="L6310" i="3"/>
  <c r="M6310" i="3" s="1"/>
  <c r="L6311" i="3"/>
  <c r="M6311" i="3" s="1"/>
  <c r="L6312" i="3"/>
  <c r="M6312" i="3" s="1"/>
  <c r="L6313" i="3"/>
  <c r="M6313" i="3" s="1"/>
  <c r="L6314" i="3"/>
  <c r="M6314" i="3" s="1"/>
  <c r="L6315" i="3"/>
  <c r="M6315" i="3" s="1"/>
  <c r="L6316" i="3"/>
  <c r="M6316" i="3" s="1"/>
  <c r="L6317" i="3"/>
  <c r="M6317" i="3" s="1"/>
  <c r="L6318" i="3"/>
  <c r="M6318" i="3" s="1"/>
  <c r="L6319" i="3"/>
  <c r="M6319" i="3" s="1"/>
  <c r="L6320" i="3"/>
  <c r="M6320" i="3" s="1"/>
  <c r="L6321" i="3"/>
  <c r="M6321" i="3" s="1"/>
  <c r="L6322" i="3"/>
  <c r="M6322" i="3" s="1"/>
  <c r="L6323" i="3"/>
  <c r="M6323" i="3" s="1"/>
  <c r="L6324" i="3"/>
  <c r="M6324" i="3" s="1"/>
  <c r="L6325" i="3"/>
  <c r="M6325" i="3" s="1"/>
  <c r="L6326" i="3"/>
  <c r="M6326" i="3" s="1"/>
  <c r="L6327" i="3"/>
  <c r="M6327" i="3" s="1"/>
  <c r="L6328" i="3"/>
  <c r="M6328" i="3" s="1"/>
  <c r="L6329" i="3"/>
  <c r="M6329" i="3" s="1"/>
  <c r="L6330" i="3"/>
  <c r="M6330" i="3" s="1"/>
  <c r="L6331" i="3"/>
  <c r="M6331" i="3" s="1"/>
  <c r="L6332" i="3"/>
  <c r="M6332" i="3" s="1"/>
  <c r="L6333" i="3"/>
  <c r="M6333" i="3" s="1"/>
  <c r="L6334" i="3"/>
  <c r="M6334" i="3" s="1"/>
  <c r="L6335" i="3"/>
  <c r="M6335" i="3" s="1"/>
  <c r="L6336" i="3"/>
  <c r="M6336" i="3" s="1"/>
  <c r="L6337" i="3"/>
  <c r="M6337" i="3" s="1"/>
  <c r="L6338" i="3"/>
  <c r="M6338" i="3" s="1"/>
  <c r="L6339" i="3"/>
  <c r="M6339" i="3" s="1"/>
  <c r="L6340" i="3"/>
  <c r="M6340" i="3" s="1"/>
  <c r="L6341" i="3"/>
  <c r="M6341" i="3" s="1"/>
  <c r="L6342" i="3"/>
  <c r="M6342" i="3" s="1"/>
  <c r="L6343" i="3"/>
  <c r="M6343" i="3" s="1"/>
  <c r="L6344" i="3"/>
  <c r="M6344" i="3" s="1"/>
  <c r="L6345" i="3"/>
  <c r="M6345" i="3" s="1"/>
  <c r="L6346" i="3"/>
  <c r="M6346" i="3" s="1"/>
  <c r="L6347" i="3"/>
  <c r="M6347" i="3" s="1"/>
  <c r="L6348" i="3"/>
  <c r="M6348" i="3" s="1"/>
  <c r="L6349" i="3"/>
  <c r="M6349" i="3" s="1"/>
  <c r="L6350" i="3"/>
  <c r="M6350" i="3" s="1"/>
  <c r="L6351" i="3"/>
  <c r="M6351" i="3" s="1"/>
  <c r="L6352" i="3"/>
  <c r="M6352" i="3" s="1"/>
  <c r="L6353" i="3"/>
  <c r="M6353" i="3" s="1"/>
  <c r="L6354" i="3"/>
  <c r="M6354" i="3" s="1"/>
  <c r="L6355" i="3"/>
  <c r="M6355" i="3" s="1"/>
  <c r="L6356" i="3"/>
  <c r="M6356" i="3" s="1"/>
  <c r="L6357" i="3"/>
  <c r="M6357" i="3" s="1"/>
  <c r="L6358" i="3"/>
  <c r="M6358" i="3" s="1"/>
  <c r="L6359" i="3"/>
  <c r="M6359" i="3" s="1"/>
  <c r="L6360" i="3"/>
  <c r="M6360" i="3" s="1"/>
  <c r="L6361" i="3"/>
  <c r="M6361" i="3" s="1"/>
  <c r="L6362" i="3"/>
  <c r="M6362" i="3" s="1"/>
  <c r="L6363" i="3"/>
  <c r="M6363" i="3" s="1"/>
  <c r="L6364" i="3"/>
  <c r="M6364" i="3" s="1"/>
  <c r="L6365" i="3"/>
  <c r="M6365" i="3" s="1"/>
  <c r="L6366" i="3"/>
  <c r="M6366" i="3" s="1"/>
  <c r="L6367" i="3"/>
  <c r="M6367" i="3" s="1"/>
  <c r="L6368" i="3"/>
  <c r="M6368" i="3" s="1"/>
  <c r="L6369" i="3"/>
  <c r="M6369" i="3" s="1"/>
  <c r="L6370" i="3"/>
  <c r="M6370" i="3" s="1"/>
  <c r="L6371" i="3"/>
  <c r="M6371" i="3" s="1"/>
  <c r="L6372" i="3"/>
  <c r="M6372" i="3" s="1"/>
  <c r="L6373" i="3"/>
  <c r="M6373" i="3" s="1"/>
  <c r="L6374" i="3"/>
  <c r="M6374" i="3" s="1"/>
  <c r="L6375" i="3"/>
  <c r="M6375" i="3" s="1"/>
  <c r="L6376" i="3"/>
  <c r="M6376" i="3" s="1"/>
  <c r="L6377" i="3"/>
  <c r="M6377" i="3" s="1"/>
  <c r="L6378" i="3"/>
  <c r="M6378" i="3" s="1"/>
  <c r="L6379" i="3"/>
  <c r="M6379" i="3" s="1"/>
  <c r="L6380" i="3"/>
  <c r="M6380" i="3" s="1"/>
  <c r="L6381" i="3"/>
  <c r="M6381" i="3" s="1"/>
  <c r="L6382" i="3"/>
  <c r="M6382" i="3" s="1"/>
  <c r="L6383" i="3"/>
  <c r="M6383" i="3" s="1"/>
  <c r="L6384" i="3"/>
  <c r="M6384" i="3" s="1"/>
  <c r="L6385" i="3"/>
  <c r="M6385" i="3" s="1"/>
  <c r="L6386" i="3"/>
  <c r="M6386" i="3" s="1"/>
  <c r="L6387" i="3"/>
  <c r="M6387" i="3" s="1"/>
  <c r="L6388" i="3"/>
  <c r="M6388" i="3" s="1"/>
  <c r="L6389" i="3"/>
  <c r="M6389" i="3" s="1"/>
  <c r="L6390" i="3"/>
  <c r="M6390" i="3" s="1"/>
  <c r="L6391" i="3"/>
  <c r="M6391" i="3" s="1"/>
  <c r="L6392" i="3"/>
  <c r="M6392" i="3" s="1"/>
  <c r="L6393" i="3"/>
  <c r="M6393" i="3" s="1"/>
  <c r="L6394" i="3"/>
  <c r="M6394" i="3" s="1"/>
  <c r="L6395" i="3"/>
  <c r="M6395" i="3" s="1"/>
  <c r="L6396" i="3"/>
  <c r="M6396" i="3" s="1"/>
  <c r="L6397" i="3"/>
  <c r="M6397" i="3" s="1"/>
  <c r="L6398" i="3"/>
  <c r="M6398" i="3" s="1"/>
  <c r="L6399" i="3"/>
  <c r="M6399" i="3" s="1"/>
  <c r="L6400" i="3"/>
  <c r="M6400" i="3" s="1"/>
  <c r="L6401" i="3"/>
  <c r="M6401" i="3" s="1"/>
  <c r="L6402" i="3"/>
  <c r="M6402" i="3" s="1"/>
  <c r="L6403" i="3"/>
  <c r="M6403" i="3" s="1"/>
  <c r="L6404" i="3"/>
  <c r="M6404" i="3" s="1"/>
  <c r="L6405" i="3"/>
  <c r="M6405" i="3" s="1"/>
  <c r="L6406" i="3"/>
  <c r="M6406" i="3" s="1"/>
  <c r="L6407" i="3"/>
  <c r="M6407" i="3" s="1"/>
  <c r="L6408" i="3"/>
  <c r="M6408" i="3" s="1"/>
  <c r="L6409" i="3"/>
  <c r="M6409" i="3" s="1"/>
  <c r="L6410" i="3"/>
  <c r="M6410" i="3" s="1"/>
  <c r="L6411" i="3"/>
  <c r="M6411" i="3" s="1"/>
  <c r="L6412" i="3"/>
  <c r="M6412" i="3" s="1"/>
  <c r="L6413" i="3"/>
  <c r="M6413" i="3" s="1"/>
  <c r="L6414" i="3"/>
  <c r="M6414" i="3" s="1"/>
  <c r="L6415" i="3"/>
  <c r="M6415" i="3" s="1"/>
  <c r="L6416" i="3"/>
  <c r="M6416" i="3" s="1"/>
  <c r="L6417" i="3"/>
  <c r="M6417" i="3" s="1"/>
  <c r="L6418" i="3"/>
  <c r="M6418" i="3" s="1"/>
  <c r="L6419" i="3"/>
  <c r="M6419" i="3" s="1"/>
  <c r="L6420" i="3"/>
  <c r="M6420" i="3" s="1"/>
  <c r="L6421" i="3"/>
  <c r="M6421" i="3" s="1"/>
  <c r="L6422" i="3"/>
  <c r="M6422" i="3" s="1"/>
  <c r="L6423" i="3"/>
  <c r="M6423" i="3" s="1"/>
  <c r="L6424" i="3"/>
  <c r="M6424" i="3" s="1"/>
  <c r="L6425" i="3"/>
  <c r="M6425" i="3" s="1"/>
  <c r="L6426" i="3"/>
  <c r="M6426" i="3" s="1"/>
  <c r="F12" i="5"/>
  <c r="AT39" i="5" l="1"/>
  <c r="AT9" i="5"/>
  <c r="AT30" i="5"/>
  <c r="AT29" i="5"/>
  <c r="AT20" i="5"/>
  <c r="AT19" i="5"/>
  <c r="AT40" i="5"/>
  <c r="AT10" i="5"/>
  <c r="AS39" i="5"/>
  <c r="AS9" i="5"/>
  <c r="AS30" i="5"/>
  <c r="AS29" i="5"/>
  <c r="AS20" i="5"/>
  <c r="AS19" i="5"/>
  <c r="AS40" i="5"/>
  <c r="AS10" i="5"/>
  <c r="AN40" i="5"/>
  <c r="AN10" i="5"/>
  <c r="AN9" i="5"/>
  <c r="AN39" i="5"/>
  <c r="AN30" i="5"/>
  <c r="AN29" i="5"/>
  <c r="AN20" i="5"/>
  <c r="AN19" i="5"/>
  <c r="AM40" i="5"/>
  <c r="AM10" i="5"/>
  <c r="AM39" i="5"/>
  <c r="AM9" i="5"/>
  <c r="AM30" i="5"/>
  <c r="AM29" i="5"/>
  <c r="AM20" i="5"/>
  <c r="AM19" i="5"/>
  <c r="AJ30" i="5"/>
  <c r="AJ29" i="5"/>
  <c r="AJ20" i="5"/>
  <c r="AJ19" i="5"/>
  <c r="AJ40" i="5"/>
  <c r="AJ10" i="5"/>
  <c r="AJ39" i="5"/>
  <c r="AJ9" i="5"/>
  <c r="BA39" i="5"/>
  <c r="BA9" i="5"/>
  <c r="BA30" i="5"/>
  <c r="BA29" i="5"/>
  <c r="BA20" i="5"/>
  <c r="BA19" i="5"/>
  <c r="BA40" i="5"/>
  <c r="BA10" i="5"/>
  <c r="AY30" i="5"/>
  <c r="AY29" i="5"/>
  <c r="AY20" i="5"/>
  <c r="AY19" i="5"/>
  <c r="AY40" i="5"/>
  <c r="AY10" i="5"/>
  <c r="AY9" i="5"/>
  <c r="AY39" i="5"/>
  <c r="AU40" i="5"/>
  <c r="AU10" i="5"/>
  <c r="AU39" i="5"/>
  <c r="AU9" i="5"/>
  <c r="AU30" i="5"/>
  <c r="AU29" i="5"/>
  <c r="AU20" i="5"/>
  <c r="AU19" i="5"/>
  <c r="AR30" i="5"/>
  <c r="AR29" i="5"/>
  <c r="AR20" i="5"/>
  <c r="AR19" i="5"/>
  <c r="AR40" i="5"/>
  <c r="AR10" i="5"/>
  <c r="AR39" i="5"/>
  <c r="AR9" i="5"/>
  <c r="AZ30" i="5"/>
  <c r="AZ29" i="5"/>
  <c r="AZ20" i="5"/>
  <c r="AZ19" i="5"/>
  <c r="AZ40" i="5"/>
  <c r="AZ10" i="5"/>
  <c r="AZ39" i="5"/>
  <c r="AZ9" i="5"/>
  <c r="AQ30" i="5"/>
  <c r="AQ29" i="5"/>
  <c r="AQ20" i="5"/>
  <c r="AQ19" i="5"/>
  <c r="AQ40" i="5"/>
  <c r="AQ10" i="5"/>
  <c r="AQ39" i="5"/>
  <c r="AQ9" i="5"/>
  <c r="AG19" i="5"/>
  <c r="AG40" i="5"/>
  <c r="AG10" i="5"/>
  <c r="AG39" i="5"/>
  <c r="AG9" i="5"/>
  <c r="AG30" i="5"/>
  <c r="AG29" i="5"/>
  <c r="AG20" i="5"/>
  <c r="AV40" i="5"/>
  <c r="AV10" i="5"/>
  <c r="AV9" i="5"/>
  <c r="AV39" i="5"/>
  <c r="AV30" i="5"/>
  <c r="AV29" i="5"/>
  <c r="AV20" i="5"/>
  <c r="AV19" i="5"/>
  <c r="AP19" i="5"/>
  <c r="AP40" i="5"/>
  <c r="AP10" i="5"/>
  <c r="AP9" i="5"/>
  <c r="AP39" i="5"/>
  <c r="AP30" i="5"/>
  <c r="AP29" i="5"/>
  <c r="AP20" i="5"/>
  <c r="AK39" i="5"/>
  <c r="AK9" i="5"/>
  <c r="AK30" i="5"/>
  <c r="AK29" i="5"/>
  <c r="AK20" i="5"/>
  <c r="AK19" i="5"/>
  <c r="AK40" i="5"/>
  <c r="AK10" i="5"/>
  <c r="AO19" i="5"/>
  <c r="AO40" i="5"/>
  <c r="AO10" i="5"/>
  <c r="AO39" i="5"/>
  <c r="AO9" i="5"/>
  <c r="AO30" i="5"/>
  <c r="AO29" i="5"/>
  <c r="AO20" i="5"/>
  <c r="AW19" i="5"/>
  <c r="AW40" i="5"/>
  <c r="AW10" i="5"/>
  <c r="AW39" i="5"/>
  <c r="AW9" i="5"/>
  <c r="AW30" i="5"/>
  <c r="AW29" i="5"/>
  <c r="AW20" i="5"/>
  <c r="AX19" i="5"/>
  <c r="AX40" i="5"/>
  <c r="AX10" i="5"/>
  <c r="AX39" i="5"/>
  <c r="AX9" i="5"/>
  <c r="AX30" i="5"/>
  <c r="AX29" i="5"/>
  <c r="AX20" i="5"/>
  <c r="AL39" i="5"/>
  <c r="AL9" i="5"/>
  <c r="AL30" i="5"/>
  <c r="AL29" i="5"/>
  <c r="AL20" i="5"/>
  <c r="AL19" i="5"/>
  <c r="AL40" i="5"/>
  <c r="AL10" i="5"/>
  <c r="AI30" i="5"/>
  <c r="AI29" i="5"/>
  <c r="AI20" i="5"/>
  <c r="AI19" i="5"/>
  <c r="AI40" i="5"/>
  <c r="AI10" i="5"/>
  <c r="AI39" i="5"/>
  <c r="AI9" i="5"/>
  <c r="AH19" i="5"/>
  <c r="AH40" i="5"/>
  <c r="AH10" i="5"/>
  <c r="AH39" i="5"/>
  <c r="AH9" i="5"/>
  <c r="AH30" i="5"/>
  <c r="AH29" i="5"/>
  <c r="AH20" i="5"/>
  <c r="AF40" i="5"/>
  <c r="AF10" i="5"/>
  <c r="AF39" i="5"/>
  <c r="AF9" i="5"/>
  <c r="AF30" i="5"/>
  <c r="AF29" i="5"/>
  <c r="AF20" i="5"/>
  <c r="AF19" i="5"/>
  <c r="U53" i="5"/>
  <c r="G53" i="5"/>
  <c r="E105" i="2" s="1"/>
  <c r="T53" i="5"/>
  <c r="F11" i="5"/>
  <c r="D262" i="2" s="1"/>
  <c r="AY50" i="5" l="1"/>
  <c r="AY52" i="5" s="1"/>
  <c r="AS50" i="5"/>
  <c r="AS52" i="5" s="1"/>
  <c r="AT50" i="5"/>
  <c r="AT52" i="5" s="1"/>
  <c r="AN50" i="5"/>
  <c r="AN52" i="5" s="1"/>
  <c r="AF49" i="5"/>
  <c r="AF51" i="5" s="1"/>
  <c r="AU49" i="5"/>
  <c r="AU51" i="5" s="1"/>
  <c r="AM49" i="5"/>
  <c r="AM51" i="5" s="1"/>
  <c r="AH50" i="5"/>
  <c r="AH52" i="5" s="1"/>
  <c r="AX50" i="5"/>
  <c r="AX52" i="5" s="1"/>
  <c r="AW50" i="5"/>
  <c r="AW52" i="5" s="1"/>
  <c r="AO50" i="5"/>
  <c r="AO52" i="5" s="1"/>
  <c r="AP50" i="5"/>
  <c r="AP52" i="5" s="1"/>
  <c r="AM50" i="5"/>
  <c r="AM52" i="5" s="1"/>
  <c r="AT49" i="5"/>
  <c r="AT51" i="5" s="1"/>
  <c r="AF59" i="5"/>
  <c r="AF61" i="5" s="1"/>
  <c r="AB289" i="2" s="1"/>
  <c r="AF69" i="5"/>
  <c r="AF71" i="5" s="1"/>
  <c r="AB291" i="2" s="1"/>
  <c r="AH60" i="5"/>
  <c r="AH62" i="5" s="1"/>
  <c r="AH70" i="5"/>
  <c r="AH72" i="5" s="1"/>
  <c r="AI49" i="5"/>
  <c r="AI51" i="5" s="1"/>
  <c r="AL50" i="5"/>
  <c r="AL52" i="5" s="1"/>
  <c r="AX70" i="5"/>
  <c r="AX72" i="5" s="1"/>
  <c r="AX60" i="5"/>
  <c r="AX62" i="5" s="1"/>
  <c r="AW60" i="5"/>
  <c r="AW62" i="5" s="1"/>
  <c r="AW70" i="5"/>
  <c r="AW72" i="5" s="1"/>
  <c r="AO70" i="5"/>
  <c r="AO72" i="5" s="1"/>
  <c r="AO60" i="5"/>
  <c r="AO62" i="5" s="1"/>
  <c r="AK50" i="5"/>
  <c r="AK52" i="5" s="1"/>
  <c r="AP60" i="5"/>
  <c r="AP62" i="5" s="1"/>
  <c r="AP70" i="5"/>
  <c r="AP72" i="5" s="1"/>
  <c r="AV59" i="5"/>
  <c r="AV61" i="5" s="1"/>
  <c r="AR300" i="2" s="1"/>
  <c r="AV69" i="5"/>
  <c r="AV71" i="5" s="1"/>
  <c r="AR302" i="2" s="1"/>
  <c r="AG60" i="5"/>
  <c r="AG62" i="5" s="1"/>
  <c r="AG70" i="5"/>
  <c r="AG72" i="5" s="1"/>
  <c r="AQ49" i="5"/>
  <c r="AQ51" i="5" s="1"/>
  <c r="AZ49" i="5"/>
  <c r="AZ51" i="5" s="1"/>
  <c r="AR49" i="5"/>
  <c r="AR51" i="5" s="1"/>
  <c r="AU59" i="5"/>
  <c r="AU61" i="5" s="1"/>
  <c r="AQ300" i="2" s="1"/>
  <c r="AU69" i="5"/>
  <c r="AU71" i="5" s="1"/>
  <c r="AQ302" i="2" s="1"/>
  <c r="BA50" i="5"/>
  <c r="BA52" i="5" s="1"/>
  <c r="AJ49" i="5"/>
  <c r="AJ51" i="5" s="1"/>
  <c r="AM59" i="5"/>
  <c r="AM61" i="5" s="1"/>
  <c r="AI289" i="2" s="1"/>
  <c r="AM69" i="5"/>
  <c r="AM71" i="5" s="1"/>
  <c r="AI291" i="2" s="1"/>
  <c r="AN69" i="5"/>
  <c r="AN71" i="5" s="1"/>
  <c r="AJ291" i="2" s="1"/>
  <c r="AN59" i="5"/>
  <c r="AN61" i="5" s="1"/>
  <c r="AJ289" i="2" s="1"/>
  <c r="AH69" i="5"/>
  <c r="AH71" i="5" s="1"/>
  <c r="AD291" i="2" s="1"/>
  <c r="AH59" i="5"/>
  <c r="AH61" i="5" s="1"/>
  <c r="AD289" i="2" s="1"/>
  <c r="AF60" i="5"/>
  <c r="AF62" i="5" s="1"/>
  <c r="AF63" i="5" s="1"/>
  <c r="AB167" i="2" s="1"/>
  <c r="AF70" i="5"/>
  <c r="AF72" i="5" s="1"/>
  <c r="AF73" i="5" s="1"/>
  <c r="AB217" i="2" s="1"/>
  <c r="AV70" i="5"/>
  <c r="AV72" i="5" s="1"/>
  <c r="AV60" i="5"/>
  <c r="AV62" i="5" s="1"/>
  <c r="AU60" i="5"/>
  <c r="AU62" i="5" s="1"/>
  <c r="AU70" i="5"/>
  <c r="AU72" i="5" s="1"/>
  <c r="AY49" i="5"/>
  <c r="AY51" i="5" s="1"/>
  <c r="AM70" i="5"/>
  <c r="AM72" i="5" s="1"/>
  <c r="AM60" i="5"/>
  <c r="AM62" i="5" s="1"/>
  <c r="AN60" i="5"/>
  <c r="AN62" i="5" s="1"/>
  <c r="AN63" i="5" s="1"/>
  <c r="AJ167" i="2" s="1"/>
  <c r="AN70" i="5"/>
  <c r="AN72" i="5" s="1"/>
  <c r="AI50" i="5"/>
  <c r="AI52" i="5" s="1"/>
  <c r="AL69" i="5"/>
  <c r="AL71" i="5" s="1"/>
  <c r="AH291" i="2" s="1"/>
  <c r="AL59" i="5"/>
  <c r="AL61" i="5" s="1"/>
  <c r="AH289" i="2" s="1"/>
  <c r="AK69" i="5"/>
  <c r="AK71" i="5" s="1"/>
  <c r="AG291" i="2" s="1"/>
  <c r="AK59" i="5"/>
  <c r="AK61" i="5" s="1"/>
  <c r="AG289" i="2" s="1"/>
  <c r="AQ50" i="5"/>
  <c r="AQ52" i="5" s="1"/>
  <c r="AZ50" i="5"/>
  <c r="AZ52" i="5" s="1"/>
  <c r="AR50" i="5"/>
  <c r="AR52" i="5" s="1"/>
  <c r="AR53" i="5" s="1"/>
  <c r="AN123" i="2" s="1"/>
  <c r="BA59" i="5"/>
  <c r="BA61" i="5" s="1"/>
  <c r="AW300" i="2" s="1"/>
  <c r="BA69" i="5"/>
  <c r="BA71" i="5" s="1"/>
  <c r="AW302" i="2" s="1"/>
  <c r="AJ50" i="5"/>
  <c r="AJ52" i="5" s="1"/>
  <c r="AS69" i="5"/>
  <c r="AS71" i="5" s="1"/>
  <c r="AO302" i="2" s="1"/>
  <c r="AS59" i="5"/>
  <c r="AS61" i="5" s="1"/>
  <c r="AO300" i="2" s="1"/>
  <c r="AT59" i="5"/>
  <c r="AT61" i="5" s="1"/>
  <c r="AP300" i="2" s="1"/>
  <c r="AT69" i="5"/>
  <c r="AT71" i="5" s="1"/>
  <c r="AP302" i="2" s="1"/>
  <c r="AL70" i="5"/>
  <c r="AL72" i="5" s="1"/>
  <c r="AL60" i="5"/>
  <c r="AL62" i="5" s="1"/>
  <c r="AL63" i="5" s="1"/>
  <c r="AH167" i="2" s="1"/>
  <c r="AX49" i="5"/>
  <c r="AX51" i="5" s="1"/>
  <c r="AX53" i="5" s="1"/>
  <c r="AT123" i="2" s="1"/>
  <c r="AW49" i="5"/>
  <c r="AW51" i="5" s="1"/>
  <c r="AO49" i="5"/>
  <c r="AO51" i="5" s="1"/>
  <c r="AK60" i="5"/>
  <c r="AK62" i="5" s="1"/>
  <c r="AK63" i="5" s="1"/>
  <c r="AG167" i="2" s="1"/>
  <c r="AK70" i="5"/>
  <c r="AK72" i="5" s="1"/>
  <c r="AG49" i="5"/>
  <c r="AG51" i="5" s="1"/>
  <c r="BA60" i="5"/>
  <c r="BA62" i="5" s="1"/>
  <c r="BA70" i="5"/>
  <c r="BA72" i="5" s="1"/>
  <c r="AS70" i="5"/>
  <c r="AS72" i="5" s="1"/>
  <c r="AS60" i="5"/>
  <c r="AS62" i="5" s="1"/>
  <c r="AT60" i="5"/>
  <c r="AT62" i="5" s="1"/>
  <c r="AT70" i="5"/>
  <c r="AT72" i="5" s="1"/>
  <c r="AI59" i="5"/>
  <c r="AI61" i="5" s="1"/>
  <c r="AE289" i="2" s="1"/>
  <c r="AI69" i="5"/>
  <c r="AI71" i="5" s="1"/>
  <c r="AE291" i="2" s="1"/>
  <c r="AP49" i="5"/>
  <c r="AP51" i="5" s="1"/>
  <c r="AP53" i="5" s="1"/>
  <c r="AL123" i="2" s="1"/>
  <c r="AL124" i="2" s="1"/>
  <c r="AL125" i="2" s="1"/>
  <c r="AQ59" i="5"/>
  <c r="AQ61" i="5" s="1"/>
  <c r="AM300" i="2" s="1"/>
  <c r="AQ69" i="5"/>
  <c r="AQ71" i="5" s="1"/>
  <c r="AM302" i="2" s="1"/>
  <c r="AZ69" i="5"/>
  <c r="AZ71" i="5" s="1"/>
  <c r="AV302" i="2" s="1"/>
  <c r="AZ59" i="5"/>
  <c r="AZ61" i="5" s="1"/>
  <c r="AV300" i="2" s="1"/>
  <c r="AR59" i="5"/>
  <c r="AR61" i="5" s="1"/>
  <c r="AN300" i="2" s="1"/>
  <c r="AR69" i="5"/>
  <c r="AR71" i="5" s="1"/>
  <c r="AN302" i="2" s="1"/>
  <c r="AY69" i="5"/>
  <c r="AY71" i="5" s="1"/>
  <c r="AU302" i="2" s="1"/>
  <c r="AY59" i="5"/>
  <c r="AY61" i="5" s="1"/>
  <c r="AU300" i="2" s="1"/>
  <c r="AJ69" i="5"/>
  <c r="AJ71" i="5" s="1"/>
  <c r="AF291" i="2" s="1"/>
  <c r="AJ59" i="5"/>
  <c r="AJ61" i="5" s="1"/>
  <c r="AF289" i="2" s="1"/>
  <c r="AI60" i="5"/>
  <c r="AI62" i="5" s="1"/>
  <c r="AI70" i="5"/>
  <c r="AI72" i="5" s="1"/>
  <c r="AV49" i="5"/>
  <c r="AV51" i="5" s="1"/>
  <c r="AG50" i="5"/>
  <c r="AG52" i="5" s="1"/>
  <c r="AQ60" i="5"/>
  <c r="AQ62" i="5" s="1"/>
  <c r="AQ70" i="5"/>
  <c r="AQ72" i="5" s="1"/>
  <c r="AZ70" i="5"/>
  <c r="AZ72" i="5" s="1"/>
  <c r="AZ73" i="5" s="1"/>
  <c r="AV223" i="2" s="1"/>
  <c r="AZ60" i="5"/>
  <c r="AZ62" i="5" s="1"/>
  <c r="AR60" i="5"/>
  <c r="AR62" i="5" s="1"/>
  <c r="AR70" i="5"/>
  <c r="AR72" i="5" s="1"/>
  <c r="AY70" i="5"/>
  <c r="AY72" i="5" s="1"/>
  <c r="AY60" i="5"/>
  <c r="AY62" i="5" s="1"/>
  <c r="AJ60" i="5"/>
  <c r="AJ62" i="5" s="1"/>
  <c r="AJ70" i="5"/>
  <c r="AJ72" i="5" s="1"/>
  <c r="AN49" i="5"/>
  <c r="AN51" i="5" s="1"/>
  <c r="AN53" i="5" s="1"/>
  <c r="AJ117" i="2" s="1"/>
  <c r="AH49" i="5"/>
  <c r="AH51" i="5" s="1"/>
  <c r="AF50" i="5"/>
  <c r="AF52" i="5" s="1"/>
  <c r="AL49" i="5"/>
  <c r="AL51" i="5" s="1"/>
  <c r="AK49" i="5"/>
  <c r="AK51" i="5" s="1"/>
  <c r="AV50" i="5"/>
  <c r="AV52" i="5" s="1"/>
  <c r="AU50" i="5"/>
  <c r="AU52" i="5" s="1"/>
  <c r="BA49" i="5"/>
  <c r="BA51" i="5" s="1"/>
  <c r="AS49" i="5"/>
  <c r="AS51" i="5" s="1"/>
  <c r="AS53" i="5" s="1"/>
  <c r="AO123" i="2" s="1"/>
  <c r="AX69" i="5"/>
  <c r="AX71" i="5" s="1"/>
  <c r="AT302" i="2" s="1"/>
  <c r="AX59" i="5"/>
  <c r="AX61" i="5" s="1"/>
  <c r="AT300" i="2" s="1"/>
  <c r="AW59" i="5"/>
  <c r="AW61" i="5" s="1"/>
  <c r="AS300" i="2" s="1"/>
  <c r="AW69" i="5"/>
  <c r="AW71" i="5" s="1"/>
  <c r="AS302" i="2" s="1"/>
  <c r="AO69" i="5"/>
  <c r="AO71" i="5" s="1"/>
  <c r="AK291" i="2" s="1"/>
  <c r="AO59" i="5"/>
  <c r="AO61" i="5" s="1"/>
  <c r="AK289" i="2" s="1"/>
  <c r="AP59" i="5"/>
  <c r="AP61" i="5" s="1"/>
  <c r="AL300" i="2" s="1"/>
  <c r="AP69" i="5"/>
  <c r="AP71" i="5" s="1"/>
  <c r="AL302" i="2" s="1"/>
  <c r="AG59" i="5"/>
  <c r="AG61" i="5" s="1"/>
  <c r="AC289" i="2" s="1"/>
  <c r="AG69" i="5"/>
  <c r="AG71" i="5" s="1"/>
  <c r="AC291" i="2" s="1"/>
  <c r="Q111" i="2"/>
  <c r="D268" i="2"/>
  <c r="D266" i="2"/>
  <c r="AO42" i="5"/>
  <c r="AG42" i="5"/>
  <c r="AV42" i="5"/>
  <c r="AN42" i="5"/>
  <c r="AF42" i="5"/>
  <c r="AQ42" i="5"/>
  <c r="AP42" i="5"/>
  <c r="AI42" i="5"/>
  <c r="AH42" i="5"/>
  <c r="AL42" i="5"/>
  <c r="BA42" i="5"/>
  <c r="AS42" i="5"/>
  <c r="AK42" i="5"/>
  <c r="U42" i="5"/>
  <c r="R12" i="5"/>
  <c r="R42" i="5"/>
  <c r="AU42" i="5"/>
  <c r="AM42" i="5"/>
  <c r="AT42" i="5"/>
  <c r="G42" i="5"/>
  <c r="AZ42" i="5"/>
  <c r="AR42" i="5"/>
  <c r="AJ42" i="5"/>
  <c r="T42" i="5"/>
  <c r="AY42" i="5"/>
  <c r="S42" i="5"/>
  <c r="AX42" i="5"/>
  <c r="AW42" i="5"/>
  <c r="AW12" i="5"/>
  <c r="AO12" i="5"/>
  <c r="AG12" i="5"/>
  <c r="AV12" i="5"/>
  <c r="AN12" i="5"/>
  <c r="AF12" i="5"/>
  <c r="AU12" i="5"/>
  <c r="AM12" i="5"/>
  <c r="AT12" i="5"/>
  <c r="AL12" i="5"/>
  <c r="AS12" i="5"/>
  <c r="AK12" i="5"/>
  <c r="U12" i="5"/>
  <c r="G12" i="5"/>
  <c r="AZ12" i="5"/>
  <c r="AR12" i="5"/>
  <c r="AJ12" i="5"/>
  <c r="T12" i="5"/>
  <c r="BA12" i="5"/>
  <c r="AY12" i="5"/>
  <c r="AQ12" i="5"/>
  <c r="AI12" i="5"/>
  <c r="S12" i="5"/>
  <c r="AX12" i="5"/>
  <c r="AP12" i="5"/>
  <c r="AH12" i="5"/>
  <c r="AY53" i="5" l="1"/>
  <c r="AU123" i="2" s="1"/>
  <c r="AT53" i="5"/>
  <c r="AP123" i="2" s="1"/>
  <c r="AJ53" i="5"/>
  <c r="AF117" i="2" s="1"/>
  <c r="AH53" i="5"/>
  <c r="AD117" i="2" s="1"/>
  <c r="AV63" i="5"/>
  <c r="AR173" i="2" s="1"/>
  <c r="AG53" i="5"/>
  <c r="AC117" i="2" s="1"/>
  <c r="AO63" i="5"/>
  <c r="AK167" i="2" s="1"/>
  <c r="AM63" i="5"/>
  <c r="AI167" i="2" s="1"/>
  <c r="AY73" i="5"/>
  <c r="AU223" i="2" s="1"/>
  <c r="AT73" i="5"/>
  <c r="AP223" i="2" s="1"/>
  <c r="AM73" i="5"/>
  <c r="AI217" i="2" s="1"/>
  <c r="AX63" i="5"/>
  <c r="AT173" i="2" s="1"/>
  <c r="AI73" i="5"/>
  <c r="AE217" i="2" s="1"/>
  <c r="AR73" i="5"/>
  <c r="AN223" i="2" s="1"/>
  <c r="AT63" i="5"/>
  <c r="AP173" i="2" s="1"/>
  <c r="AO53" i="5"/>
  <c r="AK117" i="2" s="1"/>
  <c r="AX73" i="5"/>
  <c r="AT223" i="2" s="1"/>
  <c r="AM53" i="5"/>
  <c r="AI117" i="2" s="1"/>
  <c r="AF53" i="5"/>
  <c r="AB117" i="2" s="1"/>
  <c r="AI63" i="5"/>
  <c r="AE167" i="2" s="1"/>
  <c r="AW53" i="5"/>
  <c r="AS123" i="2" s="1"/>
  <c r="BA73" i="5"/>
  <c r="AW223" i="2" s="1"/>
  <c r="AI53" i="5"/>
  <c r="AE117" i="2" s="1"/>
  <c r="AQ73" i="5"/>
  <c r="AM223" i="2" s="1"/>
  <c r="AL73" i="5"/>
  <c r="AH217" i="2" s="1"/>
  <c r="AN73" i="5"/>
  <c r="AJ217" i="2" s="1"/>
  <c r="AV73" i="5"/>
  <c r="AR223" i="2" s="1"/>
  <c r="AU53" i="5"/>
  <c r="AQ123" i="2" s="1"/>
  <c r="AJ63" i="5"/>
  <c r="AF167" i="2" s="1"/>
  <c r="AZ53" i="5"/>
  <c r="AV123" i="2" s="1"/>
  <c r="AP73" i="5"/>
  <c r="AL223" i="2" s="1"/>
  <c r="AL224" i="2" s="1"/>
  <c r="AL225" i="2" s="1"/>
  <c r="AR63" i="5"/>
  <c r="AN173" i="2" s="1"/>
  <c r="AS63" i="5"/>
  <c r="AO173" i="2" s="1"/>
  <c r="AU73" i="5"/>
  <c r="AQ223" i="2" s="1"/>
  <c r="AP63" i="5"/>
  <c r="AL173" i="2" s="1"/>
  <c r="AL174" i="2" s="1"/>
  <c r="AL175" i="2" s="1"/>
  <c r="AL53" i="5"/>
  <c r="AH117" i="2" s="1"/>
  <c r="AZ63" i="5"/>
  <c r="AV173" i="2" s="1"/>
  <c r="AS73" i="5"/>
  <c r="AO223" i="2" s="1"/>
  <c r="AU63" i="5"/>
  <c r="AQ173" i="2" s="1"/>
  <c r="AK53" i="5"/>
  <c r="AG117" i="2" s="1"/>
  <c r="AH73" i="5"/>
  <c r="AD217" i="2" s="1"/>
  <c r="AJ73" i="5"/>
  <c r="AF217" i="2" s="1"/>
  <c r="BA63" i="5"/>
  <c r="AW173" i="2" s="1"/>
  <c r="AG73" i="5"/>
  <c r="AC217" i="2" s="1"/>
  <c r="AO73" i="5"/>
  <c r="AK217" i="2" s="1"/>
  <c r="AH63" i="5"/>
  <c r="AD167" i="2" s="1"/>
  <c r="AQ63" i="5"/>
  <c r="AM173" i="2" s="1"/>
  <c r="AG63" i="5"/>
  <c r="AC167" i="2" s="1"/>
  <c r="AW73" i="5"/>
  <c r="AS223" i="2" s="1"/>
  <c r="AV53" i="5"/>
  <c r="AR123" i="2" s="1"/>
  <c r="AY63" i="5"/>
  <c r="AU173" i="2" s="1"/>
  <c r="AK73" i="5"/>
  <c r="AG217" i="2" s="1"/>
  <c r="AQ53" i="5"/>
  <c r="AM123" i="2" s="1"/>
  <c r="AM124" i="2" s="1"/>
  <c r="AM125" i="2" s="1"/>
  <c r="AN124" i="2" s="1"/>
  <c r="AN125" i="2" s="1"/>
  <c r="AO124" i="2" s="1"/>
  <c r="AO125" i="2" s="1"/>
  <c r="BA53" i="5"/>
  <c r="AW123" i="2" s="1"/>
  <c r="AW63" i="5"/>
  <c r="AS173" i="2" s="1"/>
  <c r="AN41" i="5"/>
  <c r="AJ287" i="2" s="1"/>
  <c r="AJ292" i="2" s="1"/>
  <c r="AQ41" i="5"/>
  <c r="AM298" i="2" s="1"/>
  <c r="AM303" i="2" s="1"/>
  <c r="AT41" i="5"/>
  <c r="AP298" i="2" s="1"/>
  <c r="AP303" i="2" s="1"/>
  <c r="AU41" i="5"/>
  <c r="AQ298" i="2" s="1"/>
  <c r="AQ303" i="2" s="1"/>
  <c r="AG41" i="5"/>
  <c r="AC287" i="2" s="1"/>
  <c r="AC292" i="2" s="1"/>
  <c r="AP41" i="5"/>
  <c r="AL298" i="2" s="1"/>
  <c r="AL303" i="2" s="1"/>
  <c r="AN11" i="5"/>
  <c r="AJ284" i="2" s="1"/>
  <c r="AG11" i="5"/>
  <c r="AC284" i="2" s="1"/>
  <c r="AY41" i="5"/>
  <c r="AU298" i="2" s="1"/>
  <c r="AU303" i="2" s="1"/>
  <c r="AS41" i="5"/>
  <c r="AO298" i="2" s="1"/>
  <c r="AO303" i="2" s="1"/>
  <c r="AP11" i="5"/>
  <c r="AH11" i="5"/>
  <c r="S41" i="5"/>
  <c r="S43" i="5" s="1"/>
  <c r="AO41" i="5"/>
  <c r="AK287" i="2" s="1"/>
  <c r="AK292" i="2" s="1"/>
  <c r="AL11" i="5"/>
  <c r="AH284" i="2" s="1"/>
  <c r="AW11" i="5"/>
  <c r="AS295" i="2" s="1"/>
  <c r="AT11" i="5"/>
  <c r="AP295" i="2" s="1"/>
  <c r="AF11" i="5"/>
  <c r="AB284" i="2" s="1"/>
  <c r="AF41" i="5"/>
  <c r="AB287" i="2" s="1"/>
  <c r="AB292" i="2" s="1"/>
  <c r="AX41" i="5"/>
  <c r="AT298" i="2" s="1"/>
  <c r="AT303" i="2" s="1"/>
  <c r="AK41" i="5"/>
  <c r="AG287" i="2" s="1"/>
  <c r="AG292" i="2" s="1"/>
  <c r="T41" i="5"/>
  <c r="AZ41" i="5"/>
  <c r="AV298" i="2" s="1"/>
  <c r="AV303" i="2" s="1"/>
  <c r="AW41" i="5"/>
  <c r="AS298" i="2" s="1"/>
  <c r="AS303" i="2" s="1"/>
  <c r="AV41" i="5"/>
  <c r="AR298" i="2" s="1"/>
  <c r="AR303" i="2" s="1"/>
  <c r="AI11" i="5"/>
  <c r="AE284" i="2" s="1"/>
  <c r="BA11" i="5"/>
  <c r="AW295" i="2" s="1"/>
  <c r="AR11" i="5"/>
  <c r="AN295" i="2" s="1"/>
  <c r="AL41" i="5"/>
  <c r="AH287" i="2" s="1"/>
  <c r="AH292" i="2" s="1"/>
  <c r="AW31" i="5"/>
  <c r="AS297" i="2" s="1"/>
  <c r="AX21" i="5"/>
  <c r="AT296" i="2" s="1"/>
  <c r="AY32" i="5"/>
  <c r="AR32" i="5"/>
  <c r="AM21" i="5"/>
  <c r="AI285" i="2" s="1"/>
  <c r="AU31" i="5"/>
  <c r="AQ297" i="2" s="1"/>
  <c r="AH41" i="5"/>
  <c r="AD287" i="2" s="1"/>
  <c r="AD292" i="2" s="1"/>
  <c r="AI21" i="5"/>
  <c r="AE285" i="2" s="1"/>
  <c r="AP31" i="5"/>
  <c r="AL297" i="2" s="1"/>
  <c r="AN31" i="5"/>
  <c r="AJ286" i="2" s="1"/>
  <c r="AO32" i="5"/>
  <c r="S11" i="5"/>
  <c r="S13" i="5" s="1"/>
  <c r="AY11" i="5"/>
  <c r="AU295" i="2" s="1"/>
  <c r="AS11" i="5"/>
  <c r="AO295" i="2" s="1"/>
  <c r="AM11" i="5"/>
  <c r="AI284" i="2" s="1"/>
  <c r="AW32" i="5"/>
  <c r="AY31" i="5"/>
  <c r="AU297" i="2" s="1"/>
  <c r="AJ22" i="5"/>
  <c r="AR31" i="5"/>
  <c r="AN297" i="2" s="1"/>
  <c r="AM41" i="5"/>
  <c r="AI287" i="2" s="1"/>
  <c r="AI292" i="2" s="1"/>
  <c r="AU32" i="5"/>
  <c r="AS22" i="5"/>
  <c r="BA31" i="5"/>
  <c r="AW297" i="2" s="1"/>
  <c r="AL21" i="5"/>
  <c r="AH285" i="2" s="1"/>
  <c r="AH22" i="5"/>
  <c r="AI41" i="5"/>
  <c r="AE287" i="2" s="1"/>
  <c r="AE292" i="2" s="1"/>
  <c r="AP32" i="5"/>
  <c r="AN32" i="5"/>
  <c r="AG31" i="5"/>
  <c r="AC286" i="2" s="1"/>
  <c r="AJ32" i="5"/>
  <c r="AZ22" i="5"/>
  <c r="AT22" i="5"/>
  <c r="AM31" i="5"/>
  <c r="AI286" i="2" s="1"/>
  <c r="AK21" i="5"/>
  <c r="AG285" i="2" s="1"/>
  <c r="BA32" i="5"/>
  <c r="AL32" i="5"/>
  <c r="AQ22" i="5"/>
  <c r="AF31" i="5"/>
  <c r="AB286" i="2" s="1"/>
  <c r="AV22" i="5"/>
  <c r="AG32" i="5"/>
  <c r="AX22" i="5"/>
  <c r="AJ11" i="5"/>
  <c r="AF284" i="2" s="1"/>
  <c r="U11" i="5"/>
  <c r="U13" i="5" s="1"/>
  <c r="AU11" i="5"/>
  <c r="AQ295" i="2" s="1"/>
  <c r="AJ31" i="5"/>
  <c r="AF286" i="2" s="1"/>
  <c r="AZ21" i="5"/>
  <c r="AV296" i="2" s="1"/>
  <c r="G41" i="5"/>
  <c r="AT21" i="5"/>
  <c r="AP296" i="2" s="1"/>
  <c r="AM32" i="5"/>
  <c r="AK22" i="5"/>
  <c r="AS31" i="5"/>
  <c r="AO297" i="2" s="1"/>
  <c r="AL31" i="5"/>
  <c r="AH286" i="2" s="1"/>
  <c r="AH31" i="5"/>
  <c r="AD286" i="2" s="1"/>
  <c r="AI32" i="5"/>
  <c r="AQ21" i="5"/>
  <c r="AM296" i="2" s="1"/>
  <c r="AF32" i="5"/>
  <c r="AO21" i="5"/>
  <c r="AK285" i="2" s="1"/>
  <c r="AX31" i="5"/>
  <c r="AT297" i="2" s="1"/>
  <c r="AY21" i="5"/>
  <c r="AU296" i="2" s="1"/>
  <c r="AR22" i="5"/>
  <c r="AS32" i="5"/>
  <c r="AH32" i="5"/>
  <c r="AI31" i="5"/>
  <c r="AE286" i="2" s="1"/>
  <c r="AP21" i="5"/>
  <c r="AL296" i="2" s="1"/>
  <c r="AV21" i="5"/>
  <c r="AR296" i="2" s="1"/>
  <c r="AW22" i="5"/>
  <c r="AX32" i="5"/>
  <c r="AR21" i="5"/>
  <c r="AN296" i="2" s="1"/>
  <c r="AT32" i="5"/>
  <c r="AU22" i="5"/>
  <c r="R41" i="5"/>
  <c r="AK31" i="5"/>
  <c r="AG286" i="2" s="1"/>
  <c r="BA41" i="5"/>
  <c r="AW298" i="2" s="1"/>
  <c r="AW303" i="2" s="1"/>
  <c r="AN22" i="5"/>
  <c r="AG21" i="5"/>
  <c r="AC285" i="2" s="1"/>
  <c r="AO22" i="5"/>
  <c r="AX11" i="5"/>
  <c r="AT295" i="2" s="1"/>
  <c r="AV11" i="5"/>
  <c r="AR295" i="2" s="1"/>
  <c r="AO11" i="5"/>
  <c r="AK284" i="2" s="1"/>
  <c r="AY22" i="5"/>
  <c r="AJ21" i="5"/>
  <c r="AF285" i="2" s="1"/>
  <c r="AR41" i="5"/>
  <c r="AN298" i="2" s="1"/>
  <c r="AN303" i="2" s="1"/>
  <c r="AZ32" i="5"/>
  <c r="AT31" i="5"/>
  <c r="AP297" i="2" s="1"/>
  <c r="AM22" i="5"/>
  <c r="AU21" i="5"/>
  <c r="AQ296" i="2" s="1"/>
  <c r="R11" i="5"/>
  <c r="U41" i="5"/>
  <c r="U43" i="5" s="1"/>
  <c r="AK32" i="5"/>
  <c r="BA21" i="5"/>
  <c r="AW296" i="2" s="1"/>
  <c r="AP22" i="5"/>
  <c r="AQ32" i="5"/>
  <c r="AF21" i="5"/>
  <c r="AB285" i="2" s="1"/>
  <c r="AV31" i="5"/>
  <c r="AR297" i="2" s="1"/>
  <c r="AQ11" i="5"/>
  <c r="AM295" i="2" s="1"/>
  <c r="T11" i="5"/>
  <c r="AZ11" i="5"/>
  <c r="AV295" i="2" s="1"/>
  <c r="AK11" i="5"/>
  <c r="AG284" i="2" s="1"/>
  <c r="AW21" i="5"/>
  <c r="AS296" i="2" s="1"/>
  <c r="AJ41" i="5"/>
  <c r="AF287" i="2" s="1"/>
  <c r="AF292" i="2" s="1"/>
  <c r="AZ31" i="5"/>
  <c r="AV297" i="2" s="1"/>
  <c r="AS21" i="5"/>
  <c r="AO296" i="2" s="1"/>
  <c r="BA22" i="5"/>
  <c r="AL22" i="5"/>
  <c r="AH21" i="5"/>
  <c r="AD285" i="2" s="1"/>
  <c r="AI22" i="5"/>
  <c r="AQ31" i="5"/>
  <c r="AM297" i="2" s="1"/>
  <c r="AF22" i="5"/>
  <c r="AN21" i="5"/>
  <c r="AJ285" i="2" s="1"/>
  <c r="AV32" i="5"/>
  <c r="AG22" i="5"/>
  <c r="AO31" i="5"/>
  <c r="AK286" i="2" s="1"/>
  <c r="L2815" i="3"/>
  <c r="M2815" i="3" s="1"/>
  <c r="L2814" i="3"/>
  <c r="M2814" i="3" s="1"/>
  <c r="L2813" i="3"/>
  <c r="M2813" i="3" s="1"/>
  <c r="L2812" i="3"/>
  <c r="M2812" i="3" s="1"/>
  <c r="L2811" i="3"/>
  <c r="M2811" i="3" s="1"/>
  <c r="L2810" i="3"/>
  <c r="M2810" i="3" s="1"/>
  <c r="L2809" i="3"/>
  <c r="M2809" i="3" s="1"/>
  <c r="L2808" i="3"/>
  <c r="M2808" i="3" s="1"/>
  <c r="L2807" i="3"/>
  <c r="M2807" i="3" s="1"/>
  <c r="L2806" i="3"/>
  <c r="M2806" i="3" s="1"/>
  <c r="L2805" i="3"/>
  <c r="M2805" i="3" s="1"/>
  <c r="L2804" i="3"/>
  <c r="M2804" i="3" s="1"/>
  <c r="L2803" i="3"/>
  <c r="M2803" i="3" s="1"/>
  <c r="L2802" i="3"/>
  <c r="M2802" i="3" s="1"/>
  <c r="L2801" i="3"/>
  <c r="M2801" i="3" s="1"/>
  <c r="L2800" i="3"/>
  <c r="M2800" i="3" s="1"/>
  <c r="L2799" i="3"/>
  <c r="M2799" i="3" s="1"/>
  <c r="L2798" i="3"/>
  <c r="M2798" i="3" s="1"/>
  <c r="L2797" i="3"/>
  <c r="M2797" i="3" s="1"/>
  <c r="L2796" i="3"/>
  <c r="M2796" i="3" s="1"/>
  <c r="L2795" i="3"/>
  <c r="M2795" i="3" s="1"/>
  <c r="L2794" i="3"/>
  <c r="M2794" i="3" s="1"/>
  <c r="L2793" i="3"/>
  <c r="M2793" i="3" s="1"/>
  <c r="L2792" i="3"/>
  <c r="M2792" i="3" s="1"/>
  <c r="L2791" i="3"/>
  <c r="M2791" i="3" s="1"/>
  <c r="L2790" i="3"/>
  <c r="M2790" i="3" s="1"/>
  <c r="L2789" i="3"/>
  <c r="M2789" i="3" s="1"/>
  <c r="L2788" i="3"/>
  <c r="M2788" i="3" s="1"/>
  <c r="L2787" i="3"/>
  <c r="M2787" i="3" s="1"/>
  <c r="L2786" i="3"/>
  <c r="M2786" i="3" s="1"/>
  <c r="L2785" i="3"/>
  <c r="M2785" i="3" s="1"/>
  <c r="L2784" i="3"/>
  <c r="M2784" i="3" s="1"/>
  <c r="L2783" i="3"/>
  <c r="M2783" i="3" s="1"/>
  <c r="L2782" i="3"/>
  <c r="M2782" i="3" s="1"/>
  <c r="L2781" i="3"/>
  <c r="M2781" i="3" s="1"/>
  <c r="L2780" i="3"/>
  <c r="M2780" i="3" s="1"/>
  <c r="L2779" i="3"/>
  <c r="M2779" i="3" s="1"/>
  <c r="L2778" i="3"/>
  <c r="M2778" i="3" s="1"/>
  <c r="L2777" i="3"/>
  <c r="M2777" i="3" s="1"/>
  <c r="L2776" i="3"/>
  <c r="M2776" i="3" s="1"/>
  <c r="L2775" i="3"/>
  <c r="M2775" i="3" s="1"/>
  <c r="L2774" i="3"/>
  <c r="M2774" i="3" s="1"/>
  <c r="L2773" i="3"/>
  <c r="M2773" i="3" s="1"/>
  <c r="L2772" i="3"/>
  <c r="M2772" i="3" s="1"/>
  <c r="L2771" i="3"/>
  <c r="M2771" i="3" s="1"/>
  <c r="L2770" i="3"/>
  <c r="M2770" i="3" s="1"/>
  <c r="L2769" i="3"/>
  <c r="M2769" i="3" s="1"/>
  <c r="L2768" i="3"/>
  <c r="M2768" i="3" s="1"/>
  <c r="L2767" i="3"/>
  <c r="M2767" i="3" s="1"/>
  <c r="L2766" i="3"/>
  <c r="M2766" i="3" s="1"/>
  <c r="L2765" i="3"/>
  <c r="M2765" i="3" s="1"/>
  <c r="L2764" i="3"/>
  <c r="M2764" i="3" s="1"/>
  <c r="L2763" i="3"/>
  <c r="M2763" i="3" s="1"/>
  <c r="L2762" i="3"/>
  <c r="M2762" i="3" s="1"/>
  <c r="L2761" i="3"/>
  <c r="M2761" i="3" s="1"/>
  <c r="L2760" i="3"/>
  <c r="M2760" i="3" s="1"/>
  <c r="L2759" i="3"/>
  <c r="M2759" i="3" s="1"/>
  <c r="L2758" i="3"/>
  <c r="M2758" i="3" s="1"/>
  <c r="L2757" i="3"/>
  <c r="M2757" i="3" s="1"/>
  <c r="L2756" i="3"/>
  <c r="M2756" i="3" s="1"/>
  <c r="L2755" i="3"/>
  <c r="M2755" i="3" s="1"/>
  <c r="L2754" i="3"/>
  <c r="M2754" i="3" s="1"/>
  <c r="L2753" i="3"/>
  <c r="M2753" i="3" s="1"/>
  <c r="L2752" i="3"/>
  <c r="M2752" i="3" s="1"/>
  <c r="L2751" i="3"/>
  <c r="M2751" i="3" s="1"/>
  <c r="L2750" i="3"/>
  <c r="M2750" i="3" s="1"/>
  <c r="L2749" i="3"/>
  <c r="M2749" i="3" s="1"/>
  <c r="L2748" i="3"/>
  <c r="M2748" i="3" s="1"/>
  <c r="L2747" i="3"/>
  <c r="M2747" i="3" s="1"/>
  <c r="L2746" i="3"/>
  <c r="M2746" i="3" s="1"/>
  <c r="L2745" i="3"/>
  <c r="M2745" i="3" s="1"/>
  <c r="L2744" i="3"/>
  <c r="M2744" i="3" s="1"/>
  <c r="L2743" i="3"/>
  <c r="M2743" i="3" s="1"/>
  <c r="L2742" i="3"/>
  <c r="M2742" i="3" s="1"/>
  <c r="L2741" i="3"/>
  <c r="M2741" i="3" s="1"/>
  <c r="L2740" i="3"/>
  <c r="M2740" i="3" s="1"/>
  <c r="L2739" i="3"/>
  <c r="M2739" i="3" s="1"/>
  <c r="L2738" i="3"/>
  <c r="M2738" i="3" s="1"/>
  <c r="L2737" i="3"/>
  <c r="M2737" i="3" s="1"/>
  <c r="L2736" i="3"/>
  <c r="M2736" i="3" s="1"/>
  <c r="L2735" i="3"/>
  <c r="M2735" i="3" s="1"/>
  <c r="L2734" i="3"/>
  <c r="M2734" i="3" s="1"/>
  <c r="L2733" i="3"/>
  <c r="M2733" i="3" s="1"/>
  <c r="L2732" i="3"/>
  <c r="M2732" i="3" s="1"/>
  <c r="L2731" i="3"/>
  <c r="M2731" i="3" s="1"/>
  <c r="L2730" i="3"/>
  <c r="M2730" i="3" s="1"/>
  <c r="L2729" i="3"/>
  <c r="M2729" i="3" s="1"/>
  <c r="L2728" i="3"/>
  <c r="M2728" i="3" s="1"/>
  <c r="L2727" i="3"/>
  <c r="M2727" i="3" s="1"/>
  <c r="L2726" i="3"/>
  <c r="M2726" i="3" s="1"/>
  <c r="L2725" i="3"/>
  <c r="M2725" i="3" s="1"/>
  <c r="L2724" i="3"/>
  <c r="M2724" i="3" s="1"/>
  <c r="L2723" i="3"/>
  <c r="M2723" i="3" s="1"/>
  <c r="L2722" i="3"/>
  <c r="M2722" i="3" s="1"/>
  <c r="L2721" i="3"/>
  <c r="M2721" i="3" s="1"/>
  <c r="L2720" i="3"/>
  <c r="M2720" i="3" s="1"/>
  <c r="L2719" i="3"/>
  <c r="M2719" i="3" s="1"/>
  <c r="L2718" i="3"/>
  <c r="M2718" i="3" s="1"/>
  <c r="L2717" i="3"/>
  <c r="M2717" i="3" s="1"/>
  <c r="L2716" i="3"/>
  <c r="M2716" i="3" s="1"/>
  <c r="L2715" i="3"/>
  <c r="M2715" i="3" s="1"/>
  <c r="L2714" i="3"/>
  <c r="M2714" i="3" s="1"/>
  <c r="L2713" i="3"/>
  <c r="M2713" i="3" s="1"/>
  <c r="L2712" i="3"/>
  <c r="M2712" i="3" s="1"/>
  <c r="L2711" i="3"/>
  <c r="M2711" i="3" s="1"/>
  <c r="L2710" i="3"/>
  <c r="M2710" i="3" s="1"/>
  <c r="L2709" i="3"/>
  <c r="M2709" i="3" s="1"/>
  <c r="L2708" i="3"/>
  <c r="M2708" i="3" s="1"/>
  <c r="L2707" i="3"/>
  <c r="M2707" i="3" s="1"/>
  <c r="L2706" i="3"/>
  <c r="M2706" i="3" s="1"/>
  <c r="L2705" i="3"/>
  <c r="M2705" i="3" s="1"/>
  <c r="L2704" i="3"/>
  <c r="M2704" i="3" s="1"/>
  <c r="L2703" i="3"/>
  <c r="M2703" i="3" s="1"/>
  <c r="L2702" i="3"/>
  <c r="M2702" i="3" s="1"/>
  <c r="L2701" i="3"/>
  <c r="M2701" i="3" s="1"/>
  <c r="L2700" i="3"/>
  <c r="M2700" i="3" s="1"/>
  <c r="L2699" i="3"/>
  <c r="M2699" i="3" s="1"/>
  <c r="L2698" i="3"/>
  <c r="M2698" i="3" s="1"/>
  <c r="L2697" i="3"/>
  <c r="M2697" i="3" s="1"/>
  <c r="L2696" i="3"/>
  <c r="M2696" i="3" s="1"/>
  <c r="L2695" i="3"/>
  <c r="M2695" i="3" s="1"/>
  <c r="L2694" i="3"/>
  <c r="M2694" i="3" s="1"/>
  <c r="L2693" i="3"/>
  <c r="M2693" i="3" s="1"/>
  <c r="L2692" i="3"/>
  <c r="M2692" i="3" s="1"/>
  <c r="L2691" i="3"/>
  <c r="M2691" i="3" s="1"/>
  <c r="L2690" i="3"/>
  <c r="M2690" i="3" s="1"/>
  <c r="L2689" i="3"/>
  <c r="M2689" i="3" s="1"/>
  <c r="L2688" i="3"/>
  <c r="M2688" i="3" s="1"/>
  <c r="L2687" i="3"/>
  <c r="M2687" i="3" s="1"/>
  <c r="L2686" i="3"/>
  <c r="M2686" i="3" s="1"/>
  <c r="L2685" i="3"/>
  <c r="M2685" i="3" s="1"/>
  <c r="L2684" i="3"/>
  <c r="M2684" i="3" s="1"/>
  <c r="L2683" i="3"/>
  <c r="M2683" i="3" s="1"/>
  <c r="L2682" i="3"/>
  <c r="M2682" i="3" s="1"/>
  <c r="L2681" i="3"/>
  <c r="M2681" i="3" s="1"/>
  <c r="L2680" i="3"/>
  <c r="M2680" i="3" s="1"/>
  <c r="L2679" i="3"/>
  <c r="M2679" i="3" s="1"/>
  <c r="L2678" i="3"/>
  <c r="M2678" i="3" s="1"/>
  <c r="L2677" i="3"/>
  <c r="M2677" i="3" s="1"/>
  <c r="L2676" i="3"/>
  <c r="M2676" i="3" s="1"/>
  <c r="L2675" i="3"/>
  <c r="M2675" i="3" s="1"/>
  <c r="L2674" i="3"/>
  <c r="M2674" i="3" s="1"/>
  <c r="L2673" i="3"/>
  <c r="M2673" i="3" s="1"/>
  <c r="L2672" i="3"/>
  <c r="M2672" i="3" s="1"/>
  <c r="L2671" i="3"/>
  <c r="M2671" i="3" s="1"/>
  <c r="L2670" i="3"/>
  <c r="M2670" i="3" s="1"/>
  <c r="L2669" i="3"/>
  <c r="M2669" i="3" s="1"/>
  <c r="L2668" i="3"/>
  <c r="M2668" i="3" s="1"/>
  <c r="L2667" i="3"/>
  <c r="M2667" i="3" s="1"/>
  <c r="L2666" i="3"/>
  <c r="M2666" i="3" s="1"/>
  <c r="L2665" i="3"/>
  <c r="M2665" i="3" s="1"/>
  <c r="L2664" i="3"/>
  <c r="M2664" i="3" s="1"/>
  <c r="L2663" i="3"/>
  <c r="M2663" i="3" s="1"/>
  <c r="L2662" i="3"/>
  <c r="M2662" i="3" s="1"/>
  <c r="L2661" i="3"/>
  <c r="M2661" i="3" s="1"/>
  <c r="L2660" i="3"/>
  <c r="M2660" i="3" s="1"/>
  <c r="L2659" i="3"/>
  <c r="M2659" i="3" s="1"/>
  <c r="L2658" i="3"/>
  <c r="M2658" i="3" s="1"/>
  <c r="L2657" i="3"/>
  <c r="M2657" i="3" s="1"/>
  <c r="L2656" i="3"/>
  <c r="M2656" i="3" s="1"/>
  <c r="L2655" i="3"/>
  <c r="M2655" i="3" s="1"/>
  <c r="L2654" i="3"/>
  <c r="M2654" i="3" s="1"/>
  <c r="L2653" i="3"/>
  <c r="M2653" i="3" s="1"/>
  <c r="L2652" i="3"/>
  <c r="M2652" i="3" s="1"/>
  <c r="L2651" i="3"/>
  <c r="M2651" i="3" s="1"/>
  <c r="L2650" i="3"/>
  <c r="M2650" i="3" s="1"/>
  <c r="L2649" i="3"/>
  <c r="M2649" i="3" s="1"/>
  <c r="L2648" i="3"/>
  <c r="M2648" i="3" s="1"/>
  <c r="L2647" i="3"/>
  <c r="M2647" i="3" s="1"/>
  <c r="L2646" i="3"/>
  <c r="M2646" i="3" s="1"/>
  <c r="L2645" i="3"/>
  <c r="M2645" i="3" s="1"/>
  <c r="L2644" i="3"/>
  <c r="M2644" i="3" s="1"/>
  <c r="L2643" i="3"/>
  <c r="M2643" i="3" s="1"/>
  <c r="L2642" i="3"/>
  <c r="M2642" i="3" s="1"/>
  <c r="L2641" i="3"/>
  <c r="M2641" i="3" s="1"/>
  <c r="L2640" i="3"/>
  <c r="M2640" i="3" s="1"/>
  <c r="L2639" i="3"/>
  <c r="M2639" i="3" s="1"/>
  <c r="L2638" i="3"/>
  <c r="M2638" i="3" s="1"/>
  <c r="L2637" i="3"/>
  <c r="M2637" i="3" s="1"/>
  <c r="L2636" i="3"/>
  <c r="M2636" i="3" s="1"/>
  <c r="L2635" i="3"/>
  <c r="M2635" i="3" s="1"/>
  <c r="L2634" i="3"/>
  <c r="M2634" i="3" s="1"/>
  <c r="L2633" i="3"/>
  <c r="M2633" i="3" s="1"/>
  <c r="L2632" i="3"/>
  <c r="M2632" i="3" s="1"/>
  <c r="L2631" i="3"/>
  <c r="M2631" i="3" s="1"/>
  <c r="L2630" i="3"/>
  <c r="M2630" i="3" s="1"/>
  <c r="L2629" i="3"/>
  <c r="M2629" i="3" s="1"/>
  <c r="L2628" i="3"/>
  <c r="M2628" i="3" s="1"/>
  <c r="L2627" i="3"/>
  <c r="M2627" i="3" s="1"/>
  <c r="L2626" i="3"/>
  <c r="M2626" i="3" s="1"/>
  <c r="L2625" i="3"/>
  <c r="M2625" i="3" s="1"/>
  <c r="L2624" i="3"/>
  <c r="M2624" i="3" s="1"/>
  <c r="L2623" i="3"/>
  <c r="M2623" i="3" s="1"/>
  <c r="L2622" i="3"/>
  <c r="M2622" i="3" s="1"/>
  <c r="L2621" i="3"/>
  <c r="M2621" i="3" s="1"/>
  <c r="L2620" i="3"/>
  <c r="M2620" i="3" s="1"/>
  <c r="L2619" i="3"/>
  <c r="M2619" i="3" s="1"/>
  <c r="L2618" i="3"/>
  <c r="M2618" i="3" s="1"/>
  <c r="L2617" i="3"/>
  <c r="M2617" i="3" s="1"/>
  <c r="L2616" i="3"/>
  <c r="M2616" i="3" s="1"/>
  <c r="L2615" i="3"/>
  <c r="M2615" i="3" s="1"/>
  <c r="L2614" i="3"/>
  <c r="M2614" i="3" s="1"/>
  <c r="L2613" i="3"/>
  <c r="M2613" i="3" s="1"/>
  <c r="L2612" i="3"/>
  <c r="M2612" i="3" s="1"/>
  <c r="L2611" i="3"/>
  <c r="M2611" i="3" s="1"/>
  <c r="L2610" i="3"/>
  <c r="M2610" i="3" s="1"/>
  <c r="L2609" i="3"/>
  <c r="M2609" i="3" s="1"/>
  <c r="L2608" i="3"/>
  <c r="M2608" i="3" s="1"/>
  <c r="L2607" i="3"/>
  <c r="M2607" i="3" s="1"/>
  <c r="L2606" i="3"/>
  <c r="M2606" i="3" s="1"/>
  <c r="L2605" i="3"/>
  <c r="M2605" i="3" s="1"/>
  <c r="L2604" i="3"/>
  <c r="M2604" i="3" s="1"/>
  <c r="L2603" i="3"/>
  <c r="M2603" i="3" s="1"/>
  <c r="L2602" i="3"/>
  <c r="M2602" i="3" s="1"/>
  <c r="L2601" i="3"/>
  <c r="M2601" i="3" s="1"/>
  <c r="L2600" i="3"/>
  <c r="M2600" i="3" s="1"/>
  <c r="L2599" i="3"/>
  <c r="M2599" i="3" s="1"/>
  <c r="L2598" i="3"/>
  <c r="M2598" i="3" s="1"/>
  <c r="L2597" i="3"/>
  <c r="M2597" i="3" s="1"/>
  <c r="L2596" i="3"/>
  <c r="M2596" i="3" s="1"/>
  <c r="L2595" i="3"/>
  <c r="M2595" i="3" s="1"/>
  <c r="L2594" i="3"/>
  <c r="M2594" i="3" s="1"/>
  <c r="L2593" i="3"/>
  <c r="M2593" i="3" s="1"/>
  <c r="L2592" i="3"/>
  <c r="M2592" i="3" s="1"/>
  <c r="L2591" i="3"/>
  <c r="M2591" i="3" s="1"/>
  <c r="L2590" i="3"/>
  <c r="M2590" i="3" s="1"/>
  <c r="L2589" i="3"/>
  <c r="M2589" i="3" s="1"/>
  <c r="L2588" i="3"/>
  <c r="M2588" i="3" s="1"/>
  <c r="L2587" i="3"/>
  <c r="M2587" i="3" s="1"/>
  <c r="L2586" i="3"/>
  <c r="M2586" i="3" s="1"/>
  <c r="L2585" i="3"/>
  <c r="M2585" i="3" s="1"/>
  <c r="L2584" i="3"/>
  <c r="M2584" i="3" s="1"/>
  <c r="L2583" i="3"/>
  <c r="M2583" i="3" s="1"/>
  <c r="L2582" i="3"/>
  <c r="M2582" i="3" s="1"/>
  <c r="L2581" i="3"/>
  <c r="M2581" i="3" s="1"/>
  <c r="L2580" i="3"/>
  <c r="M2580" i="3" s="1"/>
  <c r="L2579" i="3"/>
  <c r="M2579" i="3" s="1"/>
  <c r="L2578" i="3"/>
  <c r="M2578" i="3" s="1"/>
  <c r="L2577" i="3"/>
  <c r="M2577" i="3" s="1"/>
  <c r="L2576" i="3"/>
  <c r="M2576" i="3" s="1"/>
  <c r="L2575" i="3"/>
  <c r="M2575" i="3" s="1"/>
  <c r="L2574" i="3"/>
  <c r="M2574" i="3" s="1"/>
  <c r="L2573" i="3"/>
  <c r="M2573" i="3" s="1"/>
  <c r="L2572" i="3"/>
  <c r="M2572" i="3" s="1"/>
  <c r="L2571" i="3"/>
  <c r="M2571" i="3" s="1"/>
  <c r="L2570" i="3"/>
  <c r="M2570" i="3" s="1"/>
  <c r="L2569" i="3"/>
  <c r="M2569" i="3" s="1"/>
  <c r="L2568" i="3"/>
  <c r="M2568" i="3" s="1"/>
  <c r="L2567" i="3"/>
  <c r="M2567" i="3" s="1"/>
  <c r="L2566" i="3"/>
  <c r="M2566" i="3" s="1"/>
  <c r="L2565" i="3"/>
  <c r="M2565" i="3" s="1"/>
  <c r="L2564" i="3"/>
  <c r="M2564" i="3" s="1"/>
  <c r="L2563" i="3"/>
  <c r="M2563" i="3" s="1"/>
  <c r="L2562" i="3"/>
  <c r="M2562" i="3" s="1"/>
  <c r="L2561" i="3"/>
  <c r="M2561" i="3" s="1"/>
  <c r="L2560" i="3"/>
  <c r="M2560" i="3" s="1"/>
  <c r="L2559" i="3"/>
  <c r="M2559" i="3" s="1"/>
  <c r="L2558" i="3"/>
  <c r="M2558" i="3" s="1"/>
  <c r="L2557" i="3"/>
  <c r="M2557" i="3" s="1"/>
  <c r="L2556" i="3"/>
  <c r="M2556" i="3" s="1"/>
  <c r="L2555" i="3"/>
  <c r="M2555" i="3" s="1"/>
  <c r="L2554" i="3"/>
  <c r="M2554" i="3" s="1"/>
  <c r="L2553" i="3"/>
  <c r="M2553" i="3" s="1"/>
  <c r="L2552" i="3"/>
  <c r="M2552" i="3" s="1"/>
  <c r="L2551" i="3"/>
  <c r="M2551" i="3" s="1"/>
  <c r="L2550" i="3"/>
  <c r="M2550" i="3" s="1"/>
  <c r="L2549" i="3"/>
  <c r="M2549" i="3" s="1"/>
  <c r="L2548" i="3"/>
  <c r="M2548" i="3" s="1"/>
  <c r="L2547" i="3"/>
  <c r="M2547" i="3" s="1"/>
  <c r="L2546" i="3"/>
  <c r="M2546" i="3" s="1"/>
  <c r="L2545" i="3"/>
  <c r="M2545" i="3" s="1"/>
  <c r="L2544" i="3"/>
  <c r="M2544" i="3" s="1"/>
  <c r="L2543" i="3"/>
  <c r="M2543" i="3" s="1"/>
  <c r="L2542" i="3"/>
  <c r="M2542" i="3" s="1"/>
  <c r="L2541" i="3"/>
  <c r="M2541" i="3" s="1"/>
  <c r="L2540" i="3"/>
  <c r="M2540" i="3" s="1"/>
  <c r="L2539" i="3"/>
  <c r="M2539" i="3" s="1"/>
  <c r="L2538" i="3"/>
  <c r="M2538" i="3" s="1"/>
  <c r="L2537" i="3"/>
  <c r="M2537" i="3" s="1"/>
  <c r="L2536" i="3"/>
  <c r="M2536" i="3" s="1"/>
  <c r="L2535" i="3"/>
  <c r="M2535" i="3" s="1"/>
  <c r="L2534" i="3"/>
  <c r="M2534" i="3" s="1"/>
  <c r="L2533" i="3"/>
  <c r="M2533" i="3" s="1"/>
  <c r="L2532" i="3"/>
  <c r="M2532" i="3" s="1"/>
  <c r="L2531" i="3"/>
  <c r="M2531" i="3" s="1"/>
  <c r="L2530" i="3"/>
  <c r="M2530" i="3" s="1"/>
  <c r="L2529" i="3"/>
  <c r="M2529" i="3" s="1"/>
  <c r="L2528" i="3"/>
  <c r="M2528" i="3" s="1"/>
  <c r="L2527" i="3"/>
  <c r="M2527" i="3" s="1"/>
  <c r="L2526" i="3"/>
  <c r="M2526" i="3" s="1"/>
  <c r="L2525" i="3"/>
  <c r="M2525" i="3" s="1"/>
  <c r="L2524" i="3"/>
  <c r="M2524" i="3" s="1"/>
  <c r="L2523" i="3"/>
  <c r="M2523" i="3" s="1"/>
  <c r="L2522" i="3"/>
  <c r="M2522" i="3" s="1"/>
  <c r="L2521" i="3"/>
  <c r="M2521" i="3" s="1"/>
  <c r="L2520" i="3"/>
  <c r="M2520" i="3" s="1"/>
  <c r="L2519" i="3"/>
  <c r="M2519" i="3" s="1"/>
  <c r="L2518" i="3"/>
  <c r="M2518" i="3" s="1"/>
  <c r="L2517" i="3"/>
  <c r="M2517" i="3" s="1"/>
  <c r="L2516" i="3"/>
  <c r="M2516" i="3" s="1"/>
  <c r="L2515" i="3"/>
  <c r="M2515" i="3" s="1"/>
  <c r="L2514" i="3"/>
  <c r="M2514" i="3" s="1"/>
  <c r="L2513" i="3"/>
  <c r="M2513" i="3" s="1"/>
  <c r="L2512" i="3"/>
  <c r="M2512" i="3" s="1"/>
  <c r="L2511" i="3"/>
  <c r="M2511" i="3" s="1"/>
  <c r="L2510" i="3"/>
  <c r="M2510" i="3" s="1"/>
  <c r="L2509" i="3"/>
  <c r="M2509" i="3" s="1"/>
  <c r="L2508" i="3"/>
  <c r="M2508" i="3" s="1"/>
  <c r="L2507" i="3"/>
  <c r="M2507" i="3" s="1"/>
  <c r="L2506" i="3"/>
  <c r="M2506" i="3" s="1"/>
  <c r="L2505" i="3"/>
  <c r="M2505" i="3" s="1"/>
  <c r="L2504" i="3"/>
  <c r="M2504" i="3" s="1"/>
  <c r="L2503" i="3"/>
  <c r="M2503" i="3" s="1"/>
  <c r="L2502" i="3"/>
  <c r="M2502" i="3" s="1"/>
  <c r="L2501" i="3"/>
  <c r="M2501" i="3" s="1"/>
  <c r="L2500" i="3"/>
  <c r="M2500" i="3" s="1"/>
  <c r="L2499" i="3"/>
  <c r="M2499" i="3" s="1"/>
  <c r="L2498" i="3"/>
  <c r="M2498" i="3" s="1"/>
  <c r="L2497" i="3"/>
  <c r="M2497" i="3" s="1"/>
  <c r="L2496" i="3"/>
  <c r="M2496" i="3" s="1"/>
  <c r="L2495" i="3"/>
  <c r="M2495" i="3" s="1"/>
  <c r="L2494" i="3"/>
  <c r="M2494" i="3" s="1"/>
  <c r="L2493" i="3"/>
  <c r="M2493" i="3" s="1"/>
  <c r="L2492" i="3"/>
  <c r="M2492" i="3" s="1"/>
  <c r="L2491" i="3"/>
  <c r="M2491" i="3" s="1"/>
  <c r="L2490" i="3"/>
  <c r="M2490" i="3" s="1"/>
  <c r="L2489" i="3"/>
  <c r="M2489" i="3" s="1"/>
  <c r="L2488" i="3"/>
  <c r="M2488" i="3" s="1"/>
  <c r="L2487" i="3"/>
  <c r="M2487" i="3" s="1"/>
  <c r="L2486" i="3"/>
  <c r="M2486" i="3" s="1"/>
  <c r="L2485" i="3"/>
  <c r="M2485" i="3" s="1"/>
  <c r="L2484" i="3"/>
  <c r="M2484" i="3" s="1"/>
  <c r="L2483" i="3"/>
  <c r="M2483" i="3" s="1"/>
  <c r="L2482" i="3"/>
  <c r="M2482" i="3" s="1"/>
  <c r="L2481" i="3"/>
  <c r="M2481" i="3" s="1"/>
  <c r="L2480" i="3"/>
  <c r="M2480" i="3" s="1"/>
  <c r="L2479" i="3"/>
  <c r="M2479" i="3" s="1"/>
  <c r="L2478" i="3"/>
  <c r="M2478" i="3" s="1"/>
  <c r="L2477" i="3"/>
  <c r="M2477" i="3" s="1"/>
  <c r="L2476" i="3"/>
  <c r="M2476" i="3" s="1"/>
  <c r="L2475" i="3"/>
  <c r="M2475" i="3" s="1"/>
  <c r="L2474" i="3"/>
  <c r="M2474" i="3" s="1"/>
  <c r="L2473" i="3"/>
  <c r="M2473" i="3" s="1"/>
  <c r="L2472" i="3"/>
  <c r="M2472" i="3" s="1"/>
  <c r="L2471" i="3"/>
  <c r="M2471" i="3" s="1"/>
  <c r="L2470" i="3"/>
  <c r="M2470" i="3" s="1"/>
  <c r="L2469" i="3"/>
  <c r="M2469" i="3" s="1"/>
  <c r="L2468" i="3"/>
  <c r="M2468" i="3" s="1"/>
  <c r="L2467" i="3"/>
  <c r="M2467" i="3" s="1"/>
  <c r="L2466" i="3"/>
  <c r="M2466" i="3" s="1"/>
  <c r="L2465" i="3"/>
  <c r="M2465" i="3" s="1"/>
  <c r="L2464" i="3"/>
  <c r="M2464" i="3" s="1"/>
  <c r="L2463" i="3"/>
  <c r="M2463" i="3" s="1"/>
  <c r="L2462" i="3"/>
  <c r="M2462" i="3" s="1"/>
  <c r="L2461" i="3"/>
  <c r="M2461" i="3" s="1"/>
  <c r="L2460" i="3"/>
  <c r="M2460" i="3" s="1"/>
  <c r="L2459" i="3"/>
  <c r="M2459" i="3" s="1"/>
  <c r="L2458" i="3"/>
  <c r="M2458" i="3" s="1"/>
  <c r="L2457" i="3"/>
  <c r="M2457" i="3" s="1"/>
  <c r="L2456" i="3"/>
  <c r="M2456" i="3" s="1"/>
  <c r="L2455" i="3"/>
  <c r="M2455" i="3" s="1"/>
  <c r="L2454" i="3"/>
  <c r="M2454" i="3" s="1"/>
  <c r="L2453" i="3"/>
  <c r="M2453" i="3" s="1"/>
  <c r="L2452" i="3"/>
  <c r="M2452" i="3" s="1"/>
  <c r="L2451" i="3"/>
  <c r="M2451" i="3" s="1"/>
  <c r="L2450" i="3"/>
  <c r="M2450" i="3" s="1"/>
  <c r="L2449" i="3"/>
  <c r="M2449" i="3" s="1"/>
  <c r="L2448" i="3"/>
  <c r="M2448" i="3" s="1"/>
  <c r="L2447" i="3"/>
  <c r="M2447" i="3" s="1"/>
  <c r="L2446" i="3"/>
  <c r="M2446" i="3" s="1"/>
  <c r="L2445" i="3"/>
  <c r="M2445" i="3" s="1"/>
  <c r="L2444" i="3"/>
  <c r="M2444" i="3" s="1"/>
  <c r="L2443" i="3"/>
  <c r="M2443" i="3" s="1"/>
  <c r="L2442" i="3"/>
  <c r="M2442" i="3" s="1"/>
  <c r="L2441" i="3"/>
  <c r="M2441" i="3" s="1"/>
  <c r="L2440" i="3"/>
  <c r="M2440" i="3" s="1"/>
  <c r="L2439" i="3"/>
  <c r="M2439" i="3" s="1"/>
  <c r="L2438" i="3"/>
  <c r="M2438" i="3" s="1"/>
  <c r="L2437" i="3"/>
  <c r="M2437" i="3" s="1"/>
  <c r="L2436" i="3"/>
  <c r="M2436" i="3" s="1"/>
  <c r="L2435" i="3"/>
  <c r="M2435" i="3" s="1"/>
  <c r="L2434" i="3"/>
  <c r="M2434" i="3" s="1"/>
  <c r="L2433" i="3"/>
  <c r="M2433" i="3" s="1"/>
  <c r="L2432" i="3"/>
  <c r="M2432" i="3" s="1"/>
  <c r="L2431" i="3"/>
  <c r="M2431" i="3" s="1"/>
  <c r="L2430" i="3"/>
  <c r="M2430" i="3" s="1"/>
  <c r="L2429" i="3"/>
  <c r="M2429" i="3" s="1"/>
  <c r="L2428" i="3"/>
  <c r="M2428" i="3" s="1"/>
  <c r="L2427" i="3"/>
  <c r="M2427" i="3" s="1"/>
  <c r="L2426" i="3"/>
  <c r="M2426" i="3" s="1"/>
  <c r="L2425" i="3"/>
  <c r="M2425" i="3" s="1"/>
  <c r="L2424" i="3"/>
  <c r="M2424" i="3" s="1"/>
  <c r="L2423" i="3"/>
  <c r="M2423" i="3" s="1"/>
  <c r="L2422" i="3"/>
  <c r="M2422" i="3" s="1"/>
  <c r="L2421" i="3"/>
  <c r="M2421" i="3" s="1"/>
  <c r="L2420" i="3"/>
  <c r="M2420" i="3" s="1"/>
  <c r="L2419" i="3"/>
  <c r="M2419" i="3" s="1"/>
  <c r="L2418" i="3"/>
  <c r="M2418" i="3" s="1"/>
  <c r="L2417" i="3"/>
  <c r="M2417" i="3" s="1"/>
  <c r="L2416" i="3"/>
  <c r="M2416" i="3" s="1"/>
  <c r="L2415" i="3"/>
  <c r="M2415" i="3" s="1"/>
  <c r="L2414" i="3"/>
  <c r="M2414" i="3" s="1"/>
  <c r="L2413" i="3"/>
  <c r="M2413" i="3" s="1"/>
  <c r="L2412" i="3"/>
  <c r="M2412" i="3" s="1"/>
  <c r="L2411" i="3"/>
  <c r="M2411" i="3" s="1"/>
  <c r="L2410" i="3"/>
  <c r="M2410" i="3" s="1"/>
  <c r="L2409" i="3"/>
  <c r="M2409" i="3" s="1"/>
  <c r="L2408" i="3"/>
  <c r="M2408" i="3" s="1"/>
  <c r="L2407" i="3"/>
  <c r="M2407" i="3" s="1"/>
  <c r="L2406" i="3"/>
  <c r="M2406" i="3" s="1"/>
  <c r="L2405" i="3"/>
  <c r="M2405" i="3" s="1"/>
  <c r="L2404" i="3"/>
  <c r="M2404" i="3" s="1"/>
  <c r="L2403" i="3"/>
  <c r="M2403" i="3" s="1"/>
  <c r="L2402" i="3"/>
  <c r="M2402" i="3" s="1"/>
  <c r="L2401" i="3"/>
  <c r="M2401" i="3" s="1"/>
  <c r="L2400" i="3"/>
  <c r="M2400" i="3" s="1"/>
  <c r="L2399" i="3"/>
  <c r="M2399" i="3" s="1"/>
  <c r="L2398" i="3"/>
  <c r="M2398" i="3" s="1"/>
  <c r="L2397" i="3"/>
  <c r="M2397" i="3" s="1"/>
  <c r="L2396" i="3"/>
  <c r="M2396" i="3" s="1"/>
  <c r="L2395" i="3"/>
  <c r="M2395" i="3" s="1"/>
  <c r="L2394" i="3"/>
  <c r="M2394" i="3" s="1"/>
  <c r="L2393" i="3"/>
  <c r="M2393" i="3" s="1"/>
  <c r="L2392" i="3"/>
  <c r="M2392" i="3" s="1"/>
  <c r="L2391" i="3"/>
  <c r="M2391" i="3" s="1"/>
  <c r="L2390" i="3"/>
  <c r="M2390" i="3" s="1"/>
  <c r="L2389" i="3"/>
  <c r="M2389" i="3" s="1"/>
  <c r="L2388" i="3"/>
  <c r="M2388" i="3" s="1"/>
  <c r="L2387" i="3"/>
  <c r="M2387" i="3" s="1"/>
  <c r="L2386" i="3"/>
  <c r="M2386" i="3" s="1"/>
  <c r="L2385" i="3"/>
  <c r="M2385" i="3" s="1"/>
  <c r="L2384" i="3"/>
  <c r="M2384" i="3" s="1"/>
  <c r="L2383" i="3"/>
  <c r="M2383" i="3" s="1"/>
  <c r="L2382" i="3"/>
  <c r="M2382" i="3" s="1"/>
  <c r="L2381" i="3"/>
  <c r="M2381" i="3" s="1"/>
  <c r="L2380" i="3"/>
  <c r="M2380" i="3" s="1"/>
  <c r="L2379" i="3"/>
  <c r="M2379" i="3" s="1"/>
  <c r="L2378" i="3"/>
  <c r="M2378" i="3" s="1"/>
  <c r="L2377" i="3"/>
  <c r="M2377" i="3" s="1"/>
  <c r="L2376" i="3"/>
  <c r="M2376" i="3" s="1"/>
  <c r="L2375" i="3"/>
  <c r="M2375" i="3" s="1"/>
  <c r="L2374" i="3"/>
  <c r="M2374" i="3" s="1"/>
  <c r="L2373" i="3"/>
  <c r="M2373" i="3" s="1"/>
  <c r="L2372" i="3"/>
  <c r="M2372" i="3" s="1"/>
  <c r="L2371" i="3"/>
  <c r="M2371" i="3" s="1"/>
  <c r="L2370" i="3"/>
  <c r="M2370" i="3" s="1"/>
  <c r="L2369" i="3"/>
  <c r="M2369" i="3" s="1"/>
  <c r="L2368" i="3"/>
  <c r="M2368" i="3" s="1"/>
  <c r="L2367" i="3"/>
  <c r="M2367" i="3" s="1"/>
  <c r="L2366" i="3"/>
  <c r="M2366" i="3" s="1"/>
  <c r="L2365" i="3"/>
  <c r="M2365" i="3" s="1"/>
  <c r="L2364" i="3"/>
  <c r="M2364" i="3" s="1"/>
  <c r="L2363" i="3"/>
  <c r="M2363" i="3" s="1"/>
  <c r="L2362" i="3"/>
  <c r="M2362" i="3" s="1"/>
  <c r="L2361" i="3"/>
  <c r="M2361" i="3" s="1"/>
  <c r="L2360" i="3"/>
  <c r="M2360" i="3" s="1"/>
  <c r="L2359" i="3"/>
  <c r="M2359" i="3" s="1"/>
  <c r="L2358" i="3"/>
  <c r="M2358" i="3" s="1"/>
  <c r="L2357" i="3"/>
  <c r="M2357" i="3" s="1"/>
  <c r="L2356" i="3"/>
  <c r="M2356" i="3" s="1"/>
  <c r="L2355" i="3"/>
  <c r="M2355" i="3" s="1"/>
  <c r="L2354" i="3"/>
  <c r="M2354" i="3" s="1"/>
  <c r="L2353" i="3"/>
  <c r="M2353" i="3" s="1"/>
  <c r="L2352" i="3"/>
  <c r="M2352" i="3" s="1"/>
  <c r="L2351" i="3"/>
  <c r="M2351" i="3" s="1"/>
  <c r="L2350" i="3"/>
  <c r="M2350" i="3" s="1"/>
  <c r="L2349" i="3"/>
  <c r="M2349" i="3" s="1"/>
  <c r="L2348" i="3"/>
  <c r="M2348" i="3" s="1"/>
  <c r="L2347" i="3"/>
  <c r="M2347" i="3" s="1"/>
  <c r="L2346" i="3"/>
  <c r="M2346" i="3" s="1"/>
  <c r="L2345" i="3"/>
  <c r="M2345" i="3" s="1"/>
  <c r="L2344" i="3"/>
  <c r="M2344" i="3" s="1"/>
  <c r="L2343" i="3"/>
  <c r="M2343" i="3" s="1"/>
  <c r="L2342" i="3"/>
  <c r="M2342" i="3" s="1"/>
  <c r="L2341" i="3"/>
  <c r="M2341" i="3" s="1"/>
  <c r="L2340" i="3"/>
  <c r="M2340" i="3" s="1"/>
  <c r="L2339" i="3"/>
  <c r="M2339" i="3" s="1"/>
  <c r="L2338" i="3"/>
  <c r="M2338" i="3" s="1"/>
  <c r="L2337" i="3"/>
  <c r="M2337" i="3" s="1"/>
  <c r="L2336" i="3"/>
  <c r="M2336" i="3" s="1"/>
  <c r="L2335" i="3"/>
  <c r="M2335" i="3" s="1"/>
  <c r="L2334" i="3"/>
  <c r="M2334" i="3" s="1"/>
  <c r="L2333" i="3"/>
  <c r="M2333" i="3" s="1"/>
  <c r="L2332" i="3"/>
  <c r="M2332" i="3" s="1"/>
  <c r="L2331" i="3"/>
  <c r="M2331" i="3" s="1"/>
  <c r="L2330" i="3"/>
  <c r="M2330" i="3" s="1"/>
  <c r="L2329" i="3"/>
  <c r="M2329" i="3" s="1"/>
  <c r="L2328" i="3"/>
  <c r="M2328" i="3" s="1"/>
  <c r="L2327" i="3"/>
  <c r="M2327" i="3" s="1"/>
  <c r="L2326" i="3"/>
  <c r="M2326" i="3" s="1"/>
  <c r="L2325" i="3"/>
  <c r="M2325" i="3" s="1"/>
  <c r="L2324" i="3"/>
  <c r="M2324" i="3" s="1"/>
  <c r="L2323" i="3"/>
  <c r="M2323" i="3" s="1"/>
  <c r="L2322" i="3"/>
  <c r="M2322" i="3" s="1"/>
  <c r="L2321" i="3"/>
  <c r="M2321" i="3" s="1"/>
  <c r="L2320" i="3"/>
  <c r="M2320" i="3" s="1"/>
  <c r="L2319" i="3"/>
  <c r="M2319" i="3" s="1"/>
  <c r="L2318" i="3"/>
  <c r="M2318" i="3" s="1"/>
  <c r="L2317" i="3"/>
  <c r="M2317" i="3" s="1"/>
  <c r="L2316" i="3"/>
  <c r="M2316" i="3" s="1"/>
  <c r="L2315" i="3"/>
  <c r="M2315" i="3" s="1"/>
  <c r="L2314" i="3"/>
  <c r="M2314" i="3" s="1"/>
  <c r="L2313" i="3"/>
  <c r="M2313" i="3" s="1"/>
  <c r="L2312" i="3"/>
  <c r="M2312" i="3" s="1"/>
  <c r="L2311" i="3"/>
  <c r="M2311" i="3" s="1"/>
  <c r="L2310" i="3"/>
  <c r="M2310" i="3" s="1"/>
  <c r="L2309" i="3"/>
  <c r="M2309" i="3" s="1"/>
  <c r="L2308" i="3"/>
  <c r="M2308" i="3" s="1"/>
  <c r="L2307" i="3"/>
  <c r="M2307" i="3" s="1"/>
  <c r="L2306" i="3"/>
  <c r="M2306" i="3" s="1"/>
  <c r="L2305" i="3"/>
  <c r="M2305" i="3" s="1"/>
  <c r="L2304" i="3"/>
  <c r="M2304" i="3" s="1"/>
  <c r="L2303" i="3"/>
  <c r="M2303" i="3" s="1"/>
  <c r="L2302" i="3"/>
  <c r="M2302" i="3" s="1"/>
  <c r="L2301" i="3"/>
  <c r="M2301" i="3" s="1"/>
  <c r="L2300" i="3"/>
  <c r="M2300" i="3" s="1"/>
  <c r="L2299" i="3"/>
  <c r="M2299" i="3" s="1"/>
  <c r="L2298" i="3"/>
  <c r="M2298" i="3" s="1"/>
  <c r="L2297" i="3"/>
  <c r="M2297" i="3" s="1"/>
  <c r="L2296" i="3"/>
  <c r="M2296" i="3" s="1"/>
  <c r="L2295" i="3"/>
  <c r="M2295" i="3" s="1"/>
  <c r="L2294" i="3"/>
  <c r="M2294" i="3" s="1"/>
  <c r="L2293" i="3"/>
  <c r="M2293" i="3" s="1"/>
  <c r="L2292" i="3"/>
  <c r="M2292" i="3" s="1"/>
  <c r="L2291" i="3"/>
  <c r="M2291" i="3" s="1"/>
  <c r="L2290" i="3"/>
  <c r="M2290" i="3" s="1"/>
  <c r="L2289" i="3"/>
  <c r="M2289" i="3" s="1"/>
  <c r="L2288" i="3"/>
  <c r="M2288" i="3" s="1"/>
  <c r="L2287" i="3"/>
  <c r="M2287" i="3" s="1"/>
  <c r="L2286" i="3"/>
  <c r="M2286" i="3" s="1"/>
  <c r="L2285" i="3"/>
  <c r="M2285" i="3" s="1"/>
  <c r="L2284" i="3"/>
  <c r="M2284" i="3" s="1"/>
  <c r="L2283" i="3"/>
  <c r="M2283" i="3" s="1"/>
  <c r="L2282" i="3"/>
  <c r="M2282" i="3" s="1"/>
  <c r="L2281" i="3"/>
  <c r="M2281" i="3" s="1"/>
  <c r="L2280" i="3"/>
  <c r="M2280" i="3" s="1"/>
  <c r="L2279" i="3"/>
  <c r="M2279" i="3" s="1"/>
  <c r="L2278" i="3"/>
  <c r="M2278" i="3" s="1"/>
  <c r="L2277" i="3"/>
  <c r="M2277" i="3" s="1"/>
  <c r="L2276" i="3"/>
  <c r="M2276" i="3" s="1"/>
  <c r="L2275" i="3"/>
  <c r="M2275" i="3" s="1"/>
  <c r="L2274" i="3"/>
  <c r="M2274" i="3" s="1"/>
  <c r="L2273" i="3"/>
  <c r="M2273" i="3" s="1"/>
  <c r="L2272" i="3"/>
  <c r="M2272" i="3" s="1"/>
  <c r="L2271" i="3"/>
  <c r="M2271" i="3" s="1"/>
  <c r="L2270" i="3"/>
  <c r="M2270" i="3" s="1"/>
  <c r="L2269" i="3"/>
  <c r="M2269" i="3" s="1"/>
  <c r="L2268" i="3"/>
  <c r="M2268" i="3" s="1"/>
  <c r="L2267" i="3"/>
  <c r="M2267" i="3" s="1"/>
  <c r="L2266" i="3"/>
  <c r="M2266" i="3" s="1"/>
  <c r="L2265" i="3"/>
  <c r="M2265" i="3" s="1"/>
  <c r="L2264" i="3"/>
  <c r="M2264" i="3" s="1"/>
  <c r="L2263" i="3"/>
  <c r="M2263" i="3" s="1"/>
  <c r="L2262" i="3"/>
  <c r="M2262" i="3" s="1"/>
  <c r="L2261" i="3"/>
  <c r="M2261" i="3" s="1"/>
  <c r="L2260" i="3"/>
  <c r="M2260" i="3" s="1"/>
  <c r="L2259" i="3"/>
  <c r="M2259" i="3" s="1"/>
  <c r="L2258" i="3"/>
  <c r="M2258" i="3" s="1"/>
  <c r="L2257" i="3"/>
  <c r="M2257" i="3" s="1"/>
  <c r="L2256" i="3"/>
  <c r="M2256" i="3" s="1"/>
  <c r="L2255" i="3"/>
  <c r="M2255" i="3" s="1"/>
  <c r="L2254" i="3"/>
  <c r="M2254" i="3" s="1"/>
  <c r="L2253" i="3"/>
  <c r="M2253" i="3" s="1"/>
  <c r="L2252" i="3"/>
  <c r="M2252" i="3" s="1"/>
  <c r="L2251" i="3"/>
  <c r="M2251" i="3" s="1"/>
  <c r="L2250" i="3"/>
  <c r="M2250" i="3" s="1"/>
  <c r="L2249" i="3"/>
  <c r="M2249" i="3" s="1"/>
  <c r="L2248" i="3"/>
  <c r="M2248" i="3" s="1"/>
  <c r="L2247" i="3"/>
  <c r="M2247" i="3" s="1"/>
  <c r="L2246" i="3"/>
  <c r="M2246" i="3" s="1"/>
  <c r="L2245" i="3"/>
  <c r="M2245" i="3" s="1"/>
  <c r="L2244" i="3"/>
  <c r="M2244" i="3" s="1"/>
  <c r="L2243" i="3"/>
  <c r="M2243" i="3" s="1"/>
  <c r="L2242" i="3"/>
  <c r="M2242" i="3" s="1"/>
  <c r="L2241" i="3"/>
  <c r="M2241" i="3" s="1"/>
  <c r="L2240" i="3"/>
  <c r="M2240" i="3" s="1"/>
  <c r="L2239" i="3"/>
  <c r="M2239" i="3" s="1"/>
  <c r="L2238" i="3"/>
  <c r="M2238" i="3" s="1"/>
  <c r="L2237" i="3"/>
  <c r="M2237" i="3" s="1"/>
  <c r="L2236" i="3"/>
  <c r="M2236" i="3" s="1"/>
  <c r="L2235" i="3"/>
  <c r="M2235" i="3" s="1"/>
  <c r="L2234" i="3"/>
  <c r="M2234" i="3" s="1"/>
  <c r="L2233" i="3"/>
  <c r="M2233" i="3" s="1"/>
  <c r="L2232" i="3"/>
  <c r="M2232" i="3" s="1"/>
  <c r="L2231" i="3"/>
  <c r="M2231" i="3" s="1"/>
  <c r="L2230" i="3"/>
  <c r="M2230" i="3" s="1"/>
  <c r="L2229" i="3"/>
  <c r="M2229" i="3" s="1"/>
  <c r="L2228" i="3"/>
  <c r="M2228" i="3" s="1"/>
  <c r="L2227" i="3"/>
  <c r="M2227" i="3" s="1"/>
  <c r="L2226" i="3"/>
  <c r="M2226" i="3" s="1"/>
  <c r="L2225" i="3"/>
  <c r="M2225" i="3" s="1"/>
  <c r="L2224" i="3"/>
  <c r="M2224" i="3" s="1"/>
  <c r="L2223" i="3"/>
  <c r="M2223" i="3" s="1"/>
  <c r="L2222" i="3"/>
  <c r="M2222" i="3" s="1"/>
  <c r="L2221" i="3"/>
  <c r="M2221" i="3" s="1"/>
  <c r="L2220" i="3"/>
  <c r="M2220" i="3" s="1"/>
  <c r="L2219" i="3"/>
  <c r="M2219" i="3" s="1"/>
  <c r="L2218" i="3"/>
  <c r="M2218" i="3" s="1"/>
  <c r="L2217" i="3"/>
  <c r="M2217" i="3" s="1"/>
  <c r="L2216" i="3"/>
  <c r="M2216" i="3" s="1"/>
  <c r="L2215" i="3"/>
  <c r="M2215" i="3" s="1"/>
  <c r="L2214" i="3"/>
  <c r="M2214" i="3" s="1"/>
  <c r="L2213" i="3"/>
  <c r="M2213" i="3" s="1"/>
  <c r="L2212" i="3"/>
  <c r="M2212" i="3" s="1"/>
  <c r="L2211" i="3"/>
  <c r="M2211" i="3" s="1"/>
  <c r="L2210" i="3"/>
  <c r="M2210" i="3" s="1"/>
  <c r="L2209" i="3"/>
  <c r="M2209" i="3" s="1"/>
  <c r="L2208" i="3"/>
  <c r="M2208" i="3" s="1"/>
  <c r="L2207" i="3"/>
  <c r="M2207" i="3" s="1"/>
  <c r="L2206" i="3"/>
  <c r="M2206" i="3" s="1"/>
  <c r="L2205" i="3"/>
  <c r="M2205" i="3" s="1"/>
  <c r="L2204" i="3"/>
  <c r="M2204" i="3" s="1"/>
  <c r="L2203" i="3"/>
  <c r="M2203" i="3" s="1"/>
  <c r="L2202" i="3"/>
  <c r="M2202" i="3" s="1"/>
  <c r="L2201" i="3"/>
  <c r="M2201" i="3" s="1"/>
  <c r="L2200" i="3"/>
  <c r="M2200" i="3" s="1"/>
  <c r="L2199" i="3"/>
  <c r="M2199" i="3" s="1"/>
  <c r="L2198" i="3"/>
  <c r="M2198" i="3" s="1"/>
  <c r="L2197" i="3"/>
  <c r="M2197" i="3" s="1"/>
  <c r="L2196" i="3"/>
  <c r="M2196" i="3" s="1"/>
  <c r="L2195" i="3"/>
  <c r="M2195" i="3" s="1"/>
  <c r="L2194" i="3"/>
  <c r="M2194" i="3" s="1"/>
  <c r="L2193" i="3"/>
  <c r="M2193" i="3" s="1"/>
  <c r="L2192" i="3"/>
  <c r="M2192" i="3" s="1"/>
  <c r="L2191" i="3"/>
  <c r="M2191" i="3" s="1"/>
  <c r="L2190" i="3"/>
  <c r="M2190" i="3" s="1"/>
  <c r="L2189" i="3"/>
  <c r="M2189" i="3" s="1"/>
  <c r="L2188" i="3"/>
  <c r="M2188" i="3" s="1"/>
  <c r="L2187" i="3"/>
  <c r="M2187" i="3" s="1"/>
  <c r="L2186" i="3"/>
  <c r="M2186" i="3" s="1"/>
  <c r="L2185" i="3"/>
  <c r="M2185" i="3" s="1"/>
  <c r="L2184" i="3"/>
  <c r="M2184" i="3" s="1"/>
  <c r="L2183" i="3"/>
  <c r="M2183" i="3" s="1"/>
  <c r="L2182" i="3"/>
  <c r="M2182" i="3" s="1"/>
  <c r="L2181" i="3"/>
  <c r="M2181" i="3" s="1"/>
  <c r="L2180" i="3"/>
  <c r="M2180" i="3" s="1"/>
  <c r="L2179" i="3"/>
  <c r="M2179" i="3" s="1"/>
  <c r="L2178" i="3"/>
  <c r="M2178" i="3" s="1"/>
  <c r="L2177" i="3"/>
  <c r="M2177" i="3" s="1"/>
  <c r="L2176" i="3"/>
  <c r="M2176" i="3" s="1"/>
  <c r="L2175" i="3"/>
  <c r="M2175" i="3" s="1"/>
  <c r="L2174" i="3"/>
  <c r="M2174" i="3" s="1"/>
  <c r="L2173" i="3"/>
  <c r="M2173" i="3" s="1"/>
  <c r="L2172" i="3"/>
  <c r="M2172" i="3" s="1"/>
  <c r="L2171" i="3"/>
  <c r="M2171" i="3" s="1"/>
  <c r="L2170" i="3"/>
  <c r="M2170" i="3" s="1"/>
  <c r="L2169" i="3"/>
  <c r="M2169" i="3" s="1"/>
  <c r="L2168" i="3"/>
  <c r="M2168" i="3" s="1"/>
  <c r="L2167" i="3"/>
  <c r="M2167" i="3" s="1"/>
  <c r="L2166" i="3"/>
  <c r="M2166" i="3" s="1"/>
  <c r="L2165" i="3"/>
  <c r="M2165" i="3" s="1"/>
  <c r="L2164" i="3"/>
  <c r="M2164" i="3" s="1"/>
  <c r="L2163" i="3"/>
  <c r="M2163" i="3" s="1"/>
  <c r="L2162" i="3"/>
  <c r="M2162" i="3" s="1"/>
  <c r="L2161" i="3"/>
  <c r="M2161" i="3" s="1"/>
  <c r="L2160" i="3"/>
  <c r="M2160" i="3" s="1"/>
  <c r="L2159" i="3"/>
  <c r="M2159" i="3" s="1"/>
  <c r="L2158" i="3"/>
  <c r="M2158" i="3" s="1"/>
  <c r="L2157" i="3"/>
  <c r="M2157" i="3" s="1"/>
  <c r="L2156" i="3"/>
  <c r="M2156" i="3" s="1"/>
  <c r="L2155" i="3"/>
  <c r="M2155" i="3" s="1"/>
  <c r="L2154" i="3"/>
  <c r="M2154" i="3" s="1"/>
  <c r="L2153" i="3"/>
  <c r="M2153" i="3" s="1"/>
  <c r="L2152" i="3"/>
  <c r="M2152" i="3" s="1"/>
  <c r="L2151" i="3"/>
  <c r="M2151" i="3" s="1"/>
  <c r="L2150" i="3"/>
  <c r="M2150" i="3" s="1"/>
  <c r="L2149" i="3"/>
  <c r="M2149" i="3" s="1"/>
  <c r="L2148" i="3"/>
  <c r="M2148" i="3" s="1"/>
  <c r="L2147" i="3"/>
  <c r="M2147" i="3" s="1"/>
  <c r="L2146" i="3"/>
  <c r="M2146" i="3" s="1"/>
  <c r="L2145" i="3"/>
  <c r="M2145" i="3" s="1"/>
  <c r="L2144" i="3"/>
  <c r="M2144" i="3" s="1"/>
  <c r="L2143" i="3"/>
  <c r="M2143" i="3" s="1"/>
  <c r="L2142" i="3"/>
  <c r="M2142" i="3" s="1"/>
  <c r="L2141" i="3"/>
  <c r="M2141" i="3" s="1"/>
  <c r="L2140" i="3"/>
  <c r="M2140" i="3" s="1"/>
  <c r="L2139" i="3"/>
  <c r="M2139" i="3" s="1"/>
  <c r="L2138" i="3"/>
  <c r="M2138" i="3" s="1"/>
  <c r="L2137" i="3"/>
  <c r="M2137" i="3" s="1"/>
  <c r="L2136" i="3"/>
  <c r="M2136" i="3" s="1"/>
  <c r="L2135" i="3"/>
  <c r="M2135" i="3" s="1"/>
  <c r="L2134" i="3"/>
  <c r="M2134" i="3" s="1"/>
  <c r="L2133" i="3"/>
  <c r="M2133" i="3" s="1"/>
  <c r="L2132" i="3"/>
  <c r="M2132" i="3" s="1"/>
  <c r="L2131" i="3"/>
  <c r="M2131" i="3" s="1"/>
  <c r="L2130" i="3"/>
  <c r="M2130" i="3" s="1"/>
  <c r="L2129" i="3"/>
  <c r="M2129" i="3" s="1"/>
  <c r="L2128" i="3"/>
  <c r="M2128" i="3" s="1"/>
  <c r="L2127" i="3"/>
  <c r="M2127" i="3" s="1"/>
  <c r="L2126" i="3"/>
  <c r="M2126" i="3" s="1"/>
  <c r="L2125" i="3"/>
  <c r="M2125" i="3" s="1"/>
  <c r="L2124" i="3"/>
  <c r="M2124" i="3" s="1"/>
  <c r="L2123" i="3"/>
  <c r="M2123" i="3" s="1"/>
  <c r="L2122" i="3"/>
  <c r="M2122" i="3" s="1"/>
  <c r="L2121" i="3"/>
  <c r="M2121" i="3" s="1"/>
  <c r="L2120" i="3"/>
  <c r="M2120" i="3" s="1"/>
  <c r="L2119" i="3"/>
  <c r="M2119" i="3" s="1"/>
  <c r="L2118" i="3"/>
  <c r="M2118" i="3" s="1"/>
  <c r="L2117" i="3"/>
  <c r="M2117" i="3" s="1"/>
  <c r="L2116" i="3"/>
  <c r="M2116" i="3" s="1"/>
  <c r="L2115" i="3"/>
  <c r="M2115" i="3" s="1"/>
  <c r="L2114" i="3"/>
  <c r="M2114" i="3" s="1"/>
  <c r="L2113" i="3"/>
  <c r="M2113" i="3" s="1"/>
  <c r="L2112" i="3"/>
  <c r="M2112" i="3" s="1"/>
  <c r="L2111" i="3"/>
  <c r="M2111" i="3" s="1"/>
  <c r="L2110" i="3"/>
  <c r="M2110" i="3" s="1"/>
  <c r="L2109" i="3"/>
  <c r="M2109" i="3" s="1"/>
  <c r="L2108" i="3"/>
  <c r="M2108" i="3" s="1"/>
  <c r="L2107" i="3"/>
  <c r="M2107" i="3" s="1"/>
  <c r="L2106" i="3"/>
  <c r="M2106" i="3" s="1"/>
  <c r="L2105" i="3"/>
  <c r="M2105" i="3" s="1"/>
  <c r="L2104" i="3"/>
  <c r="M2104" i="3" s="1"/>
  <c r="L2103" i="3"/>
  <c r="M2103" i="3" s="1"/>
  <c r="L2102" i="3"/>
  <c r="M2102" i="3" s="1"/>
  <c r="L2101" i="3"/>
  <c r="M2101" i="3" s="1"/>
  <c r="L2100" i="3"/>
  <c r="M2100" i="3" s="1"/>
  <c r="L2099" i="3"/>
  <c r="M2099" i="3" s="1"/>
  <c r="L2098" i="3"/>
  <c r="M2098" i="3" s="1"/>
  <c r="L2097" i="3"/>
  <c r="M2097" i="3" s="1"/>
  <c r="L2096" i="3"/>
  <c r="M2096" i="3" s="1"/>
  <c r="L2095" i="3"/>
  <c r="M2095" i="3" s="1"/>
  <c r="L2094" i="3"/>
  <c r="M2094" i="3" s="1"/>
  <c r="L2093" i="3"/>
  <c r="M2093" i="3" s="1"/>
  <c r="L2092" i="3"/>
  <c r="M2092" i="3" s="1"/>
  <c r="L2091" i="3"/>
  <c r="M2091" i="3" s="1"/>
  <c r="L2090" i="3"/>
  <c r="M2090" i="3" s="1"/>
  <c r="L2089" i="3"/>
  <c r="M2089" i="3" s="1"/>
  <c r="L2088" i="3"/>
  <c r="M2088" i="3" s="1"/>
  <c r="L2087" i="3"/>
  <c r="M2087" i="3" s="1"/>
  <c r="L2086" i="3"/>
  <c r="M2086" i="3" s="1"/>
  <c r="L2085" i="3"/>
  <c r="M2085" i="3" s="1"/>
  <c r="L2084" i="3"/>
  <c r="M2084" i="3" s="1"/>
  <c r="L2083" i="3"/>
  <c r="M2083" i="3" s="1"/>
  <c r="L2082" i="3"/>
  <c r="M2082" i="3" s="1"/>
  <c r="L2081" i="3"/>
  <c r="M2081" i="3" s="1"/>
  <c r="L2080" i="3"/>
  <c r="M2080" i="3" s="1"/>
  <c r="L2079" i="3"/>
  <c r="M2079" i="3" s="1"/>
  <c r="L2078" i="3"/>
  <c r="M2078" i="3" s="1"/>
  <c r="L2077" i="3"/>
  <c r="M2077" i="3" s="1"/>
  <c r="L2076" i="3"/>
  <c r="M2076" i="3" s="1"/>
  <c r="L2075" i="3"/>
  <c r="M2075" i="3" s="1"/>
  <c r="L2074" i="3"/>
  <c r="M2074" i="3" s="1"/>
  <c r="L2073" i="3"/>
  <c r="M2073" i="3" s="1"/>
  <c r="L2072" i="3"/>
  <c r="M2072" i="3" s="1"/>
  <c r="L2071" i="3"/>
  <c r="M2071" i="3" s="1"/>
  <c r="L2070" i="3"/>
  <c r="M2070" i="3" s="1"/>
  <c r="L2069" i="3"/>
  <c r="M2069" i="3" s="1"/>
  <c r="L2068" i="3"/>
  <c r="M2068" i="3" s="1"/>
  <c r="L2067" i="3"/>
  <c r="M2067" i="3" s="1"/>
  <c r="L2066" i="3"/>
  <c r="M2066" i="3" s="1"/>
  <c r="L2065" i="3"/>
  <c r="M2065" i="3" s="1"/>
  <c r="L2064" i="3"/>
  <c r="M2064" i="3" s="1"/>
  <c r="L2063" i="3"/>
  <c r="M2063" i="3" s="1"/>
  <c r="L2062" i="3"/>
  <c r="M2062" i="3" s="1"/>
  <c r="L2061" i="3"/>
  <c r="M2061" i="3" s="1"/>
  <c r="L2060" i="3"/>
  <c r="M2060" i="3" s="1"/>
  <c r="L2059" i="3"/>
  <c r="M2059" i="3" s="1"/>
  <c r="L2058" i="3"/>
  <c r="M2058" i="3" s="1"/>
  <c r="L2057" i="3"/>
  <c r="M2057" i="3" s="1"/>
  <c r="L2056" i="3"/>
  <c r="M2056" i="3" s="1"/>
  <c r="L2055" i="3"/>
  <c r="M2055" i="3" s="1"/>
  <c r="L2054" i="3"/>
  <c r="M2054" i="3" s="1"/>
  <c r="L2053" i="3"/>
  <c r="M2053" i="3" s="1"/>
  <c r="L2052" i="3"/>
  <c r="M2052" i="3" s="1"/>
  <c r="L2051" i="3"/>
  <c r="M2051" i="3" s="1"/>
  <c r="L2050" i="3"/>
  <c r="M2050" i="3" s="1"/>
  <c r="L2049" i="3"/>
  <c r="M2049" i="3" s="1"/>
  <c r="L2048" i="3"/>
  <c r="M2048" i="3" s="1"/>
  <c r="L2047" i="3"/>
  <c r="M2047" i="3" s="1"/>
  <c r="L2046" i="3"/>
  <c r="M2046" i="3" s="1"/>
  <c r="L2045" i="3"/>
  <c r="M2045" i="3" s="1"/>
  <c r="L2044" i="3"/>
  <c r="M2044" i="3" s="1"/>
  <c r="L2043" i="3"/>
  <c r="M2043" i="3" s="1"/>
  <c r="L2042" i="3"/>
  <c r="M2042" i="3" s="1"/>
  <c r="L2041" i="3"/>
  <c r="M2041" i="3" s="1"/>
  <c r="L2040" i="3"/>
  <c r="M2040" i="3" s="1"/>
  <c r="L2039" i="3"/>
  <c r="M2039" i="3" s="1"/>
  <c r="L2038" i="3"/>
  <c r="M2038" i="3" s="1"/>
  <c r="L2037" i="3"/>
  <c r="M2037" i="3" s="1"/>
  <c r="L2036" i="3"/>
  <c r="M2036" i="3" s="1"/>
  <c r="L2035" i="3"/>
  <c r="M2035" i="3" s="1"/>
  <c r="L2034" i="3"/>
  <c r="M2034" i="3" s="1"/>
  <c r="L2033" i="3"/>
  <c r="M2033" i="3" s="1"/>
  <c r="L2032" i="3"/>
  <c r="M2032" i="3" s="1"/>
  <c r="L2031" i="3"/>
  <c r="M2031" i="3" s="1"/>
  <c r="L2030" i="3"/>
  <c r="M2030" i="3" s="1"/>
  <c r="L2029" i="3"/>
  <c r="M2029" i="3" s="1"/>
  <c r="L2028" i="3"/>
  <c r="M2028" i="3" s="1"/>
  <c r="L2027" i="3"/>
  <c r="M2027" i="3" s="1"/>
  <c r="L2026" i="3"/>
  <c r="M2026" i="3" s="1"/>
  <c r="L2025" i="3"/>
  <c r="M2025" i="3" s="1"/>
  <c r="L2024" i="3"/>
  <c r="M2024" i="3" s="1"/>
  <c r="L2023" i="3"/>
  <c r="M2023" i="3" s="1"/>
  <c r="L2022" i="3"/>
  <c r="M2022" i="3" s="1"/>
  <c r="L2021" i="3"/>
  <c r="M2021" i="3" s="1"/>
  <c r="L2020" i="3"/>
  <c r="M2020" i="3" s="1"/>
  <c r="L2019" i="3"/>
  <c r="M2019" i="3" s="1"/>
  <c r="L2018" i="3"/>
  <c r="M2018" i="3" s="1"/>
  <c r="L2017" i="3"/>
  <c r="M2017" i="3" s="1"/>
  <c r="L2016" i="3"/>
  <c r="M2016" i="3" s="1"/>
  <c r="L2015" i="3"/>
  <c r="M2015" i="3" s="1"/>
  <c r="L2014" i="3"/>
  <c r="M2014" i="3" s="1"/>
  <c r="L2013" i="3"/>
  <c r="M2013" i="3" s="1"/>
  <c r="L2012" i="3"/>
  <c r="M2012" i="3" s="1"/>
  <c r="L2011" i="3"/>
  <c r="M2011" i="3" s="1"/>
  <c r="L2010" i="3"/>
  <c r="M2010" i="3" s="1"/>
  <c r="L2009" i="3"/>
  <c r="M2009" i="3" s="1"/>
  <c r="L2008" i="3"/>
  <c r="M2008" i="3" s="1"/>
  <c r="L2007" i="3"/>
  <c r="M2007" i="3" s="1"/>
  <c r="L2006" i="3"/>
  <c r="M2006" i="3" s="1"/>
  <c r="L2005" i="3"/>
  <c r="M2005" i="3" s="1"/>
  <c r="L2004" i="3"/>
  <c r="M2004" i="3" s="1"/>
  <c r="L2003" i="3"/>
  <c r="M2003" i="3" s="1"/>
  <c r="L2002" i="3"/>
  <c r="M2002" i="3" s="1"/>
  <c r="L2001" i="3"/>
  <c r="M2001" i="3" s="1"/>
  <c r="L2000" i="3"/>
  <c r="M2000" i="3" s="1"/>
  <c r="L1999" i="3"/>
  <c r="M1999" i="3" s="1"/>
  <c r="L1998" i="3"/>
  <c r="M1998" i="3" s="1"/>
  <c r="L1997" i="3"/>
  <c r="M1997" i="3" s="1"/>
  <c r="L1996" i="3"/>
  <c r="M1996" i="3" s="1"/>
  <c r="L1995" i="3"/>
  <c r="M1995" i="3" s="1"/>
  <c r="L1994" i="3"/>
  <c r="M1994" i="3" s="1"/>
  <c r="L1993" i="3"/>
  <c r="M1993" i="3" s="1"/>
  <c r="L1992" i="3"/>
  <c r="M1992" i="3" s="1"/>
  <c r="L1991" i="3"/>
  <c r="M1991" i="3" s="1"/>
  <c r="L1990" i="3"/>
  <c r="M1990" i="3" s="1"/>
  <c r="L1989" i="3"/>
  <c r="M1989" i="3" s="1"/>
  <c r="L1988" i="3"/>
  <c r="M1988" i="3" s="1"/>
  <c r="L1987" i="3"/>
  <c r="M1987" i="3" s="1"/>
  <c r="L1986" i="3"/>
  <c r="M1986" i="3" s="1"/>
  <c r="L1985" i="3"/>
  <c r="M1985" i="3" s="1"/>
  <c r="L1984" i="3"/>
  <c r="M1984" i="3" s="1"/>
  <c r="L1983" i="3"/>
  <c r="M1983" i="3" s="1"/>
  <c r="L1982" i="3"/>
  <c r="M1982" i="3" s="1"/>
  <c r="L1981" i="3"/>
  <c r="M1981" i="3" s="1"/>
  <c r="L1980" i="3"/>
  <c r="M1980" i="3" s="1"/>
  <c r="L1979" i="3"/>
  <c r="M1979" i="3" s="1"/>
  <c r="L1978" i="3"/>
  <c r="M1978" i="3" s="1"/>
  <c r="L1977" i="3"/>
  <c r="M1977" i="3" s="1"/>
  <c r="L1976" i="3"/>
  <c r="M1976" i="3" s="1"/>
  <c r="L1975" i="3"/>
  <c r="M1975" i="3" s="1"/>
  <c r="L1974" i="3"/>
  <c r="M1974" i="3" s="1"/>
  <c r="L1973" i="3"/>
  <c r="M1973" i="3" s="1"/>
  <c r="L1972" i="3"/>
  <c r="M1972" i="3" s="1"/>
  <c r="L1971" i="3"/>
  <c r="M1971" i="3" s="1"/>
  <c r="L1970" i="3"/>
  <c r="M1970" i="3" s="1"/>
  <c r="L1969" i="3"/>
  <c r="M1969" i="3" s="1"/>
  <c r="L1968" i="3"/>
  <c r="M1968" i="3" s="1"/>
  <c r="L1967" i="3"/>
  <c r="M1967" i="3" s="1"/>
  <c r="L1966" i="3"/>
  <c r="M1966" i="3" s="1"/>
  <c r="L1965" i="3"/>
  <c r="M1965" i="3" s="1"/>
  <c r="L1964" i="3"/>
  <c r="M1964" i="3" s="1"/>
  <c r="L1963" i="3"/>
  <c r="M1963" i="3" s="1"/>
  <c r="L1962" i="3"/>
  <c r="M1962" i="3" s="1"/>
  <c r="L1961" i="3"/>
  <c r="M1961" i="3" s="1"/>
  <c r="L1960" i="3"/>
  <c r="M1960" i="3" s="1"/>
  <c r="L1959" i="3"/>
  <c r="M1959" i="3" s="1"/>
  <c r="L1958" i="3"/>
  <c r="M1958" i="3" s="1"/>
  <c r="L1957" i="3"/>
  <c r="M1957" i="3" s="1"/>
  <c r="L1956" i="3"/>
  <c r="M1956" i="3" s="1"/>
  <c r="L1955" i="3"/>
  <c r="M1955" i="3" s="1"/>
  <c r="L1954" i="3"/>
  <c r="M1954" i="3" s="1"/>
  <c r="L1953" i="3"/>
  <c r="M1953" i="3" s="1"/>
  <c r="L1952" i="3"/>
  <c r="M1952" i="3" s="1"/>
  <c r="L1951" i="3"/>
  <c r="M1951" i="3" s="1"/>
  <c r="L1950" i="3"/>
  <c r="M1950" i="3" s="1"/>
  <c r="L1949" i="3"/>
  <c r="M1949" i="3" s="1"/>
  <c r="L1948" i="3"/>
  <c r="M1948" i="3" s="1"/>
  <c r="L1947" i="3"/>
  <c r="M1947" i="3" s="1"/>
  <c r="L1946" i="3"/>
  <c r="M1946" i="3" s="1"/>
  <c r="L1945" i="3"/>
  <c r="M1945" i="3" s="1"/>
  <c r="L1944" i="3"/>
  <c r="M1944" i="3" s="1"/>
  <c r="L1943" i="3"/>
  <c r="M1943" i="3" s="1"/>
  <c r="L1942" i="3"/>
  <c r="M1942" i="3" s="1"/>
  <c r="L1941" i="3"/>
  <c r="M1941" i="3" s="1"/>
  <c r="L1940" i="3"/>
  <c r="M1940" i="3" s="1"/>
  <c r="L1939" i="3"/>
  <c r="M1939" i="3" s="1"/>
  <c r="L1938" i="3"/>
  <c r="M1938" i="3" s="1"/>
  <c r="L1937" i="3"/>
  <c r="M1937" i="3" s="1"/>
  <c r="L1936" i="3"/>
  <c r="M1936" i="3" s="1"/>
  <c r="L1935" i="3"/>
  <c r="M1935" i="3" s="1"/>
  <c r="L1934" i="3"/>
  <c r="M1934" i="3" s="1"/>
  <c r="L1933" i="3"/>
  <c r="M1933" i="3" s="1"/>
  <c r="L1932" i="3"/>
  <c r="M1932" i="3" s="1"/>
  <c r="L1931" i="3"/>
  <c r="M1931" i="3" s="1"/>
  <c r="L1930" i="3"/>
  <c r="M1930" i="3" s="1"/>
  <c r="L1929" i="3"/>
  <c r="M1929" i="3" s="1"/>
  <c r="L1928" i="3"/>
  <c r="M1928" i="3" s="1"/>
  <c r="L1927" i="3"/>
  <c r="M1927" i="3" s="1"/>
  <c r="L1926" i="3"/>
  <c r="M1926" i="3" s="1"/>
  <c r="L1925" i="3"/>
  <c r="M1925" i="3" s="1"/>
  <c r="L1924" i="3"/>
  <c r="M1924" i="3" s="1"/>
  <c r="L1923" i="3"/>
  <c r="M1923" i="3" s="1"/>
  <c r="L1922" i="3"/>
  <c r="M1922" i="3" s="1"/>
  <c r="L1921" i="3"/>
  <c r="M1921" i="3" s="1"/>
  <c r="L1920" i="3"/>
  <c r="M1920" i="3" s="1"/>
  <c r="L1919" i="3"/>
  <c r="M1919" i="3" s="1"/>
  <c r="L1918" i="3"/>
  <c r="M1918" i="3" s="1"/>
  <c r="L1917" i="3"/>
  <c r="M1917" i="3" s="1"/>
  <c r="L1916" i="3"/>
  <c r="M1916" i="3" s="1"/>
  <c r="L1915" i="3"/>
  <c r="M1915" i="3" s="1"/>
  <c r="L1914" i="3"/>
  <c r="M1914" i="3" s="1"/>
  <c r="L1913" i="3"/>
  <c r="M1913" i="3" s="1"/>
  <c r="L1912" i="3"/>
  <c r="M1912" i="3" s="1"/>
  <c r="L1911" i="3"/>
  <c r="M1911" i="3" s="1"/>
  <c r="L1910" i="3"/>
  <c r="M1910" i="3" s="1"/>
  <c r="L1909" i="3"/>
  <c r="M1909" i="3" s="1"/>
  <c r="L1908" i="3"/>
  <c r="M1908" i="3" s="1"/>
  <c r="L1907" i="3"/>
  <c r="M1907" i="3" s="1"/>
  <c r="L1906" i="3"/>
  <c r="M1906" i="3" s="1"/>
  <c r="L1905" i="3"/>
  <c r="M1905" i="3" s="1"/>
  <c r="L1904" i="3"/>
  <c r="M1904" i="3" s="1"/>
  <c r="L1903" i="3"/>
  <c r="M1903" i="3" s="1"/>
  <c r="L1902" i="3"/>
  <c r="M1902" i="3" s="1"/>
  <c r="L1901" i="3"/>
  <c r="M1901" i="3" s="1"/>
  <c r="L1900" i="3"/>
  <c r="M1900" i="3" s="1"/>
  <c r="L1899" i="3"/>
  <c r="M1899" i="3" s="1"/>
  <c r="L1898" i="3"/>
  <c r="M1898" i="3" s="1"/>
  <c r="L1897" i="3"/>
  <c r="M1897" i="3" s="1"/>
  <c r="L1896" i="3"/>
  <c r="M1896" i="3" s="1"/>
  <c r="L1895" i="3"/>
  <c r="M1895" i="3" s="1"/>
  <c r="L1894" i="3"/>
  <c r="M1894" i="3" s="1"/>
  <c r="L1893" i="3"/>
  <c r="M1893" i="3" s="1"/>
  <c r="L1892" i="3"/>
  <c r="M1892" i="3" s="1"/>
  <c r="L1891" i="3"/>
  <c r="M1891" i="3" s="1"/>
  <c r="L1890" i="3"/>
  <c r="M1890" i="3" s="1"/>
  <c r="L1889" i="3"/>
  <c r="M1889" i="3" s="1"/>
  <c r="L1888" i="3"/>
  <c r="M1888" i="3" s="1"/>
  <c r="L1887" i="3"/>
  <c r="M1887" i="3" s="1"/>
  <c r="L1886" i="3"/>
  <c r="M1886" i="3" s="1"/>
  <c r="L1885" i="3"/>
  <c r="M1885" i="3" s="1"/>
  <c r="L1884" i="3"/>
  <c r="M1884" i="3" s="1"/>
  <c r="L1883" i="3"/>
  <c r="M1883" i="3" s="1"/>
  <c r="L1882" i="3"/>
  <c r="M1882" i="3" s="1"/>
  <c r="L1881" i="3"/>
  <c r="M1881" i="3" s="1"/>
  <c r="L1880" i="3"/>
  <c r="M1880" i="3" s="1"/>
  <c r="L1879" i="3"/>
  <c r="M1879" i="3" s="1"/>
  <c r="L1878" i="3"/>
  <c r="M1878" i="3" s="1"/>
  <c r="L1877" i="3"/>
  <c r="M1877" i="3" s="1"/>
  <c r="L1876" i="3"/>
  <c r="M1876" i="3" s="1"/>
  <c r="L1875" i="3"/>
  <c r="M1875" i="3" s="1"/>
  <c r="L1874" i="3"/>
  <c r="M1874" i="3" s="1"/>
  <c r="L1873" i="3"/>
  <c r="M1873" i="3" s="1"/>
  <c r="L1872" i="3"/>
  <c r="M1872" i="3" s="1"/>
  <c r="L1871" i="3"/>
  <c r="M1871" i="3" s="1"/>
  <c r="L1870" i="3"/>
  <c r="M1870" i="3" s="1"/>
  <c r="L1869" i="3"/>
  <c r="M1869" i="3" s="1"/>
  <c r="L1868" i="3"/>
  <c r="M1868" i="3" s="1"/>
  <c r="L1867" i="3"/>
  <c r="M1867" i="3" s="1"/>
  <c r="L1866" i="3"/>
  <c r="M1866" i="3" s="1"/>
  <c r="L1865" i="3"/>
  <c r="M1865" i="3" s="1"/>
  <c r="L1864" i="3"/>
  <c r="M1864" i="3" s="1"/>
  <c r="L1863" i="3"/>
  <c r="M1863" i="3" s="1"/>
  <c r="L1862" i="3"/>
  <c r="M1862" i="3" s="1"/>
  <c r="L1861" i="3"/>
  <c r="M1861" i="3" s="1"/>
  <c r="L1860" i="3"/>
  <c r="M1860" i="3" s="1"/>
  <c r="L1859" i="3"/>
  <c r="M1859" i="3" s="1"/>
  <c r="L1858" i="3"/>
  <c r="M1858" i="3" s="1"/>
  <c r="L1857" i="3"/>
  <c r="M1857" i="3" s="1"/>
  <c r="L1856" i="3"/>
  <c r="M1856" i="3" s="1"/>
  <c r="L1855" i="3"/>
  <c r="M1855" i="3" s="1"/>
  <c r="L1854" i="3"/>
  <c r="M1854" i="3" s="1"/>
  <c r="L1853" i="3"/>
  <c r="M1853" i="3" s="1"/>
  <c r="L1852" i="3"/>
  <c r="M1852" i="3" s="1"/>
  <c r="L1851" i="3"/>
  <c r="M1851" i="3" s="1"/>
  <c r="L1850" i="3"/>
  <c r="M1850" i="3" s="1"/>
  <c r="L1849" i="3"/>
  <c r="M1849" i="3" s="1"/>
  <c r="L1848" i="3"/>
  <c r="M1848" i="3" s="1"/>
  <c r="L1847" i="3"/>
  <c r="M1847" i="3" s="1"/>
  <c r="L1846" i="3"/>
  <c r="M1846" i="3" s="1"/>
  <c r="L1845" i="3"/>
  <c r="M1845" i="3" s="1"/>
  <c r="L1844" i="3"/>
  <c r="M1844" i="3" s="1"/>
  <c r="L1843" i="3"/>
  <c r="M1843" i="3" s="1"/>
  <c r="L1842" i="3"/>
  <c r="M1842" i="3" s="1"/>
  <c r="L1841" i="3"/>
  <c r="M1841" i="3" s="1"/>
  <c r="L1840" i="3"/>
  <c r="M1840" i="3" s="1"/>
  <c r="L1839" i="3"/>
  <c r="M1839" i="3" s="1"/>
  <c r="L1838" i="3"/>
  <c r="M1838" i="3" s="1"/>
  <c r="L1837" i="3"/>
  <c r="M1837" i="3" s="1"/>
  <c r="L1836" i="3"/>
  <c r="M1836" i="3" s="1"/>
  <c r="L1835" i="3"/>
  <c r="M1835" i="3" s="1"/>
  <c r="L1834" i="3"/>
  <c r="M1834" i="3" s="1"/>
  <c r="L1833" i="3"/>
  <c r="M1833" i="3" s="1"/>
  <c r="L1832" i="3"/>
  <c r="M1832" i="3" s="1"/>
  <c r="L1831" i="3"/>
  <c r="M1831" i="3" s="1"/>
  <c r="L1830" i="3"/>
  <c r="M1830" i="3" s="1"/>
  <c r="L1829" i="3"/>
  <c r="M1829" i="3" s="1"/>
  <c r="L1828" i="3"/>
  <c r="M1828" i="3" s="1"/>
  <c r="L1827" i="3"/>
  <c r="M1827" i="3" s="1"/>
  <c r="L1826" i="3"/>
  <c r="M1826" i="3" s="1"/>
  <c r="L1825" i="3"/>
  <c r="M1825" i="3" s="1"/>
  <c r="L1824" i="3"/>
  <c r="M1824" i="3" s="1"/>
  <c r="L1823" i="3"/>
  <c r="M1823" i="3" s="1"/>
  <c r="L1822" i="3"/>
  <c r="M1822" i="3" s="1"/>
  <c r="L1821" i="3"/>
  <c r="M1821" i="3" s="1"/>
  <c r="L1820" i="3"/>
  <c r="M1820" i="3" s="1"/>
  <c r="L1819" i="3"/>
  <c r="M1819" i="3" s="1"/>
  <c r="L1818" i="3"/>
  <c r="M1818" i="3" s="1"/>
  <c r="L1817" i="3"/>
  <c r="M1817" i="3" s="1"/>
  <c r="L1816" i="3"/>
  <c r="M1816" i="3" s="1"/>
  <c r="L1815" i="3"/>
  <c r="M1815" i="3" s="1"/>
  <c r="L1814" i="3"/>
  <c r="M1814" i="3" s="1"/>
  <c r="L1813" i="3"/>
  <c r="M1813" i="3" s="1"/>
  <c r="L1812" i="3"/>
  <c r="M1812" i="3" s="1"/>
  <c r="L1811" i="3"/>
  <c r="M1811" i="3" s="1"/>
  <c r="L1810" i="3"/>
  <c r="M1810" i="3" s="1"/>
  <c r="L1809" i="3"/>
  <c r="M1809" i="3" s="1"/>
  <c r="L1808" i="3"/>
  <c r="M1808" i="3" s="1"/>
  <c r="L1807" i="3"/>
  <c r="M1807" i="3" s="1"/>
  <c r="L1806" i="3"/>
  <c r="M1806" i="3" s="1"/>
  <c r="L1805" i="3"/>
  <c r="M1805" i="3" s="1"/>
  <c r="L1804" i="3"/>
  <c r="M1804" i="3" s="1"/>
  <c r="L1803" i="3"/>
  <c r="M1803" i="3" s="1"/>
  <c r="L1802" i="3"/>
  <c r="M1802" i="3" s="1"/>
  <c r="L1801" i="3"/>
  <c r="M1801" i="3" s="1"/>
  <c r="L1800" i="3"/>
  <c r="M1800" i="3" s="1"/>
  <c r="L1799" i="3"/>
  <c r="M1799" i="3" s="1"/>
  <c r="L1798" i="3"/>
  <c r="M1798" i="3" s="1"/>
  <c r="L1797" i="3"/>
  <c r="M1797" i="3" s="1"/>
  <c r="L1796" i="3"/>
  <c r="M1796" i="3" s="1"/>
  <c r="L1795" i="3"/>
  <c r="M1795" i="3" s="1"/>
  <c r="L1794" i="3"/>
  <c r="M1794" i="3" s="1"/>
  <c r="L1793" i="3"/>
  <c r="M1793" i="3" s="1"/>
  <c r="L1792" i="3"/>
  <c r="M1792" i="3" s="1"/>
  <c r="L1791" i="3"/>
  <c r="M1791" i="3" s="1"/>
  <c r="L1790" i="3"/>
  <c r="M1790" i="3" s="1"/>
  <c r="L1789" i="3"/>
  <c r="M1789" i="3" s="1"/>
  <c r="L1788" i="3"/>
  <c r="M1788" i="3" s="1"/>
  <c r="L1787" i="3"/>
  <c r="M1787" i="3" s="1"/>
  <c r="L1786" i="3"/>
  <c r="M1786" i="3" s="1"/>
  <c r="L1785" i="3"/>
  <c r="M1785" i="3" s="1"/>
  <c r="L1784" i="3"/>
  <c r="M1784" i="3" s="1"/>
  <c r="L1783" i="3"/>
  <c r="M1783" i="3" s="1"/>
  <c r="L1782" i="3"/>
  <c r="M1782" i="3" s="1"/>
  <c r="L1781" i="3"/>
  <c r="M1781" i="3" s="1"/>
  <c r="L1780" i="3"/>
  <c r="M1780" i="3" s="1"/>
  <c r="L1779" i="3"/>
  <c r="M1779" i="3" s="1"/>
  <c r="L1778" i="3"/>
  <c r="M1778" i="3" s="1"/>
  <c r="L1777" i="3"/>
  <c r="M1777" i="3" s="1"/>
  <c r="L1776" i="3"/>
  <c r="M1776" i="3" s="1"/>
  <c r="L1775" i="3"/>
  <c r="M1775" i="3" s="1"/>
  <c r="L1774" i="3"/>
  <c r="M1774" i="3" s="1"/>
  <c r="L1773" i="3"/>
  <c r="M1773" i="3" s="1"/>
  <c r="L1772" i="3"/>
  <c r="M1772" i="3" s="1"/>
  <c r="L1771" i="3"/>
  <c r="M1771" i="3" s="1"/>
  <c r="L1770" i="3"/>
  <c r="M1770" i="3" s="1"/>
  <c r="L1769" i="3"/>
  <c r="M1769" i="3" s="1"/>
  <c r="L1768" i="3"/>
  <c r="M1768" i="3" s="1"/>
  <c r="L1767" i="3"/>
  <c r="M1767" i="3" s="1"/>
  <c r="L1766" i="3"/>
  <c r="M1766" i="3" s="1"/>
  <c r="L1765" i="3"/>
  <c r="M1765" i="3" s="1"/>
  <c r="L1764" i="3"/>
  <c r="M1764" i="3" s="1"/>
  <c r="L1763" i="3"/>
  <c r="M1763" i="3" s="1"/>
  <c r="L1762" i="3"/>
  <c r="M1762" i="3" s="1"/>
  <c r="L1761" i="3"/>
  <c r="M1761" i="3" s="1"/>
  <c r="L1760" i="3"/>
  <c r="M1760" i="3" s="1"/>
  <c r="L1759" i="3"/>
  <c r="M1759" i="3" s="1"/>
  <c r="L1758" i="3"/>
  <c r="M1758" i="3" s="1"/>
  <c r="L1757" i="3"/>
  <c r="M1757" i="3" s="1"/>
  <c r="L1756" i="3"/>
  <c r="M1756" i="3" s="1"/>
  <c r="L1755" i="3"/>
  <c r="M1755" i="3" s="1"/>
  <c r="L1754" i="3"/>
  <c r="M1754" i="3" s="1"/>
  <c r="L1753" i="3"/>
  <c r="M1753" i="3" s="1"/>
  <c r="L1752" i="3"/>
  <c r="M1752" i="3" s="1"/>
  <c r="L1751" i="3"/>
  <c r="M1751" i="3" s="1"/>
  <c r="L1750" i="3"/>
  <c r="M1750" i="3" s="1"/>
  <c r="L1749" i="3"/>
  <c r="M1749" i="3" s="1"/>
  <c r="L1748" i="3"/>
  <c r="M1748" i="3" s="1"/>
  <c r="L1747" i="3"/>
  <c r="M1747" i="3" s="1"/>
  <c r="L1746" i="3"/>
  <c r="M1746" i="3" s="1"/>
  <c r="L1745" i="3"/>
  <c r="M1745" i="3" s="1"/>
  <c r="L1744" i="3"/>
  <c r="M1744" i="3" s="1"/>
  <c r="L1743" i="3"/>
  <c r="M1743" i="3" s="1"/>
  <c r="L1742" i="3"/>
  <c r="M1742" i="3" s="1"/>
  <c r="L1741" i="3"/>
  <c r="M1741" i="3" s="1"/>
  <c r="L1740" i="3"/>
  <c r="M1740" i="3" s="1"/>
  <c r="L1739" i="3"/>
  <c r="M1739" i="3" s="1"/>
  <c r="L1738" i="3"/>
  <c r="M1738" i="3" s="1"/>
  <c r="L1737" i="3"/>
  <c r="M1737" i="3" s="1"/>
  <c r="L1736" i="3"/>
  <c r="M1736" i="3" s="1"/>
  <c r="L1735" i="3"/>
  <c r="M1735" i="3" s="1"/>
  <c r="L1734" i="3"/>
  <c r="M1734" i="3" s="1"/>
  <c r="L1733" i="3"/>
  <c r="M1733" i="3" s="1"/>
  <c r="L1732" i="3"/>
  <c r="M1732" i="3" s="1"/>
  <c r="L1731" i="3"/>
  <c r="M1731" i="3" s="1"/>
  <c r="L1730" i="3"/>
  <c r="M1730" i="3" s="1"/>
  <c r="L1729" i="3"/>
  <c r="M1729" i="3" s="1"/>
  <c r="L1728" i="3"/>
  <c r="M1728" i="3" s="1"/>
  <c r="L1727" i="3"/>
  <c r="M1727" i="3" s="1"/>
  <c r="L1726" i="3"/>
  <c r="M1726" i="3" s="1"/>
  <c r="L1725" i="3"/>
  <c r="M1725" i="3" s="1"/>
  <c r="L1724" i="3"/>
  <c r="M1724" i="3" s="1"/>
  <c r="L1723" i="3"/>
  <c r="M1723" i="3" s="1"/>
  <c r="L1722" i="3"/>
  <c r="M1722" i="3" s="1"/>
  <c r="L1721" i="3"/>
  <c r="M1721" i="3" s="1"/>
  <c r="L1720" i="3"/>
  <c r="M1720" i="3" s="1"/>
  <c r="L1719" i="3"/>
  <c r="M1719" i="3" s="1"/>
  <c r="L1718" i="3"/>
  <c r="M1718" i="3" s="1"/>
  <c r="L1717" i="3"/>
  <c r="M1717" i="3" s="1"/>
  <c r="L1716" i="3"/>
  <c r="M1716" i="3" s="1"/>
  <c r="L1715" i="3"/>
  <c r="M1715" i="3" s="1"/>
  <c r="L1714" i="3"/>
  <c r="M1714" i="3" s="1"/>
  <c r="L1713" i="3"/>
  <c r="M1713" i="3" s="1"/>
  <c r="L1712" i="3"/>
  <c r="M1712" i="3" s="1"/>
  <c r="L1711" i="3"/>
  <c r="M1711" i="3" s="1"/>
  <c r="L1710" i="3"/>
  <c r="M1710" i="3" s="1"/>
  <c r="L1709" i="3"/>
  <c r="M1709" i="3" s="1"/>
  <c r="L1708" i="3"/>
  <c r="M1708" i="3" s="1"/>
  <c r="L1707" i="3"/>
  <c r="M1707" i="3" s="1"/>
  <c r="L1706" i="3"/>
  <c r="M1706" i="3" s="1"/>
  <c r="L1705" i="3"/>
  <c r="M1705" i="3" s="1"/>
  <c r="L1704" i="3"/>
  <c r="M1704" i="3" s="1"/>
  <c r="L1703" i="3"/>
  <c r="M1703" i="3" s="1"/>
  <c r="L1702" i="3"/>
  <c r="M1702" i="3" s="1"/>
  <c r="L1701" i="3"/>
  <c r="M1701" i="3" s="1"/>
  <c r="L1700" i="3"/>
  <c r="M1700" i="3" s="1"/>
  <c r="L1699" i="3"/>
  <c r="M1699" i="3" s="1"/>
  <c r="L1698" i="3"/>
  <c r="M1698" i="3" s="1"/>
  <c r="L1697" i="3"/>
  <c r="M1697" i="3" s="1"/>
  <c r="L1696" i="3"/>
  <c r="M1696" i="3" s="1"/>
  <c r="L1695" i="3"/>
  <c r="M1695" i="3" s="1"/>
  <c r="L1694" i="3"/>
  <c r="M1694" i="3" s="1"/>
  <c r="L1693" i="3"/>
  <c r="M1693" i="3" s="1"/>
  <c r="L1692" i="3"/>
  <c r="M1692" i="3" s="1"/>
  <c r="L1691" i="3"/>
  <c r="M1691" i="3" s="1"/>
  <c r="L1690" i="3"/>
  <c r="M1690" i="3" s="1"/>
  <c r="L1689" i="3"/>
  <c r="M1689" i="3" s="1"/>
  <c r="L1688" i="3"/>
  <c r="M1688" i="3" s="1"/>
  <c r="L1687" i="3"/>
  <c r="M1687" i="3" s="1"/>
  <c r="L1686" i="3"/>
  <c r="M1686" i="3" s="1"/>
  <c r="L1685" i="3"/>
  <c r="M1685" i="3" s="1"/>
  <c r="L1684" i="3"/>
  <c r="M1684" i="3" s="1"/>
  <c r="L1683" i="3"/>
  <c r="M1683" i="3" s="1"/>
  <c r="L1682" i="3"/>
  <c r="M1682" i="3" s="1"/>
  <c r="L1681" i="3"/>
  <c r="M1681" i="3" s="1"/>
  <c r="L1680" i="3"/>
  <c r="M1680" i="3" s="1"/>
  <c r="L1679" i="3"/>
  <c r="M1679" i="3" s="1"/>
  <c r="L1678" i="3"/>
  <c r="M1678" i="3" s="1"/>
  <c r="L1677" i="3"/>
  <c r="M1677" i="3" s="1"/>
  <c r="L1676" i="3"/>
  <c r="M1676" i="3" s="1"/>
  <c r="L1675" i="3"/>
  <c r="M1675" i="3" s="1"/>
  <c r="L1674" i="3"/>
  <c r="M1674" i="3" s="1"/>
  <c r="L1673" i="3"/>
  <c r="M1673" i="3" s="1"/>
  <c r="L1672" i="3"/>
  <c r="M1672" i="3" s="1"/>
  <c r="L1671" i="3"/>
  <c r="M1671" i="3" s="1"/>
  <c r="L1670" i="3"/>
  <c r="M1670" i="3" s="1"/>
  <c r="L1669" i="3"/>
  <c r="M1669" i="3" s="1"/>
  <c r="L1668" i="3"/>
  <c r="M1668" i="3" s="1"/>
  <c r="L1667" i="3"/>
  <c r="M1667" i="3" s="1"/>
  <c r="L1666" i="3"/>
  <c r="M1666" i="3" s="1"/>
  <c r="L1665" i="3"/>
  <c r="M1665" i="3" s="1"/>
  <c r="L1664" i="3"/>
  <c r="M1664" i="3" s="1"/>
  <c r="L1663" i="3"/>
  <c r="M1663" i="3" s="1"/>
  <c r="L1662" i="3"/>
  <c r="M1662" i="3" s="1"/>
  <c r="L1661" i="3"/>
  <c r="M1661" i="3" s="1"/>
  <c r="L1660" i="3"/>
  <c r="M1660" i="3" s="1"/>
  <c r="L1659" i="3"/>
  <c r="M1659" i="3" s="1"/>
  <c r="L1658" i="3"/>
  <c r="M1658" i="3" s="1"/>
  <c r="L1657" i="3"/>
  <c r="M1657" i="3" s="1"/>
  <c r="L1656" i="3"/>
  <c r="M1656" i="3" s="1"/>
  <c r="L1655" i="3"/>
  <c r="M1655" i="3" s="1"/>
  <c r="L1654" i="3"/>
  <c r="M1654" i="3" s="1"/>
  <c r="L1653" i="3"/>
  <c r="M1653" i="3" s="1"/>
  <c r="L1652" i="3"/>
  <c r="M1652" i="3" s="1"/>
  <c r="L1651" i="3"/>
  <c r="M1651" i="3" s="1"/>
  <c r="L1650" i="3"/>
  <c r="M1650" i="3" s="1"/>
  <c r="L1649" i="3"/>
  <c r="M1649" i="3" s="1"/>
  <c r="L1648" i="3"/>
  <c r="M1648" i="3" s="1"/>
  <c r="L1647" i="3"/>
  <c r="M1647" i="3" s="1"/>
  <c r="L1646" i="3"/>
  <c r="M1646" i="3" s="1"/>
  <c r="L1645" i="3"/>
  <c r="M1645" i="3" s="1"/>
  <c r="L1644" i="3"/>
  <c r="M1644" i="3" s="1"/>
  <c r="L1643" i="3"/>
  <c r="M1643" i="3" s="1"/>
  <c r="L1642" i="3"/>
  <c r="M1642" i="3" s="1"/>
  <c r="L1641" i="3"/>
  <c r="M1641" i="3" s="1"/>
  <c r="L1640" i="3"/>
  <c r="M1640" i="3" s="1"/>
  <c r="L1639" i="3"/>
  <c r="M1639" i="3" s="1"/>
  <c r="L1638" i="3"/>
  <c r="M1638" i="3" s="1"/>
  <c r="L1637" i="3"/>
  <c r="M1637" i="3" s="1"/>
  <c r="L1636" i="3"/>
  <c r="M1636" i="3" s="1"/>
  <c r="L1635" i="3"/>
  <c r="M1635" i="3" s="1"/>
  <c r="L1634" i="3"/>
  <c r="M1634" i="3" s="1"/>
  <c r="L1633" i="3"/>
  <c r="M1633" i="3" s="1"/>
  <c r="L1632" i="3"/>
  <c r="M1632" i="3" s="1"/>
  <c r="L1631" i="3"/>
  <c r="M1631" i="3" s="1"/>
  <c r="L1630" i="3"/>
  <c r="M1630" i="3" s="1"/>
  <c r="L1629" i="3"/>
  <c r="M1629" i="3" s="1"/>
  <c r="L1628" i="3"/>
  <c r="M1628" i="3" s="1"/>
  <c r="L1627" i="3"/>
  <c r="M1627" i="3" s="1"/>
  <c r="L1626" i="3"/>
  <c r="M1626" i="3" s="1"/>
  <c r="L1625" i="3"/>
  <c r="M1625" i="3" s="1"/>
  <c r="L1624" i="3"/>
  <c r="M1624" i="3" s="1"/>
  <c r="L1623" i="3"/>
  <c r="M1623" i="3" s="1"/>
  <c r="L1622" i="3"/>
  <c r="M1622" i="3" s="1"/>
  <c r="L1621" i="3"/>
  <c r="M1621" i="3" s="1"/>
  <c r="L1620" i="3"/>
  <c r="M1620" i="3" s="1"/>
  <c r="L1619" i="3"/>
  <c r="M1619" i="3" s="1"/>
  <c r="L1618" i="3"/>
  <c r="M1618" i="3" s="1"/>
  <c r="L1617" i="3"/>
  <c r="M1617" i="3" s="1"/>
  <c r="L1616" i="3"/>
  <c r="M1616" i="3" s="1"/>
  <c r="L1615" i="3"/>
  <c r="M1615" i="3" s="1"/>
  <c r="L1614" i="3"/>
  <c r="M1614" i="3" s="1"/>
  <c r="L1613" i="3"/>
  <c r="M1613" i="3" s="1"/>
  <c r="L1612" i="3"/>
  <c r="M1612" i="3" s="1"/>
  <c r="L1611" i="3"/>
  <c r="M1611" i="3" s="1"/>
  <c r="L1610" i="3"/>
  <c r="M1610" i="3" s="1"/>
  <c r="L1609" i="3"/>
  <c r="M1609" i="3" s="1"/>
  <c r="L1608" i="3"/>
  <c r="M1608" i="3" s="1"/>
  <c r="L1607" i="3"/>
  <c r="M1607" i="3" s="1"/>
  <c r="L1606" i="3"/>
  <c r="M1606" i="3" s="1"/>
  <c r="L1605" i="3"/>
  <c r="M1605" i="3" s="1"/>
  <c r="L1604" i="3"/>
  <c r="M1604" i="3" s="1"/>
  <c r="L1603" i="3"/>
  <c r="M1603" i="3" s="1"/>
  <c r="L1602" i="3"/>
  <c r="M1602" i="3" s="1"/>
  <c r="L1601" i="3"/>
  <c r="M1601" i="3" s="1"/>
  <c r="L1600" i="3"/>
  <c r="M1600" i="3" s="1"/>
  <c r="L1599" i="3"/>
  <c r="M1599" i="3" s="1"/>
  <c r="L1598" i="3"/>
  <c r="M1598" i="3" s="1"/>
  <c r="L1597" i="3"/>
  <c r="M1597" i="3" s="1"/>
  <c r="L1596" i="3"/>
  <c r="M1596" i="3" s="1"/>
  <c r="L1595" i="3"/>
  <c r="M1595" i="3" s="1"/>
  <c r="L1594" i="3"/>
  <c r="M1594" i="3" s="1"/>
  <c r="L1593" i="3"/>
  <c r="M1593" i="3" s="1"/>
  <c r="L1592" i="3"/>
  <c r="M1592" i="3" s="1"/>
  <c r="L1591" i="3"/>
  <c r="M1591" i="3" s="1"/>
  <c r="L1590" i="3"/>
  <c r="M1590" i="3" s="1"/>
  <c r="L1589" i="3"/>
  <c r="M1589" i="3" s="1"/>
  <c r="L1588" i="3"/>
  <c r="M1588" i="3" s="1"/>
  <c r="L1587" i="3"/>
  <c r="M1587" i="3" s="1"/>
  <c r="L1586" i="3"/>
  <c r="M1586" i="3" s="1"/>
  <c r="L1585" i="3"/>
  <c r="M1585" i="3" s="1"/>
  <c r="L1584" i="3"/>
  <c r="M1584" i="3" s="1"/>
  <c r="L1583" i="3"/>
  <c r="M1583" i="3" s="1"/>
  <c r="L1582" i="3"/>
  <c r="M1582" i="3" s="1"/>
  <c r="L1581" i="3"/>
  <c r="M1581" i="3" s="1"/>
  <c r="L1580" i="3"/>
  <c r="M1580" i="3" s="1"/>
  <c r="L1579" i="3"/>
  <c r="M1579" i="3" s="1"/>
  <c r="L1578" i="3"/>
  <c r="M1578" i="3" s="1"/>
  <c r="L1577" i="3"/>
  <c r="M1577" i="3" s="1"/>
  <c r="L1576" i="3"/>
  <c r="M1576" i="3" s="1"/>
  <c r="L1575" i="3"/>
  <c r="M1575" i="3" s="1"/>
  <c r="L1574" i="3"/>
  <c r="M1574" i="3" s="1"/>
  <c r="L1573" i="3"/>
  <c r="M1573" i="3" s="1"/>
  <c r="L1572" i="3"/>
  <c r="M1572" i="3" s="1"/>
  <c r="L1571" i="3"/>
  <c r="M1571" i="3" s="1"/>
  <c r="L1570" i="3"/>
  <c r="M1570" i="3" s="1"/>
  <c r="L1569" i="3"/>
  <c r="M1569" i="3" s="1"/>
  <c r="L1568" i="3"/>
  <c r="M1568" i="3" s="1"/>
  <c r="L1567" i="3"/>
  <c r="M1567" i="3" s="1"/>
  <c r="L1566" i="3"/>
  <c r="M1566" i="3" s="1"/>
  <c r="L1565" i="3"/>
  <c r="M1565" i="3" s="1"/>
  <c r="L1564" i="3"/>
  <c r="M1564" i="3" s="1"/>
  <c r="L1563" i="3"/>
  <c r="M1563" i="3" s="1"/>
  <c r="L1562" i="3"/>
  <c r="M1562" i="3" s="1"/>
  <c r="L1561" i="3"/>
  <c r="M1561" i="3" s="1"/>
  <c r="L1560" i="3"/>
  <c r="M1560" i="3" s="1"/>
  <c r="L1559" i="3"/>
  <c r="M1559" i="3" s="1"/>
  <c r="L1558" i="3"/>
  <c r="M1558" i="3" s="1"/>
  <c r="L1557" i="3"/>
  <c r="M1557" i="3" s="1"/>
  <c r="L1556" i="3"/>
  <c r="M1556" i="3" s="1"/>
  <c r="L1555" i="3"/>
  <c r="M1555" i="3" s="1"/>
  <c r="L1554" i="3"/>
  <c r="M1554" i="3" s="1"/>
  <c r="L1553" i="3"/>
  <c r="M1553" i="3" s="1"/>
  <c r="L1552" i="3"/>
  <c r="M1552" i="3" s="1"/>
  <c r="L1551" i="3"/>
  <c r="M1551" i="3" s="1"/>
  <c r="L1550" i="3"/>
  <c r="M1550" i="3" s="1"/>
  <c r="L1549" i="3"/>
  <c r="M1549" i="3" s="1"/>
  <c r="L1548" i="3"/>
  <c r="M1548" i="3" s="1"/>
  <c r="L1547" i="3"/>
  <c r="M1547" i="3" s="1"/>
  <c r="L1546" i="3"/>
  <c r="M1546" i="3" s="1"/>
  <c r="L1545" i="3"/>
  <c r="M1545" i="3" s="1"/>
  <c r="L1544" i="3"/>
  <c r="M1544" i="3" s="1"/>
  <c r="L1543" i="3"/>
  <c r="M1543" i="3" s="1"/>
  <c r="L1542" i="3"/>
  <c r="M1542" i="3" s="1"/>
  <c r="L1541" i="3"/>
  <c r="M1541" i="3" s="1"/>
  <c r="L1540" i="3"/>
  <c r="M1540" i="3" s="1"/>
  <c r="L1539" i="3"/>
  <c r="M1539" i="3" s="1"/>
  <c r="L1538" i="3"/>
  <c r="M1538" i="3" s="1"/>
  <c r="L1537" i="3"/>
  <c r="M1537" i="3" s="1"/>
  <c r="L1536" i="3"/>
  <c r="M1536" i="3" s="1"/>
  <c r="L1535" i="3"/>
  <c r="M1535" i="3" s="1"/>
  <c r="L1534" i="3"/>
  <c r="M1534" i="3" s="1"/>
  <c r="L1533" i="3"/>
  <c r="M1533" i="3" s="1"/>
  <c r="L1532" i="3"/>
  <c r="M1532" i="3" s="1"/>
  <c r="L1531" i="3"/>
  <c r="M1531" i="3" s="1"/>
  <c r="L1530" i="3"/>
  <c r="M1530" i="3" s="1"/>
  <c r="L1529" i="3"/>
  <c r="M1529" i="3" s="1"/>
  <c r="L1528" i="3"/>
  <c r="M1528" i="3" s="1"/>
  <c r="L1527" i="3"/>
  <c r="M1527" i="3" s="1"/>
  <c r="L1526" i="3"/>
  <c r="M1526" i="3" s="1"/>
  <c r="L1525" i="3"/>
  <c r="M1525" i="3" s="1"/>
  <c r="L1524" i="3"/>
  <c r="M1524" i="3" s="1"/>
  <c r="L1523" i="3"/>
  <c r="M1523" i="3" s="1"/>
  <c r="L1522" i="3"/>
  <c r="M1522" i="3" s="1"/>
  <c r="L1521" i="3"/>
  <c r="M1521" i="3" s="1"/>
  <c r="L1520" i="3"/>
  <c r="M1520" i="3" s="1"/>
  <c r="L1519" i="3"/>
  <c r="M1519" i="3" s="1"/>
  <c r="L1518" i="3"/>
  <c r="M1518" i="3" s="1"/>
  <c r="L1517" i="3"/>
  <c r="M1517" i="3" s="1"/>
  <c r="L1516" i="3"/>
  <c r="M1516" i="3" s="1"/>
  <c r="L1515" i="3"/>
  <c r="M1515" i="3" s="1"/>
  <c r="L1514" i="3"/>
  <c r="M1514" i="3" s="1"/>
  <c r="L1513" i="3"/>
  <c r="M1513" i="3" s="1"/>
  <c r="L1512" i="3"/>
  <c r="M1512" i="3" s="1"/>
  <c r="L1511" i="3"/>
  <c r="M1511" i="3" s="1"/>
  <c r="L1510" i="3"/>
  <c r="M1510" i="3" s="1"/>
  <c r="L1509" i="3"/>
  <c r="M1509" i="3" s="1"/>
  <c r="L1508" i="3"/>
  <c r="M1508" i="3" s="1"/>
  <c r="L1507" i="3"/>
  <c r="M1507" i="3" s="1"/>
  <c r="L1506" i="3"/>
  <c r="M1506" i="3" s="1"/>
  <c r="L1505" i="3"/>
  <c r="M1505" i="3" s="1"/>
  <c r="L1504" i="3"/>
  <c r="M1504" i="3" s="1"/>
  <c r="L1503" i="3"/>
  <c r="M1503" i="3" s="1"/>
  <c r="L1502" i="3"/>
  <c r="M1502" i="3" s="1"/>
  <c r="L1501" i="3"/>
  <c r="M1501" i="3" s="1"/>
  <c r="L1500" i="3"/>
  <c r="M1500" i="3" s="1"/>
  <c r="L1499" i="3"/>
  <c r="M1499" i="3" s="1"/>
  <c r="L1498" i="3"/>
  <c r="M1498" i="3" s="1"/>
  <c r="L1497" i="3"/>
  <c r="M1497" i="3" s="1"/>
  <c r="L1496" i="3"/>
  <c r="M1496" i="3" s="1"/>
  <c r="L1495" i="3"/>
  <c r="M1495" i="3" s="1"/>
  <c r="L1494" i="3"/>
  <c r="M1494" i="3" s="1"/>
  <c r="L1493" i="3"/>
  <c r="M1493" i="3" s="1"/>
  <c r="L1492" i="3"/>
  <c r="M1492" i="3" s="1"/>
  <c r="L1491" i="3"/>
  <c r="M1491" i="3" s="1"/>
  <c r="L1490" i="3"/>
  <c r="M1490" i="3" s="1"/>
  <c r="L1489" i="3"/>
  <c r="M1489" i="3" s="1"/>
  <c r="L1488" i="3"/>
  <c r="M1488" i="3" s="1"/>
  <c r="L1487" i="3"/>
  <c r="M1487" i="3" s="1"/>
  <c r="L1486" i="3"/>
  <c r="M1486" i="3" s="1"/>
  <c r="L1485" i="3"/>
  <c r="M1485" i="3" s="1"/>
  <c r="L1484" i="3"/>
  <c r="M1484" i="3" s="1"/>
  <c r="L1483" i="3"/>
  <c r="M1483" i="3" s="1"/>
  <c r="L1482" i="3"/>
  <c r="M1482" i="3" s="1"/>
  <c r="L1481" i="3"/>
  <c r="M1481" i="3" s="1"/>
  <c r="L1480" i="3"/>
  <c r="M1480" i="3" s="1"/>
  <c r="L1479" i="3"/>
  <c r="M1479" i="3" s="1"/>
  <c r="L1478" i="3"/>
  <c r="M1478" i="3" s="1"/>
  <c r="L1477" i="3"/>
  <c r="M1477" i="3" s="1"/>
  <c r="L1476" i="3"/>
  <c r="M1476" i="3" s="1"/>
  <c r="L1475" i="3"/>
  <c r="M1475" i="3" s="1"/>
  <c r="L1474" i="3"/>
  <c r="M1474" i="3" s="1"/>
  <c r="L1473" i="3"/>
  <c r="M1473" i="3" s="1"/>
  <c r="L1472" i="3"/>
  <c r="M1472" i="3" s="1"/>
  <c r="L1471" i="3"/>
  <c r="M1471" i="3" s="1"/>
  <c r="L1470" i="3"/>
  <c r="M1470" i="3" s="1"/>
  <c r="L1469" i="3"/>
  <c r="M1469" i="3" s="1"/>
  <c r="L1468" i="3"/>
  <c r="M1468" i="3" s="1"/>
  <c r="L1467" i="3"/>
  <c r="M1467" i="3" s="1"/>
  <c r="L1466" i="3"/>
  <c r="M1466" i="3" s="1"/>
  <c r="L1465" i="3"/>
  <c r="M1465" i="3" s="1"/>
  <c r="L1464" i="3"/>
  <c r="M1464" i="3" s="1"/>
  <c r="L1463" i="3"/>
  <c r="M1463" i="3" s="1"/>
  <c r="L1462" i="3"/>
  <c r="M1462" i="3" s="1"/>
  <c r="L1461" i="3"/>
  <c r="M1461" i="3" s="1"/>
  <c r="L1460" i="3"/>
  <c r="M1460" i="3" s="1"/>
  <c r="L1459" i="3"/>
  <c r="M1459" i="3" s="1"/>
  <c r="L1458" i="3"/>
  <c r="M1458" i="3" s="1"/>
  <c r="L1457" i="3"/>
  <c r="M1457" i="3" s="1"/>
  <c r="L1456" i="3"/>
  <c r="M1456" i="3" s="1"/>
  <c r="L1455" i="3"/>
  <c r="M1455" i="3" s="1"/>
  <c r="L1454" i="3"/>
  <c r="M1454" i="3" s="1"/>
  <c r="L1453" i="3"/>
  <c r="M1453" i="3" s="1"/>
  <c r="L1452" i="3"/>
  <c r="M1452" i="3" s="1"/>
  <c r="L1451" i="3"/>
  <c r="M1451" i="3" s="1"/>
  <c r="L1450" i="3"/>
  <c r="M1450" i="3" s="1"/>
  <c r="L1449" i="3"/>
  <c r="M1449" i="3" s="1"/>
  <c r="L1448" i="3"/>
  <c r="M1448" i="3" s="1"/>
  <c r="L1447" i="3"/>
  <c r="M1447" i="3" s="1"/>
  <c r="L1446" i="3"/>
  <c r="M1446" i="3" s="1"/>
  <c r="L1445" i="3"/>
  <c r="M1445" i="3" s="1"/>
  <c r="L1444" i="3"/>
  <c r="M1444" i="3" s="1"/>
  <c r="L1443" i="3"/>
  <c r="M1443" i="3" s="1"/>
  <c r="L1442" i="3"/>
  <c r="M1442" i="3" s="1"/>
  <c r="L1441" i="3"/>
  <c r="M1441" i="3" s="1"/>
  <c r="L1440" i="3"/>
  <c r="M1440" i="3" s="1"/>
  <c r="L1439" i="3"/>
  <c r="M1439" i="3" s="1"/>
  <c r="L1438" i="3"/>
  <c r="M1438" i="3" s="1"/>
  <c r="L1437" i="3"/>
  <c r="M1437" i="3" s="1"/>
  <c r="L1436" i="3"/>
  <c r="M1436" i="3" s="1"/>
  <c r="L1435" i="3"/>
  <c r="M1435" i="3" s="1"/>
  <c r="L1434" i="3"/>
  <c r="M1434" i="3" s="1"/>
  <c r="L1433" i="3"/>
  <c r="M1433" i="3" s="1"/>
  <c r="L1432" i="3"/>
  <c r="M1432" i="3" s="1"/>
  <c r="L1431" i="3"/>
  <c r="M1431" i="3" s="1"/>
  <c r="L1430" i="3"/>
  <c r="M1430" i="3" s="1"/>
  <c r="L1429" i="3"/>
  <c r="M1429" i="3" s="1"/>
  <c r="L1428" i="3"/>
  <c r="M1428" i="3" s="1"/>
  <c r="L1427" i="3"/>
  <c r="M1427" i="3" s="1"/>
  <c r="L1426" i="3"/>
  <c r="M1426" i="3" s="1"/>
  <c r="L1425" i="3"/>
  <c r="M1425" i="3" s="1"/>
  <c r="L1424" i="3"/>
  <c r="M1424" i="3" s="1"/>
  <c r="L1423" i="3"/>
  <c r="M1423" i="3" s="1"/>
  <c r="L1422" i="3"/>
  <c r="M1422" i="3" s="1"/>
  <c r="L1421" i="3"/>
  <c r="M1421" i="3" s="1"/>
  <c r="L1420" i="3"/>
  <c r="M1420" i="3" s="1"/>
  <c r="L1419" i="3"/>
  <c r="M1419" i="3" s="1"/>
  <c r="L1418" i="3"/>
  <c r="M1418" i="3" s="1"/>
  <c r="L1417" i="3"/>
  <c r="M1417" i="3" s="1"/>
  <c r="L1416" i="3"/>
  <c r="M1416" i="3" s="1"/>
  <c r="L1415" i="3"/>
  <c r="M1415" i="3" s="1"/>
  <c r="L1414" i="3"/>
  <c r="M1414" i="3" s="1"/>
  <c r="L1413" i="3"/>
  <c r="M1413" i="3" s="1"/>
  <c r="L1412" i="3"/>
  <c r="M1412" i="3" s="1"/>
  <c r="L1411" i="3"/>
  <c r="M1411" i="3" s="1"/>
  <c r="L1410" i="3"/>
  <c r="M1410" i="3" s="1"/>
  <c r="L1409" i="3"/>
  <c r="M1409" i="3" s="1"/>
  <c r="L1408" i="3"/>
  <c r="M1408" i="3" s="1"/>
  <c r="L1407" i="3"/>
  <c r="M1407" i="3" s="1"/>
  <c r="L1406" i="3"/>
  <c r="M1406" i="3" s="1"/>
  <c r="L1405" i="3"/>
  <c r="M1405" i="3" s="1"/>
  <c r="L1404" i="3"/>
  <c r="M1404" i="3" s="1"/>
  <c r="L1403" i="3"/>
  <c r="M1403" i="3" s="1"/>
  <c r="L1402" i="3"/>
  <c r="M1402" i="3" s="1"/>
  <c r="L1401" i="3"/>
  <c r="M1401" i="3" s="1"/>
  <c r="L1400" i="3"/>
  <c r="M1400" i="3" s="1"/>
  <c r="L1399" i="3"/>
  <c r="M1399" i="3" s="1"/>
  <c r="L1398" i="3"/>
  <c r="M1398" i="3" s="1"/>
  <c r="L1397" i="3"/>
  <c r="M1397" i="3" s="1"/>
  <c r="L1396" i="3"/>
  <c r="M1396" i="3" s="1"/>
  <c r="L1395" i="3"/>
  <c r="M1395" i="3" s="1"/>
  <c r="L1394" i="3"/>
  <c r="M1394" i="3" s="1"/>
  <c r="L1393" i="3"/>
  <c r="M1393" i="3" s="1"/>
  <c r="L1392" i="3"/>
  <c r="M1392" i="3" s="1"/>
  <c r="L1391" i="3"/>
  <c r="M1391" i="3" s="1"/>
  <c r="L1390" i="3"/>
  <c r="M1390" i="3" s="1"/>
  <c r="L1389" i="3"/>
  <c r="M1389" i="3" s="1"/>
  <c r="L1388" i="3"/>
  <c r="M1388" i="3" s="1"/>
  <c r="L1387" i="3"/>
  <c r="M1387" i="3" s="1"/>
  <c r="L1386" i="3"/>
  <c r="M1386" i="3" s="1"/>
  <c r="L1385" i="3"/>
  <c r="M1385" i="3" s="1"/>
  <c r="L1384" i="3"/>
  <c r="M1384" i="3" s="1"/>
  <c r="L1383" i="3"/>
  <c r="M1383" i="3" s="1"/>
  <c r="L1382" i="3"/>
  <c r="M1382" i="3" s="1"/>
  <c r="L1381" i="3"/>
  <c r="M1381" i="3" s="1"/>
  <c r="L1380" i="3"/>
  <c r="M1380" i="3" s="1"/>
  <c r="L1379" i="3"/>
  <c r="M1379" i="3" s="1"/>
  <c r="L1378" i="3"/>
  <c r="M1378" i="3" s="1"/>
  <c r="L1377" i="3"/>
  <c r="M1377" i="3" s="1"/>
  <c r="L1376" i="3"/>
  <c r="M1376" i="3" s="1"/>
  <c r="L1375" i="3"/>
  <c r="M1375" i="3" s="1"/>
  <c r="L1374" i="3"/>
  <c r="M1374" i="3" s="1"/>
  <c r="L1373" i="3"/>
  <c r="M1373" i="3" s="1"/>
  <c r="L1372" i="3"/>
  <c r="M1372" i="3" s="1"/>
  <c r="L1371" i="3"/>
  <c r="M1371" i="3" s="1"/>
  <c r="L1370" i="3"/>
  <c r="M1370" i="3" s="1"/>
  <c r="L1369" i="3"/>
  <c r="M1369" i="3" s="1"/>
  <c r="L1368" i="3"/>
  <c r="M1368" i="3" s="1"/>
  <c r="L1367" i="3"/>
  <c r="M1367" i="3" s="1"/>
  <c r="L1366" i="3"/>
  <c r="M1366" i="3" s="1"/>
  <c r="L1365" i="3"/>
  <c r="M1365" i="3" s="1"/>
  <c r="L1364" i="3"/>
  <c r="M1364" i="3" s="1"/>
  <c r="L1363" i="3"/>
  <c r="M1363" i="3" s="1"/>
  <c r="L1362" i="3"/>
  <c r="M1362" i="3" s="1"/>
  <c r="L1361" i="3"/>
  <c r="M1361" i="3" s="1"/>
  <c r="L1360" i="3"/>
  <c r="M1360" i="3" s="1"/>
  <c r="L1359" i="3"/>
  <c r="M1359" i="3" s="1"/>
  <c r="L1358" i="3"/>
  <c r="M1358" i="3" s="1"/>
  <c r="L1357" i="3"/>
  <c r="M1357" i="3" s="1"/>
  <c r="L1356" i="3"/>
  <c r="M1356" i="3" s="1"/>
  <c r="L1355" i="3"/>
  <c r="M1355" i="3" s="1"/>
  <c r="L1354" i="3"/>
  <c r="M1354" i="3" s="1"/>
  <c r="L1353" i="3"/>
  <c r="M1353" i="3" s="1"/>
  <c r="L1352" i="3"/>
  <c r="M1352" i="3" s="1"/>
  <c r="L1351" i="3"/>
  <c r="M1351" i="3" s="1"/>
  <c r="L1350" i="3"/>
  <c r="M1350" i="3" s="1"/>
  <c r="L1349" i="3"/>
  <c r="M1349" i="3" s="1"/>
  <c r="L1348" i="3"/>
  <c r="M1348" i="3" s="1"/>
  <c r="L1347" i="3"/>
  <c r="M1347" i="3" s="1"/>
  <c r="L1346" i="3"/>
  <c r="M1346" i="3" s="1"/>
  <c r="L1345" i="3"/>
  <c r="M1345" i="3" s="1"/>
  <c r="L1344" i="3"/>
  <c r="M1344" i="3" s="1"/>
  <c r="L1343" i="3"/>
  <c r="M1343" i="3" s="1"/>
  <c r="L1342" i="3"/>
  <c r="M1342" i="3" s="1"/>
  <c r="L1341" i="3"/>
  <c r="M1341" i="3" s="1"/>
  <c r="L1340" i="3"/>
  <c r="M1340" i="3" s="1"/>
  <c r="L1339" i="3"/>
  <c r="M1339" i="3" s="1"/>
  <c r="L1338" i="3"/>
  <c r="M1338" i="3" s="1"/>
  <c r="L1337" i="3"/>
  <c r="M1337" i="3" s="1"/>
  <c r="L1336" i="3"/>
  <c r="M1336" i="3" s="1"/>
  <c r="L1335" i="3"/>
  <c r="M1335" i="3" s="1"/>
  <c r="L1334" i="3"/>
  <c r="M1334" i="3" s="1"/>
  <c r="L1333" i="3"/>
  <c r="M1333" i="3" s="1"/>
  <c r="L1332" i="3"/>
  <c r="M1332" i="3" s="1"/>
  <c r="L1331" i="3"/>
  <c r="M1331" i="3" s="1"/>
  <c r="L1330" i="3"/>
  <c r="M1330" i="3" s="1"/>
  <c r="L1329" i="3"/>
  <c r="M1329" i="3" s="1"/>
  <c r="L1328" i="3"/>
  <c r="M1328" i="3" s="1"/>
  <c r="L1327" i="3"/>
  <c r="M1327" i="3" s="1"/>
  <c r="L1326" i="3"/>
  <c r="M1326" i="3" s="1"/>
  <c r="L1325" i="3"/>
  <c r="M1325" i="3" s="1"/>
  <c r="L1324" i="3"/>
  <c r="M1324" i="3" s="1"/>
  <c r="L1323" i="3"/>
  <c r="M1323" i="3" s="1"/>
  <c r="L1322" i="3"/>
  <c r="M1322" i="3" s="1"/>
  <c r="L1321" i="3"/>
  <c r="M1321" i="3" s="1"/>
  <c r="L1320" i="3"/>
  <c r="M1320" i="3" s="1"/>
  <c r="L1319" i="3"/>
  <c r="M1319" i="3" s="1"/>
  <c r="L1318" i="3"/>
  <c r="M1318" i="3" s="1"/>
  <c r="L1317" i="3"/>
  <c r="M1317" i="3" s="1"/>
  <c r="L1316" i="3"/>
  <c r="M1316" i="3" s="1"/>
  <c r="L1315" i="3"/>
  <c r="M1315" i="3" s="1"/>
  <c r="L1314" i="3"/>
  <c r="M1314" i="3" s="1"/>
  <c r="L1313" i="3"/>
  <c r="M1313" i="3" s="1"/>
  <c r="L1312" i="3"/>
  <c r="M1312" i="3" s="1"/>
  <c r="L1311" i="3"/>
  <c r="M1311" i="3" s="1"/>
  <c r="L1310" i="3"/>
  <c r="M1310" i="3" s="1"/>
  <c r="L1309" i="3"/>
  <c r="M1309" i="3" s="1"/>
  <c r="L1308" i="3"/>
  <c r="M1308" i="3" s="1"/>
  <c r="L1307" i="3"/>
  <c r="M1307" i="3" s="1"/>
  <c r="L1306" i="3"/>
  <c r="M1306" i="3" s="1"/>
  <c r="L1305" i="3"/>
  <c r="M1305" i="3" s="1"/>
  <c r="L1304" i="3"/>
  <c r="M1304" i="3" s="1"/>
  <c r="L1303" i="3"/>
  <c r="M1303" i="3" s="1"/>
  <c r="L1302" i="3"/>
  <c r="M1302" i="3" s="1"/>
  <c r="L1301" i="3"/>
  <c r="M1301" i="3" s="1"/>
  <c r="L1300" i="3"/>
  <c r="M1300" i="3" s="1"/>
  <c r="L1299" i="3"/>
  <c r="M1299" i="3" s="1"/>
  <c r="L1298" i="3"/>
  <c r="M1298" i="3" s="1"/>
  <c r="L1297" i="3"/>
  <c r="M1297" i="3" s="1"/>
  <c r="L1296" i="3"/>
  <c r="M1296" i="3" s="1"/>
  <c r="L1295" i="3"/>
  <c r="M1295" i="3" s="1"/>
  <c r="L1294" i="3"/>
  <c r="M1294" i="3" s="1"/>
  <c r="L1293" i="3"/>
  <c r="M1293" i="3" s="1"/>
  <c r="L1292" i="3"/>
  <c r="M1292" i="3" s="1"/>
  <c r="L1291" i="3"/>
  <c r="M1291" i="3" s="1"/>
  <c r="L1290" i="3"/>
  <c r="M1290" i="3" s="1"/>
  <c r="L1289" i="3"/>
  <c r="M1289" i="3" s="1"/>
  <c r="L1288" i="3"/>
  <c r="M1288" i="3" s="1"/>
  <c r="L1287" i="3"/>
  <c r="M1287" i="3" s="1"/>
  <c r="L1286" i="3"/>
  <c r="M1286" i="3" s="1"/>
  <c r="L1285" i="3"/>
  <c r="M1285" i="3" s="1"/>
  <c r="L1284" i="3"/>
  <c r="M1284" i="3" s="1"/>
  <c r="L1283" i="3"/>
  <c r="M1283" i="3" s="1"/>
  <c r="L1282" i="3"/>
  <c r="M1282" i="3" s="1"/>
  <c r="L1281" i="3"/>
  <c r="M1281" i="3" s="1"/>
  <c r="L1280" i="3"/>
  <c r="M1280" i="3" s="1"/>
  <c r="L1279" i="3"/>
  <c r="M1279" i="3" s="1"/>
  <c r="L1278" i="3"/>
  <c r="M1278" i="3" s="1"/>
  <c r="L1277" i="3"/>
  <c r="M1277" i="3" s="1"/>
  <c r="L1276" i="3"/>
  <c r="M1276" i="3" s="1"/>
  <c r="L1275" i="3"/>
  <c r="M1275" i="3" s="1"/>
  <c r="L1274" i="3"/>
  <c r="M1274" i="3" s="1"/>
  <c r="L1273" i="3"/>
  <c r="M1273" i="3" s="1"/>
  <c r="L1272" i="3"/>
  <c r="M1272" i="3" s="1"/>
  <c r="L1271" i="3"/>
  <c r="M1271" i="3" s="1"/>
  <c r="L1270" i="3"/>
  <c r="M1270" i="3" s="1"/>
  <c r="L1269" i="3"/>
  <c r="M1269" i="3" s="1"/>
  <c r="L1268" i="3"/>
  <c r="M1268" i="3" s="1"/>
  <c r="L1267" i="3"/>
  <c r="M1267" i="3" s="1"/>
  <c r="L1266" i="3"/>
  <c r="M1266" i="3" s="1"/>
  <c r="L1265" i="3"/>
  <c r="M1265" i="3" s="1"/>
  <c r="L1264" i="3"/>
  <c r="M1264" i="3" s="1"/>
  <c r="L1263" i="3"/>
  <c r="M1263" i="3" s="1"/>
  <c r="L1262" i="3"/>
  <c r="M1262" i="3" s="1"/>
  <c r="L1261" i="3"/>
  <c r="M1261" i="3" s="1"/>
  <c r="L1260" i="3"/>
  <c r="M1260" i="3" s="1"/>
  <c r="L1259" i="3"/>
  <c r="M1259" i="3" s="1"/>
  <c r="L1258" i="3"/>
  <c r="M1258" i="3" s="1"/>
  <c r="L1257" i="3"/>
  <c r="M1257" i="3" s="1"/>
  <c r="L1256" i="3"/>
  <c r="M1256" i="3" s="1"/>
  <c r="L1255" i="3"/>
  <c r="M1255" i="3" s="1"/>
  <c r="L1254" i="3"/>
  <c r="M1254" i="3" s="1"/>
  <c r="L1253" i="3"/>
  <c r="M1253" i="3" s="1"/>
  <c r="L1252" i="3"/>
  <c r="M1252" i="3" s="1"/>
  <c r="L1251" i="3"/>
  <c r="M1251" i="3" s="1"/>
  <c r="L1250" i="3"/>
  <c r="M1250" i="3" s="1"/>
  <c r="L1249" i="3"/>
  <c r="M1249" i="3" s="1"/>
  <c r="L1248" i="3"/>
  <c r="M1248" i="3" s="1"/>
  <c r="L1247" i="3"/>
  <c r="M1247" i="3" s="1"/>
  <c r="L1246" i="3"/>
  <c r="M1246" i="3" s="1"/>
  <c r="L1245" i="3"/>
  <c r="M1245" i="3" s="1"/>
  <c r="L1244" i="3"/>
  <c r="M1244" i="3" s="1"/>
  <c r="L1243" i="3"/>
  <c r="M1243" i="3" s="1"/>
  <c r="L1242" i="3"/>
  <c r="M1242" i="3" s="1"/>
  <c r="L1241" i="3"/>
  <c r="M1241" i="3" s="1"/>
  <c r="L1240" i="3"/>
  <c r="M1240" i="3" s="1"/>
  <c r="L1239" i="3"/>
  <c r="M1239" i="3" s="1"/>
  <c r="L1238" i="3"/>
  <c r="M1238" i="3" s="1"/>
  <c r="L1237" i="3"/>
  <c r="M1237" i="3" s="1"/>
  <c r="L1236" i="3"/>
  <c r="M1236" i="3" s="1"/>
  <c r="L1235" i="3"/>
  <c r="M1235" i="3" s="1"/>
  <c r="L1234" i="3"/>
  <c r="M1234" i="3" s="1"/>
  <c r="L1233" i="3"/>
  <c r="M1233" i="3" s="1"/>
  <c r="L1232" i="3"/>
  <c r="M1232" i="3" s="1"/>
  <c r="L1231" i="3"/>
  <c r="M1231" i="3" s="1"/>
  <c r="L1230" i="3"/>
  <c r="M1230" i="3" s="1"/>
  <c r="L1229" i="3"/>
  <c r="M1229" i="3" s="1"/>
  <c r="L1228" i="3"/>
  <c r="M1228" i="3" s="1"/>
  <c r="L1227" i="3"/>
  <c r="M1227" i="3" s="1"/>
  <c r="L1226" i="3"/>
  <c r="M1226" i="3" s="1"/>
  <c r="L1225" i="3"/>
  <c r="M1225" i="3" s="1"/>
  <c r="L1224" i="3"/>
  <c r="M1224" i="3" s="1"/>
  <c r="L1223" i="3"/>
  <c r="M1223" i="3" s="1"/>
  <c r="L1222" i="3"/>
  <c r="M1222" i="3" s="1"/>
  <c r="L1221" i="3"/>
  <c r="M1221" i="3" s="1"/>
  <c r="L1220" i="3"/>
  <c r="M1220" i="3" s="1"/>
  <c r="L1219" i="3"/>
  <c r="M1219" i="3" s="1"/>
  <c r="L1218" i="3"/>
  <c r="M1218" i="3" s="1"/>
  <c r="L1217" i="3"/>
  <c r="M1217" i="3" s="1"/>
  <c r="L1216" i="3"/>
  <c r="M1216" i="3" s="1"/>
  <c r="L1215" i="3"/>
  <c r="M1215" i="3" s="1"/>
  <c r="L1214" i="3"/>
  <c r="M1214" i="3" s="1"/>
  <c r="L1213" i="3"/>
  <c r="M1213" i="3" s="1"/>
  <c r="L1212" i="3"/>
  <c r="M1212" i="3" s="1"/>
  <c r="L1211" i="3"/>
  <c r="M1211" i="3" s="1"/>
  <c r="L1210" i="3"/>
  <c r="M1210" i="3" s="1"/>
  <c r="L1209" i="3"/>
  <c r="M1209" i="3" s="1"/>
  <c r="L1208" i="3"/>
  <c r="M1208" i="3" s="1"/>
  <c r="L1207" i="3"/>
  <c r="M1207" i="3" s="1"/>
  <c r="L1206" i="3"/>
  <c r="M1206" i="3" s="1"/>
  <c r="L1205" i="3"/>
  <c r="M1205" i="3" s="1"/>
  <c r="L1204" i="3"/>
  <c r="M1204" i="3" s="1"/>
  <c r="L1203" i="3"/>
  <c r="M1203" i="3" s="1"/>
  <c r="L1202" i="3"/>
  <c r="M1202" i="3" s="1"/>
  <c r="L1201" i="3"/>
  <c r="M1201" i="3" s="1"/>
  <c r="L1200" i="3"/>
  <c r="M1200" i="3" s="1"/>
  <c r="L1199" i="3"/>
  <c r="M1199" i="3" s="1"/>
  <c r="L1198" i="3"/>
  <c r="M1198" i="3" s="1"/>
  <c r="L1197" i="3"/>
  <c r="M1197" i="3" s="1"/>
  <c r="L1196" i="3"/>
  <c r="M1196" i="3" s="1"/>
  <c r="L1195" i="3"/>
  <c r="M1195" i="3" s="1"/>
  <c r="L1194" i="3"/>
  <c r="M1194" i="3" s="1"/>
  <c r="L1193" i="3"/>
  <c r="M1193" i="3" s="1"/>
  <c r="L1192" i="3"/>
  <c r="M1192" i="3" s="1"/>
  <c r="L1191" i="3"/>
  <c r="M1191" i="3" s="1"/>
  <c r="L1190" i="3"/>
  <c r="M1190" i="3" s="1"/>
  <c r="L1189" i="3"/>
  <c r="M1189" i="3" s="1"/>
  <c r="L1188" i="3"/>
  <c r="M1188" i="3" s="1"/>
  <c r="L1187" i="3"/>
  <c r="M1187" i="3" s="1"/>
  <c r="L1186" i="3"/>
  <c r="M1186" i="3" s="1"/>
  <c r="L1185" i="3"/>
  <c r="M1185" i="3" s="1"/>
  <c r="L1184" i="3"/>
  <c r="M1184" i="3" s="1"/>
  <c r="L1183" i="3"/>
  <c r="M1183" i="3" s="1"/>
  <c r="L1182" i="3"/>
  <c r="M1182" i="3" s="1"/>
  <c r="L1181" i="3"/>
  <c r="M1181" i="3" s="1"/>
  <c r="L1180" i="3"/>
  <c r="M1180" i="3" s="1"/>
  <c r="L1179" i="3"/>
  <c r="M1179" i="3" s="1"/>
  <c r="L1178" i="3"/>
  <c r="M1178" i="3" s="1"/>
  <c r="L1177" i="3"/>
  <c r="M1177" i="3" s="1"/>
  <c r="L1176" i="3"/>
  <c r="M1176" i="3" s="1"/>
  <c r="L1175" i="3"/>
  <c r="M1175" i="3" s="1"/>
  <c r="L1174" i="3"/>
  <c r="M1174" i="3" s="1"/>
  <c r="L1173" i="3"/>
  <c r="M1173" i="3" s="1"/>
  <c r="L1172" i="3"/>
  <c r="M1172" i="3" s="1"/>
  <c r="L1171" i="3"/>
  <c r="M1171" i="3" s="1"/>
  <c r="L1170" i="3"/>
  <c r="M1170" i="3" s="1"/>
  <c r="L1169" i="3"/>
  <c r="M1169" i="3" s="1"/>
  <c r="L1168" i="3"/>
  <c r="M1168" i="3" s="1"/>
  <c r="L1167" i="3"/>
  <c r="M1167" i="3" s="1"/>
  <c r="L1166" i="3"/>
  <c r="M1166" i="3" s="1"/>
  <c r="L1165" i="3"/>
  <c r="M1165" i="3" s="1"/>
  <c r="L1164" i="3"/>
  <c r="M1164" i="3" s="1"/>
  <c r="L1163" i="3"/>
  <c r="M1163" i="3" s="1"/>
  <c r="L1162" i="3"/>
  <c r="M1162" i="3" s="1"/>
  <c r="L1161" i="3"/>
  <c r="M1161" i="3" s="1"/>
  <c r="L1160" i="3"/>
  <c r="M1160" i="3" s="1"/>
  <c r="L1159" i="3"/>
  <c r="M1159" i="3" s="1"/>
  <c r="L1158" i="3"/>
  <c r="M1158" i="3" s="1"/>
  <c r="L1157" i="3"/>
  <c r="M1157" i="3" s="1"/>
  <c r="L1156" i="3"/>
  <c r="M1156" i="3" s="1"/>
  <c r="L1155" i="3"/>
  <c r="M1155" i="3" s="1"/>
  <c r="L1154" i="3"/>
  <c r="M1154" i="3" s="1"/>
  <c r="L1153" i="3"/>
  <c r="M1153" i="3" s="1"/>
  <c r="L1152" i="3"/>
  <c r="M1152" i="3" s="1"/>
  <c r="L1151" i="3"/>
  <c r="M1151" i="3" s="1"/>
  <c r="L1150" i="3"/>
  <c r="M1150" i="3" s="1"/>
  <c r="L1149" i="3"/>
  <c r="M1149" i="3" s="1"/>
  <c r="L1148" i="3"/>
  <c r="M1148" i="3" s="1"/>
  <c r="L1147" i="3"/>
  <c r="M1147" i="3" s="1"/>
  <c r="L1146" i="3"/>
  <c r="M1146" i="3" s="1"/>
  <c r="L1145" i="3"/>
  <c r="M1145" i="3" s="1"/>
  <c r="L1144" i="3"/>
  <c r="M1144" i="3" s="1"/>
  <c r="L1143" i="3"/>
  <c r="M1143" i="3" s="1"/>
  <c r="L1142" i="3"/>
  <c r="M1142" i="3" s="1"/>
  <c r="L1141" i="3"/>
  <c r="M1141" i="3" s="1"/>
  <c r="L1140" i="3"/>
  <c r="M1140" i="3" s="1"/>
  <c r="L1139" i="3"/>
  <c r="M1139" i="3" s="1"/>
  <c r="L1138" i="3"/>
  <c r="M1138" i="3" s="1"/>
  <c r="L1137" i="3"/>
  <c r="M1137" i="3" s="1"/>
  <c r="L1136" i="3"/>
  <c r="M1136" i="3" s="1"/>
  <c r="L1135" i="3"/>
  <c r="M1135" i="3" s="1"/>
  <c r="L1134" i="3"/>
  <c r="M1134" i="3" s="1"/>
  <c r="L1133" i="3"/>
  <c r="M1133" i="3" s="1"/>
  <c r="L1132" i="3"/>
  <c r="M1132" i="3" s="1"/>
  <c r="L1131" i="3"/>
  <c r="M1131" i="3" s="1"/>
  <c r="L1130" i="3"/>
  <c r="M1130" i="3" s="1"/>
  <c r="L1129" i="3"/>
  <c r="M1129" i="3" s="1"/>
  <c r="L1128" i="3"/>
  <c r="M1128" i="3" s="1"/>
  <c r="L1127" i="3"/>
  <c r="M1127" i="3" s="1"/>
  <c r="L1126" i="3"/>
  <c r="M1126" i="3" s="1"/>
  <c r="L1125" i="3"/>
  <c r="M1125" i="3" s="1"/>
  <c r="L1124" i="3"/>
  <c r="M1124" i="3" s="1"/>
  <c r="L1123" i="3"/>
  <c r="M1123" i="3" s="1"/>
  <c r="L1122" i="3"/>
  <c r="M1122" i="3" s="1"/>
  <c r="L1121" i="3"/>
  <c r="M1121" i="3" s="1"/>
  <c r="L1120" i="3"/>
  <c r="M1120" i="3" s="1"/>
  <c r="L1119" i="3"/>
  <c r="M1119" i="3" s="1"/>
  <c r="L1118" i="3"/>
  <c r="M1118" i="3" s="1"/>
  <c r="L1117" i="3"/>
  <c r="M1117" i="3" s="1"/>
  <c r="L1116" i="3"/>
  <c r="M1116" i="3" s="1"/>
  <c r="L1115" i="3"/>
  <c r="M1115" i="3" s="1"/>
  <c r="L1114" i="3"/>
  <c r="M1114" i="3" s="1"/>
  <c r="L1113" i="3"/>
  <c r="M1113" i="3" s="1"/>
  <c r="L1112" i="3"/>
  <c r="M1112" i="3" s="1"/>
  <c r="L1111" i="3"/>
  <c r="M1111" i="3" s="1"/>
  <c r="L1110" i="3"/>
  <c r="M1110" i="3" s="1"/>
  <c r="L1109" i="3"/>
  <c r="M1109" i="3" s="1"/>
  <c r="L1108" i="3"/>
  <c r="M1108" i="3" s="1"/>
  <c r="L1107" i="3"/>
  <c r="M1107" i="3" s="1"/>
  <c r="L1106" i="3"/>
  <c r="M1106" i="3" s="1"/>
  <c r="L1105" i="3"/>
  <c r="M1105" i="3" s="1"/>
  <c r="L1104" i="3"/>
  <c r="M1104" i="3" s="1"/>
  <c r="L1103" i="3"/>
  <c r="M1103" i="3" s="1"/>
  <c r="L1102" i="3"/>
  <c r="M1102" i="3" s="1"/>
  <c r="L1101" i="3"/>
  <c r="M1101" i="3" s="1"/>
  <c r="L1100" i="3"/>
  <c r="M1100" i="3" s="1"/>
  <c r="L1099" i="3"/>
  <c r="M1099" i="3" s="1"/>
  <c r="L1098" i="3"/>
  <c r="M1098" i="3" s="1"/>
  <c r="L1097" i="3"/>
  <c r="M1097" i="3" s="1"/>
  <c r="L1096" i="3"/>
  <c r="M1096" i="3" s="1"/>
  <c r="L1095" i="3"/>
  <c r="M1095" i="3" s="1"/>
  <c r="L1094" i="3"/>
  <c r="M1094" i="3" s="1"/>
  <c r="L1093" i="3"/>
  <c r="M1093" i="3" s="1"/>
  <c r="L1092" i="3"/>
  <c r="M1092" i="3" s="1"/>
  <c r="L1091" i="3"/>
  <c r="M1091" i="3" s="1"/>
  <c r="L1090" i="3"/>
  <c r="M1090" i="3" s="1"/>
  <c r="L1089" i="3"/>
  <c r="M1089" i="3" s="1"/>
  <c r="L1088" i="3"/>
  <c r="M1088" i="3" s="1"/>
  <c r="L1087" i="3"/>
  <c r="M1087" i="3" s="1"/>
  <c r="L1086" i="3"/>
  <c r="M1086" i="3" s="1"/>
  <c r="L1085" i="3"/>
  <c r="M1085" i="3" s="1"/>
  <c r="L1084" i="3"/>
  <c r="M1084" i="3" s="1"/>
  <c r="L1083" i="3"/>
  <c r="M1083" i="3" s="1"/>
  <c r="L1082" i="3"/>
  <c r="M1082" i="3" s="1"/>
  <c r="L1081" i="3"/>
  <c r="M1081" i="3" s="1"/>
  <c r="L1080" i="3"/>
  <c r="M1080" i="3" s="1"/>
  <c r="L1079" i="3"/>
  <c r="M1079" i="3" s="1"/>
  <c r="L1078" i="3"/>
  <c r="M1078" i="3" s="1"/>
  <c r="L1077" i="3"/>
  <c r="M1077" i="3" s="1"/>
  <c r="L1076" i="3"/>
  <c r="M1076" i="3" s="1"/>
  <c r="L1075" i="3"/>
  <c r="M1075" i="3" s="1"/>
  <c r="L1074" i="3"/>
  <c r="M1074" i="3" s="1"/>
  <c r="L1073" i="3"/>
  <c r="M1073" i="3" s="1"/>
  <c r="L1072" i="3"/>
  <c r="M1072" i="3" s="1"/>
  <c r="L1071" i="3"/>
  <c r="M1071" i="3" s="1"/>
  <c r="L1070" i="3"/>
  <c r="M1070" i="3" s="1"/>
  <c r="L1069" i="3"/>
  <c r="M1069" i="3" s="1"/>
  <c r="L1068" i="3"/>
  <c r="M1068" i="3" s="1"/>
  <c r="L1067" i="3"/>
  <c r="M1067" i="3" s="1"/>
  <c r="L1066" i="3"/>
  <c r="M1066" i="3" s="1"/>
  <c r="L1065" i="3"/>
  <c r="M1065" i="3" s="1"/>
  <c r="L1064" i="3"/>
  <c r="M1064" i="3" s="1"/>
  <c r="L1063" i="3"/>
  <c r="M1063" i="3" s="1"/>
  <c r="L1062" i="3"/>
  <c r="M1062" i="3" s="1"/>
  <c r="L1061" i="3"/>
  <c r="M1061" i="3" s="1"/>
  <c r="L1060" i="3"/>
  <c r="M1060" i="3" s="1"/>
  <c r="L1059" i="3"/>
  <c r="M1059" i="3" s="1"/>
  <c r="L1058" i="3"/>
  <c r="M1058" i="3" s="1"/>
  <c r="L1057" i="3"/>
  <c r="M1057" i="3" s="1"/>
  <c r="L1056" i="3"/>
  <c r="M1056" i="3" s="1"/>
  <c r="L1055" i="3"/>
  <c r="M1055" i="3" s="1"/>
  <c r="L1054" i="3"/>
  <c r="M1054" i="3" s="1"/>
  <c r="L1053" i="3"/>
  <c r="M1053" i="3" s="1"/>
  <c r="L1052" i="3"/>
  <c r="M1052" i="3" s="1"/>
  <c r="L1051" i="3"/>
  <c r="M1051" i="3" s="1"/>
  <c r="L1050" i="3"/>
  <c r="M1050" i="3" s="1"/>
  <c r="L1049" i="3"/>
  <c r="M1049" i="3" s="1"/>
  <c r="L1048" i="3"/>
  <c r="M1048" i="3" s="1"/>
  <c r="L1047" i="3"/>
  <c r="M1047" i="3" s="1"/>
  <c r="L1046" i="3"/>
  <c r="M1046" i="3" s="1"/>
  <c r="L1045" i="3"/>
  <c r="M1045" i="3" s="1"/>
  <c r="L1044" i="3"/>
  <c r="M1044" i="3" s="1"/>
  <c r="L1043" i="3"/>
  <c r="M1043" i="3" s="1"/>
  <c r="L1042" i="3"/>
  <c r="M1042" i="3" s="1"/>
  <c r="L1041" i="3"/>
  <c r="M1041" i="3" s="1"/>
  <c r="L1040" i="3"/>
  <c r="M1040" i="3" s="1"/>
  <c r="L1039" i="3"/>
  <c r="M1039" i="3" s="1"/>
  <c r="L1038" i="3"/>
  <c r="M1038" i="3" s="1"/>
  <c r="L1037" i="3"/>
  <c r="M1037" i="3" s="1"/>
  <c r="L1036" i="3"/>
  <c r="M1036" i="3" s="1"/>
  <c r="L1035" i="3"/>
  <c r="M1035" i="3" s="1"/>
  <c r="L1034" i="3"/>
  <c r="M1034" i="3" s="1"/>
  <c r="L1033" i="3"/>
  <c r="M1033" i="3" s="1"/>
  <c r="L1032" i="3"/>
  <c r="M1032" i="3" s="1"/>
  <c r="L1031" i="3"/>
  <c r="M1031" i="3" s="1"/>
  <c r="L1030" i="3"/>
  <c r="M1030" i="3" s="1"/>
  <c r="L1029" i="3"/>
  <c r="M1029" i="3" s="1"/>
  <c r="L1028" i="3"/>
  <c r="M1028" i="3" s="1"/>
  <c r="L1027" i="3"/>
  <c r="M1027" i="3" s="1"/>
  <c r="L1026" i="3"/>
  <c r="M1026" i="3" s="1"/>
  <c r="L1025" i="3"/>
  <c r="M1025" i="3" s="1"/>
  <c r="L1024" i="3"/>
  <c r="M1024" i="3" s="1"/>
  <c r="L1023" i="3"/>
  <c r="M1023" i="3" s="1"/>
  <c r="L1022" i="3"/>
  <c r="M1022" i="3" s="1"/>
  <c r="L1021" i="3"/>
  <c r="M1021" i="3" s="1"/>
  <c r="L1020" i="3"/>
  <c r="M1020" i="3" s="1"/>
  <c r="L1019" i="3"/>
  <c r="M1019" i="3" s="1"/>
  <c r="L1018" i="3"/>
  <c r="M1018" i="3" s="1"/>
  <c r="L1017" i="3"/>
  <c r="M1017" i="3" s="1"/>
  <c r="L1016" i="3"/>
  <c r="M1016" i="3" s="1"/>
  <c r="L1015" i="3"/>
  <c r="M1015" i="3" s="1"/>
  <c r="L1014" i="3"/>
  <c r="M1014" i="3" s="1"/>
  <c r="L1013" i="3"/>
  <c r="M1013" i="3" s="1"/>
  <c r="L1012" i="3"/>
  <c r="M1012" i="3" s="1"/>
  <c r="L1011" i="3"/>
  <c r="M1011" i="3" s="1"/>
  <c r="L1010" i="3"/>
  <c r="M1010" i="3" s="1"/>
  <c r="L1009" i="3"/>
  <c r="M1009" i="3" s="1"/>
  <c r="L1008" i="3"/>
  <c r="M1008" i="3" s="1"/>
  <c r="L1007" i="3"/>
  <c r="M1007" i="3" s="1"/>
  <c r="L1006" i="3"/>
  <c r="M1006" i="3" s="1"/>
  <c r="L1005" i="3"/>
  <c r="M1005" i="3" s="1"/>
  <c r="L1004" i="3"/>
  <c r="M1004" i="3" s="1"/>
  <c r="L1003" i="3"/>
  <c r="M1003" i="3" s="1"/>
  <c r="L1002" i="3"/>
  <c r="M1002" i="3" s="1"/>
  <c r="L1001" i="3"/>
  <c r="M1001" i="3" s="1"/>
  <c r="L1000" i="3"/>
  <c r="M1000" i="3" s="1"/>
  <c r="L999" i="3"/>
  <c r="M999" i="3" s="1"/>
  <c r="L998" i="3"/>
  <c r="M998" i="3" s="1"/>
  <c r="L997" i="3"/>
  <c r="M997" i="3" s="1"/>
  <c r="L996" i="3"/>
  <c r="M996" i="3" s="1"/>
  <c r="L995" i="3"/>
  <c r="M995" i="3" s="1"/>
  <c r="L994" i="3"/>
  <c r="M994" i="3" s="1"/>
  <c r="L993" i="3"/>
  <c r="M993" i="3" s="1"/>
  <c r="L992" i="3"/>
  <c r="M992" i="3" s="1"/>
  <c r="L991" i="3"/>
  <c r="M991" i="3" s="1"/>
  <c r="L990" i="3"/>
  <c r="M990" i="3" s="1"/>
  <c r="L989" i="3"/>
  <c r="M989" i="3" s="1"/>
  <c r="L988" i="3"/>
  <c r="M988" i="3" s="1"/>
  <c r="L987" i="3"/>
  <c r="M987" i="3" s="1"/>
  <c r="L986" i="3"/>
  <c r="M986" i="3" s="1"/>
  <c r="L985" i="3"/>
  <c r="M985" i="3" s="1"/>
  <c r="L984" i="3"/>
  <c r="M984" i="3" s="1"/>
  <c r="L983" i="3"/>
  <c r="M983" i="3" s="1"/>
  <c r="L982" i="3"/>
  <c r="M982" i="3" s="1"/>
  <c r="L981" i="3"/>
  <c r="M981" i="3" s="1"/>
  <c r="L980" i="3"/>
  <c r="M980" i="3" s="1"/>
  <c r="L979" i="3"/>
  <c r="M979" i="3" s="1"/>
  <c r="L978" i="3"/>
  <c r="M978" i="3" s="1"/>
  <c r="L977" i="3"/>
  <c r="M977" i="3" s="1"/>
  <c r="L976" i="3"/>
  <c r="M976" i="3" s="1"/>
  <c r="L975" i="3"/>
  <c r="M975" i="3" s="1"/>
  <c r="L974" i="3"/>
  <c r="M974" i="3" s="1"/>
  <c r="L973" i="3"/>
  <c r="M973" i="3" s="1"/>
  <c r="L972" i="3"/>
  <c r="M972" i="3" s="1"/>
  <c r="L971" i="3"/>
  <c r="M971" i="3" s="1"/>
  <c r="L970" i="3"/>
  <c r="M970" i="3" s="1"/>
  <c r="L969" i="3"/>
  <c r="M969" i="3" s="1"/>
  <c r="L968" i="3"/>
  <c r="M968" i="3" s="1"/>
  <c r="L967" i="3"/>
  <c r="M967" i="3" s="1"/>
  <c r="L966" i="3"/>
  <c r="M966" i="3" s="1"/>
  <c r="L965" i="3"/>
  <c r="M965" i="3" s="1"/>
  <c r="L964" i="3"/>
  <c r="M964" i="3" s="1"/>
  <c r="L963" i="3"/>
  <c r="M963" i="3" s="1"/>
  <c r="L962" i="3"/>
  <c r="M962" i="3" s="1"/>
  <c r="L961" i="3"/>
  <c r="M961" i="3" s="1"/>
  <c r="L960" i="3"/>
  <c r="M960" i="3" s="1"/>
  <c r="L959" i="3"/>
  <c r="M959" i="3" s="1"/>
  <c r="L958" i="3"/>
  <c r="M958" i="3" s="1"/>
  <c r="L957" i="3"/>
  <c r="M957" i="3" s="1"/>
  <c r="L956" i="3"/>
  <c r="M956" i="3" s="1"/>
  <c r="L955" i="3"/>
  <c r="M955" i="3" s="1"/>
  <c r="L954" i="3"/>
  <c r="M954" i="3" s="1"/>
  <c r="L953" i="3"/>
  <c r="M953" i="3" s="1"/>
  <c r="L952" i="3"/>
  <c r="M952" i="3" s="1"/>
  <c r="L951" i="3"/>
  <c r="M951" i="3" s="1"/>
  <c r="L950" i="3"/>
  <c r="M950" i="3" s="1"/>
  <c r="L949" i="3"/>
  <c r="M949" i="3" s="1"/>
  <c r="L948" i="3"/>
  <c r="M948" i="3" s="1"/>
  <c r="L947" i="3"/>
  <c r="M947" i="3" s="1"/>
  <c r="L946" i="3"/>
  <c r="M946" i="3" s="1"/>
  <c r="L945" i="3"/>
  <c r="M945" i="3" s="1"/>
  <c r="L944" i="3"/>
  <c r="M944" i="3" s="1"/>
  <c r="L943" i="3"/>
  <c r="M943" i="3" s="1"/>
  <c r="L942" i="3"/>
  <c r="M942" i="3" s="1"/>
  <c r="L941" i="3"/>
  <c r="M941" i="3" s="1"/>
  <c r="L940" i="3"/>
  <c r="M940" i="3" s="1"/>
  <c r="L939" i="3"/>
  <c r="M939" i="3" s="1"/>
  <c r="L938" i="3"/>
  <c r="M938" i="3" s="1"/>
  <c r="L937" i="3"/>
  <c r="M937" i="3" s="1"/>
  <c r="L936" i="3"/>
  <c r="M936" i="3" s="1"/>
  <c r="L935" i="3"/>
  <c r="M935" i="3" s="1"/>
  <c r="L934" i="3"/>
  <c r="M934" i="3" s="1"/>
  <c r="L933" i="3"/>
  <c r="M933" i="3" s="1"/>
  <c r="L932" i="3"/>
  <c r="M932" i="3" s="1"/>
  <c r="L931" i="3"/>
  <c r="M931" i="3" s="1"/>
  <c r="L930" i="3"/>
  <c r="M930" i="3" s="1"/>
  <c r="L929" i="3"/>
  <c r="M929" i="3" s="1"/>
  <c r="L928" i="3"/>
  <c r="M928" i="3" s="1"/>
  <c r="L927" i="3"/>
  <c r="M927" i="3" s="1"/>
  <c r="L926" i="3"/>
  <c r="M926" i="3" s="1"/>
  <c r="L925" i="3"/>
  <c r="M925" i="3" s="1"/>
  <c r="L924" i="3"/>
  <c r="M924" i="3" s="1"/>
  <c r="L923" i="3"/>
  <c r="M923" i="3" s="1"/>
  <c r="L922" i="3"/>
  <c r="M922" i="3" s="1"/>
  <c r="L921" i="3"/>
  <c r="M921" i="3" s="1"/>
  <c r="L920" i="3"/>
  <c r="M920" i="3" s="1"/>
  <c r="L919" i="3"/>
  <c r="M919" i="3" s="1"/>
  <c r="L918" i="3"/>
  <c r="M918" i="3" s="1"/>
  <c r="L917" i="3"/>
  <c r="M917" i="3" s="1"/>
  <c r="L916" i="3"/>
  <c r="M916" i="3" s="1"/>
  <c r="L915" i="3"/>
  <c r="M915" i="3" s="1"/>
  <c r="L914" i="3"/>
  <c r="M914" i="3" s="1"/>
  <c r="L913" i="3"/>
  <c r="M913" i="3" s="1"/>
  <c r="L912" i="3"/>
  <c r="M912" i="3" s="1"/>
  <c r="L911" i="3"/>
  <c r="M911" i="3" s="1"/>
  <c r="L910" i="3"/>
  <c r="M910" i="3" s="1"/>
  <c r="L909" i="3"/>
  <c r="M909" i="3" s="1"/>
  <c r="L908" i="3"/>
  <c r="M908" i="3" s="1"/>
  <c r="L907" i="3"/>
  <c r="M907" i="3" s="1"/>
  <c r="L906" i="3"/>
  <c r="M906" i="3" s="1"/>
  <c r="L905" i="3"/>
  <c r="M905" i="3" s="1"/>
  <c r="L904" i="3"/>
  <c r="M904" i="3" s="1"/>
  <c r="L903" i="3"/>
  <c r="M903" i="3" s="1"/>
  <c r="L902" i="3"/>
  <c r="M902" i="3" s="1"/>
  <c r="L901" i="3"/>
  <c r="M901" i="3" s="1"/>
  <c r="L900" i="3"/>
  <c r="M900" i="3" s="1"/>
  <c r="L899" i="3"/>
  <c r="M899" i="3" s="1"/>
  <c r="L898" i="3"/>
  <c r="M898" i="3" s="1"/>
  <c r="L897" i="3"/>
  <c r="M897" i="3" s="1"/>
  <c r="L896" i="3"/>
  <c r="M896" i="3" s="1"/>
  <c r="L895" i="3"/>
  <c r="M895" i="3" s="1"/>
  <c r="L894" i="3"/>
  <c r="M894" i="3" s="1"/>
  <c r="L893" i="3"/>
  <c r="M893" i="3" s="1"/>
  <c r="L892" i="3"/>
  <c r="M892" i="3" s="1"/>
  <c r="L891" i="3"/>
  <c r="M891" i="3" s="1"/>
  <c r="L890" i="3"/>
  <c r="M890" i="3" s="1"/>
  <c r="L889" i="3"/>
  <c r="M889" i="3" s="1"/>
  <c r="L888" i="3"/>
  <c r="M888" i="3" s="1"/>
  <c r="L887" i="3"/>
  <c r="M887" i="3" s="1"/>
  <c r="L886" i="3"/>
  <c r="M886" i="3" s="1"/>
  <c r="L885" i="3"/>
  <c r="M885" i="3" s="1"/>
  <c r="L884" i="3"/>
  <c r="M884" i="3" s="1"/>
  <c r="L883" i="3"/>
  <c r="M883" i="3" s="1"/>
  <c r="L882" i="3"/>
  <c r="M882" i="3" s="1"/>
  <c r="L881" i="3"/>
  <c r="M881" i="3" s="1"/>
  <c r="L880" i="3"/>
  <c r="M880" i="3" s="1"/>
  <c r="L879" i="3"/>
  <c r="M879" i="3" s="1"/>
  <c r="L878" i="3"/>
  <c r="M878" i="3" s="1"/>
  <c r="L877" i="3"/>
  <c r="M877" i="3" s="1"/>
  <c r="L876" i="3"/>
  <c r="M876" i="3" s="1"/>
  <c r="L875" i="3"/>
  <c r="M875" i="3" s="1"/>
  <c r="L874" i="3"/>
  <c r="M874" i="3" s="1"/>
  <c r="L873" i="3"/>
  <c r="M873" i="3" s="1"/>
  <c r="L872" i="3"/>
  <c r="M872" i="3" s="1"/>
  <c r="L871" i="3"/>
  <c r="M871" i="3" s="1"/>
  <c r="L870" i="3"/>
  <c r="M870" i="3" s="1"/>
  <c r="L869" i="3"/>
  <c r="M869" i="3" s="1"/>
  <c r="L868" i="3"/>
  <c r="M868" i="3" s="1"/>
  <c r="L867" i="3"/>
  <c r="M867" i="3" s="1"/>
  <c r="L866" i="3"/>
  <c r="M866" i="3" s="1"/>
  <c r="L865" i="3"/>
  <c r="M865" i="3" s="1"/>
  <c r="L864" i="3"/>
  <c r="M864" i="3" s="1"/>
  <c r="L863" i="3"/>
  <c r="M863" i="3" s="1"/>
  <c r="L862" i="3"/>
  <c r="M862" i="3" s="1"/>
  <c r="L861" i="3"/>
  <c r="M861" i="3" s="1"/>
  <c r="L860" i="3"/>
  <c r="M860" i="3" s="1"/>
  <c r="L859" i="3"/>
  <c r="M859" i="3" s="1"/>
  <c r="L858" i="3"/>
  <c r="M858" i="3" s="1"/>
  <c r="L857" i="3"/>
  <c r="M857" i="3" s="1"/>
  <c r="L856" i="3"/>
  <c r="M856" i="3" s="1"/>
  <c r="L855" i="3"/>
  <c r="M855" i="3" s="1"/>
  <c r="L854" i="3"/>
  <c r="M854" i="3" s="1"/>
  <c r="L853" i="3"/>
  <c r="M853" i="3" s="1"/>
  <c r="L852" i="3"/>
  <c r="M852" i="3" s="1"/>
  <c r="L851" i="3"/>
  <c r="M851" i="3" s="1"/>
  <c r="L850" i="3"/>
  <c r="M850" i="3" s="1"/>
  <c r="L849" i="3"/>
  <c r="M849" i="3" s="1"/>
  <c r="L848" i="3"/>
  <c r="M848" i="3" s="1"/>
  <c r="L847" i="3"/>
  <c r="M847" i="3" s="1"/>
  <c r="L846" i="3"/>
  <c r="M846" i="3" s="1"/>
  <c r="L845" i="3"/>
  <c r="M845" i="3" s="1"/>
  <c r="L844" i="3"/>
  <c r="M844" i="3" s="1"/>
  <c r="L843" i="3"/>
  <c r="M843" i="3" s="1"/>
  <c r="L842" i="3"/>
  <c r="M842" i="3" s="1"/>
  <c r="L841" i="3"/>
  <c r="M841" i="3" s="1"/>
  <c r="L840" i="3"/>
  <c r="M840" i="3" s="1"/>
  <c r="L839" i="3"/>
  <c r="M839" i="3" s="1"/>
  <c r="L838" i="3"/>
  <c r="M838" i="3" s="1"/>
  <c r="L837" i="3"/>
  <c r="M837" i="3" s="1"/>
  <c r="L836" i="3"/>
  <c r="M836" i="3" s="1"/>
  <c r="L835" i="3"/>
  <c r="M835" i="3" s="1"/>
  <c r="L834" i="3"/>
  <c r="M834" i="3" s="1"/>
  <c r="L833" i="3"/>
  <c r="M833" i="3" s="1"/>
  <c r="L832" i="3"/>
  <c r="M832" i="3" s="1"/>
  <c r="L831" i="3"/>
  <c r="M831" i="3" s="1"/>
  <c r="L830" i="3"/>
  <c r="M830" i="3" s="1"/>
  <c r="L829" i="3"/>
  <c r="M829" i="3" s="1"/>
  <c r="L828" i="3"/>
  <c r="M828" i="3" s="1"/>
  <c r="L827" i="3"/>
  <c r="M827" i="3" s="1"/>
  <c r="L826" i="3"/>
  <c r="M826" i="3" s="1"/>
  <c r="L825" i="3"/>
  <c r="M825" i="3" s="1"/>
  <c r="L824" i="3"/>
  <c r="M824" i="3" s="1"/>
  <c r="L823" i="3"/>
  <c r="M823" i="3" s="1"/>
  <c r="L822" i="3"/>
  <c r="M822" i="3" s="1"/>
  <c r="L821" i="3"/>
  <c r="M821" i="3" s="1"/>
  <c r="L820" i="3"/>
  <c r="M820" i="3" s="1"/>
  <c r="L819" i="3"/>
  <c r="M819" i="3" s="1"/>
  <c r="L818" i="3"/>
  <c r="M818" i="3" s="1"/>
  <c r="L817" i="3"/>
  <c r="M817" i="3" s="1"/>
  <c r="L816" i="3"/>
  <c r="M816" i="3" s="1"/>
  <c r="L815" i="3"/>
  <c r="M815" i="3" s="1"/>
  <c r="L814" i="3"/>
  <c r="M814" i="3" s="1"/>
  <c r="L813" i="3"/>
  <c r="M813" i="3" s="1"/>
  <c r="L812" i="3"/>
  <c r="M812" i="3" s="1"/>
  <c r="L811" i="3"/>
  <c r="M811" i="3" s="1"/>
  <c r="L810" i="3"/>
  <c r="M810" i="3" s="1"/>
  <c r="L809" i="3"/>
  <c r="M809" i="3" s="1"/>
  <c r="L808" i="3"/>
  <c r="M808" i="3" s="1"/>
  <c r="L807" i="3"/>
  <c r="M807" i="3" s="1"/>
  <c r="L806" i="3"/>
  <c r="M806" i="3" s="1"/>
  <c r="L805" i="3"/>
  <c r="M805" i="3" s="1"/>
  <c r="L804" i="3"/>
  <c r="M804" i="3" s="1"/>
  <c r="L803" i="3"/>
  <c r="M803" i="3" s="1"/>
  <c r="L802" i="3"/>
  <c r="M802" i="3" s="1"/>
  <c r="L801" i="3"/>
  <c r="M801" i="3" s="1"/>
  <c r="L800" i="3"/>
  <c r="M800" i="3" s="1"/>
  <c r="L799" i="3"/>
  <c r="M799" i="3" s="1"/>
  <c r="L798" i="3"/>
  <c r="M798" i="3" s="1"/>
  <c r="L797" i="3"/>
  <c r="M797" i="3" s="1"/>
  <c r="L796" i="3"/>
  <c r="M796" i="3" s="1"/>
  <c r="L795" i="3"/>
  <c r="M795" i="3" s="1"/>
  <c r="L794" i="3"/>
  <c r="M794" i="3" s="1"/>
  <c r="L793" i="3"/>
  <c r="M793" i="3" s="1"/>
  <c r="L792" i="3"/>
  <c r="M792" i="3" s="1"/>
  <c r="L791" i="3"/>
  <c r="M791" i="3" s="1"/>
  <c r="L790" i="3"/>
  <c r="M790" i="3" s="1"/>
  <c r="L789" i="3"/>
  <c r="M789" i="3" s="1"/>
  <c r="L788" i="3"/>
  <c r="M788" i="3" s="1"/>
  <c r="L787" i="3"/>
  <c r="M787" i="3" s="1"/>
  <c r="L786" i="3"/>
  <c r="M786" i="3" s="1"/>
  <c r="L785" i="3"/>
  <c r="M785" i="3" s="1"/>
  <c r="L784" i="3"/>
  <c r="M784" i="3" s="1"/>
  <c r="L783" i="3"/>
  <c r="M783" i="3" s="1"/>
  <c r="L782" i="3"/>
  <c r="M782" i="3" s="1"/>
  <c r="L781" i="3"/>
  <c r="M781" i="3" s="1"/>
  <c r="L780" i="3"/>
  <c r="M780" i="3" s="1"/>
  <c r="L779" i="3"/>
  <c r="M779" i="3" s="1"/>
  <c r="L778" i="3"/>
  <c r="M778" i="3" s="1"/>
  <c r="L777" i="3"/>
  <c r="M777" i="3" s="1"/>
  <c r="L776" i="3"/>
  <c r="M776" i="3" s="1"/>
  <c r="L775" i="3"/>
  <c r="M775" i="3" s="1"/>
  <c r="L774" i="3"/>
  <c r="M774" i="3" s="1"/>
  <c r="L773" i="3"/>
  <c r="M773" i="3" s="1"/>
  <c r="L772" i="3"/>
  <c r="M772" i="3" s="1"/>
  <c r="L771" i="3"/>
  <c r="M771" i="3" s="1"/>
  <c r="L770" i="3"/>
  <c r="M770" i="3" s="1"/>
  <c r="L769" i="3"/>
  <c r="M769" i="3" s="1"/>
  <c r="L768" i="3"/>
  <c r="M768" i="3" s="1"/>
  <c r="L767" i="3"/>
  <c r="M767" i="3" s="1"/>
  <c r="L766" i="3"/>
  <c r="M766" i="3" s="1"/>
  <c r="L765" i="3"/>
  <c r="M765" i="3" s="1"/>
  <c r="L764" i="3"/>
  <c r="M764" i="3" s="1"/>
  <c r="L763" i="3"/>
  <c r="M763" i="3" s="1"/>
  <c r="L762" i="3"/>
  <c r="M762" i="3" s="1"/>
  <c r="L761" i="3"/>
  <c r="M761" i="3" s="1"/>
  <c r="L760" i="3"/>
  <c r="M760" i="3" s="1"/>
  <c r="L759" i="3"/>
  <c r="M759" i="3" s="1"/>
  <c r="L758" i="3"/>
  <c r="M758" i="3" s="1"/>
  <c r="L757" i="3"/>
  <c r="M757" i="3" s="1"/>
  <c r="L756" i="3"/>
  <c r="M756" i="3" s="1"/>
  <c r="L755" i="3"/>
  <c r="M755" i="3" s="1"/>
  <c r="L754" i="3"/>
  <c r="M754" i="3" s="1"/>
  <c r="L753" i="3"/>
  <c r="M753" i="3" s="1"/>
  <c r="L752" i="3"/>
  <c r="M752" i="3" s="1"/>
  <c r="L751" i="3"/>
  <c r="M751" i="3" s="1"/>
  <c r="L750" i="3"/>
  <c r="M750" i="3" s="1"/>
  <c r="L749" i="3"/>
  <c r="M749" i="3" s="1"/>
  <c r="L748" i="3"/>
  <c r="M748" i="3" s="1"/>
  <c r="L747" i="3"/>
  <c r="M747" i="3" s="1"/>
  <c r="L746" i="3"/>
  <c r="M746" i="3" s="1"/>
  <c r="L745" i="3"/>
  <c r="M745" i="3" s="1"/>
  <c r="L744" i="3"/>
  <c r="M744" i="3" s="1"/>
  <c r="L743" i="3"/>
  <c r="M743" i="3" s="1"/>
  <c r="L742" i="3"/>
  <c r="M742" i="3" s="1"/>
  <c r="L741" i="3"/>
  <c r="M741" i="3" s="1"/>
  <c r="L740" i="3"/>
  <c r="M740" i="3" s="1"/>
  <c r="L739" i="3"/>
  <c r="M739" i="3" s="1"/>
  <c r="L738" i="3"/>
  <c r="M738" i="3" s="1"/>
  <c r="L737" i="3"/>
  <c r="M737" i="3" s="1"/>
  <c r="L736" i="3"/>
  <c r="M736" i="3" s="1"/>
  <c r="L735" i="3"/>
  <c r="M735" i="3" s="1"/>
  <c r="L734" i="3"/>
  <c r="M734" i="3" s="1"/>
  <c r="L733" i="3"/>
  <c r="M733" i="3" s="1"/>
  <c r="L732" i="3"/>
  <c r="M732" i="3" s="1"/>
  <c r="L731" i="3"/>
  <c r="M731" i="3" s="1"/>
  <c r="L730" i="3"/>
  <c r="M730" i="3" s="1"/>
  <c r="L729" i="3"/>
  <c r="M729" i="3" s="1"/>
  <c r="L728" i="3"/>
  <c r="M728" i="3" s="1"/>
  <c r="L727" i="3"/>
  <c r="M727" i="3" s="1"/>
  <c r="L726" i="3"/>
  <c r="M726" i="3" s="1"/>
  <c r="L725" i="3"/>
  <c r="M725" i="3" s="1"/>
  <c r="L724" i="3"/>
  <c r="M724" i="3" s="1"/>
  <c r="L723" i="3"/>
  <c r="M723" i="3" s="1"/>
  <c r="L722" i="3"/>
  <c r="M722" i="3" s="1"/>
  <c r="L721" i="3"/>
  <c r="M721" i="3" s="1"/>
  <c r="L720" i="3"/>
  <c r="M720" i="3" s="1"/>
  <c r="L719" i="3"/>
  <c r="M719" i="3" s="1"/>
  <c r="L718" i="3"/>
  <c r="M718" i="3" s="1"/>
  <c r="L717" i="3"/>
  <c r="M717" i="3" s="1"/>
  <c r="L716" i="3"/>
  <c r="M716" i="3" s="1"/>
  <c r="L715" i="3"/>
  <c r="M715" i="3" s="1"/>
  <c r="L714" i="3"/>
  <c r="M714" i="3" s="1"/>
  <c r="L713" i="3"/>
  <c r="M713" i="3" s="1"/>
  <c r="L712" i="3"/>
  <c r="M712" i="3" s="1"/>
  <c r="L711" i="3"/>
  <c r="M711" i="3" s="1"/>
  <c r="L710" i="3"/>
  <c r="M710" i="3" s="1"/>
  <c r="L709" i="3"/>
  <c r="M709" i="3" s="1"/>
  <c r="L708" i="3"/>
  <c r="M708" i="3" s="1"/>
  <c r="L707" i="3"/>
  <c r="M707" i="3" s="1"/>
  <c r="L706" i="3"/>
  <c r="M706" i="3" s="1"/>
  <c r="L705" i="3"/>
  <c r="M705" i="3" s="1"/>
  <c r="L704" i="3"/>
  <c r="M704" i="3" s="1"/>
  <c r="L703" i="3"/>
  <c r="M703" i="3" s="1"/>
  <c r="L702" i="3"/>
  <c r="M702" i="3" s="1"/>
  <c r="L701" i="3"/>
  <c r="M701" i="3" s="1"/>
  <c r="L700" i="3"/>
  <c r="M700" i="3" s="1"/>
  <c r="L699" i="3"/>
  <c r="M699" i="3" s="1"/>
  <c r="L698" i="3"/>
  <c r="M698" i="3" s="1"/>
  <c r="L697" i="3"/>
  <c r="M697" i="3" s="1"/>
  <c r="L696" i="3"/>
  <c r="M696" i="3" s="1"/>
  <c r="L695" i="3"/>
  <c r="M695" i="3" s="1"/>
  <c r="L694" i="3"/>
  <c r="M694" i="3" s="1"/>
  <c r="L693" i="3"/>
  <c r="M693" i="3" s="1"/>
  <c r="L692" i="3"/>
  <c r="M692" i="3" s="1"/>
  <c r="L691" i="3"/>
  <c r="M691" i="3" s="1"/>
  <c r="L690" i="3"/>
  <c r="M690" i="3" s="1"/>
  <c r="L689" i="3"/>
  <c r="M689" i="3" s="1"/>
  <c r="L688" i="3"/>
  <c r="M688" i="3" s="1"/>
  <c r="L687" i="3"/>
  <c r="M687" i="3" s="1"/>
  <c r="L686" i="3"/>
  <c r="M686" i="3" s="1"/>
  <c r="L685" i="3"/>
  <c r="M685" i="3" s="1"/>
  <c r="L684" i="3"/>
  <c r="M684" i="3" s="1"/>
  <c r="L683" i="3"/>
  <c r="M683" i="3" s="1"/>
  <c r="L682" i="3"/>
  <c r="M682" i="3" s="1"/>
  <c r="L681" i="3"/>
  <c r="M681" i="3" s="1"/>
  <c r="L680" i="3"/>
  <c r="M680" i="3" s="1"/>
  <c r="L679" i="3"/>
  <c r="M679" i="3" s="1"/>
  <c r="L678" i="3"/>
  <c r="M678" i="3" s="1"/>
  <c r="L677" i="3"/>
  <c r="M677" i="3" s="1"/>
  <c r="L676" i="3"/>
  <c r="M676" i="3" s="1"/>
  <c r="L675" i="3"/>
  <c r="M675" i="3" s="1"/>
  <c r="L674" i="3"/>
  <c r="M674" i="3" s="1"/>
  <c r="L673" i="3"/>
  <c r="M673" i="3" s="1"/>
  <c r="L672" i="3"/>
  <c r="M672" i="3" s="1"/>
  <c r="L671" i="3"/>
  <c r="M671" i="3" s="1"/>
  <c r="L670" i="3"/>
  <c r="M670" i="3" s="1"/>
  <c r="L669" i="3"/>
  <c r="M669" i="3" s="1"/>
  <c r="L668" i="3"/>
  <c r="M668" i="3" s="1"/>
  <c r="L667" i="3"/>
  <c r="M667" i="3" s="1"/>
  <c r="L666" i="3"/>
  <c r="M666" i="3" s="1"/>
  <c r="L665" i="3"/>
  <c r="M665" i="3" s="1"/>
  <c r="L664" i="3"/>
  <c r="M664" i="3" s="1"/>
  <c r="L663" i="3"/>
  <c r="M663" i="3" s="1"/>
  <c r="L662" i="3"/>
  <c r="M662" i="3" s="1"/>
  <c r="L661" i="3"/>
  <c r="M661" i="3" s="1"/>
  <c r="L660" i="3"/>
  <c r="M660" i="3" s="1"/>
  <c r="L659" i="3"/>
  <c r="M659" i="3" s="1"/>
  <c r="L658" i="3"/>
  <c r="M658" i="3" s="1"/>
  <c r="L657" i="3"/>
  <c r="M657" i="3" s="1"/>
  <c r="L656" i="3"/>
  <c r="M656" i="3" s="1"/>
  <c r="L655" i="3"/>
  <c r="M655" i="3" s="1"/>
  <c r="L654" i="3"/>
  <c r="M654" i="3" s="1"/>
  <c r="L653" i="3"/>
  <c r="M653" i="3" s="1"/>
  <c r="L652" i="3"/>
  <c r="M652" i="3" s="1"/>
  <c r="L651" i="3"/>
  <c r="M651" i="3" s="1"/>
  <c r="L650" i="3"/>
  <c r="M650" i="3" s="1"/>
  <c r="L649" i="3"/>
  <c r="M649" i="3" s="1"/>
  <c r="L648" i="3"/>
  <c r="M648" i="3" s="1"/>
  <c r="L647" i="3"/>
  <c r="M647" i="3" s="1"/>
  <c r="L646" i="3"/>
  <c r="M646" i="3" s="1"/>
  <c r="L645" i="3"/>
  <c r="M645" i="3" s="1"/>
  <c r="L644" i="3"/>
  <c r="M644" i="3" s="1"/>
  <c r="L643" i="3"/>
  <c r="M643" i="3" s="1"/>
  <c r="L642" i="3"/>
  <c r="M642" i="3" s="1"/>
  <c r="L641" i="3"/>
  <c r="M641" i="3" s="1"/>
  <c r="L640" i="3"/>
  <c r="M640" i="3" s="1"/>
  <c r="L639" i="3"/>
  <c r="M639" i="3" s="1"/>
  <c r="L638" i="3"/>
  <c r="M638" i="3" s="1"/>
  <c r="L637" i="3"/>
  <c r="M637" i="3" s="1"/>
  <c r="L636" i="3"/>
  <c r="M636" i="3" s="1"/>
  <c r="L635" i="3"/>
  <c r="M635" i="3" s="1"/>
  <c r="L634" i="3"/>
  <c r="M634" i="3" s="1"/>
  <c r="L633" i="3"/>
  <c r="M633" i="3" s="1"/>
  <c r="L632" i="3"/>
  <c r="M632" i="3" s="1"/>
  <c r="L631" i="3"/>
  <c r="M631" i="3" s="1"/>
  <c r="L630" i="3"/>
  <c r="M630" i="3" s="1"/>
  <c r="L629" i="3"/>
  <c r="M629" i="3" s="1"/>
  <c r="L628" i="3"/>
  <c r="M628" i="3" s="1"/>
  <c r="L627" i="3"/>
  <c r="M627" i="3" s="1"/>
  <c r="L626" i="3"/>
  <c r="M626" i="3" s="1"/>
  <c r="L625" i="3"/>
  <c r="M625" i="3" s="1"/>
  <c r="L624" i="3"/>
  <c r="M624" i="3" s="1"/>
  <c r="L623" i="3"/>
  <c r="M623" i="3" s="1"/>
  <c r="L622" i="3"/>
  <c r="M622" i="3" s="1"/>
  <c r="L621" i="3"/>
  <c r="M621" i="3" s="1"/>
  <c r="L620" i="3"/>
  <c r="M620" i="3" s="1"/>
  <c r="L619" i="3"/>
  <c r="M619" i="3" s="1"/>
  <c r="L618" i="3"/>
  <c r="M618" i="3" s="1"/>
  <c r="L617" i="3"/>
  <c r="M617" i="3" s="1"/>
  <c r="L616" i="3"/>
  <c r="M616" i="3" s="1"/>
  <c r="L615" i="3"/>
  <c r="M615" i="3" s="1"/>
  <c r="L614" i="3"/>
  <c r="M614" i="3" s="1"/>
  <c r="L613" i="3"/>
  <c r="M613" i="3" s="1"/>
  <c r="L612" i="3"/>
  <c r="M612" i="3" s="1"/>
  <c r="L611" i="3"/>
  <c r="M611" i="3" s="1"/>
  <c r="L610" i="3"/>
  <c r="M610" i="3" s="1"/>
  <c r="L609" i="3"/>
  <c r="M609" i="3" s="1"/>
  <c r="L608" i="3"/>
  <c r="M608" i="3" s="1"/>
  <c r="L607" i="3"/>
  <c r="M607" i="3" s="1"/>
  <c r="L606" i="3"/>
  <c r="M606" i="3" s="1"/>
  <c r="L605" i="3"/>
  <c r="M605" i="3" s="1"/>
  <c r="L604" i="3"/>
  <c r="M604" i="3" s="1"/>
  <c r="L603" i="3"/>
  <c r="M603" i="3" s="1"/>
  <c r="L602" i="3"/>
  <c r="M602" i="3" s="1"/>
  <c r="L601" i="3"/>
  <c r="M601" i="3" s="1"/>
  <c r="L600" i="3"/>
  <c r="M600" i="3" s="1"/>
  <c r="L599" i="3"/>
  <c r="M599" i="3" s="1"/>
  <c r="L598" i="3"/>
  <c r="M598" i="3" s="1"/>
  <c r="L597" i="3"/>
  <c r="M597" i="3" s="1"/>
  <c r="L596" i="3"/>
  <c r="M596" i="3" s="1"/>
  <c r="L595" i="3"/>
  <c r="M595" i="3" s="1"/>
  <c r="L594" i="3"/>
  <c r="M594" i="3" s="1"/>
  <c r="L593" i="3"/>
  <c r="M593" i="3" s="1"/>
  <c r="L592" i="3"/>
  <c r="M592" i="3" s="1"/>
  <c r="L591" i="3"/>
  <c r="M591" i="3" s="1"/>
  <c r="L590" i="3"/>
  <c r="M590" i="3" s="1"/>
  <c r="L589" i="3"/>
  <c r="M589" i="3" s="1"/>
  <c r="L588" i="3"/>
  <c r="M588" i="3" s="1"/>
  <c r="L587" i="3"/>
  <c r="M587" i="3" s="1"/>
  <c r="L586" i="3"/>
  <c r="M586" i="3" s="1"/>
  <c r="L585" i="3"/>
  <c r="M585" i="3" s="1"/>
  <c r="L584" i="3"/>
  <c r="M584" i="3" s="1"/>
  <c r="L583" i="3"/>
  <c r="M583" i="3" s="1"/>
  <c r="L582" i="3"/>
  <c r="M582" i="3" s="1"/>
  <c r="L581" i="3"/>
  <c r="M581" i="3" s="1"/>
  <c r="L580" i="3"/>
  <c r="M580" i="3" s="1"/>
  <c r="L579" i="3"/>
  <c r="M579" i="3" s="1"/>
  <c r="L578" i="3"/>
  <c r="M578" i="3" s="1"/>
  <c r="L577" i="3"/>
  <c r="M577" i="3" s="1"/>
  <c r="L576" i="3"/>
  <c r="M576" i="3" s="1"/>
  <c r="L575" i="3"/>
  <c r="M575" i="3" s="1"/>
  <c r="L574" i="3"/>
  <c r="M574" i="3" s="1"/>
  <c r="L573" i="3"/>
  <c r="M573" i="3" s="1"/>
  <c r="L572" i="3"/>
  <c r="M572" i="3" s="1"/>
  <c r="L571" i="3"/>
  <c r="M571" i="3" s="1"/>
  <c r="L570" i="3"/>
  <c r="M570" i="3" s="1"/>
  <c r="L569" i="3"/>
  <c r="M569" i="3" s="1"/>
  <c r="L568" i="3"/>
  <c r="M568" i="3" s="1"/>
  <c r="L567" i="3"/>
  <c r="M567" i="3" s="1"/>
  <c r="L566" i="3"/>
  <c r="M566" i="3" s="1"/>
  <c r="L565" i="3"/>
  <c r="M565" i="3" s="1"/>
  <c r="L564" i="3"/>
  <c r="M564" i="3" s="1"/>
  <c r="L563" i="3"/>
  <c r="M563" i="3" s="1"/>
  <c r="L562" i="3"/>
  <c r="M562" i="3" s="1"/>
  <c r="L561" i="3"/>
  <c r="M561" i="3" s="1"/>
  <c r="L560" i="3"/>
  <c r="M560" i="3" s="1"/>
  <c r="L559" i="3"/>
  <c r="M559" i="3" s="1"/>
  <c r="L558" i="3"/>
  <c r="M558" i="3" s="1"/>
  <c r="L557" i="3"/>
  <c r="M557" i="3" s="1"/>
  <c r="L556" i="3"/>
  <c r="M556" i="3" s="1"/>
  <c r="L555" i="3"/>
  <c r="M555" i="3" s="1"/>
  <c r="L554" i="3"/>
  <c r="M554" i="3" s="1"/>
  <c r="L553" i="3"/>
  <c r="M553" i="3" s="1"/>
  <c r="L552" i="3"/>
  <c r="M552" i="3" s="1"/>
  <c r="L551" i="3"/>
  <c r="M551" i="3" s="1"/>
  <c r="L550" i="3"/>
  <c r="M550" i="3" s="1"/>
  <c r="L549" i="3"/>
  <c r="M549" i="3" s="1"/>
  <c r="L548" i="3"/>
  <c r="M548" i="3" s="1"/>
  <c r="L547" i="3"/>
  <c r="M547" i="3" s="1"/>
  <c r="L546" i="3"/>
  <c r="M546" i="3" s="1"/>
  <c r="L545" i="3"/>
  <c r="M545" i="3" s="1"/>
  <c r="L544" i="3"/>
  <c r="M544" i="3" s="1"/>
  <c r="L543" i="3"/>
  <c r="M543" i="3" s="1"/>
  <c r="L542" i="3"/>
  <c r="M542" i="3" s="1"/>
  <c r="L541" i="3"/>
  <c r="M541" i="3" s="1"/>
  <c r="L540" i="3"/>
  <c r="M540" i="3" s="1"/>
  <c r="L539" i="3"/>
  <c r="M539" i="3" s="1"/>
  <c r="L538" i="3"/>
  <c r="M538" i="3" s="1"/>
  <c r="L537" i="3"/>
  <c r="M537" i="3" s="1"/>
  <c r="L536" i="3"/>
  <c r="M536" i="3" s="1"/>
  <c r="L535" i="3"/>
  <c r="M535" i="3" s="1"/>
  <c r="L534" i="3"/>
  <c r="M534" i="3" s="1"/>
  <c r="L533" i="3"/>
  <c r="M533" i="3" s="1"/>
  <c r="L532" i="3"/>
  <c r="M532" i="3" s="1"/>
  <c r="L531" i="3"/>
  <c r="M531" i="3" s="1"/>
  <c r="L530" i="3"/>
  <c r="M530" i="3" s="1"/>
  <c r="L529" i="3"/>
  <c r="M529" i="3" s="1"/>
  <c r="L528" i="3"/>
  <c r="M528" i="3" s="1"/>
  <c r="L527" i="3"/>
  <c r="M527" i="3" s="1"/>
  <c r="L526" i="3"/>
  <c r="M526" i="3" s="1"/>
  <c r="L525" i="3"/>
  <c r="M525" i="3" s="1"/>
  <c r="L524" i="3"/>
  <c r="M524" i="3" s="1"/>
  <c r="L523" i="3"/>
  <c r="M523" i="3" s="1"/>
  <c r="L522" i="3"/>
  <c r="M522" i="3" s="1"/>
  <c r="L521" i="3"/>
  <c r="M521" i="3" s="1"/>
  <c r="L520" i="3"/>
  <c r="M520" i="3" s="1"/>
  <c r="L519" i="3"/>
  <c r="M519" i="3" s="1"/>
  <c r="L518" i="3"/>
  <c r="M518" i="3" s="1"/>
  <c r="L517" i="3"/>
  <c r="M517" i="3" s="1"/>
  <c r="L516" i="3"/>
  <c r="M516" i="3" s="1"/>
  <c r="L515" i="3"/>
  <c r="M515" i="3" s="1"/>
  <c r="L514" i="3"/>
  <c r="M514" i="3" s="1"/>
  <c r="L513" i="3"/>
  <c r="M513" i="3" s="1"/>
  <c r="L512" i="3"/>
  <c r="M512" i="3" s="1"/>
  <c r="L511" i="3"/>
  <c r="M511" i="3" s="1"/>
  <c r="L510" i="3"/>
  <c r="M510" i="3" s="1"/>
  <c r="L509" i="3"/>
  <c r="M509" i="3" s="1"/>
  <c r="L508" i="3"/>
  <c r="M508" i="3" s="1"/>
  <c r="L507" i="3"/>
  <c r="M507" i="3" s="1"/>
  <c r="L506" i="3"/>
  <c r="M506" i="3" s="1"/>
  <c r="L505" i="3"/>
  <c r="M505" i="3" s="1"/>
  <c r="L504" i="3"/>
  <c r="M504" i="3" s="1"/>
  <c r="L503" i="3"/>
  <c r="M503" i="3" s="1"/>
  <c r="L502" i="3"/>
  <c r="M502" i="3" s="1"/>
  <c r="L501" i="3"/>
  <c r="M501" i="3" s="1"/>
  <c r="L500" i="3"/>
  <c r="M500" i="3" s="1"/>
  <c r="L499" i="3"/>
  <c r="M499" i="3" s="1"/>
  <c r="L498" i="3"/>
  <c r="M498" i="3" s="1"/>
  <c r="L497" i="3"/>
  <c r="M497" i="3" s="1"/>
  <c r="L496" i="3"/>
  <c r="M496" i="3" s="1"/>
  <c r="L495" i="3"/>
  <c r="M495" i="3" s="1"/>
  <c r="L494" i="3"/>
  <c r="M494" i="3" s="1"/>
  <c r="L493" i="3"/>
  <c r="M493" i="3" s="1"/>
  <c r="L492" i="3"/>
  <c r="M492" i="3" s="1"/>
  <c r="L491" i="3"/>
  <c r="M491" i="3" s="1"/>
  <c r="L490" i="3"/>
  <c r="M490" i="3" s="1"/>
  <c r="L489" i="3"/>
  <c r="M489" i="3" s="1"/>
  <c r="L488" i="3"/>
  <c r="M488" i="3" s="1"/>
  <c r="L487" i="3"/>
  <c r="M487" i="3" s="1"/>
  <c r="L486" i="3"/>
  <c r="M486" i="3" s="1"/>
  <c r="L485" i="3"/>
  <c r="M485" i="3" s="1"/>
  <c r="L484" i="3"/>
  <c r="M484" i="3" s="1"/>
  <c r="L483" i="3"/>
  <c r="M483" i="3" s="1"/>
  <c r="L482" i="3"/>
  <c r="M482" i="3" s="1"/>
  <c r="L481" i="3"/>
  <c r="M481" i="3" s="1"/>
  <c r="L480" i="3"/>
  <c r="M480" i="3" s="1"/>
  <c r="L479" i="3"/>
  <c r="M479" i="3" s="1"/>
  <c r="L478" i="3"/>
  <c r="M478" i="3" s="1"/>
  <c r="L477" i="3"/>
  <c r="M477" i="3" s="1"/>
  <c r="L476" i="3"/>
  <c r="M476" i="3" s="1"/>
  <c r="L475" i="3"/>
  <c r="M475" i="3" s="1"/>
  <c r="L474" i="3"/>
  <c r="M474" i="3" s="1"/>
  <c r="L473" i="3"/>
  <c r="M473" i="3" s="1"/>
  <c r="L472" i="3"/>
  <c r="M472" i="3" s="1"/>
  <c r="L471" i="3"/>
  <c r="M471" i="3" s="1"/>
  <c r="L470" i="3"/>
  <c r="M470" i="3" s="1"/>
  <c r="L469" i="3"/>
  <c r="M469" i="3" s="1"/>
  <c r="L468" i="3"/>
  <c r="M468" i="3" s="1"/>
  <c r="L467" i="3"/>
  <c r="M467" i="3" s="1"/>
  <c r="L466" i="3"/>
  <c r="M466" i="3" s="1"/>
  <c r="L465" i="3"/>
  <c r="M465" i="3" s="1"/>
  <c r="L464" i="3"/>
  <c r="M464" i="3" s="1"/>
  <c r="L463" i="3"/>
  <c r="M463" i="3" s="1"/>
  <c r="L462" i="3"/>
  <c r="M462" i="3" s="1"/>
  <c r="L461" i="3"/>
  <c r="M461" i="3" s="1"/>
  <c r="L460" i="3"/>
  <c r="M460" i="3" s="1"/>
  <c r="L459" i="3"/>
  <c r="M459" i="3" s="1"/>
  <c r="L458" i="3"/>
  <c r="M458" i="3" s="1"/>
  <c r="L457" i="3"/>
  <c r="M457" i="3" s="1"/>
  <c r="L456" i="3"/>
  <c r="M456" i="3" s="1"/>
  <c r="L455" i="3"/>
  <c r="M455" i="3" s="1"/>
  <c r="L454" i="3"/>
  <c r="M454" i="3" s="1"/>
  <c r="L453" i="3"/>
  <c r="M453" i="3" s="1"/>
  <c r="L452" i="3"/>
  <c r="M452" i="3" s="1"/>
  <c r="L451" i="3"/>
  <c r="M451" i="3" s="1"/>
  <c r="L450" i="3"/>
  <c r="M450" i="3" s="1"/>
  <c r="L449" i="3"/>
  <c r="M449" i="3" s="1"/>
  <c r="L448" i="3"/>
  <c r="M448" i="3" s="1"/>
  <c r="L447" i="3"/>
  <c r="M447" i="3" s="1"/>
  <c r="L446" i="3"/>
  <c r="M446" i="3" s="1"/>
  <c r="L445" i="3"/>
  <c r="M445" i="3" s="1"/>
  <c r="L444" i="3"/>
  <c r="M444" i="3" s="1"/>
  <c r="L443" i="3"/>
  <c r="M443" i="3" s="1"/>
  <c r="L442" i="3"/>
  <c r="M442" i="3" s="1"/>
  <c r="L441" i="3"/>
  <c r="M441" i="3" s="1"/>
  <c r="L440" i="3"/>
  <c r="M440" i="3" s="1"/>
  <c r="L439" i="3"/>
  <c r="M439" i="3" s="1"/>
  <c r="L438" i="3"/>
  <c r="M438" i="3" s="1"/>
  <c r="L437" i="3"/>
  <c r="M437" i="3" s="1"/>
  <c r="L436" i="3"/>
  <c r="M436" i="3" s="1"/>
  <c r="L435" i="3"/>
  <c r="M435" i="3" s="1"/>
  <c r="L434" i="3"/>
  <c r="M434" i="3" s="1"/>
  <c r="L433" i="3"/>
  <c r="M433" i="3" s="1"/>
  <c r="L432" i="3"/>
  <c r="M432" i="3" s="1"/>
  <c r="L431" i="3"/>
  <c r="M431" i="3" s="1"/>
  <c r="L430" i="3"/>
  <c r="M430" i="3" s="1"/>
  <c r="L429" i="3"/>
  <c r="M429" i="3" s="1"/>
  <c r="L428" i="3"/>
  <c r="M428" i="3" s="1"/>
  <c r="L427" i="3"/>
  <c r="M427" i="3" s="1"/>
  <c r="L426" i="3"/>
  <c r="M426" i="3" s="1"/>
  <c r="L425" i="3"/>
  <c r="M425" i="3" s="1"/>
  <c r="L424" i="3"/>
  <c r="M424" i="3" s="1"/>
  <c r="L423" i="3"/>
  <c r="M423" i="3" s="1"/>
  <c r="L422" i="3"/>
  <c r="M422" i="3" s="1"/>
  <c r="L421" i="3"/>
  <c r="M421" i="3" s="1"/>
  <c r="L420" i="3"/>
  <c r="M420" i="3" s="1"/>
  <c r="L419" i="3"/>
  <c r="M419" i="3" s="1"/>
  <c r="L418" i="3"/>
  <c r="M418" i="3" s="1"/>
  <c r="L417" i="3"/>
  <c r="M417" i="3" s="1"/>
  <c r="L416" i="3"/>
  <c r="M416" i="3" s="1"/>
  <c r="L415" i="3"/>
  <c r="M415" i="3" s="1"/>
  <c r="L414" i="3"/>
  <c r="M414" i="3" s="1"/>
  <c r="L413" i="3"/>
  <c r="M413" i="3" s="1"/>
  <c r="L412" i="3"/>
  <c r="M412" i="3" s="1"/>
  <c r="L411" i="3"/>
  <c r="M411" i="3" s="1"/>
  <c r="L410" i="3"/>
  <c r="M410" i="3" s="1"/>
  <c r="L409" i="3"/>
  <c r="M409" i="3" s="1"/>
  <c r="L408" i="3"/>
  <c r="M408" i="3" s="1"/>
  <c r="L407" i="3"/>
  <c r="M407" i="3" s="1"/>
  <c r="L406" i="3"/>
  <c r="M406" i="3" s="1"/>
  <c r="L405" i="3"/>
  <c r="M405" i="3" s="1"/>
  <c r="L404" i="3"/>
  <c r="M404" i="3" s="1"/>
  <c r="L403" i="3"/>
  <c r="M403" i="3" s="1"/>
  <c r="L402" i="3"/>
  <c r="M402" i="3" s="1"/>
  <c r="L401" i="3"/>
  <c r="M401" i="3" s="1"/>
  <c r="L400" i="3"/>
  <c r="M400" i="3" s="1"/>
  <c r="L399" i="3"/>
  <c r="M399" i="3" s="1"/>
  <c r="L398" i="3"/>
  <c r="M398" i="3" s="1"/>
  <c r="L397" i="3"/>
  <c r="M397" i="3" s="1"/>
  <c r="L396" i="3"/>
  <c r="M396" i="3" s="1"/>
  <c r="L395" i="3"/>
  <c r="M395" i="3" s="1"/>
  <c r="L394" i="3"/>
  <c r="M394" i="3" s="1"/>
  <c r="L393" i="3"/>
  <c r="M393" i="3" s="1"/>
  <c r="L392" i="3"/>
  <c r="M392" i="3" s="1"/>
  <c r="L391" i="3"/>
  <c r="M391" i="3" s="1"/>
  <c r="L390" i="3"/>
  <c r="M390" i="3" s="1"/>
  <c r="L389" i="3"/>
  <c r="M389" i="3" s="1"/>
  <c r="L388" i="3"/>
  <c r="M388" i="3" s="1"/>
  <c r="L387" i="3"/>
  <c r="M387" i="3" s="1"/>
  <c r="L386" i="3"/>
  <c r="M386" i="3" s="1"/>
  <c r="L385" i="3"/>
  <c r="M385" i="3" s="1"/>
  <c r="L384" i="3"/>
  <c r="M384" i="3" s="1"/>
  <c r="L383" i="3"/>
  <c r="M383" i="3" s="1"/>
  <c r="L382" i="3"/>
  <c r="M382" i="3" s="1"/>
  <c r="L381" i="3"/>
  <c r="M381" i="3" s="1"/>
  <c r="L380" i="3"/>
  <c r="M380" i="3" s="1"/>
  <c r="L379" i="3"/>
  <c r="M379" i="3" s="1"/>
  <c r="L378" i="3"/>
  <c r="M378" i="3" s="1"/>
  <c r="L377" i="3"/>
  <c r="M377" i="3" s="1"/>
  <c r="L376" i="3"/>
  <c r="M376" i="3" s="1"/>
  <c r="L375" i="3"/>
  <c r="M375" i="3" s="1"/>
  <c r="L374" i="3"/>
  <c r="M374" i="3" s="1"/>
  <c r="L373" i="3"/>
  <c r="M373" i="3" s="1"/>
  <c r="L372" i="3"/>
  <c r="M372" i="3" s="1"/>
  <c r="L371" i="3"/>
  <c r="M371" i="3" s="1"/>
  <c r="L370" i="3"/>
  <c r="M370" i="3" s="1"/>
  <c r="L369" i="3"/>
  <c r="M369" i="3" s="1"/>
  <c r="L368" i="3"/>
  <c r="M368" i="3" s="1"/>
  <c r="L367" i="3"/>
  <c r="M367" i="3" s="1"/>
  <c r="L366" i="3"/>
  <c r="M366" i="3" s="1"/>
  <c r="L365" i="3"/>
  <c r="M365" i="3" s="1"/>
  <c r="L364" i="3"/>
  <c r="M364" i="3" s="1"/>
  <c r="L363" i="3"/>
  <c r="M363" i="3" s="1"/>
  <c r="L362" i="3"/>
  <c r="M362" i="3" s="1"/>
  <c r="L361" i="3"/>
  <c r="M361" i="3" s="1"/>
  <c r="L360" i="3"/>
  <c r="M360" i="3" s="1"/>
  <c r="L359" i="3"/>
  <c r="M359" i="3" s="1"/>
  <c r="L358" i="3"/>
  <c r="M358" i="3" s="1"/>
  <c r="L357" i="3"/>
  <c r="M357" i="3" s="1"/>
  <c r="L356" i="3"/>
  <c r="M356" i="3" s="1"/>
  <c r="L355" i="3"/>
  <c r="M355" i="3" s="1"/>
  <c r="L354" i="3"/>
  <c r="M354" i="3" s="1"/>
  <c r="L353" i="3"/>
  <c r="M353" i="3" s="1"/>
  <c r="L352" i="3"/>
  <c r="M352" i="3" s="1"/>
  <c r="L351" i="3"/>
  <c r="M351" i="3" s="1"/>
  <c r="L350" i="3"/>
  <c r="M350" i="3" s="1"/>
  <c r="L349" i="3"/>
  <c r="M349" i="3" s="1"/>
  <c r="L348" i="3"/>
  <c r="M348" i="3" s="1"/>
  <c r="L347" i="3"/>
  <c r="M347" i="3" s="1"/>
  <c r="L346" i="3"/>
  <c r="M346" i="3" s="1"/>
  <c r="L345" i="3"/>
  <c r="M345" i="3" s="1"/>
  <c r="L344" i="3"/>
  <c r="M344" i="3" s="1"/>
  <c r="L343" i="3"/>
  <c r="M343" i="3" s="1"/>
  <c r="L342" i="3"/>
  <c r="M342" i="3" s="1"/>
  <c r="L341" i="3"/>
  <c r="M341" i="3" s="1"/>
  <c r="L340" i="3"/>
  <c r="M340" i="3" s="1"/>
  <c r="L339" i="3"/>
  <c r="M339" i="3" s="1"/>
  <c r="L338" i="3"/>
  <c r="M338" i="3" s="1"/>
  <c r="L337" i="3"/>
  <c r="M337" i="3" s="1"/>
  <c r="L336" i="3"/>
  <c r="M336" i="3" s="1"/>
  <c r="L335" i="3"/>
  <c r="M335" i="3" s="1"/>
  <c r="L334" i="3"/>
  <c r="M334" i="3" s="1"/>
  <c r="L333" i="3"/>
  <c r="M333" i="3" s="1"/>
  <c r="L332" i="3"/>
  <c r="M332" i="3" s="1"/>
  <c r="L331" i="3"/>
  <c r="M331" i="3" s="1"/>
  <c r="L330" i="3"/>
  <c r="M330" i="3" s="1"/>
  <c r="L329" i="3"/>
  <c r="M329" i="3" s="1"/>
  <c r="L328" i="3"/>
  <c r="M328" i="3" s="1"/>
  <c r="L327" i="3"/>
  <c r="M327" i="3" s="1"/>
  <c r="L326" i="3"/>
  <c r="M326" i="3" s="1"/>
  <c r="L325" i="3"/>
  <c r="M325" i="3" s="1"/>
  <c r="L324" i="3"/>
  <c r="M324" i="3" s="1"/>
  <c r="L323" i="3"/>
  <c r="M323" i="3" s="1"/>
  <c r="L322" i="3"/>
  <c r="M322" i="3" s="1"/>
  <c r="L321" i="3"/>
  <c r="M321" i="3" s="1"/>
  <c r="L320" i="3"/>
  <c r="M320" i="3" s="1"/>
  <c r="L319" i="3"/>
  <c r="M319" i="3" s="1"/>
  <c r="L318" i="3"/>
  <c r="M318" i="3" s="1"/>
  <c r="L317" i="3"/>
  <c r="M317" i="3" s="1"/>
  <c r="L316" i="3"/>
  <c r="M316" i="3" s="1"/>
  <c r="L315" i="3"/>
  <c r="M315" i="3" s="1"/>
  <c r="L314" i="3"/>
  <c r="M314" i="3" s="1"/>
  <c r="L313" i="3"/>
  <c r="M313" i="3" s="1"/>
  <c r="L312" i="3"/>
  <c r="M312" i="3" s="1"/>
  <c r="L311" i="3"/>
  <c r="M311" i="3" s="1"/>
  <c r="L310" i="3"/>
  <c r="M310" i="3" s="1"/>
  <c r="L309" i="3"/>
  <c r="M309" i="3" s="1"/>
  <c r="L308" i="3"/>
  <c r="M308" i="3" s="1"/>
  <c r="L307" i="3"/>
  <c r="M307" i="3" s="1"/>
  <c r="L306" i="3"/>
  <c r="M306" i="3" s="1"/>
  <c r="L305" i="3"/>
  <c r="M305" i="3" s="1"/>
  <c r="L304" i="3"/>
  <c r="M304" i="3" s="1"/>
  <c r="L303" i="3"/>
  <c r="M303" i="3" s="1"/>
  <c r="L302" i="3"/>
  <c r="M302" i="3" s="1"/>
  <c r="L301" i="3"/>
  <c r="M301" i="3" s="1"/>
  <c r="L300" i="3"/>
  <c r="M300" i="3" s="1"/>
  <c r="L299" i="3"/>
  <c r="M299" i="3" s="1"/>
  <c r="L298" i="3"/>
  <c r="M298" i="3" s="1"/>
  <c r="L297" i="3"/>
  <c r="M297" i="3" s="1"/>
  <c r="L296" i="3"/>
  <c r="M296" i="3" s="1"/>
  <c r="L295" i="3"/>
  <c r="M295" i="3" s="1"/>
  <c r="L294" i="3"/>
  <c r="M294" i="3" s="1"/>
  <c r="L293" i="3"/>
  <c r="M293" i="3" s="1"/>
  <c r="L292" i="3"/>
  <c r="M292" i="3" s="1"/>
  <c r="L291" i="3"/>
  <c r="M291" i="3" s="1"/>
  <c r="L290" i="3"/>
  <c r="M290" i="3" s="1"/>
  <c r="L289" i="3"/>
  <c r="M289" i="3" s="1"/>
  <c r="L288" i="3"/>
  <c r="M288" i="3" s="1"/>
  <c r="L287" i="3"/>
  <c r="M287" i="3" s="1"/>
  <c r="L286" i="3"/>
  <c r="M286" i="3" s="1"/>
  <c r="L285" i="3"/>
  <c r="M285" i="3" s="1"/>
  <c r="L284" i="3"/>
  <c r="M284" i="3" s="1"/>
  <c r="L283" i="3"/>
  <c r="M283" i="3" s="1"/>
  <c r="L282" i="3"/>
  <c r="M282" i="3" s="1"/>
  <c r="L281" i="3"/>
  <c r="M281" i="3" s="1"/>
  <c r="L280" i="3"/>
  <c r="M280" i="3" s="1"/>
  <c r="L279" i="3"/>
  <c r="M279" i="3" s="1"/>
  <c r="L278" i="3"/>
  <c r="M278" i="3" s="1"/>
  <c r="L277" i="3"/>
  <c r="M277" i="3" s="1"/>
  <c r="L276" i="3"/>
  <c r="M276" i="3" s="1"/>
  <c r="L275" i="3"/>
  <c r="M275" i="3" s="1"/>
  <c r="L274" i="3"/>
  <c r="M274" i="3" s="1"/>
  <c r="L273" i="3"/>
  <c r="M273" i="3" s="1"/>
  <c r="L272" i="3"/>
  <c r="M272" i="3" s="1"/>
  <c r="L271" i="3"/>
  <c r="M271" i="3" s="1"/>
  <c r="L270" i="3"/>
  <c r="M270" i="3" s="1"/>
  <c r="L269" i="3"/>
  <c r="M269" i="3" s="1"/>
  <c r="L268" i="3"/>
  <c r="M268" i="3" s="1"/>
  <c r="L267" i="3"/>
  <c r="M267" i="3" s="1"/>
  <c r="L266" i="3"/>
  <c r="M266" i="3" s="1"/>
  <c r="L265" i="3"/>
  <c r="M265" i="3" s="1"/>
  <c r="L264" i="3"/>
  <c r="M264" i="3" s="1"/>
  <c r="L263" i="3"/>
  <c r="M263" i="3" s="1"/>
  <c r="L262" i="3"/>
  <c r="M262" i="3" s="1"/>
  <c r="L261" i="3"/>
  <c r="M261" i="3" s="1"/>
  <c r="L260" i="3"/>
  <c r="M260" i="3" s="1"/>
  <c r="L259" i="3"/>
  <c r="M259" i="3" s="1"/>
  <c r="L258" i="3"/>
  <c r="M258" i="3" s="1"/>
  <c r="L257" i="3"/>
  <c r="M257" i="3" s="1"/>
  <c r="L256" i="3"/>
  <c r="M256" i="3" s="1"/>
  <c r="L255" i="3"/>
  <c r="M255" i="3" s="1"/>
  <c r="L254" i="3"/>
  <c r="M254" i="3" s="1"/>
  <c r="L253" i="3"/>
  <c r="M253" i="3" s="1"/>
  <c r="L252" i="3"/>
  <c r="M252" i="3" s="1"/>
  <c r="L251" i="3"/>
  <c r="M251" i="3" s="1"/>
  <c r="L250" i="3"/>
  <c r="M250" i="3" s="1"/>
  <c r="L249" i="3"/>
  <c r="M249" i="3" s="1"/>
  <c r="L248" i="3"/>
  <c r="M248" i="3" s="1"/>
  <c r="L247" i="3"/>
  <c r="M247" i="3" s="1"/>
  <c r="L246" i="3"/>
  <c r="M246" i="3" s="1"/>
  <c r="L245" i="3"/>
  <c r="M245" i="3" s="1"/>
  <c r="L244" i="3"/>
  <c r="M244" i="3" s="1"/>
  <c r="L243" i="3"/>
  <c r="M243" i="3" s="1"/>
  <c r="L242" i="3"/>
  <c r="M242" i="3" s="1"/>
  <c r="L241" i="3"/>
  <c r="M241" i="3" s="1"/>
  <c r="L240" i="3"/>
  <c r="M240" i="3" s="1"/>
  <c r="L239" i="3"/>
  <c r="M239" i="3" s="1"/>
  <c r="L238" i="3"/>
  <c r="M238" i="3" s="1"/>
  <c r="L237" i="3"/>
  <c r="M237" i="3" s="1"/>
  <c r="L236" i="3"/>
  <c r="M236" i="3" s="1"/>
  <c r="L235" i="3"/>
  <c r="M235" i="3" s="1"/>
  <c r="L234" i="3"/>
  <c r="M234" i="3" s="1"/>
  <c r="L233" i="3"/>
  <c r="M233" i="3" s="1"/>
  <c r="L232" i="3"/>
  <c r="M232" i="3" s="1"/>
  <c r="L231" i="3"/>
  <c r="M231" i="3" s="1"/>
  <c r="L230" i="3"/>
  <c r="M230" i="3" s="1"/>
  <c r="L229" i="3"/>
  <c r="M229" i="3" s="1"/>
  <c r="L228" i="3"/>
  <c r="M228" i="3" s="1"/>
  <c r="L227" i="3"/>
  <c r="M227" i="3" s="1"/>
  <c r="L226" i="3"/>
  <c r="M226" i="3" s="1"/>
  <c r="L225" i="3"/>
  <c r="M225" i="3" s="1"/>
  <c r="L224" i="3"/>
  <c r="M224" i="3" s="1"/>
  <c r="L223" i="3"/>
  <c r="M223" i="3" s="1"/>
  <c r="L222" i="3"/>
  <c r="M222" i="3" s="1"/>
  <c r="L221" i="3"/>
  <c r="M221" i="3" s="1"/>
  <c r="L220" i="3"/>
  <c r="M220" i="3" s="1"/>
  <c r="L219" i="3"/>
  <c r="M219" i="3" s="1"/>
  <c r="L218" i="3"/>
  <c r="M218" i="3" s="1"/>
  <c r="L217" i="3"/>
  <c r="M217" i="3" s="1"/>
  <c r="L216" i="3"/>
  <c r="M216" i="3" s="1"/>
  <c r="L215" i="3"/>
  <c r="M215" i="3" s="1"/>
  <c r="L214" i="3"/>
  <c r="M214" i="3" s="1"/>
  <c r="L213" i="3"/>
  <c r="M213" i="3" s="1"/>
  <c r="L212" i="3"/>
  <c r="M212" i="3" s="1"/>
  <c r="L211" i="3"/>
  <c r="M211" i="3" s="1"/>
  <c r="L210" i="3"/>
  <c r="M210" i="3" s="1"/>
  <c r="L209" i="3"/>
  <c r="M209" i="3" s="1"/>
  <c r="L208" i="3"/>
  <c r="M208" i="3" s="1"/>
  <c r="L207" i="3"/>
  <c r="M207" i="3" s="1"/>
  <c r="L206" i="3"/>
  <c r="M206" i="3" s="1"/>
  <c r="L205" i="3"/>
  <c r="M205" i="3" s="1"/>
  <c r="L204" i="3"/>
  <c r="M204" i="3" s="1"/>
  <c r="L203" i="3"/>
  <c r="M203" i="3" s="1"/>
  <c r="L202" i="3"/>
  <c r="M202" i="3" s="1"/>
  <c r="L201" i="3"/>
  <c r="M201" i="3" s="1"/>
  <c r="L200" i="3"/>
  <c r="M200" i="3" s="1"/>
  <c r="L199" i="3"/>
  <c r="M199" i="3" s="1"/>
  <c r="L198" i="3"/>
  <c r="M198" i="3" s="1"/>
  <c r="L197" i="3"/>
  <c r="M197" i="3" s="1"/>
  <c r="L196" i="3"/>
  <c r="M196" i="3" s="1"/>
  <c r="L195" i="3"/>
  <c r="M195" i="3" s="1"/>
  <c r="L194" i="3"/>
  <c r="M194" i="3" s="1"/>
  <c r="L193" i="3"/>
  <c r="M193" i="3" s="1"/>
  <c r="L192" i="3"/>
  <c r="M192" i="3" s="1"/>
  <c r="L191" i="3"/>
  <c r="M191" i="3" s="1"/>
  <c r="L190" i="3"/>
  <c r="M190" i="3" s="1"/>
  <c r="L189" i="3"/>
  <c r="M189" i="3" s="1"/>
  <c r="L188" i="3"/>
  <c r="M188" i="3" s="1"/>
  <c r="L187" i="3"/>
  <c r="M187" i="3" s="1"/>
  <c r="L186" i="3"/>
  <c r="M186" i="3" s="1"/>
  <c r="L185" i="3"/>
  <c r="M185" i="3" s="1"/>
  <c r="L184" i="3"/>
  <c r="M184" i="3" s="1"/>
  <c r="L183" i="3"/>
  <c r="M183" i="3" s="1"/>
  <c r="L182" i="3"/>
  <c r="M182" i="3" s="1"/>
  <c r="L181" i="3"/>
  <c r="M181" i="3" s="1"/>
  <c r="L180" i="3"/>
  <c r="M180" i="3" s="1"/>
  <c r="L179" i="3"/>
  <c r="M179" i="3" s="1"/>
  <c r="L178" i="3"/>
  <c r="M178" i="3" s="1"/>
  <c r="L177" i="3"/>
  <c r="M177" i="3" s="1"/>
  <c r="L176" i="3"/>
  <c r="M176" i="3" s="1"/>
  <c r="L175" i="3"/>
  <c r="M175" i="3" s="1"/>
  <c r="L174" i="3"/>
  <c r="M174" i="3" s="1"/>
  <c r="L173" i="3"/>
  <c r="M173" i="3" s="1"/>
  <c r="L172" i="3"/>
  <c r="M172" i="3" s="1"/>
  <c r="L171" i="3"/>
  <c r="M171" i="3" s="1"/>
  <c r="L170" i="3"/>
  <c r="M170" i="3" s="1"/>
  <c r="L169" i="3"/>
  <c r="M169" i="3" s="1"/>
  <c r="L168" i="3"/>
  <c r="M168" i="3" s="1"/>
  <c r="L167" i="3"/>
  <c r="M167" i="3" s="1"/>
  <c r="L166" i="3"/>
  <c r="M166" i="3" s="1"/>
  <c r="L165" i="3"/>
  <c r="M165" i="3" s="1"/>
  <c r="L164" i="3"/>
  <c r="M164" i="3" s="1"/>
  <c r="L163" i="3"/>
  <c r="M163" i="3" s="1"/>
  <c r="L162" i="3"/>
  <c r="M162" i="3" s="1"/>
  <c r="L161" i="3"/>
  <c r="M161" i="3" s="1"/>
  <c r="L160" i="3"/>
  <c r="M160" i="3" s="1"/>
  <c r="L159" i="3"/>
  <c r="M159" i="3" s="1"/>
  <c r="L158" i="3"/>
  <c r="M158" i="3" s="1"/>
  <c r="L157" i="3"/>
  <c r="M157" i="3" s="1"/>
  <c r="L156" i="3"/>
  <c r="M156" i="3" s="1"/>
  <c r="L155" i="3"/>
  <c r="M155" i="3" s="1"/>
  <c r="L154" i="3"/>
  <c r="M154" i="3" s="1"/>
  <c r="L153" i="3"/>
  <c r="M153" i="3" s="1"/>
  <c r="L152" i="3"/>
  <c r="M152" i="3" s="1"/>
  <c r="L151" i="3"/>
  <c r="M151" i="3" s="1"/>
  <c r="L150" i="3"/>
  <c r="M150" i="3" s="1"/>
  <c r="L149" i="3"/>
  <c r="M149" i="3" s="1"/>
  <c r="L148" i="3"/>
  <c r="M148" i="3" s="1"/>
  <c r="L147" i="3"/>
  <c r="M147" i="3" s="1"/>
  <c r="L146" i="3"/>
  <c r="M146" i="3" s="1"/>
  <c r="L145" i="3"/>
  <c r="M145" i="3" s="1"/>
  <c r="L144" i="3"/>
  <c r="M144" i="3" s="1"/>
  <c r="L143" i="3"/>
  <c r="M143" i="3" s="1"/>
  <c r="L142" i="3"/>
  <c r="M142" i="3" s="1"/>
  <c r="L141" i="3"/>
  <c r="M141" i="3" s="1"/>
  <c r="L140" i="3"/>
  <c r="M140" i="3" s="1"/>
  <c r="L139" i="3"/>
  <c r="M139" i="3" s="1"/>
  <c r="L138" i="3"/>
  <c r="M138" i="3" s="1"/>
  <c r="L137" i="3"/>
  <c r="M137" i="3" s="1"/>
  <c r="L136" i="3"/>
  <c r="M136" i="3" s="1"/>
  <c r="L135" i="3"/>
  <c r="M135" i="3" s="1"/>
  <c r="L134" i="3"/>
  <c r="M134" i="3" s="1"/>
  <c r="L133" i="3"/>
  <c r="M133" i="3" s="1"/>
  <c r="L132" i="3"/>
  <c r="M132" i="3" s="1"/>
  <c r="L131" i="3"/>
  <c r="M131" i="3" s="1"/>
  <c r="L130" i="3"/>
  <c r="M130" i="3" s="1"/>
  <c r="L129" i="3"/>
  <c r="M129" i="3" s="1"/>
  <c r="L128" i="3"/>
  <c r="M128" i="3" s="1"/>
  <c r="L127" i="3"/>
  <c r="M127" i="3" s="1"/>
  <c r="L126" i="3"/>
  <c r="M126" i="3" s="1"/>
  <c r="L125" i="3"/>
  <c r="M125" i="3" s="1"/>
  <c r="L124" i="3"/>
  <c r="M124" i="3" s="1"/>
  <c r="L123" i="3"/>
  <c r="M123" i="3" s="1"/>
  <c r="L122" i="3"/>
  <c r="M122" i="3" s="1"/>
  <c r="L121" i="3"/>
  <c r="M121" i="3" s="1"/>
  <c r="L120" i="3"/>
  <c r="M120" i="3" s="1"/>
  <c r="L119" i="3"/>
  <c r="M119" i="3" s="1"/>
  <c r="L118" i="3"/>
  <c r="M118" i="3" s="1"/>
  <c r="L117" i="3"/>
  <c r="M117" i="3" s="1"/>
  <c r="L116" i="3"/>
  <c r="M116" i="3" s="1"/>
  <c r="L115" i="3"/>
  <c r="M115" i="3" s="1"/>
  <c r="L114" i="3"/>
  <c r="M114" i="3" s="1"/>
  <c r="L113" i="3"/>
  <c r="M113" i="3" s="1"/>
  <c r="L112" i="3"/>
  <c r="M112" i="3" s="1"/>
  <c r="L111" i="3"/>
  <c r="M111" i="3" s="1"/>
  <c r="L110" i="3"/>
  <c r="M110" i="3" s="1"/>
  <c r="L109" i="3"/>
  <c r="M109" i="3" s="1"/>
  <c r="L108" i="3"/>
  <c r="M108" i="3" s="1"/>
  <c r="L107" i="3"/>
  <c r="M107" i="3" s="1"/>
  <c r="L106" i="3"/>
  <c r="M106" i="3" s="1"/>
  <c r="L105" i="3"/>
  <c r="M105" i="3" s="1"/>
  <c r="L104" i="3"/>
  <c r="M104" i="3" s="1"/>
  <c r="L103" i="3"/>
  <c r="M103" i="3" s="1"/>
  <c r="L102" i="3"/>
  <c r="M102" i="3" s="1"/>
  <c r="L101" i="3"/>
  <c r="M101" i="3" s="1"/>
  <c r="L100" i="3"/>
  <c r="M100" i="3" s="1"/>
  <c r="L99" i="3"/>
  <c r="M99" i="3" s="1"/>
  <c r="L98" i="3"/>
  <c r="M98" i="3" s="1"/>
  <c r="L97" i="3"/>
  <c r="M97" i="3" s="1"/>
  <c r="L96" i="3"/>
  <c r="M96" i="3" s="1"/>
  <c r="L95" i="3"/>
  <c r="M95" i="3" s="1"/>
  <c r="L94" i="3"/>
  <c r="M94" i="3" s="1"/>
  <c r="L93" i="3"/>
  <c r="M93" i="3" s="1"/>
  <c r="L92" i="3"/>
  <c r="M92" i="3" s="1"/>
  <c r="L91" i="3"/>
  <c r="M91" i="3" s="1"/>
  <c r="L90" i="3"/>
  <c r="M90" i="3" s="1"/>
  <c r="L89" i="3"/>
  <c r="M89" i="3" s="1"/>
  <c r="L88" i="3"/>
  <c r="M88" i="3" s="1"/>
  <c r="L87" i="3"/>
  <c r="M87" i="3" s="1"/>
  <c r="L86" i="3"/>
  <c r="M86" i="3" s="1"/>
  <c r="L85" i="3"/>
  <c r="M85" i="3" s="1"/>
  <c r="L84" i="3"/>
  <c r="M84" i="3" s="1"/>
  <c r="L83" i="3"/>
  <c r="M83" i="3" s="1"/>
  <c r="L82" i="3"/>
  <c r="M82" i="3" s="1"/>
  <c r="L81" i="3"/>
  <c r="M81" i="3" s="1"/>
  <c r="L80" i="3"/>
  <c r="M80" i="3" s="1"/>
  <c r="L79" i="3"/>
  <c r="M79" i="3" s="1"/>
  <c r="L78" i="3"/>
  <c r="M78" i="3" s="1"/>
  <c r="L77" i="3"/>
  <c r="M77" i="3" s="1"/>
  <c r="L76" i="3"/>
  <c r="M76" i="3" s="1"/>
  <c r="L75" i="3"/>
  <c r="M75" i="3" s="1"/>
  <c r="L74" i="3"/>
  <c r="M74" i="3" s="1"/>
  <c r="L73" i="3"/>
  <c r="M73" i="3" s="1"/>
  <c r="L72" i="3"/>
  <c r="M72" i="3" s="1"/>
  <c r="L71" i="3"/>
  <c r="M71" i="3" s="1"/>
  <c r="L70" i="3"/>
  <c r="M70" i="3" s="1"/>
  <c r="L69" i="3"/>
  <c r="M69" i="3" s="1"/>
  <c r="L68" i="3"/>
  <c r="M68" i="3" s="1"/>
  <c r="L67" i="3"/>
  <c r="M67" i="3" s="1"/>
  <c r="L66" i="3"/>
  <c r="M66" i="3" s="1"/>
  <c r="L65" i="3"/>
  <c r="M65" i="3" s="1"/>
  <c r="L64" i="3"/>
  <c r="M64" i="3" s="1"/>
  <c r="L63" i="3"/>
  <c r="M63" i="3" s="1"/>
  <c r="L62" i="3"/>
  <c r="M62" i="3" s="1"/>
  <c r="L61" i="3"/>
  <c r="M61" i="3" s="1"/>
  <c r="L60" i="3"/>
  <c r="M60" i="3" s="1"/>
  <c r="L59" i="3"/>
  <c r="M59" i="3" s="1"/>
  <c r="L58" i="3"/>
  <c r="M58" i="3" s="1"/>
  <c r="L57" i="3"/>
  <c r="M57" i="3" s="1"/>
  <c r="L56" i="3"/>
  <c r="M56" i="3" s="1"/>
  <c r="L55" i="3"/>
  <c r="M55" i="3" s="1"/>
  <c r="L54" i="3"/>
  <c r="M54" i="3" s="1"/>
  <c r="L53" i="3"/>
  <c r="M53" i="3" s="1"/>
  <c r="L52" i="3"/>
  <c r="M52" i="3" s="1"/>
  <c r="L51" i="3"/>
  <c r="M51" i="3" s="1"/>
  <c r="L50" i="3"/>
  <c r="M50" i="3" s="1"/>
  <c r="L49" i="3"/>
  <c r="M49" i="3" s="1"/>
  <c r="L48" i="3"/>
  <c r="M48" i="3" s="1"/>
  <c r="L47" i="3"/>
  <c r="M47" i="3" s="1"/>
  <c r="L46" i="3"/>
  <c r="M46" i="3" s="1"/>
  <c r="L45" i="3"/>
  <c r="M45" i="3" s="1"/>
  <c r="L44" i="3"/>
  <c r="M44" i="3" s="1"/>
  <c r="L43" i="3"/>
  <c r="M43" i="3" s="1"/>
  <c r="L42" i="3"/>
  <c r="M42" i="3" s="1"/>
  <c r="L41" i="3"/>
  <c r="M41" i="3" s="1"/>
  <c r="L40" i="3"/>
  <c r="M40" i="3" s="1"/>
  <c r="L39" i="3"/>
  <c r="M39" i="3" s="1"/>
  <c r="L38" i="3"/>
  <c r="M38" i="3" s="1"/>
  <c r="L37" i="3"/>
  <c r="M37" i="3" s="1"/>
  <c r="L36" i="3"/>
  <c r="M36" i="3" s="1"/>
  <c r="L35" i="3"/>
  <c r="M35" i="3" s="1"/>
  <c r="L34" i="3"/>
  <c r="M34" i="3" s="1"/>
  <c r="L33" i="3"/>
  <c r="M33" i="3" s="1"/>
  <c r="L32" i="3"/>
  <c r="M32" i="3" s="1"/>
  <c r="L31" i="3"/>
  <c r="M31" i="3" s="1"/>
  <c r="L30" i="3"/>
  <c r="M30" i="3" s="1"/>
  <c r="L29" i="3"/>
  <c r="M29" i="3" s="1"/>
  <c r="L28" i="3"/>
  <c r="M28" i="3" s="1"/>
  <c r="L27" i="3"/>
  <c r="M27" i="3" s="1"/>
  <c r="L26" i="3"/>
  <c r="M26" i="3" s="1"/>
  <c r="L25" i="3"/>
  <c r="M25" i="3" s="1"/>
  <c r="L24" i="3"/>
  <c r="M24" i="3" s="1"/>
  <c r="L23" i="3"/>
  <c r="M23" i="3" s="1"/>
  <c r="L22" i="3"/>
  <c r="M22" i="3" s="1"/>
  <c r="L21" i="3"/>
  <c r="M21" i="3" s="1"/>
  <c r="L20" i="3"/>
  <c r="M20" i="3" s="1"/>
  <c r="L19" i="3"/>
  <c r="M19" i="3" s="1"/>
  <c r="L18" i="3"/>
  <c r="M18" i="3" s="1"/>
  <c r="L17" i="3"/>
  <c r="M17" i="3" s="1"/>
  <c r="L16" i="3"/>
  <c r="M16" i="3" s="1"/>
  <c r="L15" i="3"/>
  <c r="M15" i="3" s="1"/>
  <c r="L14" i="3"/>
  <c r="M14" i="3" s="1"/>
  <c r="L13" i="3"/>
  <c r="M13" i="3" s="1"/>
  <c r="L12" i="3"/>
  <c r="M12" i="3" s="1"/>
  <c r="L11" i="3"/>
  <c r="M11" i="3" s="1"/>
  <c r="L10" i="3"/>
  <c r="M10" i="3" s="1"/>
  <c r="L9" i="3"/>
  <c r="M9" i="3" s="1"/>
  <c r="L8" i="3"/>
  <c r="M8" i="3" s="1"/>
  <c r="L7" i="3"/>
  <c r="M7" i="3" s="1"/>
  <c r="L6" i="3"/>
  <c r="M6" i="3" s="1"/>
  <c r="L5" i="3"/>
  <c r="M5" i="3" s="1"/>
  <c r="L4" i="3"/>
  <c r="M4" i="3" s="1"/>
  <c r="L3" i="3"/>
  <c r="M3" i="3" s="1"/>
  <c r="L2" i="3"/>
  <c r="M2" i="3" s="1"/>
  <c r="G257" i="2"/>
  <c r="F257" i="2"/>
  <c r="E257" i="2"/>
  <c r="D257" i="2"/>
  <c r="D231" i="2" s="1"/>
  <c r="D232" i="2" s="1"/>
  <c r="E231" i="2" l="1"/>
  <c r="E232" i="2" s="1"/>
  <c r="F231" i="2" s="1"/>
  <c r="F232" i="2" s="1"/>
  <c r="G231" i="2" s="1"/>
  <c r="G232" i="2" s="1"/>
  <c r="H231" i="2" s="1"/>
  <c r="H232" i="2" s="1"/>
  <c r="I231" i="2" s="1"/>
  <c r="I232" i="2" s="1"/>
  <c r="J231" i="2" s="1"/>
  <c r="J232" i="2" s="1"/>
  <c r="D131" i="2"/>
  <c r="D132" i="2" s="1"/>
  <c r="E131" i="2" s="1"/>
  <c r="E132" i="2" s="1"/>
  <c r="F131" i="2" s="1"/>
  <c r="F132" i="2" s="1"/>
  <c r="D181" i="2"/>
  <c r="D182" i="2" s="1"/>
  <c r="E181" i="2" s="1"/>
  <c r="E182" i="2" s="1"/>
  <c r="AM224" i="2"/>
  <c r="AM225" i="2" s="1"/>
  <c r="AN224" i="2" s="1"/>
  <c r="AN225" i="2" s="1"/>
  <c r="AO224" i="2" s="1"/>
  <c r="AO225" i="2" s="1"/>
  <c r="AP224" i="2" s="1"/>
  <c r="AP225" i="2" s="1"/>
  <c r="AQ224" i="2" s="1"/>
  <c r="AQ225" i="2" s="1"/>
  <c r="AR224" i="2" s="1"/>
  <c r="AR225" i="2" s="1"/>
  <c r="AS224" i="2" s="1"/>
  <c r="AS225" i="2" s="1"/>
  <c r="AT224" i="2" s="1"/>
  <c r="AT225" i="2" s="1"/>
  <c r="AU224" i="2" s="1"/>
  <c r="AU225" i="2" s="1"/>
  <c r="AV224" i="2" s="1"/>
  <c r="AV225" i="2" s="1"/>
  <c r="AW224" i="2" s="1"/>
  <c r="AW225" i="2" s="1"/>
  <c r="AX224" i="2" s="1"/>
  <c r="AX225" i="2" s="1"/>
  <c r="AY224" i="2" s="1"/>
  <c r="AY225" i="2" s="1"/>
  <c r="AZ224" i="2" s="1"/>
  <c r="AZ225" i="2" s="1"/>
  <c r="BA224" i="2" s="1"/>
  <c r="BA225" i="2" s="1"/>
  <c r="BB224" i="2" s="1"/>
  <c r="BB225" i="2" s="1"/>
  <c r="BC224" i="2" s="1"/>
  <c r="BC225" i="2" s="1"/>
  <c r="BD224" i="2" s="1"/>
  <c r="BD225" i="2" s="1"/>
  <c r="BE225" i="2" s="1"/>
  <c r="AP124" i="2"/>
  <c r="AP125" i="2" s="1"/>
  <c r="AQ124" i="2" s="1"/>
  <c r="AQ125" i="2" s="1"/>
  <c r="AR124" i="2" s="1"/>
  <c r="AR125" i="2" s="1"/>
  <c r="AS124" i="2" s="1"/>
  <c r="AS125" i="2" s="1"/>
  <c r="AT124" i="2" s="1"/>
  <c r="AT125" i="2" s="1"/>
  <c r="AU124" i="2" s="1"/>
  <c r="AU125" i="2" s="1"/>
  <c r="AV124" i="2" s="1"/>
  <c r="AV125" i="2" s="1"/>
  <c r="AW124" i="2" s="1"/>
  <c r="AW125" i="2" s="1"/>
  <c r="AX124" i="2" s="1"/>
  <c r="AX125" i="2" s="1"/>
  <c r="AY124" i="2" s="1"/>
  <c r="AY125" i="2" s="1"/>
  <c r="AZ124" i="2" s="1"/>
  <c r="AZ125" i="2" s="1"/>
  <c r="BA124" i="2" s="1"/>
  <c r="BA125" i="2" s="1"/>
  <c r="BB124" i="2" s="1"/>
  <c r="BB125" i="2" s="1"/>
  <c r="BC124" i="2" s="1"/>
  <c r="BC125" i="2" s="1"/>
  <c r="BD124" i="2" s="1"/>
  <c r="BD125" i="2" s="1"/>
  <c r="BE125" i="2" s="1"/>
  <c r="BE127" i="2" s="1"/>
  <c r="F14" i="19" s="1"/>
  <c r="G43" i="5"/>
  <c r="E265" i="2"/>
  <c r="E270" i="2" s="1"/>
  <c r="AM174" i="2"/>
  <c r="AM175" i="2" s="1"/>
  <c r="AN174" i="2" s="1"/>
  <c r="AN175" i="2" s="1"/>
  <c r="AO174" i="2" s="1"/>
  <c r="AO175" i="2" s="1"/>
  <c r="AP174" i="2" s="1"/>
  <c r="AP175" i="2" s="1"/>
  <c r="AQ174" i="2" s="1"/>
  <c r="AQ175" i="2" s="1"/>
  <c r="AR174" i="2" s="1"/>
  <c r="AR175" i="2" s="1"/>
  <c r="AS174" i="2" s="1"/>
  <c r="AS175" i="2" s="1"/>
  <c r="AT174" i="2" s="1"/>
  <c r="AT175" i="2" s="1"/>
  <c r="AU174" i="2" s="1"/>
  <c r="AU175" i="2" s="1"/>
  <c r="AV174" i="2" s="1"/>
  <c r="AV175" i="2" s="1"/>
  <c r="AW174" i="2" s="1"/>
  <c r="AW175" i="2" s="1"/>
  <c r="AX174" i="2" s="1"/>
  <c r="AX175" i="2" s="1"/>
  <c r="AY174" i="2" s="1"/>
  <c r="AY175" i="2" s="1"/>
  <c r="AZ174" i="2" s="1"/>
  <c r="AZ175" i="2" s="1"/>
  <c r="BA174" i="2" s="1"/>
  <c r="BA175" i="2" s="1"/>
  <c r="BB174" i="2" s="1"/>
  <c r="BB175" i="2" s="1"/>
  <c r="BC174" i="2" s="1"/>
  <c r="BC175" i="2" s="1"/>
  <c r="BD174" i="2" s="1"/>
  <c r="BD175" i="2" s="1"/>
  <c r="BE175" i="2" s="1"/>
  <c r="I40" i="5"/>
  <c r="I29" i="5"/>
  <c r="I31" i="5" s="1"/>
  <c r="G264" i="2" s="1"/>
  <c r="I10" i="5"/>
  <c r="I39" i="5"/>
  <c r="I9" i="5"/>
  <c r="I30" i="5"/>
  <c r="I20" i="5"/>
  <c r="I19" i="5"/>
  <c r="J9" i="5"/>
  <c r="J40" i="5"/>
  <c r="J42" i="5" s="1"/>
  <c r="J29" i="5"/>
  <c r="J10" i="5"/>
  <c r="J39" i="5"/>
  <c r="J41" i="5" s="1"/>
  <c r="H265" i="2" s="1"/>
  <c r="H270" i="2" s="1"/>
  <c r="J30" i="5"/>
  <c r="J20" i="5"/>
  <c r="J19" i="5"/>
  <c r="O39" i="5"/>
  <c r="O41" i="5" s="1"/>
  <c r="M265" i="2" s="1"/>
  <c r="M270" i="2" s="1"/>
  <c r="O9" i="5"/>
  <c r="O30" i="5"/>
  <c r="O32" i="5" s="1"/>
  <c r="O20" i="5"/>
  <c r="O19" i="5"/>
  <c r="O40" i="5"/>
  <c r="O42" i="5" s="1"/>
  <c r="O29" i="5"/>
  <c r="O10" i="5"/>
  <c r="W40" i="5"/>
  <c r="W10" i="5"/>
  <c r="W39" i="5"/>
  <c r="W41" i="5" s="1"/>
  <c r="S276" i="2" s="1"/>
  <c r="S281" i="2" s="1"/>
  <c r="W9" i="5"/>
  <c r="W30" i="5"/>
  <c r="W29" i="5"/>
  <c r="W31" i="5" s="1"/>
  <c r="S275" i="2" s="1"/>
  <c r="W20" i="5"/>
  <c r="W19" i="5"/>
  <c r="AA30" i="5"/>
  <c r="AA29" i="5"/>
  <c r="AA31" i="5" s="1"/>
  <c r="W275" i="2" s="1"/>
  <c r="AA20" i="5"/>
  <c r="AA19" i="5"/>
  <c r="AA40" i="5"/>
  <c r="AA10" i="5"/>
  <c r="AA39" i="5"/>
  <c r="AA9" i="5"/>
  <c r="Q40" i="5"/>
  <c r="Q42" i="5" s="1"/>
  <c r="Q29" i="5"/>
  <c r="Q10" i="5"/>
  <c r="Q39" i="5"/>
  <c r="Q41" i="5" s="1"/>
  <c r="O276" i="2" s="1"/>
  <c r="O281" i="2" s="1"/>
  <c r="Q9" i="5"/>
  <c r="Q30" i="5"/>
  <c r="Q20" i="5"/>
  <c r="Q19" i="5"/>
  <c r="V39" i="5"/>
  <c r="V9" i="5"/>
  <c r="V30" i="5"/>
  <c r="V29" i="5"/>
  <c r="V20" i="5"/>
  <c r="V19" i="5"/>
  <c r="V40" i="5"/>
  <c r="V10" i="5"/>
  <c r="N30" i="5"/>
  <c r="N20" i="5"/>
  <c r="N22" i="5" s="1"/>
  <c r="N19" i="5"/>
  <c r="N9" i="5"/>
  <c r="N40" i="5"/>
  <c r="N42" i="5" s="1"/>
  <c r="N29" i="5"/>
  <c r="N31" i="5" s="1"/>
  <c r="L264" i="2" s="1"/>
  <c r="N10" i="5"/>
  <c r="N39" i="5"/>
  <c r="Y19" i="5"/>
  <c r="Y40" i="5"/>
  <c r="Y42" i="5" s="1"/>
  <c r="Y10" i="5"/>
  <c r="Y39" i="5"/>
  <c r="Y9" i="5"/>
  <c r="Y30" i="5"/>
  <c r="Y32" i="5" s="1"/>
  <c r="Y29" i="5"/>
  <c r="Y20" i="5"/>
  <c r="Y22" i="5" s="1"/>
  <c r="AC39" i="5"/>
  <c r="AC41" i="5" s="1"/>
  <c r="Y276" i="2" s="1"/>
  <c r="Y281" i="2" s="1"/>
  <c r="AC9" i="5"/>
  <c r="AC30" i="5"/>
  <c r="AC32" i="5" s="1"/>
  <c r="AC29" i="5"/>
  <c r="AC20" i="5"/>
  <c r="AC22" i="5" s="1"/>
  <c r="AC19" i="5"/>
  <c r="AC40" i="5"/>
  <c r="AC42" i="5" s="1"/>
  <c r="AC10" i="5"/>
  <c r="P39" i="5"/>
  <c r="P41" i="5" s="1"/>
  <c r="N276" i="2" s="1"/>
  <c r="N281" i="2" s="1"/>
  <c r="P9" i="5"/>
  <c r="P30" i="5"/>
  <c r="P32" i="5" s="1"/>
  <c r="P20" i="5"/>
  <c r="P19" i="5"/>
  <c r="P21" i="5" s="1"/>
  <c r="N274" i="2" s="1"/>
  <c r="P40" i="5"/>
  <c r="P42" i="5" s="1"/>
  <c r="P29" i="5"/>
  <c r="P31" i="5" s="1"/>
  <c r="N275" i="2" s="1"/>
  <c r="P10" i="5"/>
  <c r="AB30" i="5"/>
  <c r="AB32" i="5" s="1"/>
  <c r="AB29" i="5"/>
  <c r="AB20" i="5"/>
  <c r="AB19" i="5"/>
  <c r="AB21" i="5" s="1"/>
  <c r="X274" i="2" s="1"/>
  <c r="AB40" i="5"/>
  <c r="AB42" i="5" s="1"/>
  <c r="AB10" i="5"/>
  <c r="AB39" i="5"/>
  <c r="AB41" i="5" s="1"/>
  <c r="X276" i="2" s="1"/>
  <c r="X281" i="2" s="1"/>
  <c r="AB9" i="5"/>
  <c r="AE40" i="5"/>
  <c r="AE42" i="5" s="1"/>
  <c r="AE10" i="5"/>
  <c r="AE39" i="5"/>
  <c r="AE41" i="5" s="1"/>
  <c r="AA287" i="2" s="1"/>
  <c r="AA292" i="2" s="1"/>
  <c r="AE9" i="5"/>
  <c r="AE30" i="5"/>
  <c r="AE29" i="5"/>
  <c r="AE31" i="5" s="1"/>
  <c r="AA286" i="2" s="1"/>
  <c r="AE20" i="5"/>
  <c r="AE19" i="5"/>
  <c r="AE21" i="5" s="1"/>
  <c r="AA285" i="2" s="1"/>
  <c r="L19" i="5"/>
  <c r="L21" i="5" s="1"/>
  <c r="J263" i="2" s="1"/>
  <c r="L40" i="5"/>
  <c r="L42" i="5" s="1"/>
  <c r="L29" i="5"/>
  <c r="L31" i="5" s="1"/>
  <c r="J264" i="2" s="1"/>
  <c r="L10" i="5"/>
  <c r="L9" i="5"/>
  <c r="L39" i="5"/>
  <c r="L41" i="5" s="1"/>
  <c r="J265" i="2" s="1"/>
  <c r="J270" i="2" s="1"/>
  <c r="L30" i="5"/>
  <c r="L32" i="5" s="1"/>
  <c r="L20" i="5"/>
  <c r="L22" i="5" s="1"/>
  <c r="K19" i="5"/>
  <c r="K40" i="5"/>
  <c r="K42" i="5" s="1"/>
  <c r="K29" i="5"/>
  <c r="K31" i="5" s="1"/>
  <c r="I264" i="2" s="1"/>
  <c r="K10" i="5"/>
  <c r="K39" i="5"/>
  <c r="K41" i="5" s="1"/>
  <c r="I265" i="2" s="1"/>
  <c r="I270" i="2" s="1"/>
  <c r="K9" i="5"/>
  <c r="K30" i="5"/>
  <c r="K32" i="5" s="1"/>
  <c r="K20" i="5"/>
  <c r="K22" i="5" s="1"/>
  <c r="Z19" i="5"/>
  <c r="Z21" i="5" s="1"/>
  <c r="V274" i="2" s="1"/>
  <c r="Z40" i="5"/>
  <c r="Z42" i="5" s="1"/>
  <c r="Z10" i="5"/>
  <c r="Z39" i="5"/>
  <c r="Z9" i="5"/>
  <c r="Z30" i="5"/>
  <c r="Z32" i="5" s="1"/>
  <c r="Z29" i="5"/>
  <c r="Z31" i="5" s="1"/>
  <c r="V275" i="2" s="1"/>
  <c r="Z20" i="5"/>
  <c r="Z22" i="5" s="1"/>
  <c r="H40" i="5"/>
  <c r="H42" i="5" s="1"/>
  <c r="H29" i="5"/>
  <c r="H10" i="5"/>
  <c r="H39" i="5"/>
  <c r="H41" i="5" s="1"/>
  <c r="F265" i="2" s="1"/>
  <c r="H9" i="5"/>
  <c r="H30" i="5"/>
  <c r="H20" i="5"/>
  <c r="H19" i="5"/>
  <c r="X40" i="5"/>
  <c r="X42" i="5" s="1"/>
  <c r="X10" i="5"/>
  <c r="X39" i="5"/>
  <c r="X41" i="5" s="1"/>
  <c r="T276" i="2" s="1"/>
  <c r="T281" i="2" s="1"/>
  <c r="X9" i="5"/>
  <c r="X30" i="5"/>
  <c r="X32" i="5" s="1"/>
  <c r="X29" i="5"/>
  <c r="X31" i="5" s="1"/>
  <c r="T275" i="2" s="1"/>
  <c r="X20" i="5"/>
  <c r="X22" i="5" s="1"/>
  <c r="X19" i="5"/>
  <c r="X21" i="5" s="1"/>
  <c r="T274" i="2" s="1"/>
  <c r="AD39" i="5"/>
  <c r="AD41" i="5" s="1"/>
  <c r="Z287" i="2" s="1"/>
  <c r="Z292" i="2" s="1"/>
  <c r="AD9" i="5"/>
  <c r="AD30" i="5"/>
  <c r="AD32" i="5" s="1"/>
  <c r="AD29" i="5"/>
  <c r="AD20" i="5"/>
  <c r="AD19" i="5"/>
  <c r="AD21" i="5" s="1"/>
  <c r="Z285" i="2" s="1"/>
  <c r="AD40" i="5"/>
  <c r="AD10" i="5"/>
  <c r="M30" i="5"/>
  <c r="M32" i="5" s="1"/>
  <c r="M20" i="5"/>
  <c r="M22" i="5" s="1"/>
  <c r="M19" i="5"/>
  <c r="M40" i="5"/>
  <c r="M42" i="5" s="1"/>
  <c r="M29" i="5"/>
  <c r="M31" i="5" s="1"/>
  <c r="K264" i="2" s="1"/>
  <c r="M10" i="5"/>
  <c r="M39" i="5"/>
  <c r="M41" i="5" s="1"/>
  <c r="K265" i="2" s="1"/>
  <c r="K270" i="2" s="1"/>
  <c r="M9" i="5"/>
  <c r="AT299" i="2"/>
  <c r="AT301" i="2"/>
  <c r="G13" i="5"/>
  <c r="E262" i="2"/>
  <c r="AW301" i="2"/>
  <c r="AW299" i="2"/>
  <c r="AQ301" i="2"/>
  <c r="AQ299" i="2"/>
  <c r="AU299" i="2"/>
  <c r="AU301" i="2"/>
  <c r="AE288" i="2"/>
  <c r="AE290" i="2"/>
  <c r="AB290" i="2"/>
  <c r="AB288" i="2"/>
  <c r="AP299" i="2"/>
  <c r="AP301" i="2"/>
  <c r="AG290" i="2"/>
  <c r="AG288" i="2"/>
  <c r="AF288" i="2"/>
  <c r="AF290" i="2"/>
  <c r="AS299" i="2"/>
  <c r="AS301" i="2"/>
  <c r="AC288" i="2"/>
  <c r="AC290" i="2"/>
  <c r="AV301" i="2"/>
  <c r="AV299" i="2"/>
  <c r="AH290" i="2"/>
  <c r="AH288" i="2"/>
  <c r="AJ290" i="2"/>
  <c r="AJ288" i="2"/>
  <c r="AM299" i="2"/>
  <c r="AM301" i="2"/>
  <c r="AK288" i="2"/>
  <c r="AK290" i="2"/>
  <c r="AI290" i="2"/>
  <c r="AI288" i="2"/>
  <c r="AR301" i="2"/>
  <c r="AR299" i="2"/>
  <c r="AO301" i="2"/>
  <c r="AO299" i="2"/>
  <c r="AN301" i="2"/>
  <c r="AN299" i="2"/>
  <c r="D156" i="2"/>
  <c r="D157" i="2" s="1"/>
  <c r="E156" i="2" s="1"/>
  <c r="E157" i="2" s="1"/>
  <c r="D206" i="2"/>
  <c r="D207" i="2" s="1"/>
  <c r="E206" i="2" s="1"/>
  <c r="E207" i="2" s="1"/>
  <c r="D106" i="2"/>
  <c r="D107" i="2" s="1"/>
  <c r="E106" i="2" s="1"/>
  <c r="E107" i="2" s="1"/>
  <c r="Q273" i="2"/>
  <c r="P273" i="2"/>
  <c r="P276" i="2"/>
  <c r="P281" i="2" s="1"/>
  <c r="T43" i="5"/>
  <c r="Q276" i="2"/>
  <c r="Q281" i="2" s="1"/>
  <c r="AH13" i="5"/>
  <c r="AD284" i="2"/>
  <c r="AP13" i="5"/>
  <c r="AL295" i="2"/>
  <c r="AG13" i="5"/>
  <c r="AU43" i="5"/>
  <c r="AN43" i="5"/>
  <c r="AW13" i="5"/>
  <c r="AO43" i="5"/>
  <c r="AM13" i="5"/>
  <c r="AL13" i="5"/>
  <c r="AQ43" i="5"/>
  <c r="AP43" i="5"/>
  <c r="AK43" i="5"/>
  <c r="AX43" i="5"/>
  <c r="AM23" i="5"/>
  <c r="AI42" i="2" s="1"/>
  <c r="AT43" i="5"/>
  <c r="AT13" i="5"/>
  <c r="AG43" i="5"/>
  <c r="AY43" i="5"/>
  <c r="AW43" i="5"/>
  <c r="AM33" i="5"/>
  <c r="AI67" i="2" s="1"/>
  <c r="AL23" i="5"/>
  <c r="AH42" i="2" s="1"/>
  <c r="AW33" i="5"/>
  <c r="AS73" i="2" s="1"/>
  <c r="AS13" i="5"/>
  <c r="AO23" i="5"/>
  <c r="AK42" i="2" s="1"/>
  <c r="AS33" i="5"/>
  <c r="AO73" i="2" s="1"/>
  <c r="AJ13" i="5"/>
  <c r="BA13" i="5"/>
  <c r="AP33" i="5"/>
  <c r="AX33" i="5"/>
  <c r="AT73" i="2" s="1"/>
  <c r="AF23" i="5"/>
  <c r="AB42" i="2" s="1"/>
  <c r="AK33" i="5"/>
  <c r="AG67" i="2" s="1"/>
  <c r="AI13" i="5"/>
  <c r="AZ43" i="5"/>
  <c r="AI43" i="5"/>
  <c r="AV33" i="5"/>
  <c r="AR73" i="2" s="1"/>
  <c r="AY13" i="5"/>
  <c r="AN13" i="5"/>
  <c r="AG23" i="5"/>
  <c r="AC42" i="2" s="1"/>
  <c r="AH33" i="5"/>
  <c r="AD67" i="2" s="1"/>
  <c r="AK23" i="5"/>
  <c r="AG42" i="2" s="1"/>
  <c r="BA33" i="5"/>
  <c r="AW73" i="2" s="1"/>
  <c r="AI23" i="5"/>
  <c r="AE42" i="2" s="1"/>
  <c r="AY23" i="5"/>
  <c r="AU48" i="2" s="1"/>
  <c r="AR13" i="5"/>
  <c r="AS43" i="5"/>
  <c r="AF13" i="5"/>
  <c r="AU33" i="5"/>
  <c r="AQ73" i="2" s="1"/>
  <c r="AL43" i="5"/>
  <c r="AU13" i="5"/>
  <c r="AX23" i="5"/>
  <c r="AT48" i="2" s="1"/>
  <c r="AV43" i="5"/>
  <c r="AH43" i="5"/>
  <c r="AF43" i="5"/>
  <c r="BA23" i="5"/>
  <c r="AW48" i="2" s="1"/>
  <c r="AO13" i="5"/>
  <c r="BA43" i="5"/>
  <c r="R13" i="5"/>
  <c r="AV13" i="5"/>
  <c r="R43" i="5"/>
  <c r="AJ43" i="5"/>
  <c r="AK13" i="5"/>
  <c r="AZ13" i="5"/>
  <c r="AN33" i="5"/>
  <c r="AJ67" i="2" s="1"/>
  <c r="T13" i="5"/>
  <c r="AQ33" i="5"/>
  <c r="AM73" i="2" s="1"/>
  <c r="AG33" i="5"/>
  <c r="AC67" i="2" s="1"/>
  <c r="AS23" i="5"/>
  <c r="AO48" i="2" s="1"/>
  <c r="AM43" i="5"/>
  <c r="AQ13" i="5"/>
  <c r="AR43" i="5"/>
  <c r="AX13" i="5"/>
  <c r="AZ33" i="5"/>
  <c r="AV73" i="2" s="1"/>
  <c r="AR23" i="5"/>
  <c r="AN48" i="2" s="1"/>
  <c r="AY33" i="5"/>
  <c r="AU73" i="2" s="1"/>
  <c r="AI33" i="5"/>
  <c r="AE67" i="2" s="1"/>
  <c r="AQ23" i="5"/>
  <c r="AM48" i="2" s="1"/>
  <c r="AT23" i="5"/>
  <c r="AP48" i="2" s="1"/>
  <c r="AH23" i="5"/>
  <c r="AD42" i="2" s="1"/>
  <c r="AR33" i="5"/>
  <c r="AN73" i="2" s="1"/>
  <c r="AP23" i="5"/>
  <c r="AN23" i="5"/>
  <c r="AJ42" i="2" s="1"/>
  <c r="AW23" i="5"/>
  <c r="AS48" i="2" s="1"/>
  <c r="AJ33" i="5"/>
  <c r="AF67" i="2" s="1"/>
  <c r="AU23" i="5"/>
  <c r="AQ48" i="2" s="1"/>
  <c r="AF33" i="5"/>
  <c r="AB67" i="2" s="1"/>
  <c r="AL33" i="5"/>
  <c r="AH67" i="2" s="1"/>
  <c r="AO33" i="5"/>
  <c r="AK67" i="2" s="1"/>
  <c r="AT33" i="5"/>
  <c r="AP73" i="2" s="1"/>
  <c r="AV23" i="5"/>
  <c r="AR48" i="2" s="1"/>
  <c r="AZ23" i="5"/>
  <c r="AV48" i="2" s="1"/>
  <c r="AJ23" i="5"/>
  <c r="AF42" i="2" s="1"/>
  <c r="V31" i="5"/>
  <c r="R275" i="2" s="1"/>
  <c r="V32" i="5"/>
  <c r="V41" i="5"/>
  <c r="R276" i="2" s="1"/>
  <c r="R281" i="2" s="1"/>
  <c r="V42" i="5"/>
  <c r="V22" i="5"/>
  <c r="V21" i="5"/>
  <c r="R274" i="2" s="1"/>
  <c r="N32" i="5"/>
  <c r="N41" i="5"/>
  <c r="L265" i="2" s="1"/>
  <c r="L270" i="2" s="1"/>
  <c r="N21" i="5"/>
  <c r="L263" i="2" s="1"/>
  <c r="Y31" i="5"/>
  <c r="U275" i="2" s="1"/>
  <c r="Y41" i="5"/>
  <c r="U276" i="2" s="1"/>
  <c r="U281" i="2" s="1"/>
  <c r="Y21" i="5"/>
  <c r="U274" i="2" s="1"/>
  <c r="AC31" i="5"/>
  <c r="Y275" i="2" s="1"/>
  <c r="AC21" i="5"/>
  <c r="Y274" i="2" s="1"/>
  <c r="P22" i="5"/>
  <c r="AB31" i="5"/>
  <c r="X275" i="2" s="1"/>
  <c r="AB22" i="5"/>
  <c r="AE32" i="5"/>
  <c r="AE22" i="5"/>
  <c r="K21" i="5"/>
  <c r="I263" i="2" s="1"/>
  <c r="Z41" i="5"/>
  <c r="V276" i="2" s="1"/>
  <c r="V281" i="2" s="1"/>
  <c r="AD31" i="5"/>
  <c r="Z286" i="2" s="1"/>
  <c r="AD42" i="5"/>
  <c r="AD22" i="5"/>
  <c r="I32" i="5"/>
  <c r="I41" i="5"/>
  <c r="G265" i="2" s="1"/>
  <c r="G270" i="2" s="1"/>
  <c r="I21" i="5"/>
  <c r="G263" i="2" s="1"/>
  <c r="I42" i="5"/>
  <c r="I22" i="5"/>
  <c r="J31" i="5"/>
  <c r="H264" i="2" s="1"/>
  <c r="J32" i="5"/>
  <c r="J22" i="5"/>
  <c r="J21" i="5"/>
  <c r="H263" i="2" s="1"/>
  <c r="O31" i="5"/>
  <c r="M264" i="2" s="1"/>
  <c r="O21" i="5"/>
  <c r="M263" i="2" s="1"/>
  <c r="O22" i="5"/>
  <c r="W32" i="5"/>
  <c r="W42" i="5"/>
  <c r="W22" i="5"/>
  <c r="W21" i="5"/>
  <c r="S274" i="2" s="1"/>
  <c r="AA32" i="5"/>
  <c r="AA41" i="5"/>
  <c r="W276" i="2" s="1"/>
  <c r="W281" i="2" s="1"/>
  <c r="AA21" i="5"/>
  <c r="W274" i="2" s="1"/>
  <c r="AA42" i="5"/>
  <c r="AA22" i="5"/>
  <c r="D80" i="2"/>
  <c r="D81" i="2" s="1"/>
  <c r="D82" i="2" s="1"/>
  <c r="E80" i="2"/>
  <c r="F13" i="5"/>
  <c r="F37" i="19" l="1"/>
  <c r="K231" i="2"/>
  <c r="K232" i="2"/>
  <c r="L231" i="2" s="1"/>
  <c r="L232" i="2" s="1"/>
  <c r="M231" i="2" s="1"/>
  <c r="M232" i="2" s="1"/>
  <c r="N232" i="2" s="1"/>
  <c r="N234" i="2" s="1"/>
  <c r="F181" i="2"/>
  <c r="F182" i="2" s="1"/>
  <c r="G131" i="2"/>
  <c r="G132" i="2" s="1"/>
  <c r="AD49" i="5"/>
  <c r="AD51" i="5" s="1"/>
  <c r="X50" i="5"/>
  <c r="X52" i="5" s="1"/>
  <c r="O49" i="5"/>
  <c r="O51" i="5" s="1"/>
  <c r="W50" i="5"/>
  <c r="W52" i="5" s="1"/>
  <c r="L50" i="5"/>
  <c r="L52" i="5" s="1"/>
  <c r="H50" i="5"/>
  <c r="H52" i="5" s="1"/>
  <c r="K50" i="5"/>
  <c r="K52" i="5" s="1"/>
  <c r="Z50" i="5"/>
  <c r="Z52" i="5" s="1"/>
  <c r="Y50" i="5"/>
  <c r="Y52" i="5" s="1"/>
  <c r="Q50" i="5"/>
  <c r="Q52" i="5" s="1"/>
  <c r="M59" i="5"/>
  <c r="M61" i="5" s="1"/>
  <c r="K267" i="2" s="1"/>
  <c r="M69" i="5"/>
  <c r="M71" i="5" s="1"/>
  <c r="K269" i="2" s="1"/>
  <c r="X60" i="5"/>
  <c r="X62" i="5" s="1"/>
  <c r="X70" i="5"/>
  <c r="X72" i="5" s="1"/>
  <c r="H60" i="5"/>
  <c r="H62" i="5" s="1"/>
  <c r="H70" i="5"/>
  <c r="H72" i="5" s="1"/>
  <c r="Z60" i="5"/>
  <c r="Z62" i="5" s="1"/>
  <c r="Z70" i="5"/>
  <c r="Z72" i="5" s="1"/>
  <c r="K60" i="5"/>
  <c r="K62" i="5" s="1"/>
  <c r="K70" i="5"/>
  <c r="K72" i="5" s="1"/>
  <c r="L70" i="5"/>
  <c r="L72" i="5" s="1"/>
  <c r="L60" i="5"/>
  <c r="L62" i="5" s="1"/>
  <c r="AE69" i="5"/>
  <c r="AE71" i="5" s="1"/>
  <c r="AA291" i="2" s="1"/>
  <c r="AE59" i="5"/>
  <c r="AE61" i="5" s="1"/>
  <c r="AA289" i="2" s="1"/>
  <c r="AB49" i="5"/>
  <c r="AB51" i="5" s="1"/>
  <c r="P50" i="5"/>
  <c r="P52" i="5" s="1"/>
  <c r="AC50" i="5"/>
  <c r="AC52" i="5" s="1"/>
  <c r="Y60" i="5"/>
  <c r="Y62" i="5" s="1"/>
  <c r="Y70" i="5"/>
  <c r="Y72" i="5" s="1"/>
  <c r="V50" i="5"/>
  <c r="V52" i="5" s="1"/>
  <c r="Q59" i="5"/>
  <c r="Q61" i="5" s="1"/>
  <c r="O278" i="2" s="1"/>
  <c r="Q69" i="5"/>
  <c r="Q71" i="5" s="1"/>
  <c r="O280" i="2" s="1"/>
  <c r="AA49" i="5"/>
  <c r="AA51" i="5" s="1"/>
  <c r="W59" i="5"/>
  <c r="W61" i="5" s="1"/>
  <c r="S278" i="2" s="1"/>
  <c r="W69" i="5"/>
  <c r="W71" i="5" s="1"/>
  <c r="S280" i="2" s="1"/>
  <c r="O50" i="5"/>
  <c r="O52" i="5" s="1"/>
  <c r="J59" i="5"/>
  <c r="J61" i="5" s="1"/>
  <c r="H267" i="2" s="1"/>
  <c r="J69" i="5"/>
  <c r="J71" i="5" s="1"/>
  <c r="H269" i="2" s="1"/>
  <c r="I59" i="5"/>
  <c r="I61" i="5" s="1"/>
  <c r="G267" i="2" s="1"/>
  <c r="I69" i="5"/>
  <c r="I71" i="5" s="1"/>
  <c r="G269" i="2" s="1"/>
  <c r="M50" i="5"/>
  <c r="M52" i="5" s="1"/>
  <c r="AD69" i="5"/>
  <c r="AD71" i="5" s="1"/>
  <c r="Z291" i="2" s="1"/>
  <c r="AD59" i="5"/>
  <c r="AD61" i="5" s="1"/>
  <c r="Z289" i="2" s="1"/>
  <c r="AE60" i="5"/>
  <c r="AE62" i="5" s="1"/>
  <c r="AE70" i="5"/>
  <c r="AE72" i="5" s="1"/>
  <c r="N50" i="5"/>
  <c r="N52" i="5" s="1"/>
  <c r="Q60" i="5"/>
  <c r="Q62" i="5" s="1"/>
  <c r="Q63" i="5" s="1"/>
  <c r="O161" i="2" s="1"/>
  <c r="Q70" i="5"/>
  <c r="Q72" i="5" s="1"/>
  <c r="Q73" i="5" s="1"/>
  <c r="O211" i="2" s="1"/>
  <c r="W60" i="5"/>
  <c r="W62" i="5" s="1"/>
  <c r="W70" i="5"/>
  <c r="W72" i="5" s="1"/>
  <c r="J60" i="5"/>
  <c r="J62" i="5" s="1"/>
  <c r="J70" i="5"/>
  <c r="J72" i="5" s="1"/>
  <c r="I60" i="5"/>
  <c r="I62" i="5" s="1"/>
  <c r="I70" i="5"/>
  <c r="I72" i="5" s="1"/>
  <c r="F270" i="2"/>
  <c r="AD70" i="5"/>
  <c r="AD72" i="5" s="1"/>
  <c r="AD60" i="5"/>
  <c r="AD62" i="5" s="1"/>
  <c r="H49" i="5"/>
  <c r="H51" i="5" s="1"/>
  <c r="K49" i="5"/>
  <c r="K51" i="5" s="1"/>
  <c r="AB50" i="5"/>
  <c r="AB52" i="5" s="1"/>
  <c r="AC69" i="5"/>
  <c r="AC71" i="5" s="1"/>
  <c r="Y280" i="2" s="1"/>
  <c r="AC59" i="5"/>
  <c r="AC61" i="5" s="1"/>
  <c r="Y278" i="2" s="1"/>
  <c r="V59" i="5"/>
  <c r="V61" i="5" s="1"/>
  <c r="R278" i="2" s="1"/>
  <c r="V69" i="5"/>
  <c r="V71" i="5" s="1"/>
  <c r="R280" i="2" s="1"/>
  <c r="AA50" i="5"/>
  <c r="AA52" i="5" s="1"/>
  <c r="M60" i="5"/>
  <c r="M62" i="5" s="1"/>
  <c r="M70" i="5"/>
  <c r="M72" i="5" s="1"/>
  <c r="X49" i="5"/>
  <c r="X51" i="5" s="1"/>
  <c r="Z49" i="5"/>
  <c r="Z51" i="5" s="1"/>
  <c r="L49" i="5"/>
  <c r="L51" i="5" s="1"/>
  <c r="P59" i="5"/>
  <c r="P61" i="5" s="1"/>
  <c r="N278" i="2" s="1"/>
  <c r="P69" i="5"/>
  <c r="P71" i="5" s="1"/>
  <c r="N280" i="2" s="1"/>
  <c r="AC60" i="5"/>
  <c r="AC62" i="5" s="1"/>
  <c r="AC70" i="5"/>
  <c r="AC72" i="5" s="1"/>
  <c r="Y49" i="5"/>
  <c r="Y51" i="5" s="1"/>
  <c r="V60" i="5"/>
  <c r="V62" i="5" s="1"/>
  <c r="V70" i="5"/>
  <c r="V72" i="5" s="1"/>
  <c r="Q49" i="5"/>
  <c r="Q51" i="5" s="1"/>
  <c r="O59" i="5"/>
  <c r="O61" i="5" s="1"/>
  <c r="M267" i="2" s="1"/>
  <c r="O69" i="5"/>
  <c r="O71" i="5" s="1"/>
  <c r="M269" i="2" s="1"/>
  <c r="I49" i="5"/>
  <c r="I51" i="5" s="1"/>
  <c r="AE49" i="5"/>
  <c r="AE51" i="5" s="1"/>
  <c r="AB69" i="5"/>
  <c r="AB71" i="5" s="1"/>
  <c r="X280" i="2" s="1"/>
  <c r="AB59" i="5"/>
  <c r="AB61" i="5" s="1"/>
  <c r="X278" i="2" s="1"/>
  <c r="P60" i="5"/>
  <c r="P62" i="5" s="1"/>
  <c r="P70" i="5"/>
  <c r="P72" i="5" s="1"/>
  <c r="N49" i="5"/>
  <c r="N51" i="5" s="1"/>
  <c r="AA59" i="5"/>
  <c r="AA61" i="5" s="1"/>
  <c r="W278" i="2" s="1"/>
  <c r="AA69" i="5"/>
  <c r="AA71" i="5" s="1"/>
  <c r="W280" i="2" s="1"/>
  <c r="W49" i="5"/>
  <c r="W51" i="5" s="1"/>
  <c r="W53" i="5" s="1"/>
  <c r="S111" i="2" s="1"/>
  <c r="O60" i="5"/>
  <c r="O62" i="5" s="1"/>
  <c r="O70" i="5"/>
  <c r="O72" i="5" s="1"/>
  <c r="J50" i="5"/>
  <c r="J52" i="5" s="1"/>
  <c r="AB70" i="5"/>
  <c r="AB72" i="5" s="1"/>
  <c r="AB60" i="5"/>
  <c r="AB62" i="5" s="1"/>
  <c r="N69" i="5"/>
  <c r="N71" i="5" s="1"/>
  <c r="L269" i="2" s="1"/>
  <c r="N59" i="5"/>
  <c r="N61" i="5" s="1"/>
  <c r="L267" i="2" s="1"/>
  <c r="AA60" i="5"/>
  <c r="AA62" i="5" s="1"/>
  <c r="AA70" i="5"/>
  <c r="AA72" i="5" s="1"/>
  <c r="I50" i="5"/>
  <c r="I52" i="5" s="1"/>
  <c r="M21" i="5"/>
  <c r="K263" i="2" s="1"/>
  <c r="AE50" i="5"/>
  <c r="AE52" i="5" s="1"/>
  <c r="P49" i="5"/>
  <c r="P51" i="5" s="1"/>
  <c r="AC49" i="5"/>
  <c r="AC51" i="5" s="1"/>
  <c r="N70" i="5"/>
  <c r="N72" i="5" s="1"/>
  <c r="N60" i="5"/>
  <c r="N62" i="5" s="1"/>
  <c r="V49" i="5"/>
  <c r="V51" i="5" s="1"/>
  <c r="M49" i="5"/>
  <c r="M51" i="5" s="1"/>
  <c r="AD50" i="5"/>
  <c r="AD52" i="5" s="1"/>
  <c r="X59" i="5"/>
  <c r="X61" i="5" s="1"/>
  <c r="T278" i="2" s="1"/>
  <c r="X69" i="5"/>
  <c r="X71" i="5" s="1"/>
  <c r="T280" i="2" s="1"/>
  <c r="H59" i="5"/>
  <c r="H61" i="5" s="1"/>
  <c r="F267" i="2" s="1"/>
  <c r="H69" i="5"/>
  <c r="H71" i="5" s="1"/>
  <c r="F269" i="2" s="1"/>
  <c r="Z69" i="5"/>
  <c r="Z71" i="5" s="1"/>
  <c r="V280" i="2" s="1"/>
  <c r="Z59" i="5"/>
  <c r="Z61" i="5" s="1"/>
  <c r="V278" i="2" s="1"/>
  <c r="K69" i="5"/>
  <c r="K71" i="5" s="1"/>
  <c r="I269" i="2" s="1"/>
  <c r="K59" i="5"/>
  <c r="K61" i="5" s="1"/>
  <c r="I267" i="2" s="1"/>
  <c r="L59" i="5"/>
  <c r="L61" i="5" s="1"/>
  <c r="J267" i="2" s="1"/>
  <c r="L69" i="5"/>
  <c r="L71" i="5" s="1"/>
  <c r="J269" i="2" s="1"/>
  <c r="Y69" i="5"/>
  <c r="Y71" i="5" s="1"/>
  <c r="U280" i="2" s="1"/>
  <c r="Y59" i="5"/>
  <c r="Y61" i="5" s="1"/>
  <c r="U278" i="2" s="1"/>
  <c r="J49" i="5"/>
  <c r="J51" i="5" s="1"/>
  <c r="P277" i="2"/>
  <c r="P279" i="2"/>
  <c r="AD290" i="2"/>
  <c r="AD288" i="2"/>
  <c r="BE298" i="2"/>
  <c r="BE101" i="2" s="1"/>
  <c r="AL299" i="2"/>
  <c r="AL301" i="2"/>
  <c r="Q279" i="2"/>
  <c r="Q277" i="2"/>
  <c r="E268" i="2"/>
  <c r="E266" i="2"/>
  <c r="BE295" i="2"/>
  <c r="BE26" i="2" s="1"/>
  <c r="BE297" i="2"/>
  <c r="BE76" i="2" s="1"/>
  <c r="BE296" i="2"/>
  <c r="AL73" i="2"/>
  <c r="AL48" i="2"/>
  <c r="D5" i="2"/>
  <c r="D6" i="2" s="1"/>
  <c r="AW23" i="2"/>
  <c r="V12" i="5"/>
  <c r="AA12" i="5"/>
  <c r="I11" i="5"/>
  <c r="G262" i="2" s="1"/>
  <c r="Q11" i="5"/>
  <c r="O273" i="2" s="1"/>
  <c r="W12" i="5"/>
  <c r="M12" i="5"/>
  <c r="AE12" i="5"/>
  <c r="P12" i="5"/>
  <c r="W11" i="5"/>
  <c r="S273" i="2" s="1"/>
  <c r="O12" i="5"/>
  <c r="J11" i="5"/>
  <c r="H262" i="2" s="1"/>
  <c r="I12" i="5"/>
  <c r="M11" i="5"/>
  <c r="K262" i="2" s="1"/>
  <c r="X12" i="5"/>
  <c r="X11" i="5"/>
  <c r="T273" i="2" s="1"/>
  <c r="Z11" i="5"/>
  <c r="Z12" i="5"/>
  <c r="K11" i="5"/>
  <c r="I262" i="2" s="1"/>
  <c r="H11" i="5"/>
  <c r="F262" i="2" s="1"/>
  <c r="L12" i="5"/>
  <c r="AE11" i="5"/>
  <c r="AA284" i="2" s="1"/>
  <c r="AB11" i="5"/>
  <c r="X273" i="2" s="1"/>
  <c r="P11" i="5"/>
  <c r="N273" i="2" s="1"/>
  <c r="AC12" i="5"/>
  <c r="Y11" i="5"/>
  <c r="U273" i="2" s="1"/>
  <c r="N11" i="5"/>
  <c r="L262" i="2" s="1"/>
  <c r="Q12" i="5"/>
  <c r="AA11" i="5"/>
  <c r="W273" i="2" s="1"/>
  <c r="O11" i="5"/>
  <c r="M262" i="2" s="1"/>
  <c r="AD12" i="5"/>
  <c r="L11" i="5"/>
  <c r="J262" i="2" s="1"/>
  <c r="AC11" i="5"/>
  <c r="Y273" i="2" s="1"/>
  <c r="Y12" i="5"/>
  <c r="N12" i="5"/>
  <c r="V11" i="5"/>
  <c r="R273" i="2" s="1"/>
  <c r="J12" i="5"/>
  <c r="AD11" i="5"/>
  <c r="Z284" i="2" s="1"/>
  <c r="K12" i="5"/>
  <c r="H12" i="5"/>
  <c r="AB12" i="5"/>
  <c r="V23" i="5"/>
  <c r="R36" i="2" s="1"/>
  <c r="Y33" i="5"/>
  <c r="U61" i="2" s="1"/>
  <c r="AC23" i="5"/>
  <c r="Y36" i="2" s="1"/>
  <c r="N33" i="5"/>
  <c r="L55" i="2" s="1"/>
  <c r="V33" i="5"/>
  <c r="R61" i="2" s="1"/>
  <c r="K23" i="5"/>
  <c r="I30" i="2" s="1"/>
  <c r="X23" i="5"/>
  <c r="T36" i="2" s="1"/>
  <c r="L23" i="5"/>
  <c r="J30" i="2" s="1"/>
  <c r="Y23" i="5"/>
  <c r="U36" i="2" s="1"/>
  <c r="X43" i="5"/>
  <c r="AD33" i="5"/>
  <c r="K33" i="5"/>
  <c r="I55" i="2" s="1"/>
  <c r="AE33" i="5"/>
  <c r="AA67" i="2" s="1"/>
  <c r="P33" i="5"/>
  <c r="AC33" i="5"/>
  <c r="Y61" i="2" s="1"/>
  <c r="O33" i="5"/>
  <c r="M55" i="2" s="1"/>
  <c r="AA23" i="5"/>
  <c r="W36" i="2" s="1"/>
  <c r="AD23" i="5"/>
  <c r="I23" i="5"/>
  <c r="G30" i="2" s="1"/>
  <c r="AA33" i="5"/>
  <c r="W61" i="2" s="1"/>
  <c r="W33" i="5"/>
  <c r="S61" i="2" s="1"/>
  <c r="J33" i="5"/>
  <c r="H55" i="2" s="1"/>
  <c r="I33" i="5"/>
  <c r="G55" i="2" s="1"/>
  <c r="AB33" i="5"/>
  <c r="X61" i="2" s="1"/>
  <c r="M33" i="5"/>
  <c r="K55" i="2" s="1"/>
  <c r="AA43" i="5"/>
  <c r="I43" i="5"/>
  <c r="P43" i="5"/>
  <c r="Q43" i="5"/>
  <c r="H43" i="5"/>
  <c r="AE43" i="5"/>
  <c r="AB43" i="5"/>
  <c r="AC43" i="5"/>
  <c r="Y86" i="2" s="1"/>
  <c r="Z43" i="5"/>
  <c r="W43" i="5"/>
  <c r="O43" i="5"/>
  <c r="L43" i="5"/>
  <c r="M43" i="5"/>
  <c r="Z23" i="5"/>
  <c r="V36" i="2" s="1"/>
  <c r="H22" i="5"/>
  <c r="G22" i="5"/>
  <c r="F22" i="5"/>
  <c r="AB23" i="5"/>
  <c r="X36" i="2" s="1"/>
  <c r="N23" i="5"/>
  <c r="L30" i="2" s="1"/>
  <c r="S22" i="5"/>
  <c r="Q22" i="5"/>
  <c r="W23" i="5"/>
  <c r="S36" i="2" s="1"/>
  <c r="O23" i="5"/>
  <c r="M30" i="2" s="1"/>
  <c r="G32" i="5"/>
  <c r="F32" i="5"/>
  <c r="H32" i="5"/>
  <c r="AE23" i="5"/>
  <c r="AA42" i="2" s="1"/>
  <c r="N43" i="5"/>
  <c r="S32" i="5"/>
  <c r="Q32" i="5"/>
  <c r="J23" i="5"/>
  <c r="H30" i="2" s="1"/>
  <c r="J43" i="5"/>
  <c r="AD43" i="5"/>
  <c r="K43" i="5"/>
  <c r="V43" i="5"/>
  <c r="X33" i="5"/>
  <c r="T61" i="2" s="1"/>
  <c r="Z33" i="5"/>
  <c r="V61" i="2" s="1"/>
  <c r="G31" i="5"/>
  <c r="E264" i="2" s="1"/>
  <c r="F31" i="5"/>
  <c r="D264" i="2" s="1"/>
  <c r="H31" i="5"/>
  <c r="F264" i="2" s="1"/>
  <c r="L33" i="5"/>
  <c r="J55" i="2" s="1"/>
  <c r="P23" i="5"/>
  <c r="S31" i="5"/>
  <c r="Q31" i="5"/>
  <c r="O275" i="2" s="1"/>
  <c r="G21" i="5"/>
  <c r="E263" i="2" s="1"/>
  <c r="H21" i="5"/>
  <c r="F263" i="2" s="1"/>
  <c r="F21" i="5"/>
  <c r="D263" i="2" s="1"/>
  <c r="S21" i="5"/>
  <c r="Q21" i="5"/>
  <c r="O274" i="2" s="1"/>
  <c r="Y43" i="5"/>
  <c r="E81" i="2"/>
  <c r="E82" i="2" s="1"/>
  <c r="P86" i="2"/>
  <c r="Q86" i="2"/>
  <c r="AV23" i="2"/>
  <c r="AG17" i="2"/>
  <c r="AO23" i="2"/>
  <c r="AN23" i="2"/>
  <c r="AF17" i="2"/>
  <c r="AC17" i="2"/>
  <c r="Q11" i="2"/>
  <c r="E5" i="2"/>
  <c r="P11" i="2"/>
  <c r="AB92" i="2"/>
  <c r="AS98" i="2"/>
  <c r="AG92" i="2"/>
  <c r="G181" i="2" l="1"/>
  <c r="G182" i="2" s="1"/>
  <c r="H131" i="2"/>
  <c r="H132" i="2" s="1"/>
  <c r="M63" i="5"/>
  <c r="K155" i="2" s="1"/>
  <c r="AD53" i="5"/>
  <c r="Z117" i="2" s="1"/>
  <c r="Z118" i="2" s="1"/>
  <c r="Z119" i="2" s="1"/>
  <c r="X53" i="5"/>
  <c r="T111" i="2" s="1"/>
  <c r="O53" i="5"/>
  <c r="M105" i="2" s="1"/>
  <c r="N262" i="2"/>
  <c r="P53" i="5"/>
  <c r="N111" i="2" s="1"/>
  <c r="N112" i="2" s="1"/>
  <c r="N113" i="2" s="1"/>
  <c r="N265" i="2"/>
  <c r="V73" i="5"/>
  <c r="R211" i="2" s="1"/>
  <c r="H53" i="5"/>
  <c r="F105" i="2" s="1"/>
  <c r="F106" i="2" s="1"/>
  <c r="F107" i="2" s="1"/>
  <c r="N264" i="2"/>
  <c r="O73" i="5"/>
  <c r="M205" i="2" s="1"/>
  <c r="Y53" i="5"/>
  <c r="U111" i="2" s="1"/>
  <c r="AC73" i="5"/>
  <c r="Y211" i="2" s="1"/>
  <c r="AB73" i="5"/>
  <c r="X211" i="2" s="1"/>
  <c r="P73" i="5"/>
  <c r="N211" i="2" s="1"/>
  <c r="N212" i="2" s="1"/>
  <c r="N213" i="2" s="1"/>
  <c r="O212" i="2" s="1"/>
  <c r="O213" i="2" s="1"/>
  <c r="P212" i="2" s="1"/>
  <c r="P213" i="2" s="1"/>
  <c r="Q212" i="2" s="1"/>
  <c r="Q213" i="2" s="1"/>
  <c r="M53" i="5"/>
  <c r="K105" i="2" s="1"/>
  <c r="Q53" i="5"/>
  <c r="O111" i="2" s="1"/>
  <c r="L53" i="5"/>
  <c r="J105" i="2" s="1"/>
  <c r="Z53" i="5"/>
  <c r="V111" i="2" s="1"/>
  <c r="J53" i="5"/>
  <c r="H105" i="2" s="1"/>
  <c r="AA73" i="5"/>
  <c r="W211" i="2" s="1"/>
  <c r="K53" i="5"/>
  <c r="I105" i="2" s="1"/>
  <c r="J73" i="5"/>
  <c r="H205" i="2" s="1"/>
  <c r="AE63" i="5"/>
  <c r="AA167" i="2" s="1"/>
  <c r="Y63" i="5"/>
  <c r="U161" i="2" s="1"/>
  <c r="K73" i="5"/>
  <c r="I205" i="2" s="1"/>
  <c r="P63" i="5"/>
  <c r="N161" i="2" s="1"/>
  <c r="N162" i="2" s="1"/>
  <c r="N163" i="2" s="1"/>
  <c r="O162" i="2" s="1"/>
  <c r="O163" i="2" s="1"/>
  <c r="P162" i="2" s="1"/>
  <c r="P163" i="2" s="1"/>
  <c r="Q162" i="2" s="1"/>
  <c r="Q163" i="2" s="1"/>
  <c r="N73" i="5"/>
  <c r="L205" i="2" s="1"/>
  <c r="O63" i="5"/>
  <c r="M155" i="2" s="1"/>
  <c r="V63" i="5"/>
  <c r="R161" i="2" s="1"/>
  <c r="Y73" i="5"/>
  <c r="U211" i="2" s="1"/>
  <c r="X63" i="5"/>
  <c r="T161" i="2" s="1"/>
  <c r="I53" i="5"/>
  <c r="G105" i="2" s="1"/>
  <c r="AD63" i="5"/>
  <c r="Z167" i="2" s="1"/>
  <c r="Z168" i="2" s="1"/>
  <c r="Z169" i="2" s="1"/>
  <c r="W73" i="5"/>
  <c r="S211" i="2" s="1"/>
  <c r="AB63" i="5"/>
  <c r="X161" i="2" s="1"/>
  <c r="AD73" i="5"/>
  <c r="Z217" i="2" s="1"/>
  <c r="Z218" i="2" s="1"/>
  <c r="Z219" i="2" s="1"/>
  <c r="W63" i="5"/>
  <c r="S161" i="2" s="1"/>
  <c r="H73" i="5"/>
  <c r="F205" i="2" s="1"/>
  <c r="F206" i="2" s="1"/>
  <c r="F207" i="2" s="1"/>
  <c r="L73" i="5"/>
  <c r="J205" i="2" s="1"/>
  <c r="AC63" i="5"/>
  <c r="Y161" i="2" s="1"/>
  <c r="AA53" i="5"/>
  <c r="W111" i="2" s="1"/>
  <c r="N263" i="2"/>
  <c r="N63" i="5"/>
  <c r="L155" i="2" s="1"/>
  <c r="Z73" i="5"/>
  <c r="V211" i="2" s="1"/>
  <c r="Z63" i="5"/>
  <c r="V161" i="2" s="1"/>
  <c r="AB53" i="5"/>
  <c r="X111" i="2" s="1"/>
  <c r="I73" i="5"/>
  <c r="G205" i="2" s="1"/>
  <c r="N53" i="5"/>
  <c r="L105" i="2" s="1"/>
  <c r="H63" i="5"/>
  <c r="F155" i="2" s="1"/>
  <c r="F156" i="2" s="1"/>
  <c r="F157" i="2" s="1"/>
  <c r="AA63" i="5"/>
  <c r="W161" i="2" s="1"/>
  <c r="M23" i="5"/>
  <c r="K30" i="2" s="1"/>
  <c r="AE53" i="5"/>
  <c r="AA117" i="2" s="1"/>
  <c r="M73" i="5"/>
  <c r="K205" i="2" s="1"/>
  <c r="I63" i="5"/>
  <c r="G155" i="2" s="1"/>
  <c r="AE73" i="5"/>
  <c r="AA217" i="2" s="1"/>
  <c r="V53" i="5"/>
  <c r="R111" i="2" s="1"/>
  <c r="L63" i="5"/>
  <c r="J155" i="2" s="1"/>
  <c r="X73" i="5"/>
  <c r="T211" i="2" s="1"/>
  <c r="J63" i="5"/>
  <c r="H155" i="2" s="1"/>
  <c r="AC53" i="5"/>
  <c r="Y111" i="2" s="1"/>
  <c r="K63" i="5"/>
  <c r="I155" i="2" s="1"/>
  <c r="O277" i="2"/>
  <c r="O279" i="2"/>
  <c r="R277" i="2"/>
  <c r="R279" i="2"/>
  <c r="F268" i="2"/>
  <c r="F266" i="2"/>
  <c r="W277" i="2"/>
  <c r="W279" i="2"/>
  <c r="G266" i="2"/>
  <c r="G268" i="2"/>
  <c r="L266" i="2"/>
  <c r="L268" i="2"/>
  <c r="I268" i="2"/>
  <c r="I266" i="2"/>
  <c r="U277" i="2"/>
  <c r="U279" i="2"/>
  <c r="S279" i="2"/>
  <c r="S277" i="2"/>
  <c r="Y279" i="2"/>
  <c r="Y277" i="2"/>
  <c r="BE303" i="2"/>
  <c r="BE301" i="2"/>
  <c r="BE302" i="2"/>
  <c r="BE226" i="2" s="1"/>
  <c r="BE227" i="2" s="1"/>
  <c r="J268" i="2"/>
  <c r="J266" i="2"/>
  <c r="N279" i="2"/>
  <c r="N277" i="2"/>
  <c r="T279" i="2"/>
  <c r="T277" i="2"/>
  <c r="BE300" i="2"/>
  <c r="BE176" i="2" s="1"/>
  <c r="BE177" i="2" s="1"/>
  <c r="F15" i="19" s="1"/>
  <c r="F38" i="19" s="1"/>
  <c r="BE299" i="2"/>
  <c r="X277" i="2"/>
  <c r="X279" i="2"/>
  <c r="H266" i="2"/>
  <c r="H268" i="2"/>
  <c r="Z288" i="2"/>
  <c r="Z290" i="2"/>
  <c r="AS287" i="2"/>
  <c r="AS95" i="2" s="1"/>
  <c r="M268" i="2"/>
  <c r="M266" i="2"/>
  <c r="AA290" i="2"/>
  <c r="AA288" i="2"/>
  <c r="K266" i="2"/>
  <c r="K268" i="2"/>
  <c r="AS286" i="2"/>
  <c r="AS70" i="2" s="1"/>
  <c r="AS284" i="2"/>
  <c r="AS285" i="2"/>
  <c r="BE51" i="2"/>
  <c r="P13" i="5"/>
  <c r="D7" i="2"/>
  <c r="E6" i="2" s="1"/>
  <c r="E7" i="2" s="1"/>
  <c r="Z67" i="2"/>
  <c r="Z42" i="2"/>
  <c r="N36" i="2"/>
  <c r="N61" i="2"/>
  <c r="N62" i="2" s="1"/>
  <c r="N63" i="2" s="1"/>
  <c r="Q13" i="5"/>
  <c r="O11" i="2" s="1"/>
  <c r="L13" i="5"/>
  <c r="O13" i="5"/>
  <c r="M13" i="5"/>
  <c r="AE13" i="5"/>
  <c r="Z13" i="5"/>
  <c r="V273" i="2"/>
  <c r="I13" i="5"/>
  <c r="Y13" i="5"/>
  <c r="W13" i="5"/>
  <c r="J13" i="5"/>
  <c r="H13" i="5"/>
  <c r="V13" i="5"/>
  <c r="AB13" i="5"/>
  <c r="K13" i="5"/>
  <c r="N13" i="5"/>
  <c r="AD13" i="5"/>
  <c r="AA13" i="5"/>
  <c r="X13" i="5"/>
  <c r="AC13" i="5"/>
  <c r="S23" i="5"/>
  <c r="O86" i="2"/>
  <c r="S86" i="2"/>
  <c r="H80" i="2"/>
  <c r="M80" i="2"/>
  <c r="G80" i="2"/>
  <c r="U21" i="5"/>
  <c r="R21" i="5"/>
  <c r="P274" i="2" s="1"/>
  <c r="T21" i="5"/>
  <c r="U32" i="5"/>
  <c r="T32" i="5"/>
  <c r="R32" i="5"/>
  <c r="F33" i="5"/>
  <c r="H23" i="5"/>
  <c r="F30" i="2" s="1"/>
  <c r="U31" i="5"/>
  <c r="T31" i="5"/>
  <c r="R31" i="5"/>
  <c r="P275" i="2" s="1"/>
  <c r="G33" i="5"/>
  <c r="E55" i="2" s="1"/>
  <c r="Q23" i="5"/>
  <c r="O36" i="2" s="1"/>
  <c r="U22" i="5"/>
  <c r="R22" i="5"/>
  <c r="T22" i="5"/>
  <c r="Q33" i="5"/>
  <c r="O61" i="2" s="1"/>
  <c r="F23" i="5"/>
  <c r="S33" i="5"/>
  <c r="H33" i="5"/>
  <c r="F55" i="2" s="1"/>
  <c r="G23" i="5"/>
  <c r="AE92" i="2"/>
  <c r="AQ98" i="2"/>
  <c r="AP98" i="2"/>
  <c r="AR98" i="2"/>
  <c r="AV98" i="2"/>
  <c r="AC92" i="2"/>
  <c r="AW98" i="2"/>
  <c r="T86" i="2"/>
  <c r="J80" i="2"/>
  <c r="N86" i="2"/>
  <c r="N87" i="2" s="1"/>
  <c r="N88" i="2" s="1"/>
  <c r="AO98" i="2"/>
  <c r="AL74" i="2"/>
  <c r="AL75" i="2" s="1"/>
  <c r="L80" i="2"/>
  <c r="K80" i="2"/>
  <c r="U86" i="2"/>
  <c r="AI92" i="2"/>
  <c r="AL49" i="2"/>
  <c r="AL50" i="2" s="1"/>
  <c r="X86" i="2"/>
  <c r="AT98" i="2"/>
  <c r="AF92" i="2"/>
  <c r="W86" i="2"/>
  <c r="R86" i="2"/>
  <c r="AA92" i="2"/>
  <c r="AM98" i="2"/>
  <c r="Z92" i="2"/>
  <c r="Z93" i="2" s="1"/>
  <c r="Z94" i="2" s="1"/>
  <c r="AD17" i="2"/>
  <c r="AH17" i="2"/>
  <c r="I80" i="2"/>
  <c r="AD92" i="2"/>
  <c r="AL98" i="2"/>
  <c r="AI17" i="2"/>
  <c r="AS23" i="2"/>
  <c r="AH92" i="2"/>
  <c r="AP23" i="2"/>
  <c r="F80" i="2"/>
  <c r="AR23" i="2"/>
  <c r="AE17" i="2"/>
  <c r="AT23" i="2"/>
  <c r="AL23" i="2"/>
  <c r="AB17" i="2"/>
  <c r="AJ17" i="2"/>
  <c r="AN98" i="2"/>
  <c r="AK92" i="2"/>
  <c r="V86" i="2"/>
  <c r="AQ23" i="2"/>
  <c r="AJ92" i="2"/>
  <c r="AU98" i="2"/>
  <c r="AK17" i="2"/>
  <c r="AU23" i="2"/>
  <c r="AM23" i="2"/>
  <c r="H181" i="2" l="1"/>
  <c r="H182" i="2"/>
  <c r="I131" i="2"/>
  <c r="I132" i="2" s="1"/>
  <c r="J131" i="2" s="1"/>
  <c r="J132" i="2" s="1"/>
  <c r="G106" i="2"/>
  <c r="G107" i="2" s="1"/>
  <c r="H106" i="2" s="1"/>
  <c r="H107" i="2" s="1"/>
  <c r="I106" i="2" s="1"/>
  <c r="I107" i="2" s="1"/>
  <c r="J106" i="2" s="1"/>
  <c r="J107" i="2" s="1"/>
  <c r="K106" i="2" s="1"/>
  <c r="K107" i="2" s="1"/>
  <c r="L106" i="2" s="1"/>
  <c r="L107" i="2" s="1"/>
  <c r="M106" i="2" s="1"/>
  <c r="M107" i="2" s="1"/>
  <c r="N107" i="2" s="1"/>
  <c r="N109" i="2" s="1"/>
  <c r="C14" i="19" s="1"/>
  <c r="R212" i="2"/>
  <c r="R213" i="2" s="1"/>
  <c r="S212" i="2" s="1"/>
  <c r="S213" i="2" s="1"/>
  <c r="T212" i="2" s="1"/>
  <c r="T213" i="2" s="1"/>
  <c r="U212" i="2" s="1"/>
  <c r="U213" i="2" s="1"/>
  <c r="V212" i="2" s="1"/>
  <c r="V213" i="2" s="1"/>
  <c r="W212" i="2" s="1"/>
  <c r="W213" i="2" s="1"/>
  <c r="X212" i="2" s="1"/>
  <c r="X213" i="2" s="1"/>
  <c r="Y212" i="2" s="1"/>
  <c r="Y213" i="2" s="1"/>
  <c r="Z212" i="2" s="1"/>
  <c r="Z213" i="2" s="1"/>
  <c r="AA212" i="2" s="1"/>
  <c r="AA213" i="2" s="1"/>
  <c r="AB212" i="2" s="1"/>
  <c r="AB213" i="2" s="1"/>
  <c r="AC212" i="2" s="1"/>
  <c r="AC213" i="2" s="1"/>
  <c r="AD212" i="2" s="1"/>
  <c r="AD213" i="2" s="1"/>
  <c r="AE212" i="2" s="1"/>
  <c r="AE213" i="2" s="1"/>
  <c r="AF212" i="2" s="1"/>
  <c r="AF213" i="2" s="1"/>
  <c r="AG213" i="2" s="1"/>
  <c r="N267" i="2"/>
  <c r="O112" i="2"/>
  <c r="O113" i="2" s="1"/>
  <c r="P112" i="2" s="1"/>
  <c r="P113" i="2" s="1"/>
  <c r="Q112" i="2" s="1"/>
  <c r="Q113" i="2" s="1"/>
  <c r="R112" i="2" s="1"/>
  <c r="R113" i="2" s="1"/>
  <c r="S112" i="2" s="1"/>
  <c r="S113" i="2" s="1"/>
  <c r="T112" i="2" s="1"/>
  <c r="T113" i="2" s="1"/>
  <c r="U112" i="2" s="1"/>
  <c r="U113" i="2" s="1"/>
  <c r="V112" i="2" s="1"/>
  <c r="V113" i="2" s="1"/>
  <c r="W112" i="2" s="1"/>
  <c r="W113" i="2" s="1"/>
  <c r="X112" i="2" s="1"/>
  <c r="X113" i="2" s="1"/>
  <c r="Y112" i="2" s="1"/>
  <c r="Y113" i="2" s="1"/>
  <c r="Z112" i="2" s="1"/>
  <c r="Z113" i="2" s="1"/>
  <c r="AA112" i="2" s="1"/>
  <c r="AA113" i="2" s="1"/>
  <c r="AB112" i="2" s="1"/>
  <c r="AB113" i="2" s="1"/>
  <c r="AC112" i="2" s="1"/>
  <c r="AC113" i="2" s="1"/>
  <c r="AD112" i="2" s="1"/>
  <c r="AD113" i="2" s="1"/>
  <c r="AE112" i="2" s="1"/>
  <c r="AE113" i="2" s="1"/>
  <c r="AF112" i="2" s="1"/>
  <c r="AF113" i="2" s="1"/>
  <c r="AG113" i="2" s="1"/>
  <c r="AG115" i="2" s="1"/>
  <c r="D14" i="19" s="1"/>
  <c r="AA118" i="2"/>
  <c r="AA119" i="2" s="1"/>
  <c r="AB118" i="2" s="1"/>
  <c r="AB119" i="2" s="1"/>
  <c r="AC118" i="2" s="1"/>
  <c r="AC119" i="2" s="1"/>
  <c r="AD118" i="2" s="1"/>
  <c r="AD119" i="2" s="1"/>
  <c r="AE118" i="2" s="1"/>
  <c r="AE119" i="2" s="1"/>
  <c r="AF118" i="2" s="1"/>
  <c r="AF119" i="2" s="1"/>
  <c r="AG118" i="2" s="1"/>
  <c r="AG119" i="2" s="1"/>
  <c r="AH118" i="2" s="1"/>
  <c r="AH119" i="2" s="1"/>
  <c r="AI118" i="2" s="1"/>
  <c r="AI119" i="2" s="1"/>
  <c r="AJ118" i="2" s="1"/>
  <c r="AJ119" i="2" s="1"/>
  <c r="AK118" i="2" s="1"/>
  <c r="AK119" i="2" s="1"/>
  <c r="AL118" i="2" s="1"/>
  <c r="AL119" i="2" s="1"/>
  <c r="AM118" i="2" s="1"/>
  <c r="AM119" i="2" s="1"/>
  <c r="AN118" i="2" s="1"/>
  <c r="AN119" i="2" s="1"/>
  <c r="AO118" i="2" s="1"/>
  <c r="AO119" i="2" s="1"/>
  <c r="AP118" i="2" s="1"/>
  <c r="AP119" i="2" s="1"/>
  <c r="AQ118" i="2" s="1"/>
  <c r="AQ119" i="2" s="1"/>
  <c r="AR118" i="2" s="1"/>
  <c r="AR119" i="2" s="1"/>
  <c r="AS119" i="2" s="1"/>
  <c r="AS121" i="2" s="1"/>
  <c r="E14" i="19" s="1"/>
  <c r="N270" i="2"/>
  <c r="N269" i="2"/>
  <c r="N268" i="2"/>
  <c r="N266" i="2"/>
  <c r="G206" i="2"/>
  <c r="G207" i="2" s="1"/>
  <c r="H206" i="2" s="1"/>
  <c r="H207" i="2" s="1"/>
  <c r="I206" i="2" s="1"/>
  <c r="I207" i="2" s="1"/>
  <c r="J206" i="2" s="1"/>
  <c r="J207" i="2" s="1"/>
  <c r="K206" i="2" s="1"/>
  <c r="K207" i="2" s="1"/>
  <c r="L206" i="2" s="1"/>
  <c r="L207" i="2" s="1"/>
  <c r="M206" i="2" s="1"/>
  <c r="M207" i="2" s="1"/>
  <c r="N207" i="2" s="1"/>
  <c r="AA218" i="2"/>
  <c r="AA219" i="2" s="1"/>
  <c r="AB218" i="2" s="1"/>
  <c r="AB219" i="2" s="1"/>
  <c r="AC218" i="2" s="1"/>
  <c r="AC219" i="2" s="1"/>
  <c r="AD218" i="2" s="1"/>
  <c r="AD219" i="2" s="1"/>
  <c r="AE218" i="2" s="1"/>
  <c r="AE219" i="2" s="1"/>
  <c r="AF218" i="2" s="1"/>
  <c r="AF219" i="2" s="1"/>
  <c r="AG218" i="2" s="1"/>
  <c r="AG219" i="2" s="1"/>
  <c r="AH218" i="2" s="1"/>
  <c r="AH219" i="2" s="1"/>
  <c r="AI218" i="2" s="1"/>
  <c r="AI219" i="2" s="1"/>
  <c r="AJ218" i="2" s="1"/>
  <c r="AJ219" i="2" s="1"/>
  <c r="AK218" i="2" s="1"/>
  <c r="AK219" i="2" s="1"/>
  <c r="AL218" i="2" s="1"/>
  <c r="AL219" i="2" s="1"/>
  <c r="AM218" i="2" s="1"/>
  <c r="AM219" i="2" s="1"/>
  <c r="AN218" i="2" s="1"/>
  <c r="AN219" i="2" s="1"/>
  <c r="AO218" i="2" s="1"/>
  <c r="AO219" i="2" s="1"/>
  <c r="AP218" i="2" s="1"/>
  <c r="AP219" i="2" s="1"/>
  <c r="AQ218" i="2" s="1"/>
  <c r="AQ219" i="2" s="1"/>
  <c r="AR218" i="2" s="1"/>
  <c r="AR219" i="2" s="1"/>
  <c r="AS219" i="2" s="1"/>
  <c r="AA168" i="2"/>
  <c r="AA169" i="2" s="1"/>
  <c r="AB168" i="2" s="1"/>
  <c r="AB169" i="2" s="1"/>
  <c r="AC168" i="2" s="1"/>
  <c r="AC169" i="2" s="1"/>
  <c r="AD168" i="2" s="1"/>
  <c r="AD169" i="2" s="1"/>
  <c r="AE168" i="2" s="1"/>
  <c r="AE169" i="2" s="1"/>
  <c r="AF168" i="2" s="1"/>
  <c r="AF169" i="2" s="1"/>
  <c r="AG168" i="2" s="1"/>
  <c r="AG169" i="2" s="1"/>
  <c r="AH168" i="2" s="1"/>
  <c r="AH169" i="2" s="1"/>
  <c r="AI168" i="2" s="1"/>
  <c r="AI169" i="2" s="1"/>
  <c r="AJ168" i="2" s="1"/>
  <c r="AJ169" i="2" s="1"/>
  <c r="AK168" i="2" s="1"/>
  <c r="AK169" i="2" s="1"/>
  <c r="AL168" i="2" s="1"/>
  <c r="AL169" i="2" s="1"/>
  <c r="AM168" i="2" s="1"/>
  <c r="AM169" i="2" s="1"/>
  <c r="AN168" i="2" s="1"/>
  <c r="AN169" i="2" s="1"/>
  <c r="AO168" i="2" s="1"/>
  <c r="AO169" i="2" s="1"/>
  <c r="AP168" i="2" s="1"/>
  <c r="AP169" i="2" s="1"/>
  <c r="AQ168" i="2" s="1"/>
  <c r="AQ169" i="2" s="1"/>
  <c r="AR168" i="2" s="1"/>
  <c r="AR169" i="2" s="1"/>
  <c r="AS169" i="2" s="1"/>
  <c r="R162" i="2"/>
  <c r="R163" i="2" s="1"/>
  <c r="S162" i="2" s="1"/>
  <c r="S163" i="2" s="1"/>
  <c r="T162" i="2" s="1"/>
  <c r="T163" i="2" s="1"/>
  <c r="U162" i="2" s="1"/>
  <c r="U163" i="2" s="1"/>
  <c r="V162" i="2" s="1"/>
  <c r="V163" i="2" s="1"/>
  <c r="W162" i="2" s="1"/>
  <c r="W163" i="2" s="1"/>
  <c r="X162" i="2" s="1"/>
  <c r="X163" i="2" s="1"/>
  <c r="Y162" i="2" s="1"/>
  <c r="Y163" i="2" s="1"/>
  <c r="Z162" i="2" s="1"/>
  <c r="Z163" i="2" s="1"/>
  <c r="AA162" i="2" s="1"/>
  <c r="AA163" i="2" s="1"/>
  <c r="AB162" i="2" s="1"/>
  <c r="AB163" i="2" s="1"/>
  <c r="AC162" i="2" s="1"/>
  <c r="AC163" i="2" s="1"/>
  <c r="AD162" i="2" s="1"/>
  <c r="AD163" i="2" s="1"/>
  <c r="AE162" i="2" s="1"/>
  <c r="AE163" i="2" s="1"/>
  <c r="AF162" i="2" s="1"/>
  <c r="AF163" i="2" s="1"/>
  <c r="AG163" i="2" s="1"/>
  <c r="G156" i="2"/>
  <c r="G157" i="2" s="1"/>
  <c r="H156" i="2" s="1"/>
  <c r="H157" i="2" s="1"/>
  <c r="I156" i="2" s="1"/>
  <c r="I157" i="2" s="1"/>
  <c r="J156" i="2" s="1"/>
  <c r="J157" i="2" s="1"/>
  <c r="K156" i="2" s="1"/>
  <c r="K157" i="2" s="1"/>
  <c r="L156" i="2" s="1"/>
  <c r="L157" i="2" s="1"/>
  <c r="M156" i="2" s="1"/>
  <c r="M157" i="2" s="1"/>
  <c r="N157" i="2" s="1"/>
  <c r="V277" i="2"/>
  <c r="AG278" i="2" s="1"/>
  <c r="AG164" i="2" s="1"/>
  <c r="V279" i="2"/>
  <c r="AG279" i="2" s="1"/>
  <c r="AS291" i="2"/>
  <c r="AS220" i="2" s="1"/>
  <c r="AS292" i="2"/>
  <c r="AS290" i="2"/>
  <c r="AS289" i="2"/>
  <c r="AS170" i="2" s="1"/>
  <c r="AS288" i="2"/>
  <c r="AS20" i="2"/>
  <c r="AS45" i="2"/>
  <c r="N11" i="2"/>
  <c r="N12" i="2" s="1"/>
  <c r="N13" i="2" s="1"/>
  <c r="O12" i="2" s="1"/>
  <c r="O13" i="2" s="1"/>
  <c r="Q275" i="2"/>
  <c r="D55" i="2"/>
  <c r="Q274" i="2"/>
  <c r="K5" i="2"/>
  <c r="Y11" i="2"/>
  <c r="V11" i="2"/>
  <c r="AA17" i="2"/>
  <c r="W11" i="2"/>
  <c r="F5" i="2"/>
  <c r="F6" i="2" s="1"/>
  <c r="F7" i="2" s="1"/>
  <c r="H5" i="2"/>
  <c r="M5" i="2"/>
  <c r="L5" i="2"/>
  <c r="E30" i="2"/>
  <c r="D30" i="2"/>
  <c r="X11" i="2"/>
  <c r="R11" i="2"/>
  <c r="J5" i="2"/>
  <c r="S11" i="2"/>
  <c r="Z17" i="2"/>
  <c r="Z18" i="2" s="1"/>
  <c r="Z19" i="2" s="1"/>
  <c r="G5" i="2"/>
  <c r="I5" i="2"/>
  <c r="U11" i="2"/>
  <c r="T11" i="2"/>
  <c r="T23" i="5"/>
  <c r="R23" i="5"/>
  <c r="R33" i="5"/>
  <c r="U23" i="5"/>
  <c r="T33" i="5"/>
  <c r="U33" i="5"/>
  <c r="O62" i="2"/>
  <c r="O63" i="2" s="1"/>
  <c r="AA93" i="2"/>
  <c r="AA94" i="2" s="1"/>
  <c r="O87" i="2"/>
  <c r="O88" i="2" s="1"/>
  <c r="AM49" i="2"/>
  <c r="AM50" i="2" s="1"/>
  <c r="F81" i="2"/>
  <c r="F82" i="2" s="1"/>
  <c r="AL99" i="2"/>
  <c r="AL100" i="2" s="1"/>
  <c r="Z68" i="2"/>
  <c r="Z69" i="2" s="1"/>
  <c r="AL24" i="2"/>
  <c r="AL25" i="2" s="1"/>
  <c r="AM74" i="2"/>
  <c r="AM75" i="2" s="1"/>
  <c r="Z43" i="2"/>
  <c r="Z44" i="2" s="1"/>
  <c r="C37" i="19" l="1"/>
  <c r="E37" i="19"/>
  <c r="D37" i="19"/>
  <c r="I181" i="2"/>
  <c r="I182" i="2"/>
  <c r="K131" i="2"/>
  <c r="K132" i="2" s="1"/>
  <c r="AG273" i="2"/>
  <c r="AG275" i="2"/>
  <c r="AG64" i="2" s="1"/>
  <c r="AG281" i="2"/>
  <c r="AG280" i="2"/>
  <c r="AG214" i="2" s="1"/>
  <c r="AG215" i="2" s="1"/>
  <c r="AG277" i="2"/>
  <c r="AG274" i="2"/>
  <c r="AG276" i="2"/>
  <c r="AG89" i="2" s="1"/>
  <c r="AS221" i="2"/>
  <c r="AS171" i="2"/>
  <c r="E15" i="19" s="1"/>
  <c r="E38" i="19" s="1"/>
  <c r="AG165" i="2"/>
  <c r="D15" i="19" s="1"/>
  <c r="D38" i="19" s="1"/>
  <c r="P61" i="2"/>
  <c r="P62" i="2" s="1"/>
  <c r="P63" i="2" s="1"/>
  <c r="Q36" i="2"/>
  <c r="Q61" i="2"/>
  <c r="P36" i="2"/>
  <c r="G6" i="2"/>
  <c r="G7" i="2" s="1"/>
  <c r="H6" i="2" s="1"/>
  <c r="H7" i="2" s="1"/>
  <c r="D56" i="2"/>
  <c r="D57" i="2" s="1"/>
  <c r="E56" i="2" s="1"/>
  <c r="E57" i="2" s="1"/>
  <c r="F56" i="2" s="1"/>
  <c r="F57" i="2" s="1"/>
  <c r="G56" i="2" s="1"/>
  <c r="G57" i="2" s="1"/>
  <c r="H56" i="2" s="1"/>
  <c r="H57" i="2" s="1"/>
  <c r="AA68" i="2"/>
  <c r="AA69" i="2" s="1"/>
  <c r="P87" i="2"/>
  <c r="P88" i="2" s="1"/>
  <c r="AM99" i="2"/>
  <c r="AM100" i="2" s="1"/>
  <c r="AB93" i="2"/>
  <c r="AB94" i="2" s="1"/>
  <c r="AA18" i="2"/>
  <c r="AA19" i="2" s="1"/>
  <c r="AM24" i="2"/>
  <c r="AM25" i="2" s="1"/>
  <c r="AN49" i="2"/>
  <c r="AN50" i="2" s="1"/>
  <c r="G81" i="2"/>
  <c r="G82" i="2" s="1"/>
  <c r="N37" i="2"/>
  <c r="N38" i="2" s="1"/>
  <c r="AN74" i="2"/>
  <c r="AN75" i="2" s="1"/>
  <c r="P12" i="2"/>
  <c r="P13" i="2" s="1"/>
  <c r="AA43" i="2"/>
  <c r="AA44" i="2" s="1"/>
  <c r="J181" i="2" l="1"/>
  <c r="J182" i="2" s="1"/>
  <c r="L131" i="2"/>
  <c r="L132" i="2" s="1"/>
  <c r="M131" i="2" s="1"/>
  <c r="M132" i="2" s="1"/>
  <c r="N132" i="2" s="1"/>
  <c r="N134" i="2" s="1"/>
  <c r="AG39" i="2"/>
  <c r="AG14" i="2"/>
  <c r="Q62" i="2"/>
  <c r="Q63" i="2" s="1"/>
  <c r="D31" i="2"/>
  <c r="D32" i="2" s="1"/>
  <c r="H81" i="2"/>
  <c r="H82" i="2" s="1"/>
  <c r="AN99" i="2"/>
  <c r="AN100" i="2" s="1"/>
  <c r="Q12" i="2"/>
  <c r="Q13" i="2" s="1"/>
  <c r="I56" i="2"/>
  <c r="I57" i="2" s="1"/>
  <c r="AB43" i="2"/>
  <c r="AB44" i="2" s="1"/>
  <c r="O37" i="2"/>
  <c r="O38" i="2" s="1"/>
  <c r="AO74" i="2"/>
  <c r="AO75" i="2" s="1"/>
  <c r="AC93" i="2"/>
  <c r="AC94" i="2" s="1"/>
  <c r="AO49" i="2"/>
  <c r="AO50" i="2" s="1"/>
  <c r="I6" i="2"/>
  <c r="I7" i="2" s="1"/>
  <c r="AN24" i="2"/>
  <c r="AN25" i="2" s="1"/>
  <c r="AB68" i="2"/>
  <c r="AB69" i="2" s="1"/>
  <c r="AB18" i="2"/>
  <c r="AB19" i="2" s="1"/>
  <c r="Q87" i="2"/>
  <c r="Q88" i="2" s="1"/>
  <c r="K181" i="2" l="1"/>
  <c r="K182" i="2"/>
  <c r="E31" i="2"/>
  <c r="E32" i="2" s="1"/>
  <c r="P37" i="2"/>
  <c r="P38" i="2" s="1"/>
  <c r="I81" i="2"/>
  <c r="I82" i="2" s="1"/>
  <c r="AD93" i="2"/>
  <c r="AD94" i="2" s="1"/>
  <c r="R87" i="2"/>
  <c r="R88" i="2" s="1"/>
  <c r="J6" i="2"/>
  <c r="J7" i="2" s="1"/>
  <c r="AC18" i="2"/>
  <c r="AC19" i="2" s="1"/>
  <c r="R12" i="2"/>
  <c r="R13" i="2" s="1"/>
  <c r="AP74" i="2"/>
  <c r="AP75" i="2" s="1"/>
  <c r="AP49" i="2"/>
  <c r="AP50" i="2" s="1"/>
  <c r="AO99" i="2"/>
  <c r="AO100" i="2" s="1"/>
  <c r="R62" i="2"/>
  <c r="R63" i="2" s="1"/>
  <c r="J56" i="2"/>
  <c r="J57" i="2" s="1"/>
  <c r="AO24" i="2"/>
  <c r="AO25" i="2" s="1"/>
  <c r="AC43" i="2"/>
  <c r="AC44" i="2" s="1"/>
  <c r="AC68" i="2"/>
  <c r="AC69" i="2" s="1"/>
  <c r="L181" i="2" l="1"/>
  <c r="L182" i="2" s="1"/>
  <c r="M181" i="2" s="1"/>
  <c r="M182" i="2" s="1"/>
  <c r="N182" i="2" s="1"/>
  <c r="N184" i="2" s="1"/>
  <c r="F31" i="2"/>
  <c r="F32" i="2" s="1"/>
  <c r="K6" i="2"/>
  <c r="K7" i="2" s="1"/>
  <c r="AD18" i="2"/>
  <c r="AD19" i="2" s="1"/>
  <c r="AD43" i="2"/>
  <c r="AD44" i="2" s="1"/>
  <c r="AP99" i="2"/>
  <c r="AP100" i="2" s="1"/>
  <c r="AQ49" i="2"/>
  <c r="AQ50" i="2" s="1"/>
  <c r="AE93" i="2"/>
  <c r="AE94" i="2" s="1"/>
  <c r="K56" i="2"/>
  <c r="K57" i="2" s="1"/>
  <c r="AD68" i="2"/>
  <c r="AD69" i="2" s="1"/>
  <c r="J81" i="2"/>
  <c r="J82" i="2" s="1"/>
  <c r="S87" i="2"/>
  <c r="S88" i="2" s="1"/>
  <c r="S12" i="2"/>
  <c r="S13" i="2" s="1"/>
  <c r="Q37" i="2"/>
  <c r="Q38" i="2" s="1"/>
  <c r="AP24" i="2"/>
  <c r="AP25" i="2" s="1"/>
  <c r="S62" i="2"/>
  <c r="S63" i="2" s="1"/>
  <c r="AQ74" i="2"/>
  <c r="AQ75" i="2" s="1"/>
  <c r="G31" i="2" l="1"/>
  <c r="G32" i="2" s="1"/>
  <c r="R37" i="2"/>
  <c r="R38" i="2" s="1"/>
  <c r="AE43" i="2"/>
  <c r="AE44" i="2" s="1"/>
  <c r="T12" i="2"/>
  <c r="T13" i="2" s="1"/>
  <c r="K81" i="2"/>
  <c r="K82" i="2" s="1"/>
  <c r="T87" i="2"/>
  <c r="T88" i="2" s="1"/>
  <c r="AQ99" i="2"/>
  <c r="AQ100" i="2" s="1"/>
  <c r="AF93" i="2"/>
  <c r="AF94" i="2" s="1"/>
  <c r="L6" i="2"/>
  <c r="L7" i="2" s="1"/>
  <c r="AE68" i="2"/>
  <c r="AE69" i="2" s="1"/>
  <c r="AE18" i="2"/>
  <c r="AE19" i="2" s="1"/>
  <c r="L56" i="2"/>
  <c r="L57" i="2" s="1"/>
  <c r="AR74" i="2"/>
  <c r="AR75" i="2" s="1"/>
  <c r="T62" i="2"/>
  <c r="T63" i="2" s="1"/>
  <c r="AR49" i="2"/>
  <c r="AR50" i="2" s="1"/>
  <c r="AQ24" i="2"/>
  <c r="AQ25" i="2" s="1"/>
  <c r="H31" i="2" l="1"/>
  <c r="H32" i="2" s="1"/>
  <c r="L81" i="2"/>
  <c r="L82" i="2" s="1"/>
  <c r="U12" i="2"/>
  <c r="U13" i="2" s="1"/>
  <c r="M56" i="2"/>
  <c r="M57" i="2" s="1"/>
  <c r="N57" i="2" s="1"/>
  <c r="AR24" i="2"/>
  <c r="AR25" i="2" s="1"/>
  <c r="AF43" i="2"/>
  <c r="AF44" i="2" s="1"/>
  <c r="AS49" i="2"/>
  <c r="AS50" i="2" s="1"/>
  <c r="AG93" i="2"/>
  <c r="AG94" i="2" s="1"/>
  <c r="U62" i="2"/>
  <c r="U63" i="2" s="1"/>
  <c r="AF18" i="2"/>
  <c r="AF19" i="2" s="1"/>
  <c r="AR99" i="2"/>
  <c r="AR100" i="2" s="1"/>
  <c r="S37" i="2"/>
  <c r="S38" i="2" s="1"/>
  <c r="AF68" i="2"/>
  <c r="AF69" i="2" s="1"/>
  <c r="AS74" i="2"/>
  <c r="AS75" i="2" s="1"/>
  <c r="M6" i="2"/>
  <c r="M7" i="2" s="1"/>
  <c r="U87" i="2"/>
  <c r="U88" i="2" s="1"/>
  <c r="I31" i="2" l="1"/>
  <c r="I32" i="2" s="1"/>
  <c r="T37" i="2"/>
  <c r="T38" i="2" s="1"/>
  <c r="AS24" i="2"/>
  <c r="AS25" i="2" s="1"/>
  <c r="V87" i="2"/>
  <c r="V88" i="2" s="1"/>
  <c r="AT49" i="2"/>
  <c r="AT50" i="2" s="1"/>
  <c r="V62" i="2"/>
  <c r="V63" i="2" s="1"/>
  <c r="AT74" i="2"/>
  <c r="AT75" i="2" s="1"/>
  <c r="AG18" i="2"/>
  <c r="AG19" i="2" s="1"/>
  <c r="V12" i="2"/>
  <c r="V13" i="2" s="1"/>
  <c r="N7" i="2"/>
  <c r="M81" i="2"/>
  <c r="M82" i="2" s="1"/>
  <c r="N82" i="2" s="1"/>
  <c r="AH93" i="2"/>
  <c r="AH94" i="2" s="1"/>
  <c r="AG68" i="2"/>
  <c r="AG69" i="2" s="1"/>
  <c r="AS99" i="2"/>
  <c r="AS100" i="2" s="1"/>
  <c r="AG43" i="2"/>
  <c r="AG44" i="2" s="1"/>
  <c r="J31" i="2" l="1"/>
  <c r="J32" i="2" s="1"/>
  <c r="AU49" i="2"/>
  <c r="AU50" i="2" s="1"/>
  <c r="W87" i="2"/>
  <c r="W88" i="2" s="1"/>
  <c r="U37" i="2"/>
  <c r="U38" i="2" s="1"/>
  <c r="AH68" i="2"/>
  <c r="AH69" i="2" s="1"/>
  <c r="AU74" i="2"/>
  <c r="AU75" i="2" s="1"/>
  <c r="AT24" i="2"/>
  <c r="AT25" i="2" s="1"/>
  <c r="AH18" i="2"/>
  <c r="AH19" i="2" s="1"/>
  <c r="W62" i="2"/>
  <c r="W63" i="2" s="1"/>
  <c r="AH43" i="2"/>
  <c r="AH44" i="2" s="1"/>
  <c r="AT99" i="2"/>
  <c r="AT100" i="2" s="1"/>
  <c r="AI93" i="2"/>
  <c r="AI94" i="2" s="1"/>
  <c r="W12" i="2"/>
  <c r="W13" i="2" s="1"/>
  <c r="K31" i="2" l="1"/>
  <c r="K32" i="2" s="1"/>
  <c r="AV74" i="2"/>
  <c r="AV75" i="2" s="1"/>
  <c r="AU99" i="2"/>
  <c r="AU100" i="2" s="1"/>
  <c r="X87" i="2"/>
  <c r="X88" i="2" s="1"/>
  <c r="X12" i="2"/>
  <c r="X13" i="2" s="1"/>
  <c r="AI43" i="2"/>
  <c r="AI44" i="2" s="1"/>
  <c r="AU24" i="2"/>
  <c r="AU25" i="2" s="1"/>
  <c r="AJ93" i="2"/>
  <c r="AJ94" i="2" s="1"/>
  <c r="AI68" i="2"/>
  <c r="AI69" i="2" s="1"/>
  <c r="V37" i="2"/>
  <c r="V38" i="2" s="1"/>
  <c r="X62" i="2"/>
  <c r="X63" i="2" s="1"/>
  <c r="AV49" i="2"/>
  <c r="AV50" i="2" s="1"/>
  <c r="AI18" i="2"/>
  <c r="AI19" i="2" s="1"/>
  <c r="L31" i="2" l="1"/>
  <c r="L32" i="2" s="1"/>
  <c r="AV24" i="2"/>
  <c r="AV25" i="2" s="1"/>
  <c r="AJ68" i="2"/>
  <c r="AJ69" i="2" s="1"/>
  <c r="AJ43" i="2"/>
  <c r="AJ44" i="2" s="1"/>
  <c r="W37" i="2"/>
  <c r="W38" i="2" s="1"/>
  <c r="Y12" i="2"/>
  <c r="Y13" i="2" s="1"/>
  <c r="AK93" i="2"/>
  <c r="AK94" i="2" s="1"/>
  <c r="AJ18" i="2"/>
  <c r="AJ19" i="2" s="1"/>
  <c r="AW74" i="2"/>
  <c r="AW75" i="2" s="1"/>
  <c r="Y62" i="2"/>
  <c r="Y63" i="2" s="1"/>
  <c r="AV99" i="2"/>
  <c r="AV100" i="2" s="1"/>
  <c r="AW49" i="2"/>
  <c r="AW50" i="2" s="1"/>
  <c r="Y87" i="2"/>
  <c r="Y88" i="2" s="1"/>
  <c r="AX49" i="2" l="1"/>
  <c r="AX50" i="2" s="1"/>
  <c r="AX74" i="2"/>
  <c r="AX75" i="2" s="1"/>
  <c r="M31" i="2"/>
  <c r="M32" i="2" s="1"/>
  <c r="Z12" i="2"/>
  <c r="Z13" i="2" s="1"/>
  <c r="X37" i="2"/>
  <c r="X38" i="2" s="1"/>
  <c r="AL93" i="2"/>
  <c r="AL94" i="2" s="1"/>
  <c r="AK43" i="2"/>
  <c r="AK44" i="2" s="1"/>
  <c r="AK18" i="2"/>
  <c r="AK19" i="2" s="1"/>
  <c r="Z62" i="2"/>
  <c r="Z63" i="2" s="1"/>
  <c r="AK68" i="2"/>
  <c r="AK69" i="2" s="1"/>
  <c r="AW24" i="2"/>
  <c r="AW25" i="2" s="1"/>
  <c r="AW99" i="2"/>
  <c r="AW100" i="2" s="1"/>
  <c r="Z87" i="2"/>
  <c r="Z88" i="2" s="1"/>
  <c r="AY74" i="2" l="1"/>
  <c r="AY75" i="2" s="1"/>
  <c r="AX24" i="2"/>
  <c r="AX25" i="2" s="1"/>
  <c r="AX99" i="2"/>
  <c r="AX100" i="2" s="1"/>
  <c r="AY49" i="2"/>
  <c r="AY50" i="2" s="1"/>
  <c r="N32" i="2"/>
  <c r="AA87" i="2"/>
  <c r="AA88" i="2" s="1"/>
  <c r="AL43" i="2"/>
  <c r="AL44" i="2" s="1"/>
  <c r="AA62" i="2"/>
  <c r="AA63" i="2" s="1"/>
  <c r="AM93" i="2"/>
  <c r="AM94" i="2" s="1"/>
  <c r="AL18" i="2"/>
  <c r="AL19" i="2" s="1"/>
  <c r="Y37" i="2"/>
  <c r="Y38" i="2" s="1"/>
  <c r="AL68" i="2"/>
  <c r="AL69" i="2" s="1"/>
  <c r="AA12" i="2"/>
  <c r="AA13" i="2" s="1"/>
  <c r="AZ74" i="2" l="1"/>
  <c r="AZ75" i="2" s="1"/>
  <c r="AZ49" i="2"/>
  <c r="AZ50" i="2" s="1"/>
  <c r="AY99" i="2"/>
  <c r="AY100" i="2" s="1"/>
  <c r="AY24" i="2"/>
  <c r="AY25" i="2" s="1"/>
  <c r="Z37" i="2"/>
  <c r="Z38" i="2" s="1"/>
  <c r="AN93" i="2"/>
  <c r="AN94" i="2" s="1"/>
  <c r="AB62" i="2"/>
  <c r="AB63" i="2" s="1"/>
  <c r="AM68" i="2"/>
  <c r="AM69" i="2" s="1"/>
  <c r="AM43" i="2"/>
  <c r="AM44" i="2" s="1"/>
  <c r="AM18" i="2"/>
  <c r="AM19" i="2" s="1"/>
  <c r="AB87" i="2"/>
  <c r="AB88" i="2" s="1"/>
  <c r="AB12" i="2"/>
  <c r="AB13" i="2" s="1"/>
  <c r="BA49" i="2" l="1"/>
  <c r="BA50" i="2" s="1"/>
  <c r="AZ24" i="2"/>
  <c r="AZ25" i="2" s="1"/>
  <c r="BA74" i="2"/>
  <c r="BA75" i="2" s="1"/>
  <c r="AZ99" i="2"/>
  <c r="AZ100" i="2" s="1"/>
  <c r="N83" i="2"/>
  <c r="N84" i="2" s="1"/>
  <c r="C13" i="19" s="1"/>
  <c r="C8" i="19" s="1"/>
  <c r="N8" i="2"/>
  <c r="N9" i="2" s="1"/>
  <c r="C10" i="19" s="1"/>
  <c r="C5" i="19" s="1"/>
  <c r="AN68" i="2"/>
  <c r="AN69" i="2" s="1"/>
  <c r="AN43" i="2"/>
  <c r="AN44" i="2" s="1"/>
  <c r="AC62" i="2"/>
  <c r="AC63" i="2" s="1"/>
  <c r="AC12" i="2"/>
  <c r="AC13" i="2" s="1"/>
  <c r="AC87" i="2"/>
  <c r="AC88" i="2" s="1"/>
  <c r="AO93" i="2"/>
  <c r="AO94" i="2" s="1"/>
  <c r="AA37" i="2"/>
  <c r="AA38" i="2" s="1"/>
  <c r="AN18" i="2"/>
  <c r="AN19" i="2" s="1"/>
  <c r="C33" i="19" l="1"/>
  <c r="C36" i="19"/>
  <c r="J36" i="19" s="1"/>
  <c r="N208" i="2"/>
  <c r="N209" i="2" s="1"/>
  <c r="N158" i="2"/>
  <c r="N159" i="2" s="1"/>
  <c r="C15" i="19" s="1"/>
  <c r="C38" i="19" s="1"/>
  <c r="BA24" i="2"/>
  <c r="BA25" i="2" s="1"/>
  <c r="BA99" i="2"/>
  <c r="BA100" i="2" s="1"/>
  <c r="BB74" i="2"/>
  <c r="BB75" i="2" s="1"/>
  <c r="BB49" i="2"/>
  <c r="BB50" i="2" s="1"/>
  <c r="N58" i="2"/>
  <c r="N59" i="2" s="1"/>
  <c r="C12" i="19" s="1"/>
  <c r="C7" i="19" s="1"/>
  <c r="N33" i="2"/>
  <c r="N34" i="2" s="1"/>
  <c r="C11" i="19" s="1"/>
  <c r="C6" i="19" s="1"/>
  <c r="AD87" i="2"/>
  <c r="AD88" i="2" s="1"/>
  <c r="AD12" i="2"/>
  <c r="AD13" i="2" s="1"/>
  <c r="AO68" i="2"/>
  <c r="AO69" i="2" s="1"/>
  <c r="AO18" i="2"/>
  <c r="AO19" i="2" s="1"/>
  <c r="AD62" i="2"/>
  <c r="AD63" i="2" s="1"/>
  <c r="AP93" i="2"/>
  <c r="AP94" i="2" s="1"/>
  <c r="AB37" i="2"/>
  <c r="AB38" i="2" s="1"/>
  <c r="AO43" i="2"/>
  <c r="AO44" i="2" s="1"/>
  <c r="C34" i="19" l="1"/>
  <c r="P34" i="19" s="1"/>
  <c r="C35" i="19"/>
  <c r="P35" i="19" s="1"/>
  <c r="BB99" i="2"/>
  <c r="BB100" i="2" s="1"/>
  <c r="BC74" i="2"/>
  <c r="BC75" i="2" s="1"/>
  <c r="BB24" i="2"/>
  <c r="BB25" i="2" s="1"/>
  <c r="BC49" i="2"/>
  <c r="BC50" i="2" s="1"/>
  <c r="AP68" i="2"/>
  <c r="AP69" i="2" s="1"/>
  <c r="AE12" i="2"/>
  <c r="AE13" i="2" s="1"/>
  <c r="AC37" i="2"/>
  <c r="AC38" i="2" s="1"/>
  <c r="AP43" i="2"/>
  <c r="AP44" i="2" s="1"/>
  <c r="AE87" i="2"/>
  <c r="AE88" i="2" s="1"/>
  <c r="AQ93" i="2"/>
  <c r="AQ94" i="2" s="1"/>
  <c r="AE62" i="2"/>
  <c r="AE63" i="2" s="1"/>
  <c r="AP18" i="2"/>
  <c r="AP19" i="2" s="1"/>
  <c r="J34" i="19" l="1"/>
  <c r="J35" i="19"/>
  <c r="BC24" i="2"/>
  <c r="BC25" i="2" s="1"/>
  <c r="BD74" i="2"/>
  <c r="BD75" i="2" s="1"/>
  <c r="BE75" i="2" s="1"/>
  <c r="BE77" i="2" s="1"/>
  <c r="F12" i="19" s="1"/>
  <c r="F7" i="19" s="1"/>
  <c r="BC99" i="2"/>
  <c r="BC100" i="2" s="1"/>
  <c r="BD49" i="2"/>
  <c r="BD50" i="2" s="1"/>
  <c r="BE50" i="2" s="1"/>
  <c r="BE52" i="2" s="1"/>
  <c r="F11" i="19" s="1"/>
  <c r="F6" i="19" s="1"/>
  <c r="AQ43" i="2"/>
  <c r="AQ44" i="2" s="1"/>
  <c r="AF62" i="2"/>
  <c r="AF63" i="2" s="1"/>
  <c r="AG63" i="2" s="1"/>
  <c r="AG65" i="2" s="1"/>
  <c r="D12" i="19" s="1"/>
  <c r="D7" i="19" s="1"/>
  <c r="AF12" i="2"/>
  <c r="AF13" i="2" s="1"/>
  <c r="AQ18" i="2"/>
  <c r="AQ19" i="2" s="1"/>
  <c r="AR93" i="2"/>
  <c r="AR94" i="2" s="1"/>
  <c r="AS94" i="2" s="1"/>
  <c r="AS96" i="2" s="1"/>
  <c r="E13" i="19" s="1"/>
  <c r="E8" i="19" s="1"/>
  <c r="AD37" i="2"/>
  <c r="AD38" i="2" s="1"/>
  <c r="AF87" i="2"/>
  <c r="AF88" i="2" s="1"/>
  <c r="AG88" i="2" s="1"/>
  <c r="AG90" i="2" s="1"/>
  <c r="D13" i="19" s="1"/>
  <c r="D8" i="19" s="1"/>
  <c r="AQ68" i="2"/>
  <c r="AQ69" i="2" s="1"/>
  <c r="F34" i="19" l="1"/>
  <c r="D36" i="19"/>
  <c r="K36" i="19" s="1"/>
  <c r="F35" i="19"/>
  <c r="M35" i="19" s="1"/>
  <c r="E36" i="19"/>
  <c r="L36" i="19" s="1"/>
  <c r="D35" i="19"/>
  <c r="Q35" i="19"/>
  <c r="K35" i="19"/>
  <c r="M34" i="19"/>
  <c r="S34" i="19"/>
  <c r="BD99" i="2"/>
  <c r="BD100" i="2" s="1"/>
  <c r="BE100" i="2" s="1"/>
  <c r="BE102" i="2" s="1"/>
  <c r="F13" i="19" s="1"/>
  <c r="F8" i="19" s="1"/>
  <c r="BD24" i="2"/>
  <c r="BD25" i="2" s="1"/>
  <c r="AR68" i="2"/>
  <c r="AR69" i="2" s="1"/>
  <c r="AS69" i="2" s="1"/>
  <c r="AS71" i="2" s="1"/>
  <c r="E12" i="19" s="1"/>
  <c r="E7" i="19" s="1"/>
  <c r="AR43" i="2"/>
  <c r="AR44" i="2" s="1"/>
  <c r="AS44" i="2" s="1"/>
  <c r="AS46" i="2" s="1"/>
  <c r="E11" i="19" s="1"/>
  <c r="E6" i="19" s="1"/>
  <c r="AE37" i="2"/>
  <c r="AE38" i="2" s="1"/>
  <c r="AR18" i="2"/>
  <c r="AR19" i="2" s="1"/>
  <c r="AG13" i="2"/>
  <c r="E35" i="19" l="1"/>
  <c r="L35" i="19" s="1"/>
  <c r="E34" i="19"/>
  <c r="L34" i="19" s="1"/>
  <c r="F36" i="19"/>
  <c r="M36" i="19" s="1"/>
  <c r="S35" i="19"/>
  <c r="BE25" i="2"/>
  <c r="AF37" i="2"/>
  <c r="AF38" i="2" s="1"/>
  <c r="AS19" i="2"/>
  <c r="AG15" i="2"/>
  <c r="D10" i="19" s="1"/>
  <c r="D5" i="19" s="1"/>
  <c r="R34" i="19" l="1"/>
  <c r="R35" i="19"/>
  <c r="D33" i="19"/>
  <c r="BE27" i="2"/>
  <c r="F10" i="19" s="1"/>
  <c r="F5" i="19" s="1"/>
  <c r="AG38" i="2"/>
  <c r="AS21" i="2"/>
  <c r="E10" i="19" s="1"/>
  <c r="E5" i="19" s="1"/>
  <c r="F33" i="19" l="1"/>
  <c r="E33" i="19"/>
  <c r="AG40" i="2"/>
  <c r="D11" i="19" s="1"/>
  <c r="D6" i="19" s="1"/>
  <c r="D34" i="19" l="1"/>
  <c r="K34" i="19" s="1"/>
  <c r="Q34" i="19" l="1"/>
</calcChain>
</file>

<file path=xl/sharedStrings.xml><?xml version="1.0" encoding="utf-8"?>
<sst xmlns="http://schemas.openxmlformats.org/spreadsheetml/2006/main" count="20715" uniqueCount="298">
  <si>
    <t>Deferral Period 1</t>
  </si>
  <si>
    <t>Deferral Period 2</t>
  </si>
  <si>
    <t>Deferral Period 3</t>
  </si>
  <si>
    <t>Deferral Period 4</t>
  </si>
  <si>
    <t>Deferral Period 5</t>
  </si>
  <si>
    <t>Decoupled</t>
  </si>
  <si>
    <t>Deferral</t>
  </si>
  <si>
    <t xml:space="preserve"> </t>
  </si>
  <si>
    <t>Class</t>
  </si>
  <si>
    <t>Period</t>
  </si>
  <si>
    <t>Description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</si>
  <si>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</si>
  <si>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</si>
  <si>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</si>
  <si>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</si>
  <si>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</si>
  <si>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</si>
  <si>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</si>
  <si>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</si>
  <si>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</si>
  <si>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</si>
  <si>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</si>
  <si>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</si>
  <si>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Interest</t>
  </si>
  <si>
    <t>Cumulative Deferral + Interest</t>
  </si>
  <si>
    <t>SCRF Payment Allocation</t>
  </si>
  <si>
    <t>Note: Interest on deferred balances accrue at the quarterly rate published by the FERC (see below)</t>
  </si>
  <si>
    <t>FERC Interest Rate</t>
  </si>
  <si>
    <t>50% of Excess Earnings</t>
  </si>
  <si>
    <t>SCRF Payment</t>
  </si>
  <si>
    <t>Genmo</t>
  </si>
  <si>
    <t>Revenue Class</t>
  </si>
  <si>
    <t>Rate Desc</t>
  </si>
  <si>
    <t>Bills</t>
  </si>
  <si>
    <t>kWh</t>
  </si>
  <si>
    <t>Code</t>
  </si>
  <si>
    <t>02GNSB0024-WA GEN SRVC DO</t>
  </si>
  <si>
    <t>02GNSB024F-GEN SRVC DOM/F</t>
  </si>
  <si>
    <t>02GNSB24FP-WA GEN SVC SEASONAL</t>
  </si>
  <si>
    <t>02LGSB0036-LRG GEN SVC IRG</t>
  </si>
  <si>
    <t>02NMT24135, Net metering, WA</t>
  </si>
  <si>
    <t>02NMT36135-WA NET METER LRG SVC &lt; 1000KW</t>
  </si>
  <si>
    <t>02NMT48135-WA LG SVC NET METER=&gt;1000 KW</t>
  </si>
  <si>
    <t>02OALTB15N-WA OUTD AR LGT NR</t>
  </si>
  <si>
    <t>301280-BLUE SKY REVENUE-COMMERCIAL</t>
  </si>
  <si>
    <t>02NMT40135-WA NET METERING-IRG</t>
  </si>
  <si>
    <t>301480-BLUE SKY REVENUE-IRRIGATION</t>
  </si>
  <si>
    <t>02SLCO0051-WA COMPANY STREET LIGHTING</t>
  </si>
  <si>
    <t>02NETMT135 - WA RES NET METERING</t>
  </si>
  <si>
    <t>02OALTB15R-WA OUTD AR LGT RES</t>
  </si>
  <si>
    <t>02RGNSB024-WA SMALL GENERAL SVC-RES</t>
  </si>
  <si>
    <t>COMMERCIAL SALES</t>
  </si>
  <si>
    <t>02GNSV0024-WA GEN SRVC</t>
  </si>
  <si>
    <t>02GNSV024F-WA GEN SRVC-FL</t>
  </si>
  <si>
    <t>02LGSV0036-WA LRG GEN SRV</t>
  </si>
  <si>
    <t>02LGSV048T-LRG GEN SRVC 1</t>
  </si>
  <si>
    <t>02OALT015N-WA OUTD AR LGT</t>
  </si>
  <si>
    <t>02RCFL0054-WA REC FIELD L</t>
  </si>
  <si>
    <t>INDUSTRIAL SALES</t>
  </si>
  <si>
    <t>02PRSV47TM-LRG PART REQMT</t>
  </si>
  <si>
    <t>IRRIGATION SALES</t>
  </si>
  <si>
    <t>02APSV0040-WA AG PMP SRVC</t>
  </si>
  <si>
    <t>02APSV040X-WA AG PMP SRVC</t>
  </si>
  <si>
    <t>PUBLIC STREET&amp;HIGHWAY LIGHTING</t>
  </si>
  <si>
    <t>02COSL0052-WA STR LGT SRV</t>
  </si>
  <si>
    <t>02CUSL053F-WA STR LGT SRV</t>
  </si>
  <si>
    <t>02CUSL053M-WA STR LGT SRV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</si>
  <si>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</si>
  <si>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</si>
  <si>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</si>
  <si>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</si>
  <si>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</si>
  <si>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</si>
  <si>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02NMX40135-WA NET METERING-IRG</t>
  </si>
  <si>
    <t>02RGNSB036-RES LRG GEN SVC &lt; 1000 KW</t>
  </si>
  <si>
    <t>02RNM24135-RES NET METER SMALL GEN SVC</t>
  </si>
  <si>
    <t>301380-BLUE SKY REVENUE-INDUSTRIAL</t>
  </si>
  <si>
    <t>02NMB24135-WA NET METERING</t>
  </si>
  <si>
    <t>02GN24EV45-WA ELECTRIC VEHICLE FAST CHG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</si>
  <si>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</si>
  <si>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</si>
  <si>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</si>
  <si>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</si>
  <si>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</si>
  <si>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</si>
  <si>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02LNX00300-LINE EXT 80% G</t>
  </si>
  <si>
    <t>02LNX00310 - IRG, 80% ANNUAL MIN + 80%</t>
  </si>
  <si>
    <t>02LNX00311 - LINE EXT 80% GUARANTEE</t>
  </si>
  <si>
    <t>02LNX00312 - WA IRG LINE EXT</t>
  </si>
  <si>
    <t>301270-DSM REVENUE-COMMERCIAL</t>
  </si>
  <si>
    <t>CUSTOMER COUNT - REGULAR</t>
  </si>
  <si>
    <t>INCOME TAX DEFERRAL ADJUSTMENTS</t>
  </si>
  <si>
    <t>REVENUE_ACCOUNTING ADJUSTMENTS</t>
  </si>
  <si>
    <t>02LGSV048M-WA LRG GEN SRV</t>
  </si>
  <si>
    <t>301370-DSM REVENUE-INDUSTRIAL</t>
  </si>
  <si>
    <t>301461-IRRIGATION DEMAND CHARGE ACCRUAL</t>
  </si>
  <si>
    <t>301470-DSM REVENUE-IRRIGATION</t>
  </si>
  <si>
    <t>CUSTOMER CNT - IRRIGATION</t>
  </si>
  <si>
    <t>02CFR00012-STR LGTS (CONV</t>
  </si>
  <si>
    <t>301670-DSM REVENUE-PSHL</t>
  </si>
  <si>
    <t>02BLSKY01R-BLUESKY ENERGY</t>
  </si>
  <si>
    <t>301170-DSM REVENUE-RESIDENTIAL</t>
  </si>
  <si>
    <t>301180-BLUE SKY REVENUE-RESIDENTIAL</t>
  </si>
  <si>
    <t>ALT REVENUE PROGRAM ADJUSTMENTS</t>
  </si>
  <si>
    <t>REVENUE ADJUSTMENT - DEFERRED NPC</t>
  </si>
  <si>
    <t>02RESD0016</t>
  </si>
  <si>
    <t>02NETMT135</t>
  </si>
  <si>
    <t>02RESD0017</t>
  </si>
  <si>
    <t>02RESD0018</t>
  </si>
  <si>
    <t>02RESD018X</t>
  </si>
  <si>
    <t>02RGNSB024</t>
  </si>
  <si>
    <t>02RNM24135</t>
  </si>
  <si>
    <t>02GNSB0024</t>
  </si>
  <si>
    <t>02GNSB024F</t>
  </si>
  <si>
    <t>02GNSB24FP</t>
  </si>
  <si>
    <t>02GNSV0024</t>
  </si>
  <si>
    <t>02NMT24135</t>
  </si>
  <si>
    <t>02GNSV024F</t>
  </si>
  <si>
    <t>02NMB24135</t>
  </si>
  <si>
    <t>02GN24EV45</t>
  </si>
  <si>
    <t>02RGNSB036</t>
  </si>
  <si>
    <t>02LGSB0036</t>
  </si>
  <si>
    <t>02LGSV0036</t>
  </si>
  <si>
    <t>02NMT36135</t>
  </si>
  <si>
    <t>02APSV0040</t>
  </si>
  <si>
    <t>02APSV040X</t>
  </si>
  <si>
    <t>02NMT40135</t>
  </si>
  <si>
    <t>02NMX40135</t>
  </si>
  <si>
    <t>02BLSKY01R</t>
  </si>
  <si>
    <t>NOT USED</t>
  </si>
  <si>
    <t>02BPADEBIT</t>
  </si>
  <si>
    <t>02CFR00012</t>
  </si>
  <si>
    <t>02COSL0052</t>
  </si>
  <si>
    <t>02CUSL053F</t>
  </si>
  <si>
    <t>02CUSL053M</t>
  </si>
  <si>
    <t>02LGSV048T</t>
  </si>
  <si>
    <t>02LGSV048M</t>
  </si>
  <si>
    <t>02LNX00102</t>
  </si>
  <si>
    <t>02LNX00103</t>
  </si>
  <si>
    <t>02LNX00105</t>
  </si>
  <si>
    <t>02LNX00109</t>
  </si>
  <si>
    <t>02LNX00110</t>
  </si>
  <si>
    <t>02LNX00112</t>
  </si>
  <si>
    <t>02LNX00300</t>
  </si>
  <si>
    <t>02LNX00310</t>
  </si>
  <si>
    <t>02LNX00311</t>
  </si>
  <si>
    <t>02LNX00312</t>
  </si>
  <si>
    <t>02MVSL0057</t>
  </si>
  <si>
    <t>02NMT48135</t>
  </si>
  <si>
    <t>02OALT015N</t>
  </si>
  <si>
    <t>02OALTB15N</t>
  </si>
  <si>
    <t>02OALTB15R</t>
  </si>
  <si>
    <t>02PRSV47TM</t>
  </si>
  <si>
    <t>02RCFL0054</t>
  </si>
  <si>
    <t>02RFNDCENT</t>
  </si>
  <si>
    <t>02SLCO0051</t>
  </si>
  <si>
    <t>02ZZMERGCR</t>
  </si>
  <si>
    <t>301119 - U</t>
  </si>
  <si>
    <t>301170-DSM</t>
  </si>
  <si>
    <t>301180-BLU</t>
  </si>
  <si>
    <t>301270-DSM</t>
  </si>
  <si>
    <t>301280-BLU</t>
  </si>
  <si>
    <t>301370-DSM</t>
  </si>
  <si>
    <t>301380-BLU</t>
  </si>
  <si>
    <t>301461-IRR</t>
  </si>
  <si>
    <t>301470-DSM</t>
  </si>
  <si>
    <t>301480-BLU</t>
  </si>
  <si>
    <t>301670-DSM</t>
  </si>
  <si>
    <t>ALT REVENU</t>
  </si>
  <si>
    <t>BPA BALANC</t>
  </si>
  <si>
    <t>CUSTOMER C</t>
  </si>
  <si>
    <t>INCOME TAX</t>
  </si>
  <si>
    <t>IRRIGATION</t>
  </si>
  <si>
    <t>REVENUE AD</t>
  </si>
  <si>
    <t>REVENUE_AC</t>
  </si>
  <si>
    <t>UNBILLED R</t>
  </si>
  <si>
    <t>02UPPL000R</t>
  </si>
  <si>
    <t>Decoupled Class</t>
  </si>
  <si>
    <t>Residential</t>
  </si>
  <si>
    <t>Small GS</t>
  </si>
  <si>
    <t>Large GS</t>
  </si>
  <si>
    <t>APS</t>
  </si>
  <si>
    <t>YrMo</t>
  </si>
  <si>
    <t>Mo</t>
  </si>
  <si>
    <t>RGC</t>
  </si>
  <si>
    <t>$</t>
  </si>
  <si>
    <t>B</t>
  </si>
  <si>
    <t>02GNSB0024-WA GEN SRVC DO W/BPA</t>
  </si>
  <si>
    <t>02GNSB024F-GEN SRVC DOM/F W/BPA</t>
  </si>
  <si>
    <t>02GNSB24FP-WA GEN SVC SEASONAL W/BPA</t>
  </si>
  <si>
    <t>02LGSB0036-LRG GENSVC IRG W/BPA</t>
  </si>
  <si>
    <t>02NMB24135, Net metering, WA-BPA</t>
  </si>
  <si>
    <t>02OALTB15N-WA OUTD AR LGT NR W/BPA</t>
  </si>
  <si>
    <t>BPA BALANCING ACCOUNT</t>
  </si>
  <si>
    <t>CUSTOMER COUNT - BPA</t>
  </si>
  <si>
    <t>R</t>
  </si>
  <si>
    <t>U</t>
  </si>
  <si>
    <t>UNBILLED REVENUE</t>
  </si>
  <si>
    <t>02BPADEBIT-BPA ADJUST FEE</t>
  </si>
  <si>
    <t>02NMT40135-WA NET METERING BPA-IRG</t>
  </si>
  <si>
    <t>CUSTOMER CNT - IRRIG BPA</t>
  </si>
  <si>
    <t>IRRIGATION BPA BAL ACCT</t>
  </si>
  <si>
    <t>IRRIGATION UNBILLED</t>
  </si>
  <si>
    <t>02NETMT135 - WA RES NET METERING-BPA</t>
  </si>
  <si>
    <t>02OALTB15R-WA OUTD AR LGT RES W/BPA</t>
  </si>
  <si>
    <t>02RESD0016-WA RES SRVC-BPA</t>
  </si>
  <si>
    <t>02RESD0017-BILL ASSISTANCE</t>
  </si>
  <si>
    <t>02RESD0018-WA 3 PHASE RES-BPA</t>
  </si>
  <si>
    <t>02RESD018X-WA 3 PHASE RES-BPA</t>
  </si>
  <si>
    <t>02RGNSB024-WA SMALL GENERAL SVC-RES-BPA</t>
  </si>
  <si>
    <t>301119 - UNBILLED REV - UNCOLLECTIBLE</t>
  </si>
  <si>
    <t>02RFNDCENT - CENTRALIA RFND</t>
  </si>
  <si>
    <t>02RNM24135-RES NET MTR SMALL GEN SVC-BPA</t>
  </si>
  <si>
    <t>02RGNSB036-RES LRG GEN SVC &lt; 1000 KW BPA</t>
  </si>
  <si>
    <t>02ZZMERGCR-MERGER CREDITS</t>
  </si>
  <si>
    <t>367680-REVENUE ADJ PROPERTY INSUR-COM</t>
  </si>
  <si>
    <t>367780-REVENUE ADJ PROPERTY INSUR-IND</t>
  </si>
  <si>
    <t>367880-REVENUE ADJ PROPERTY INSUR-IRG</t>
  </si>
  <si>
    <t>367580-REVENUE ADJ PROPERTY INSUR-RES</t>
  </si>
  <si>
    <t>R - $</t>
  </si>
  <si>
    <t>R - Bills</t>
  </si>
  <si>
    <t>R - kWh</t>
  </si>
  <si>
    <t>Timeframe</t>
  </si>
  <si>
    <t>Annual</t>
  </si>
  <si>
    <t>Monthly</t>
  </si>
  <si>
    <t>Test</t>
  </si>
  <si>
    <t>Booked</t>
  </si>
  <si>
    <t>Actual</t>
  </si>
  <si>
    <t>367880-REV</t>
  </si>
  <si>
    <t>367580-REV</t>
  </si>
  <si>
    <t>367680-REV</t>
  </si>
  <si>
    <t>367780-REV</t>
  </si>
  <si>
    <t>All</t>
  </si>
  <si>
    <t>Average</t>
  </si>
  <si>
    <t>Normalized</t>
  </si>
  <si>
    <t>Actual Decoupled</t>
  </si>
  <si>
    <t>Allowed Decoupled</t>
  </si>
  <si>
    <t>02BLSKY01N</t>
  </si>
  <si>
    <t>02BULKBSKY</t>
  </si>
  <si>
    <t>02CONN0300</t>
  </si>
  <si>
    <t>02LPAY0300</t>
  </si>
  <si>
    <t>02RCHK0300</t>
  </si>
  <si>
    <t>02TEMP0300</t>
  </si>
  <si>
    <t>02NDEP0300</t>
  </si>
  <si>
    <t>02RDEP0300</t>
  </si>
  <si>
    <t>02UPPL000N</t>
  </si>
  <si>
    <t>02EXDCPCAP</t>
  </si>
  <si>
    <t>02EXDCPEXP</t>
  </si>
  <si>
    <t>02NRLNXPVT</t>
  </si>
  <si>
    <t>02XSRVFTCR</t>
  </si>
  <si>
    <t>02FCBUYOUT</t>
  </si>
  <si>
    <t>02RECOOHPR</t>
  </si>
  <si>
    <t>02STRTLGHT</t>
  </si>
  <si>
    <t>02TAMP0300</t>
  </si>
  <si>
    <t>Excess Earnings Allocation</t>
  </si>
  <si>
    <t>Excess Earnings Allocation Calculation</t>
  </si>
  <si>
    <t>Booked Monthly Deferral</t>
  </si>
  <si>
    <t>Units</t>
  </si>
  <si>
    <t>9/1/2016 - 6/30/2017</t>
  </si>
  <si>
    <t>7/1/2017 - 6/30/2018</t>
  </si>
  <si>
    <t>7/1/2018 - 6/30/2019</t>
  </si>
  <si>
    <t>7/1/2019 - 6/30/2020</t>
  </si>
  <si>
    <t>Deferral $</t>
  </si>
  <si>
    <t>Sch. 93 Rate MWh Timeframe</t>
  </si>
  <si>
    <t>Post-Prorated</t>
  </si>
  <si>
    <t>Pre-Prorated</t>
  </si>
  <si>
    <t>$ Transferred to Balancing Account 7-1-17</t>
  </si>
  <si>
    <t>$ Transferred to Balancing Account 2-1-19</t>
  </si>
  <si>
    <t>$ Transferred to Balancing Account 2-1-20</t>
  </si>
  <si>
    <t>$ Transferred to Balancing Account 2-1-21</t>
  </si>
  <si>
    <t>All Combined</t>
  </si>
  <si>
    <t>GS Combined</t>
  </si>
  <si>
    <t>Nonres Combined</t>
  </si>
  <si>
    <t>¢/kWh</t>
  </si>
  <si>
    <t>Note: All Deferral Period Excess Earnings and SCRF Payments assumed to have been allocated to Decoupled Classes based on Deferral Period Allowed Decoupled $ (see below).</t>
  </si>
  <si>
    <t>Nonres Combined - Res</t>
  </si>
  <si>
    <t>Nonres Combined - Nonres</t>
  </si>
  <si>
    <t>GS Combined - Res</t>
  </si>
  <si>
    <t>GS Combined - GS</t>
  </si>
  <si>
    <t>GS Combined - APS</t>
  </si>
  <si>
    <t>Separate - Res</t>
  </si>
  <si>
    <t>Separate - Small GS</t>
  </si>
  <si>
    <t>Separate - Large GS</t>
  </si>
  <si>
    <t>Separate - APS</t>
  </si>
  <si>
    <t>Annual Adj Rate MWh</t>
  </si>
  <si>
    <t>10 Mo of Jun15 Test Period</t>
  </si>
  <si>
    <t>12 Mo of Jun15 Test Period</t>
  </si>
  <si>
    <t>12 Mo of Jun19 Test Period</t>
  </si>
  <si>
    <t>Small General Service</t>
  </si>
  <si>
    <t>Large General Service</t>
  </si>
  <si>
    <t>Agricultural Pumping Service</t>
  </si>
  <si>
    <t>Annual Average</t>
  </si>
  <si>
    <t>Period 1</t>
  </si>
  <si>
    <t>Period 2</t>
  </si>
  <si>
    <t>Period 3</t>
  </si>
  <si>
    <t>Period 4</t>
  </si>
  <si>
    <t>Change ($000)</t>
  </si>
  <si>
    <t>= Total / 46 *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</si>
</sst>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\-yyyy"/>
  </numFmts>
  <fonts count="14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0"/>
      <name val="SWISS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rgb="FF0000FF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2"/>
    </font>
    <font>
      <sz val="8"/>
      <name val="Times New Roman"/>
      <family val="2"/>
    </font>
    <font>
      <sz val="12"/>
      <color rgb="FF0000FF"/>
      <name val="Times New Roman"/>
      <family val="2"/>
    </font>
    <font>
      <sz val="12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43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3" fillId="0" borderId="0" xfId="1" applyFont="1" applyAlignment="1">
      <alignment horizontal="center"/>
    </xf>
    <xf numFmtId="0" fontId="3" fillId="0" borderId="0" xfId="1" applyFont="1"/>
    <xf numFmtId="164" fontId="3" fillId="0" borderId="0" xfId="2" applyNumberFormat="1" applyFont="1" applyFill="1" applyBorder="1"/>
    <xf numFmtId="0" fontId="2" fillId="0" borderId="0" xfId="1" applyFont="1" applyAlignment="1">
      <alignment horizontal="left"/>
    </xf>
    <xf numFmtId="0" fontId="7" fillId="0" borderId="0" xfId="3" applyNumberFormat="1" applyFont="1" applyFill="1" applyBorder="1"/>
    <xf numFmtId="0" fontId="6" fillId="0" borderId="0" xfId="3" applyNumberFormat="1" applyFont="1" applyFill="1" applyBorder="1" applyAlignment="1">
      <alignment horizontal="right"/>
    </xf>
    <xf numFmtId="0" fontId="7" fillId="0" borderId="2" xfId="3" applyNumberFormat="1" applyFont="1" applyBorder="1" applyAlignment="1">
      <alignment horizontal="centerContinuous"/>
    </xf>
    <xf numFmtId="0" fontId="7" fillId="0" borderId="2" xfId="3" applyNumberFormat="1" applyFont="1" applyFill="1" applyBorder="1" applyAlignment="1">
      <alignment horizontal="centerContinuous"/>
    </xf>
    <xf numFmtId="0" fontId="3" fillId="0" borderId="2" xfId="1" applyFont="1" applyBorder="1" applyAlignment="1">
      <alignment horizontal="centerContinuous"/>
    </xf>
    <xf numFmtId="165" fontId="7" fillId="0" borderId="2" xfId="3" applyNumberFormat="1" applyFont="1" applyBorder="1" applyAlignment="1">
      <alignment horizontal="centerContinuous"/>
    </xf>
    <xf numFmtId="0" fontId="7" fillId="0" borderId="0" xfId="3" applyNumberFormat="1" applyFont="1" applyBorder="1" applyAlignment="1">
      <alignment horizontal="center"/>
    </xf>
    <xf numFmtId="0" fontId="6" fillId="0" borderId="0" xfId="3" applyNumberFormat="1" applyFont="1" applyBorder="1" applyAlignment="1">
      <alignment horizontal="right"/>
    </xf>
    <xf numFmtId="0" fontId="7" fillId="0" borderId="0" xfId="3" applyNumberFormat="1" applyFont="1" applyFill="1" applyBorder="1" applyAlignment="1">
      <alignment horizontal="center"/>
    </xf>
    <xf numFmtId="0" fontId="7" fillId="0" borderId="4" xfId="3" applyNumberFormat="1" applyFont="1" applyFill="1" applyBorder="1" applyAlignment="1">
      <alignment horizontal="centerContinuous"/>
    </xf>
    <xf numFmtId="0" fontId="7" fillId="0" borderId="0" xfId="3" applyNumberFormat="1" applyFont="1" applyFill="1" applyBorder="1" applyAlignment="1">
      <alignment horizontal="centerContinuous"/>
    </xf>
    <xf numFmtId="0" fontId="3" fillId="0" borderId="0" xfId="1" applyFont="1" applyAlignment="1">
      <alignment horizontal="centerContinuous"/>
    </xf>
    <xf numFmtId="0" fontId="3" fillId="0" borderId="4" xfId="1" applyFont="1" applyBorder="1" applyAlignment="1">
      <alignment horizontal="centerContinuous"/>
    </xf>
    <xf numFmtId="0" fontId="3" fillId="0" borderId="2" xfId="1" applyFont="1" applyBorder="1" applyAlignment="1">
      <alignment horizontal="center"/>
    </xf>
    <xf numFmtId="0" fontId="7" fillId="0" borderId="2" xfId="3" applyNumberFormat="1" applyFont="1" applyBorder="1" applyAlignment="1">
      <alignment horizontal="center"/>
    </xf>
    <xf numFmtId="165" fontId="7" fillId="0" borderId="1" xfId="3" applyNumberFormat="1" applyFont="1" applyBorder="1" applyAlignment="1">
      <alignment horizontal="center"/>
    </xf>
    <xf numFmtId="165" fontId="7" fillId="0" borderId="2" xfId="3" applyNumberFormat="1" applyFont="1" applyBorder="1" applyAlignment="1">
      <alignment horizontal="center"/>
    </xf>
    <xf numFmtId="165" fontId="7" fillId="0" borderId="2" xfId="3" quotePrefix="1" applyNumberFormat="1" applyFont="1" applyBorder="1" applyAlignment="1">
      <alignment horizontal="center"/>
    </xf>
    <xf numFmtId="0" fontId="7" fillId="0" borderId="0" xfId="3" applyNumberFormat="1" applyFont="1" applyBorder="1"/>
    <xf numFmtId="164" fontId="7" fillId="0" borderId="0" xfId="2" applyNumberFormat="1" applyFont="1" applyFill="1" applyBorder="1"/>
    <xf numFmtId="0" fontId="7" fillId="0" borderId="0" xfId="3" applyNumberFormat="1" applyFont="1" applyBorder="1" applyAlignment="1">
      <alignment horizontal="right"/>
    </xf>
    <xf numFmtId="164" fontId="3" fillId="0" borderId="2" xfId="2" applyNumberFormat="1" applyFont="1" applyFill="1" applyBorder="1"/>
    <xf numFmtId="0" fontId="7" fillId="0" borderId="0" xfId="3" applyNumberFormat="1" applyFont="1" applyBorder="1" applyAlignment="1">
      <alignment horizontal="left"/>
    </xf>
    <xf numFmtId="10" fontId="7" fillId="0" borderId="0" xfId="4" quotePrefix="1" applyNumberFormat="1" applyFont="1" applyFill="1" applyBorder="1" applyAlignment="1">
      <alignment horizontal="center"/>
    </xf>
    <xf numFmtId="164" fontId="3" fillId="0" borderId="5" xfId="2" applyNumberFormat="1" applyFont="1" applyFill="1" applyBorder="1"/>
    <xf numFmtId="164" fontId="3" fillId="0" borderId="6" xfId="2" applyNumberFormat="1" applyFont="1" applyFill="1" applyBorder="1"/>
    <xf numFmtId="164" fontId="3" fillId="0" borderId="7" xfId="2" applyNumberFormat="1" applyFont="1" applyFill="1" applyBorder="1"/>
    <xf numFmtId="164" fontId="8" fillId="2" borderId="0" xfId="2" applyNumberFormat="1" applyFont="1" applyFill="1" applyBorder="1"/>
    <xf numFmtId="1" fontId="7" fillId="0" borderId="0" xfId="5" applyNumberFormat="1" applyFont="1" applyAlignment="1">
      <alignment horizontal="center"/>
    </xf>
    <xf numFmtId="164" fontId="7" fillId="0" borderId="0" xfId="5" applyNumberFormat="1" applyFont="1" applyAlignment="1">
      <alignment horizontal="center"/>
    </xf>
    <xf numFmtId="164" fontId="3" fillId="0" borderId="0" xfId="5" applyNumberFormat="1" applyFont="1" applyAlignment="1">
      <alignment horizontal="center"/>
    </xf>
    <xf numFmtId="1" fontId="8" fillId="0" borderId="0" xfId="5" applyNumberFormat="1" applyFont="1" applyAlignment="1">
      <alignment horizontal="center"/>
    </xf>
    <xf numFmtId="164" fontId="8" fillId="0" borderId="0" xfId="5" applyNumberFormat="1" applyFont="1"/>
    <xf numFmtId="0" fontId="8" fillId="0" borderId="0" xfId="5" applyNumberFormat="1" applyFont="1" applyAlignment="1">
      <alignment horizontal="center"/>
    </xf>
    <xf numFmtId="0" fontId="8" fillId="0" borderId="0" xfId="5" applyNumberFormat="1" applyFont="1"/>
    <xf numFmtId="0" fontId="3" fillId="0" borderId="0" xfId="1" applyFont="1" applyAlignment="1">
      <alignment horizontal="left"/>
    </xf>
    <xf numFmtId="0" fontId="7" fillId="0" borderId="0" xfId="3" applyNumberFormat="1" applyFont="1" applyAlignment="1">
      <alignment horizontal="center"/>
    </xf>
    <xf numFmtId="165" fontId="7" fillId="0" borderId="2" xfId="3" applyNumberFormat="1" applyFont="1" applyFill="1" applyBorder="1" applyAlignment="1">
      <alignment horizontal="center"/>
    </xf>
    <xf numFmtId="164" fontId="3" fillId="0" borderId="0" xfId="5" applyNumberFormat="1" applyFont="1" applyBorder="1"/>
    <xf numFmtId="164" fontId="0" fillId="0" borderId="0" xfId="9" applyNumberFormat="1" applyFont="1"/>
    <xf numFmtId="0" fontId="0" fillId="0" borderId="0" xfId="0" applyAlignment="1">
      <alignment horizontal="center"/>
    </xf>
    <xf numFmtId="164" fontId="0" fillId="0" borderId="0" xfId="9" applyNumberFormat="1" applyFont="1" applyAlignment="1">
      <alignment horizontal="center"/>
    </xf>
    <xf numFmtId="164" fontId="12" fillId="0" borderId="0" xfId="9" applyNumberFormat="1" applyFont="1"/>
    <xf numFmtId="0" fontId="12" fillId="0" borderId="0" xfId="0" applyFont="1" applyAlignment="1">
      <alignment horizontal="center"/>
    </xf>
    <xf numFmtId="164" fontId="7" fillId="0" borderId="0" xfId="3" applyNumberFormat="1" applyFont="1" applyFill="1" applyBorder="1" applyAlignment="1">
      <alignment horizontal="right"/>
    </xf>
    <xf numFmtId="164" fontId="7" fillId="0" borderId="0" xfId="9" applyNumberFormat="1" applyFont="1" applyBorder="1" applyAlignment="1">
      <alignment horizontal="right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9" applyNumberFormat="1" applyFont="1" applyAlignment="1">
      <alignment horizontal="center"/>
    </xf>
    <xf numFmtId="164" fontId="8" fillId="0" borderId="0" xfId="9" applyNumberFormat="1" applyFont="1" applyBorder="1" applyAlignment="1">
      <alignment horizontal="right"/>
    </xf>
    <xf numFmtId="0" fontId="3" fillId="0" borderId="0" xfId="1" applyFont="1" applyBorder="1"/>
    <xf numFmtId="6" fontId="3" fillId="0" borderId="0" xfId="1" applyNumberFormat="1" applyFont="1" applyBorder="1"/>
    <xf numFmtId="0" fontId="7" fillId="0" borderId="3" xfId="3" applyNumberFormat="1" applyFont="1" applyBorder="1" applyAlignment="1">
      <alignment horizontal="center"/>
    </xf>
    <xf numFmtId="164" fontId="3" fillId="0" borderId="0" xfId="9" applyNumberFormat="1" applyFont="1" applyBorder="1"/>
    <xf numFmtId="164" fontId="8" fillId="0" borderId="0" xfId="3" applyNumberFormat="1" applyFont="1" applyFill="1" applyBorder="1" applyAlignment="1">
      <alignment horizontal="right"/>
    </xf>
    <xf numFmtId="164" fontId="7" fillId="0" borderId="0" xfId="5" applyNumberFormat="1" applyFont="1"/>
    <xf numFmtId="164" fontId="3" fillId="0" borderId="0" xfId="2" applyNumberFormat="1" applyFont="1" applyFill="1" applyBorder="1" applyAlignment="1">
      <alignment horizontal="left"/>
    </xf>
    <xf numFmtId="0" fontId="3" fillId="0" borderId="0" xfId="1" applyFont="1" applyBorder="1" applyAlignment="1">
      <alignment horizontal="left"/>
    </xf>
    <xf numFmtId="0" fontId="6" fillId="0" borderId="8" xfId="3" applyNumberFormat="1" applyFont="1" applyFill="1" applyBorder="1" applyAlignment="1">
      <alignment horizontal="left"/>
    </xf>
    <xf numFmtId="0" fontId="3" fillId="0" borderId="0" xfId="1" applyFont="1" applyBorder="1" applyAlignment="1">
      <alignment horizontal="center"/>
    </xf>
    <xf numFmtId="0" fontId="7" fillId="0" borderId="8" xfId="3" applyNumberFormat="1" applyFont="1" applyBorder="1" applyAlignment="1">
      <alignment horizontal="center"/>
    </xf>
    <xf numFmtId="165" fontId="7" fillId="0" borderId="0" xfId="3" applyNumberFormat="1" applyFont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0" xfId="3" quotePrefix="1" applyNumberFormat="1" applyFont="1" applyBorder="1" applyAlignment="1">
      <alignment horizontal="center"/>
    </xf>
    <xf numFmtId="164" fontId="8" fillId="0" borderId="0" xfId="2" applyNumberFormat="1" applyFont="1" applyFill="1" applyBorder="1"/>
    <xf numFmtId="164" fontId="3" fillId="0" borderId="0" xfId="5" applyNumberFormat="1" applyFont="1" applyAlignment="1">
      <alignment horizontal="left"/>
    </xf>
    <xf numFmtId="165" fontId="7" fillId="0" borderId="2" xfId="3" applyNumberFormat="1" applyFont="1" applyFill="1" applyBorder="1" applyAlignment="1">
      <alignment horizontal="centerContinuous"/>
    </xf>
    <xf numFmtId="0" fontId="3" fillId="0" borderId="0" xfId="1" applyFont="1" applyBorder="1" applyAlignment="1">
      <alignment horizontal="centerContinuous"/>
    </xf>
    <xf numFmtId="0" fontId="7" fillId="0" borderId="3" xfId="3" applyNumberFormat="1" applyFont="1" applyBorder="1" applyAlignment="1">
      <alignment horizontal="centerContinuous"/>
    </xf>
    <xf numFmtId="0" fontId="3" fillId="0" borderId="8" xfId="1" applyFont="1" applyBorder="1" applyAlignment="1">
      <alignment horizontal="centerContinuous"/>
    </xf>
    <xf numFmtId="0" fontId="7" fillId="0" borderId="8" xfId="3" applyNumberFormat="1" applyFont="1" applyBorder="1" applyAlignment="1">
      <alignment horizontal="right"/>
    </xf>
    <xf numFmtId="164" fontId="7" fillId="0" borderId="8" xfId="3" applyNumberFormat="1" applyFont="1" applyFill="1" applyBorder="1" applyAlignment="1">
      <alignment horizontal="right"/>
    </xf>
    <xf numFmtId="164" fontId="7" fillId="0" borderId="8" xfId="9" applyNumberFormat="1" applyFont="1" applyBorder="1" applyAlignment="1">
      <alignment horizontal="right"/>
    </xf>
    <xf numFmtId="164" fontId="3" fillId="0" borderId="8" xfId="2" applyNumberFormat="1" applyFont="1" applyFill="1" applyBorder="1"/>
    <xf numFmtId="164" fontId="3" fillId="0" borderId="8" xfId="9" applyNumberFormat="1" applyFont="1" applyBorder="1"/>
    <xf numFmtId="6" fontId="3" fillId="0" borderId="8" xfId="1" applyNumberFormat="1" applyFont="1" applyBorder="1"/>
    <xf numFmtId="0" fontId="6" fillId="0" borderId="8" xfId="3" applyNumberFormat="1" applyFont="1" applyBorder="1" applyAlignment="1">
      <alignment horizontal="right"/>
    </xf>
    <xf numFmtId="0" fontId="3" fillId="0" borderId="3" xfId="1" applyFont="1" applyBorder="1" applyAlignment="1">
      <alignment horizontal="centerContinuous"/>
    </xf>
    <xf numFmtId="0" fontId="7" fillId="0" borderId="8" xfId="3" applyNumberFormat="1" applyFont="1" applyFill="1" applyBorder="1" applyAlignment="1">
      <alignment horizontal="centerContinuous"/>
    </xf>
    <xf numFmtId="165" fontId="7" fillId="0" borderId="3" xfId="3" applyNumberFormat="1" applyFont="1" applyBorder="1" applyAlignment="1">
      <alignment horizontal="center"/>
    </xf>
    <xf numFmtId="165" fontId="7" fillId="0" borderId="8" xfId="3" applyNumberFormat="1" applyFont="1" applyBorder="1" applyAlignment="1">
      <alignment horizontal="center"/>
    </xf>
    <xf numFmtId="165" fontId="7" fillId="0" borderId="3" xfId="3" applyNumberFormat="1" applyFont="1" applyBorder="1" applyAlignment="1">
      <alignment horizontal="centerContinuous"/>
    </xf>
    <xf numFmtId="0" fontId="3" fillId="0" borderId="8" xfId="1" applyFont="1" applyBorder="1"/>
    <xf numFmtId="164" fontId="3" fillId="0" borderId="8" xfId="5" applyNumberFormat="1" applyFont="1" applyBorder="1"/>
    <xf numFmtId="43" fontId="3" fillId="0" borderId="0" xfId="9" applyFont="1"/>
    <xf numFmtId="164" fontId="7" fillId="0" borderId="8" xfId="2" applyNumberFormat="1" applyFont="1" applyFill="1" applyBorder="1"/>
    <xf numFmtId="10" fontId="7" fillId="0" borderId="8" xfId="4" quotePrefix="1" applyNumberFormat="1" applyFont="1" applyFill="1" applyBorder="1" applyAlignment="1">
      <alignment horizontal="center"/>
    </xf>
    <xf numFmtId="0" fontId="7" fillId="0" borderId="1" xfId="3" applyNumberFormat="1" applyFont="1" applyBorder="1" applyAlignment="1">
      <alignment horizontal="center"/>
    </xf>
    <xf numFmtId="43" fontId="3" fillId="0" borderId="0" xfId="9" applyFont="1" applyAlignment="1">
      <alignment horizontal="center"/>
    </xf>
    <xf numFmtId="43" fontId="3" fillId="0" borderId="0" xfId="9" applyFont="1" applyAlignment="1">
      <alignment horizontal="left"/>
    </xf>
    <xf numFmtId="164" fontId="7" fillId="0" borderId="8" xfId="9" applyNumberFormat="1" applyFont="1" applyBorder="1" applyAlignment="1">
      <alignment horizontal="left"/>
    </xf>
    <xf numFmtId="164" fontId="3" fillId="0" borderId="10" xfId="2" applyNumberFormat="1" applyFont="1" applyFill="1" applyBorder="1" applyAlignment="1">
      <alignment horizontal="left"/>
    </xf>
    <xf numFmtId="164" fontId="7" fillId="0" borderId="9" xfId="9" applyNumberFormat="1" applyFont="1" applyBorder="1" applyAlignment="1">
      <alignment horizontal="left"/>
    </xf>
    <xf numFmtId="164" fontId="3" fillId="0" borderId="10" xfId="9" applyNumberFormat="1" applyFont="1" applyBorder="1"/>
    <xf numFmtId="164" fontId="3" fillId="0" borderId="9" xfId="9" applyNumberFormat="1" applyFont="1" applyBorder="1"/>
    <xf numFmtId="164" fontId="3" fillId="0" borderId="0" xfId="2" applyNumberFormat="1" applyFont="1" applyFill="1" applyBorder="1" applyAlignment="1">
      <alignment horizontal="right"/>
    </xf>
    <xf numFmtId="164" fontId="3" fillId="0" borderId="8" xfId="2" applyNumberFormat="1" applyFont="1" applyFill="1" applyBorder="1" applyAlignment="1">
      <alignment horizontal="right"/>
    </xf>
    <xf numFmtId="164" fontId="3" fillId="0" borderId="0" xfId="1" applyNumberFormat="1" applyFont="1"/>
    <xf numFmtId="164" fontId="3" fillId="0" borderId="8" xfId="1" applyNumberFormat="1" applyFont="1" applyBorder="1"/>
    <xf numFmtId="164" fontId="0" fillId="0" borderId="2" xfId="9" applyNumberFormat="1" applyFont="1" applyBorder="1" applyAlignment="1">
      <alignment horizontal="center"/>
    </xf>
    <xf numFmtId="164" fontId="0" fillId="0" borderId="0" xfId="9" applyNumberFormat="1" applyFont="1" applyBorder="1" applyAlignment="1">
      <alignment horizontal="center"/>
    </xf>
    <xf numFmtId="164" fontId="0" fillId="0" borderId="0" xfId="9" applyNumberFormat="1" applyFont="1" applyBorder="1" applyAlignment="1">
      <alignment horizontal="centerContinuous"/>
    </xf>
    <xf numFmtId="164" fontId="0" fillId="0" borderId="0" xfId="9" applyNumberFormat="1" applyFont="1" applyAlignment="1">
      <alignment horizontal="left"/>
    </xf>
    <xf numFmtId="164" fontId="0" fillId="0" borderId="0" xfId="9" applyNumberFormat="1" applyFont="1" applyBorder="1" applyAlignment="1">
      <alignment horizontal="left"/>
    </xf>
    <xf numFmtId="164" fontId="0" fillId="0" borderId="0" xfId="9" applyNumberFormat="1" applyFont="1" applyBorder="1" applyAlignment="1">
      <alignment horizontal="right"/>
    </xf>
    <xf numFmtId="43" fontId="0" fillId="0" borderId="0" xfId="9" applyNumberFormat="1" applyFont="1" applyBorder="1" applyAlignment="1">
      <alignment horizontal="center"/>
    </xf>
    <xf numFmtId="0" fontId="7" fillId="0" borderId="4" xfId="3" applyNumberFormat="1" applyFont="1" applyBorder="1" applyAlignment="1">
      <alignment horizontal="center"/>
    </xf>
    <xf numFmtId="10" fontId="8" fillId="0" borderId="0" xfId="4" quotePrefix="1" applyNumberFormat="1" applyFont="1" applyFill="1" applyBorder="1" applyAlignment="1">
      <alignment horizontal="center"/>
    </xf>
    <xf numFmtId="10" fontId="8" fillId="0" borderId="8" xfId="4" quotePrefix="1" applyNumberFormat="1" applyFont="1" applyFill="1" applyBorder="1" applyAlignment="1">
      <alignment horizontal="center"/>
    </xf>
    <xf numFmtId="43" fontId="6" fillId="0" borderId="8" xfId="9" applyFont="1" applyFill="1" applyBorder="1" applyAlignment="1">
      <alignment horizontal="right"/>
    </xf>
    <xf numFmtId="43" fontId="6" fillId="0" borderId="8" xfId="9" applyFont="1" applyBorder="1" applyAlignment="1">
      <alignment horizontal="right"/>
    </xf>
    <xf numFmtId="43" fontId="7" fillId="0" borderId="3" xfId="9" applyFont="1" applyBorder="1" applyAlignment="1">
      <alignment horizontal="center"/>
    </xf>
    <xf numFmtId="43" fontId="3" fillId="0" borderId="8" xfId="9" applyFont="1" applyBorder="1" applyAlignment="1">
      <alignment horizontal="right"/>
    </xf>
    <xf numFmtId="43" fontId="7" fillId="0" borderId="8" xfId="9" applyFont="1" applyBorder="1" applyAlignment="1">
      <alignment horizontal="right"/>
    </xf>
    <xf numFmtId="164" fontId="8" fillId="2" borderId="1" xfId="2" applyNumberFormat="1" applyFont="1" applyFill="1" applyBorder="1"/>
    <xf numFmtId="0" fontId="3" fillId="0" borderId="8" xfId="1" applyFont="1" applyBorder="1" applyAlignment="1">
      <alignment horizontal="left"/>
    </xf>
    <xf numFmtId="43" fontId="3" fillId="0" borderId="0" xfId="9" applyFont="1" applyBorder="1"/>
    <xf numFmtId="43" fontId="13" fillId="0" borderId="0" xfId="9" applyFont="1" applyAlignment="1">
      <alignment horizontal="center"/>
    </xf>
    <xf numFmtId="43" fontId="7" fillId="0" borderId="0" xfId="9" applyFont="1" applyAlignment="1">
      <alignment horizontal="center"/>
    </xf>
    <xf numFmtId="43" fontId="13" fillId="0" borderId="0" xfId="9" applyFont="1" applyAlignment="1">
      <alignment horizontal="left"/>
    </xf>
    <xf numFmtId="43" fontId="12" fillId="0" borderId="0" xfId="9" applyFont="1" applyAlignment="1">
      <alignment horizontal="left"/>
    </xf>
    <xf numFmtId="9" fontId="3" fillId="0" borderId="0" xfId="11" applyFont="1"/>
    <xf numFmtId="164" fontId="0" fillId="0" borderId="2" xfId="9" applyNumberFormat="1" applyFont="1" applyBorder="1" applyAlignment="1">
      <alignment horizontal="centerContinuous"/>
    </xf>
    <xf numFmtId="164" fontId="0" fillId="0" borderId="11" xfId="9" applyNumberFormat="1" applyFont="1" applyBorder="1" applyAlignment="1">
      <alignment horizontal="center"/>
    </xf>
    <xf numFmtId="164" fontId="0" fillId="0" borderId="11" xfId="9" applyNumberFormat="1" applyFont="1" applyBorder="1" applyAlignment="1">
      <alignment horizontal="center" wrapText="1"/>
    </xf>
    <xf numFmtId="164" fontId="0" fillId="0" borderId="12" xfId="9" applyNumberFormat="1" applyFont="1" applyBorder="1" applyAlignment="1">
      <alignment horizontal="center"/>
    </xf>
    <xf numFmtId="164" fontId="0" fillId="0" borderId="4" xfId="9" applyNumberFormat="1" applyFont="1" applyBorder="1" applyAlignment="1">
      <alignment horizontal="center"/>
    </xf>
    <xf numFmtId="164" fontId="0" fillId="0" borderId="1" xfId="9" applyNumberFormat="1" applyFont="1" applyBorder="1" applyAlignment="1">
      <alignment horizontal="center"/>
    </xf>
    <xf numFmtId="164" fontId="0" fillId="0" borderId="7" xfId="9" applyNumberFormat="1" applyFont="1" applyBorder="1" applyAlignment="1">
      <alignment horizontal="center"/>
    </xf>
    <xf numFmtId="164" fontId="3" fillId="0" borderId="5" xfId="2" applyNumberFormat="1" applyFont="1" applyFill="1" applyBorder="1" applyAlignment="1">
      <alignment horizontal="left"/>
    </xf>
    <xf numFmtId="164" fontId="3" fillId="0" borderId="6" xfId="2" applyNumberFormat="1" applyFont="1" applyFill="1" applyBorder="1" applyAlignment="1">
      <alignment horizontal="left"/>
    </xf>
    <xf numFmtId="164" fontId="3" fillId="0" borderId="7" xfId="2" applyNumberFormat="1" applyFont="1" applyFill="1" applyBorder="1" applyAlignment="1">
      <alignment horizontal="left"/>
    </xf>
    <xf numFmtId="164" fontId="0" fillId="0" borderId="13" xfId="9" applyNumberFormat="1" applyFont="1" applyBorder="1" applyAlignment="1">
      <alignment horizontal="center"/>
    </xf>
    <xf numFmtId="164" fontId="0" fillId="0" borderId="13" xfId="9" quotePrefix="1" applyNumberFormat="1" applyFont="1" applyBorder="1" applyAlignment="1">
      <alignment horizontal="center" vertical="center" wrapText="1"/>
    </xf>
    <xf numFmtId="164" fontId="0" fillId="0" borderId="6" xfId="9" applyNumberFormat="1" applyFont="1" applyBorder="1" applyAlignment="1">
      <alignment horizontal="center"/>
    </xf>
  </cellXfs>
  <cellStyles count="12">
    <cellStyle name="Comma" xfId="9" builtinId="3"/>
    <cellStyle name="Comma 2" xfId="5" xr:uid="{9E1A2CFF-0F14-457E-80E1-624D54A0C4C9}"/>
    <cellStyle name="Comma 2 2" xfId="2" xr:uid="{9DCF3F33-2E3D-41DD-A206-A4294D9C02F1}"/>
    <cellStyle name="Currency 28" xfId="6" xr:uid="{F08BDD68-0A99-478E-AD47-7513A3B91004}"/>
    <cellStyle name="Normal" xfId="0" builtinId="0"/>
    <cellStyle name="Normal 12" xfId="10" xr:uid="{8A2D53D3-D887-4720-A203-D5343F53939D}"/>
    <cellStyle name="Normal 15 8" xfId="3" xr:uid="{2FA068D9-74C1-4634-A0E4-5736218ACA32}"/>
    <cellStyle name="Normal 159" xfId="8" xr:uid="{A65A1250-5EA5-4902-8D83-40DBD5F1A41C}"/>
    <cellStyle name="Normal 3 2" xfId="1" xr:uid="{3268A988-5672-421F-987F-356CB3B075DC}"/>
    <cellStyle name="Percent" xfId="11" builtinId="5"/>
    <cellStyle name="Percent 2" xfId="4" xr:uid="{FCE65FD2-81E7-4A35-8A3F-EE7BB5EFC639}"/>
    <cellStyle name="Percent 2 2" xfId="7" xr:uid="{6FE1FDC2-856A-4715-93E5-6EC82901E0DC}"/>
  </cellStyles>
  <dxfs count="13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B88C00"/>
      <color rgb="FFF9300F"/>
      <color rgb="FFF46924"/>
      <color rgb="FFDC6834"/>
      <color rgb="FF7F1111"/>
      <color rgb="FF9E0B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13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9493746335179"/>
          <c:y val="7.7155697267579648E-2"/>
          <c:w val="0.86591762427380559"/>
          <c:h val="0.6507446169062151"/>
        </c:manualLayout>
      </c:layout>
      <c:lineChart>
        <c:grouping val="standard"/>
        <c:varyColors val="0"/>
        <c:ser>
          <c:idx val="0"/>
          <c:order val="0"/>
          <c:tx>
            <c:strRef>
              <c:f>'Chart New Format'!$B$27</c:f>
              <c:strCache>
                <c:ptCount val="1"/>
                <c:pt idx="0">
                  <c:v> Residential 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Format'!$C$27:$F$27</c:f>
              <c:numCache>
                <c:formatCode>_(* #,##0.00_);_(* \(#,##0.00\);_(* "-"??_);_(@_)</c:formatCode>
                <c:ptCount val="4"/>
                <c:pt idx="0">
                  <c:v>-0.21832836708966372</c:v>
                </c:pt>
                <c:pt idx="1">
                  <c:v>3.9066387989982326E-2</c:v>
                </c:pt>
                <c:pt idx="2">
                  <c:v>-0.34836516864148503</c:v>
                </c:pt>
                <c:pt idx="3">
                  <c:v>0.30477565165560599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1-4D8E-879E-C6EDE310E65A}"/>
            </c:ext>
          </c:extLst>
        </c:ser>
        <c:ser>
          <c:idx val="1"/>
          <c:order val="1"/>
          <c:tx>
            <c:strRef>
              <c:f>'Chart New Format'!$B$28</c:f>
              <c:strCache>
                <c:ptCount val="1"/>
                <c:pt idx="0">
                  <c:v> Small General Service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Format'!$C$28:$F$28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1-4D8E-879E-C6EDE310E65A}"/>
            </c:ext>
          </c:extLst>
        </c:ser>
        <c:ser>
          <c:idx val="2"/>
          <c:order val="2"/>
          <c:tx>
            <c:strRef>
              <c:f>'Chart New Format'!$B$29</c:f>
              <c:strCache>
                <c:ptCount val="1"/>
                <c:pt idx="0">
                  <c:v> Large General Service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Format'!$C$29:$F$29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1-4D8E-879E-C6EDE310E65A}"/>
            </c:ext>
          </c:extLst>
        </c:ser>
        <c:ser>
          <c:idx val="3"/>
          <c:order val="3"/>
          <c:tx>
            <c:strRef>
              <c:f>'Chart New Format'!$B$30</c:f>
              <c:strCache>
                <c:ptCount val="1"/>
                <c:pt idx="0">
                  <c:v> Agricultural Pumping Service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Format'!$C$30:$F$30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E1-4D8E-879E-C6EDE310E65A}"/>
            </c:ext>
          </c:extLst>
        </c:ser>
        <c:ser>
          <c:idx val="4"/>
          <c:order val="4"/>
          <c:tx>
            <c:strRef>
              <c:f>'Chart New Format'!$B$31</c:f>
              <c:strCache>
                <c:ptCount val="1"/>
                <c:pt idx="0">
                  <c:v> All Combined </c:v>
                </c:pt>
              </c:strCache>
            </c:strRef>
          </c:tx>
          <c:spPr>
            <a:ln w="38100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Format'!$C$31:$F$31</c:f>
              <c:numCache>
                <c:formatCode>_(* #,##0.00_);_(* \(#,##0.00\);_(* "-"??_);_(@_)</c:formatCode>
                <c:ptCount val="4"/>
                <c:pt idx="0">
                  <c:v>-0.12359336992135014</c:v>
                </c:pt>
                <c:pt idx="1">
                  <c:v>-1.7790698669457487E-2</c:v>
                </c:pt>
                <c:pt idx="2">
                  <c:v>-0.33692932602474451</c:v>
                </c:pt>
                <c:pt idx="3">
                  <c:v>0.24116675543518012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E1-4D8E-879E-C6EDE310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 b="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¢ per 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98360766780763"/>
          <c:y val="0.8464081617369057"/>
          <c:w val="0.81829512815498429"/>
          <c:h val="0.13676150701663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'Chart New Format'!$H$28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Format'!$I$28:$L$28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0-4CC1-8E14-68C3007017F0}"/>
            </c:ext>
          </c:extLst>
        </c:ser>
        <c:ser>
          <c:idx val="1"/>
          <c:order val="1"/>
          <c:tx>
            <c:strRef>
              <c:f>'Chart New Format'!$H$29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Format'!$I$29:$L$29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0-4CC1-8E14-68C3007017F0}"/>
            </c:ext>
          </c:extLst>
        </c:ser>
        <c:ser>
          <c:idx val="2"/>
          <c:order val="2"/>
          <c:tx>
            <c:strRef>
              <c:f>'Chart New Format'!$H$30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Format'!$I$30:$L$30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0-4CC1-8E14-68C3007017F0}"/>
            </c:ext>
          </c:extLst>
        </c:ser>
        <c:ser>
          <c:idx val="3"/>
          <c:order val="3"/>
          <c:tx>
            <c:strRef>
              <c:f>'Chart New Format'!$H$31</c:f>
              <c:strCache>
                <c:ptCount val="1"/>
                <c:pt idx="0">
                  <c:v> Nonres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Format'!$I$31:$L$31</c:f>
              <c:numCache>
                <c:formatCode>_(* #,##0.00_);_(* \(#,##0.00\);_(* "-"??_);_(@_)</c:formatCode>
                <c:ptCount val="4"/>
                <c:pt idx="0">
                  <c:v>-4.1324635321493518E-2</c:v>
                </c:pt>
                <c:pt idx="1">
                  <c:v>-6.2656695516073529E-2</c:v>
                </c:pt>
                <c:pt idx="2">
                  <c:v>-0.3038478309403651</c:v>
                </c:pt>
                <c:pt idx="3">
                  <c:v>0.20862265226566193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0-4CC1-8E14-68C30070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777492627794505"/>
          <c:y val="0.84089200986383816"/>
          <c:w val="0.78477359497203725"/>
          <c:h val="3.871319359889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1"/>
          <c:order val="0"/>
          <c:tx>
            <c:strRef>
              <c:f>'Chart New Format'!$N$28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Format'!$O$28:$R$28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A-4B7C-AC01-1E1590439E37}"/>
            </c:ext>
          </c:extLst>
        </c:ser>
        <c:ser>
          <c:idx val="2"/>
          <c:order val="1"/>
          <c:tx>
            <c:strRef>
              <c:f>'Chart New Format'!$N$29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Format'!$O$29:$R$29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A-4B7C-AC01-1E1590439E37}"/>
            </c:ext>
          </c:extLst>
        </c:ser>
        <c:ser>
          <c:idx val="5"/>
          <c:order val="2"/>
          <c:tx>
            <c:strRef>
              <c:f>'Chart New Format'!$N$30</c:f>
              <c:strCache>
                <c:ptCount val="1"/>
                <c:pt idx="0">
                  <c:v> GS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Format'!$O$30:$R$30</c:f>
              <c:numCache>
                <c:formatCode>_(* #,##0.00_);_(* \(#,##0.00\);_(* "-"??_);_(@_)</c:formatCode>
                <c:ptCount val="4"/>
                <c:pt idx="0">
                  <c:v>-6.0299909409323671E-2</c:v>
                </c:pt>
                <c:pt idx="1">
                  <c:v>-9.1476906968503673E-3</c:v>
                </c:pt>
                <c:pt idx="2">
                  <c:v>-0.25949555719241751</c:v>
                </c:pt>
                <c:pt idx="3">
                  <c:v>0.30539675980892966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A-4B7C-AC01-1E1590439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4194868238"/>
          <c:y val="0.84089200986383816"/>
          <c:w val="0.84035426405738645"/>
          <c:h val="3.6896810372539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SUM!$B$33</c:f>
              <c:strCache>
                <c:ptCount val="1"/>
                <c:pt idx="0">
                  <c:v> 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SUM!$C$33:$F$33</c:f>
              <c:numCache>
                <c:formatCode>_(* #,##0.00_);_(* \(#,##0.00\);_(* "-"??_);_(@_)</c:formatCode>
                <c:ptCount val="4"/>
                <c:pt idx="0">
                  <c:v>-0.21832836708966372</c:v>
                </c:pt>
                <c:pt idx="1">
                  <c:v>3.9066387989982326E-2</c:v>
                </c:pt>
                <c:pt idx="2">
                  <c:v>-0.34836516864148503</c:v>
                </c:pt>
                <c:pt idx="3">
                  <c:v>0.30477565165560599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C-46EA-AB2B-848F987BE409}"/>
            </c:ext>
          </c:extLst>
        </c:ser>
        <c:ser>
          <c:idx val="1"/>
          <c:order val="1"/>
          <c:tx>
            <c:strRef>
              <c:f>SUM!$B$34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SUM!$C$34:$F$34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C-46EA-AB2B-848F987BE409}"/>
            </c:ext>
          </c:extLst>
        </c:ser>
        <c:ser>
          <c:idx val="2"/>
          <c:order val="2"/>
          <c:tx>
            <c:strRef>
              <c:f>SUM!$B$35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SUM!$C$35:$F$35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C-46EA-AB2B-848F987BE409}"/>
            </c:ext>
          </c:extLst>
        </c:ser>
        <c:ser>
          <c:idx val="3"/>
          <c:order val="3"/>
          <c:tx>
            <c:strRef>
              <c:f>SUM!$B$36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SUM!$C$36:$F$36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3C-46EA-AB2B-848F987BE409}"/>
            </c:ext>
          </c:extLst>
        </c:ser>
        <c:ser>
          <c:idx val="4"/>
          <c:order val="4"/>
          <c:tx>
            <c:strRef>
              <c:f>SUM!$B$37</c:f>
              <c:strCache>
                <c:ptCount val="1"/>
                <c:pt idx="0">
                  <c:v> All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SUM!$C$37:$F$37</c:f>
              <c:numCache>
                <c:formatCode>_(* #,##0.00_);_(* \(#,##0.00\);_(* "-"??_);_(@_)</c:formatCode>
                <c:ptCount val="4"/>
                <c:pt idx="0">
                  <c:v>-0.12359336992135014</c:v>
                </c:pt>
                <c:pt idx="1">
                  <c:v>-1.7790698669457487E-2</c:v>
                </c:pt>
                <c:pt idx="2">
                  <c:v>-0.33692932602474451</c:v>
                </c:pt>
                <c:pt idx="3">
                  <c:v>0.24116675543518012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3C-46EA-AB2B-848F987BE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6191094889"/>
          <c:y val="0.83173936671305404"/>
          <c:w val="0.64118535893466155"/>
          <c:h val="4.87538016794707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SUM!$H$34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SUM!$J$34:$M$34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F-470E-9FAD-1EF55B863331}"/>
            </c:ext>
          </c:extLst>
        </c:ser>
        <c:ser>
          <c:idx val="1"/>
          <c:order val="1"/>
          <c:tx>
            <c:strRef>
              <c:f>SUM!$H$35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SUM!$J$35:$M$35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F-470E-9FAD-1EF55B863331}"/>
            </c:ext>
          </c:extLst>
        </c:ser>
        <c:ser>
          <c:idx val="2"/>
          <c:order val="2"/>
          <c:tx>
            <c:strRef>
              <c:f>SUM!$H$36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SUM!$J$36:$M$36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F-470E-9FAD-1EF55B863331}"/>
            </c:ext>
          </c:extLst>
        </c:ser>
        <c:ser>
          <c:idx val="3"/>
          <c:order val="3"/>
          <c:tx>
            <c:strRef>
              <c:f>SUM!$H$37</c:f>
              <c:strCache>
                <c:ptCount val="1"/>
                <c:pt idx="0">
                  <c:v> Nonres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SUM!$J$37:$M$37</c:f>
              <c:numCache>
                <c:formatCode>_(* #,##0.00_);_(* \(#,##0.00\);_(* "-"??_);_(@_)</c:formatCode>
                <c:ptCount val="4"/>
                <c:pt idx="0">
                  <c:v>-4.1324635321493518E-2</c:v>
                </c:pt>
                <c:pt idx="1">
                  <c:v>-6.2656695516073529E-2</c:v>
                </c:pt>
                <c:pt idx="2">
                  <c:v>-0.3038478309403651</c:v>
                </c:pt>
                <c:pt idx="3">
                  <c:v>0.20862265226566193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BF-470E-9FAD-1EF55B86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777492627794505"/>
          <c:y val="0.84089200986383816"/>
          <c:w val="0.78477359497203725"/>
          <c:h val="3.871319359889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1"/>
          <c:order val="0"/>
          <c:tx>
            <c:strRef>
              <c:f>SUM!$O$34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SUM!$P$34:$S$34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5-4BA2-A07A-67FF7822572E}"/>
            </c:ext>
          </c:extLst>
        </c:ser>
        <c:ser>
          <c:idx val="2"/>
          <c:order val="1"/>
          <c:tx>
            <c:strRef>
              <c:f>SUM!$O$35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SUM!$P$35:$S$35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5-4BA2-A07A-67FF7822572E}"/>
            </c:ext>
          </c:extLst>
        </c:ser>
        <c:ser>
          <c:idx val="5"/>
          <c:order val="2"/>
          <c:tx>
            <c:strRef>
              <c:f>SUM!$O$36</c:f>
              <c:strCache>
                <c:ptCount val="1"/>
                <c:pt idx="0">
                  <c:v> GS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SUM!$P$36:$S$36</c:f>
              <c:numCache>
                <c:formatCode>_(* #,##0.00_);_(* \(#,##0.00\);_(* "-"??_);_(@_)</c:formatCode>
                <c:ptCount val="4"/>
                <c:pt idx="0">
                  <c:v>-6.0299909409323671E-2</c:v>
                </c:pt>
                <c:pt idx="1">
                  <c:v>-9.1476906968503673E-3</c:v>
                </c:pt>
                <c:pt idx="2">
                  <c:v>-0.25949555719241751</c:v>
                </c:pt>
                <c:pt idx="3">
                  <c:v>0.30539675980892966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5-4BA2-A07A-67FF7822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4194868238"/>
          <c:y val="0.84089200986383816"/>
          <c:w val="0.84035426405738645"/>
          <c:h val="3.6896810372539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36</xdr:row>
      <xdr:rowOff>197068</xdr:rowOff>
    </xdr:from>
    <xdr:to>
      <xdr:col>5</xdr:col>
      <xdr:colOff>0</xdr:colOff>
      <xdr:row>59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E2950C-1302-48ED-A516-74E2D1AD6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12</xdr:col>
      <xdr:colOff>0</xdr:colOff>
      <xdr:row>62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65A516-E224-4714-9A02-461E2D921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37</xdr:row>
      <xdr:rowOff>13608</xdr:rowOff>
    </xdr:from>
    <xdr:to>
      <xdr:col>18</xdr:col>
      <xdr:colOff>0</xdr:colOff>
      <xdr:row>62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FB873A-0D8C-4DDE-A77E-59211F261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0.85867</cdr:y>
    </cdr:from>
    <cdr:to>
      <cdr:x>0.97759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381499"/>
          <a:ext cx="6136823" cy="721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0.87166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435927"/>
          <a:ext cx="6313715" cy="65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6</xdr:col>
      <xdr:colOff>0</xdr:colOff>
      <xdr:row>68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2E2372-7CF6-4828-BF8D-357BDCFD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0</xdr:colOff>
      <xdr:row>68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23B287-6C3D-421A-983F-ABBFEA624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43</xdr:row>
      <xdr:rowOff>13608</xdr:rowOff>
    </xdr:from>
    <xdr:to>
      <xdr:col>19</xdr:col>
      <xdr:colOff>0</xdr:colOff>
      <xdr:row>68</xdr:row>
      <xdr:rowOff>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B9E5E44-1D33-46C6-B96D-548ABC425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0.86323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67543" y="4228593"/>
          <a:ext cx="6270171" cy="669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0.85867</cdr:y>
    </cdr:from>
    <cdr:to>
      <cdr:x>0.97759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381499"/>
          <a:ext cx="6136823" cy="721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0.87166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435927"/>
          <a:ext cx="6313715" cy="65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74933\AppData\Local\Microsoft\Windows\INetCache\Content.Outlook\7BA3TAPH\WA%20JAM%202021%20GRC_Settlement%20(0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w\.PSB1_GROUPS.PSB.OR.PPW\REGULATN\COS\WA%204-2010%20GRC%20(Docket%20UE-xxxxxx)\JAM\WA%20RAM%20JUNE%202008%20GRC_test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6%20-%20%20old%20method/RECOV1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ecoupling%20Mechanism/Washington/RECOV16%20-%20thru%20Oct%20w%20Decoupl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NPC"/>
      <sheetName val="Results"/>
      <sheetName val="Report"/>
      <sheetName val="UTCR"/>
      <sheetName val="NRO"/>
      <sheetName val="ADJ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>
        <row r="6">
          <cell r="E6" t="str">
            <v>ACCMDIT</v>
          </cell>
        </row>
      </sheetData>
      <sheetData sheetId="3" refreshError="1"/>
      <sheetData sheetId="4" refreshError="1"/>
      <sheetData sheetId="5">
        <row r="56">
          <cell r="I56" t="str">
            <v>WASHINGTON</v>
          </cell>
        </row>
      </sheetData>
      <sheetData sheetId="6">
        <row r="22">
          <cell r="G22" t="str">
            <v>FACTOR</v>
          </cell>
          <cell r="J22" t="str">
            <v>TOTAL</v>
          </cell>
          <cell r="K22" t="str">
            <v>CALIFORNIA</v>
          </cell>
          <cell r="L22" t="str">
            <v>OREGON</v>
          </cell>
          <cell r="M22" t="str">
            <v>WASHINGTON</v>
          </cell>
          <cell r="N22" t="str">
            <v>MONTANA</v>
          </cell>
          <cell r="O22" t="str">
            <v>WYOMING-PPL</v>
          </cell>
          <cell r="P22" t="str">
            <v>UTAH</v>
          </cell>
          <cell r="Q22" t="str">
            <v>IDAHO-UPL</v>
          </cell>
          <cell r="R22" t="str">
            <v>WY-UP&amp;L</v>
          </cell>
          <cell r="S22" t="str">
            <v>FERC</v>
          </cell>
          <cell r="T22" t="str">
            <v>OTHER</v>
          </cell>
          <cell r="U22" t="str">
            <v>NON-UTILITY</v>
          </cell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G23" t="str">
            <v>S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G24" t="str">
            <v>SG</v>
          </cell>
          <cell r="J24">
            <v>0.99999999999999989</v>
          </cell>
          <cell r="K24">
            <v>1.4169723417926893E-2</v>
          </cell>
          <cell r="L24">
            <v>0.25548929395232889</v>
          </cell>
          <cell r="M24">
            <v>7.8111041399714837E-2</v>
          </cell>
          <cell r="N24">
            <v>0</v>
          </cell>
          <cell r="O24">
            <v>0.12699884843149184</v>
          </cell>
          <cell r="P24">
            <v>0.44125326878363164</v>
          </cell>
          <cell r="Q24">
            <v>5.9255041742391552E-2</v>
          </cell>
          <cell r="R24">
            <v>2.4382588929119191E-2</v>
          </cell>
          <cell r="S24">
            <v>3.401933433952953E-4</v>
          </cell>
          <cell r="AC24" t="str">
            <v>SG</v>
          </cell>
          <cell r="AF24">
            <v>0.99999999999999989</v>
          </cell>
          <cell r="AG24">
            <v>1.4169723417926893E-2</v>
          </cell>
          <cell r="AH24">
            <v>0.25548929395232889</v>
          </cell>
          <cell r="AI24">
            <v>7.8111041399714837E-2</v>
          </cell>
          <cell r="AJ24">
            <v>0</v>
          </cell>
          <cell r="AK24">
            <v>0.12699884843149184</v>
          </cell>
          <cell r="AL24">
            <v>0.44125326878363164</v>
          </cell>
          <cell r="AM24">
            <v>5.9255041742391552E-2</v>
          </cell>
          <cell r="AN24">
            <v>2.4382588929119191E-2</v>
          </cell>
          <cell r="AO24">
            <v>3.401933433952953E-4</v>
          </cell>
        </row>
        <row r="25">
          <cell r="G25" t="str">
            <v>SG-P</v>
          </cell>
          <cell r="J25">
            <v>0.99999999999999989</v>
          </cell>
          <cell r="K25">
            <v>1.4169723417926893E-2</v>
          </cell>
          <cell r="L25">
            <v>0.25548929395232889</v>
          </cell>
          <cell r="M25">
            <v>7.8111041399714837E-2</v>
          </cell>
          <cell r="N25">
            <v>0</v>
          </cell>
          <cell r="O25">
            <v>0.12699884843149184</v>
          </cell>
          <cell r="P25">
            <v>0.44125326878363164</v>
          </cell>
          <cell r="Q25">
            <v>5.9255041742391552E-2</v>
          </cell>
          <cell r="R25">
            <v>2.4382588929119191E-2</v>
          </cell>
          <cell r="S25">
            <v>3.401933433952953E-4</v>
          </cell>
          <cell r="AC25" t="str">
            <v>SG-P</v>
          </cell>
          <cell r="AF25">
            <v>0.99999999999999989</v>
          </cell>
          <cell r="AG25">
            <v>1.4169723417926893E-2</v>
          </cell>
          <cell r="AH25">
            <v>0.25548929395232889</v>
          </cell>
          <cell r="AI25">
            <v>7.8111041399714837E-2</v>
          </cell>
          <cell r="AJ25">
            <v>0</v>
          </cell>
          <cell r="AK25">
            <v>0.12699884843149184</v>
          </cell>
          <cell r="AL25">
            <v>0.44125326878363164</v>
          </cell>
          <cell r="AM25">
            <v>5.9255041742391552E-2</v>
          </cell>
          <cell r="AN25">
            <v>2.4382588929119191E-2</v>
          </cell>
          <cell r="AO25">
            <v>3.401933433952953E-4</v>
          </cell>
        </row>
        <row r="26">
          <cell r="G26" t="str">
            <v>SG-U</v>
          </cell>
          <cell r="J26">
            <v>0.99999999999999989</v>
          </cell>
          <cell r="K26">
            <v>1.4169723417926893E-2</v>
          </cell>
          <cell r="L26">
            <v>0.25548929395232889</v>
          </cell>
          <cell r="M26">
            <v>7.8111041399714837E-2</v>
          </cell>
          <cell r="N26">
            <v>0</v>
          </cell>
          <cell r="O26">
            <v>0.12699884843149184</v>
          </cell>
          <cell r="P26">
            <v>0.44125326878363164</v>
          </cell>
          <cell r="Q26">
            <v>5.9255041742391552E-2</v>
          </cell>
          <cell r="R26">
            <v>2.4382588929119191E-2</v>
          </cell>
          <cell r="S26">
            <v>3.401933433952953E-4</v>
          </cell>
          <cell r="AC26" t="str">
            <v>SG-U</v>
          </cell>
          <cell r="AF26">
            <v>0.99999999999999989</v>
          </cell>
          <cell r="AG26">
            <v>1.4169723417926893E-2</v>
          </cell>
          <cell r="AH26">
            <v>0.25548929395232889</v>
          </cell>
          <cell r="AI26">
            <v>7.8111041399714837E-2</v>
          </cell>
          <cell r="AJ26">
            <v>0</v>
          </cell>
          <cell r="AK26">
            <v>0.12699884843149184</v>
          </cell>
          <cell r="AL26">
            <v>0.44125326878363164</v>
          </cell>
          <cell r="AM26">
            <v>5.9255041742391552E-2</v>
          </cell>
          <cell r="AN26">
            <v>2.4382588929119191E-2</v>
          </cell>
          <cell r="AO26">
            <v>3.401933433952953E-4</v>
          </cell>
        </row>
        <row r="27">
          <cell r="G27" t="str">
            <v>DGP</v>
          </cell>
          <cell r="J27">
            <v>0.99999999999999989</v>
          </cell>
          <cell r="K27">
            <v>2.9845516846186693E-2</v>
          </cell>
          <cell r="L27">
            <v>0.53813400599107708</v>
          </cell>
          <cell r="M27">
            <v>0.16452434061055596</v>
          </cell>
          <cell r="N27">
            <v>0</v>
          </cell>
          <cell r="O27">
            <v>0.26749613655218035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AC27" t="str">
            <v>DGP</v>
          </cell>
          <cell r="AF27">
            <v>0.99999999999999989</v>
          </cell>
          <cell r="AG27">
            <v>2.9845516846186693E-2</v>
          </cell>
          <cell r="AH27">
            <v>0.53813400599107708</v>
          </cell>
          <cell r="AI27">
            <v>0.16452434061055596</v>
          </cell>
          <cell r="AJ27">
            <v>0</v>
          </cell>
          <cell r="AK27">
            <v>0.26749613655218035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G28" t="str">
            <v>DGU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0.84011261868094067</v>
          </cell>
          <cell r="Q28">
            <v>0.11281708671637981</v>
          </cell>
          <cell r="R28">
            <v>4.6422592385389483E-2</v>
          </cell>
          <cell r="S28">
            <v>6.4770221729006235E-4</v>
          </cell>
          <cell r="AC28" t="str">
            <v>DGU</v>
          </cell>
          <cell r="AF28">
            <v>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0.84011261868094067</v>
          </cell>
          <cell r="AM28">
            <v>0.11281708671637981</v>
          </cell>
          <cell r="AN28">
            <v>4.6422592385389483E-2</v>
          </cell>
          <cell r="AO28">
            <v>6.4770221729006235E-4</v>
          </cell>
        </row>
        <row r="29">
          <cell r="G29" t="str">
            <v>SC</v>
          </cell>
          <cell r="J29">
            <v>0.99999999999999978</v>
          </cell>
          <cell r="K29">
            <v>1.4249775319185302E-2</v>
          </cell>
          <cell r="L29">
            <v>0.2603588871970105</v>
          </cell>
          <cell r="M29">
            <v>7.9359363115139928E-2</v>
          </cell>
          <cell r="N29">
            <v>0</v>
          </cell>
          <cell r="O29">
            <v>0.12260777088356635</v>
          </cell>
          <cell r="P29">
            <v>0.44213896874550557</v>
          </cell>
          <cell r="Q29">
            <v>5.750322564109351E-2</v>
          </cell>
          <cell r="R29">
            <v>2.3440621536391617E-2</v>
          </cell>
          <cell r="S29">
            <v>3.4138756210732598E-4</v>
          </cell>
          <cell r="AC29" t="str">
            <v>SC</v>
          </cell>
          <cell r="AF29">
            <v>0.99999999999999978</v>
          </cell>
          <cell r="AG29">
            <v>1.4249775319185302E-2</v>
          </cell>
          <cell r="AH29">
            <v>0.2603588871970105</v>
          </cell>
          <cell r="AI29">
            <v>7.9359363115139928E-2</v>
          </cell>
          <cell r="AJ29">
            <v>0</v>
          </cell>
          <cell r="AK29">
            <v>0.12260777088356635</v>
          </cell>
          <cell r="AL29">
            <v>0.44213896874550557</v>
          </cell>
          <cell r="AM29">
            <v>5.750322564109351E-2</v>
          </cell>
          <cell r="AN29">
            <v>2.3440621536391617E-2</v>
          </cell>
          <cell r="AO29">
            <v>3.4138756210732598E-4</v>
          </cell>
        </row>
        <row r="30">
          <cell r="G30" t="str">
            <v>SE</v>
          </cell>
          <cell r="J30">
            <v>0.99999999999999989</v>
          </cell>
          <cell r="K30">
            <v>1.3929567714151662E-2</v>
          </cell>
          <cell r="L30">
            <v>0.24088051421828402</v>
          </cell>
          <cell r="M30">
            <v>7.4366076253439578E-2</v>
          </cell>
          <cell r="N30">
            <v>0</v>
          </cell>
          <cell r="O30">
            <v>0.1401720810752683</v>
          </cell>
          <cell r="P30">
            <v>0.43859616889800973</v>
          </cell>
          <cell r="Q30">
            <v>6.4510490046285673E-2</v>
          </cell>
          <cell r="R30">
            <v>2.7208491107301919E-2</v>
          </cell>
          <cell r="S30">
            <v>3.3661068725920326E-4</v>
          </cell>
          <cell r="AC30" t="str">
            <v>SE</v>
          </cell>
          <cell r="AF30">
            <v>0.99999999999999989</v>
          </cell>
          <cell r="AG30">
            <v>1.3929567714151662E-2</v>
          </cell>
          <cell r="AH30">
            <v>0.24088051421828402</v>
          </cell>
          <cell r="AI30">
            <v>7.4366076253439578E-2</v>
          </cell>
          <cell r="AJ30">
            <v>0</v>
          </cell>
          <cell r="AK30">
            <v>0.1401720810752683</v>
          </cell>
          <cell r="AL30">
            <v>0.43859616889800973</v>
          </cell>
          <cell r="AM30">
            <v>6.4510490046285673E-2</v>
          </cell>
          <cell r="AN30">
            <v>2.7208491107301919E-2</v>
          </cell>
          <cell r="AO30">
            <v>3.3661068725920326E-4</v>
          </cell>
        </row>
        <row r="31">
          <cell r="G31" t="str">
            <v>CAEW</v>
          </cell>
          <cell r="J31">
            <v>1</v>
          </cell>
          <cell r="K31">
            <v>4.2316453873570276E-2</v>
          </cell>
          <cell r="L31">
            <v>0.73176780343328052</v>
          </cell>
          <cell r="M31">
            <v>0.22591574269314921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AC31" t="str">
            <v>CAEW</v>
          </cell>
          <cell r="AF31">
            <v>1</v>
          </cell>
          <cell r="AG31">
            <v>4.2316453873570276E-2</v>
          </cell>
          <cell r="AH31">
            <v>0.73176780343328052</v>
          </cell>
          <cell r="AI31">
            <v>0.22591574269314921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G32" t="str">
            <v>CAEE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0.20895512702142133</v>
          </cell>
          <cell r="P32">
            <v>0.65381720439736279</v>
          </cell>
          <cell r="Q32">
            <v>9.6166066298163225E-2</v>
          </cell>
          <cell r="R32">
            <v>4.0559815276871129E-2</v>
          </cell>
          <cell r="S32">
            <v>5.017870061816811E-4</v>
          </cell>
          <cell r="AC32" t="str">
            <v>CAEE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0.20895512702142133</v>
          </cell>
          <cell r="AL32">
            <v>0.65381720439736279</v>
          </cell>
          <cell r="AM32">
            <v>9.6166066298163225E-2</v>
          </cell>
          <cell r="AN32">
            <v>4.0559815276871129E-2</v>
          </cell>
          <cell r="AO32">
            <v>5.017870061816811E-4</v>
          </cell>
        </row>
        <row r="33">
          <cell r="G33" t="str">
            <v>DEP</v>
          </cell>
          <cell r="J33">
            <v>1</v>
          </cell>
          <cell r="K33">
            <v>2.9678534079684279E-2</v>
          </cell>
          <cell r="L33">
            <v>0.51322343213108124</v>
          </cell>
          <cell r="M33">
            <v>0.15844541436973958</v>
          </cell>
          <cell r="N33">
            <v>0</v>
          </cell>
          <cell r="O33">
            <v>0.29865261941949478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AC33" t="str">
            <v>DEP</v>
          </cell>
          <cell r="AF33">
            <v>1</v>
          </cell>
          <cell r="AG33">
            <v>2.9678534079684279E-2</v>
          </cell>
          <cell r="AH33">
            <v>0.51322343213108124</v>
          </cell>
          <cell r="AI33">
            <v>0.15844541436973958</v>
          </cell>
          <cell r="AJ33">
            <v>0</v>
          </cell>
          <cell r="AK33">
            <v>0.29865261941949478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G34" t="str">
            <v>DEU</v>
          </cell>
          <cell r="J34">
            <v>0.99999999999999978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0.82652353454425065</v>
          </cell>
          <cell r="Q34">
            <v>0.12156840854812967</v>
          </cell>
          <cell r="R34">
            <v>5.1273722468041925E-2</v>
          </cell>
          <cell r="S34">
            <v>6.3433443957770178E-4</v>
          </cell>
          <cell r="AC34" t="str">
            <v>DEU</v>
          </cell>
          <cell r="AF34">
            <v>0.99999999999999978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0.82652353454425065</v>
          </cell>
          <cell r="AM34">
            <v>0.12156840854812967</v>
          </cell>
          <cell r="AN34">
            <v>5.1273722468041925E-2</v>
          </cell>
          <cell r="AO34">
            <v>6.3433443957770178E-4</v>
          </cell>
        </row>
        <row r="35">
          <cell r="G35" t="str">
            <v>SO</v>
          </cell>
          <cell r="J35">
            <v>1</v>
          </cell>
          <cell r="K35">
            <v>1.9365863482081101E-2</v>
          </cell>
          <cell r="L35">
            <v>0.24539457989418231</v>
          </cell>
          <cell r="M35">
            <v>6.7017620954721469E-2</v>
          </cell>
          <cell r="N35">
            <v>0</v>
          </cell>
          <cell r="O35">
            <v>0.12238021906200923</v>
          </cell>
          <cell r="P35">
            <v>0.46080784248160161</v>
          </cell>
          <cell r="Q35">
            <v>6.1060027203752885E-2</v>
          </cell>
          <cell r="R35">
            <v>2.371638804573694E-2</v>
          </cell>
          <cell r="S35">
            <v>2.5745887591448099E-4</v>
          </cell>
          <cell r="AC35" t="str">
            <v>SO</v>
          </cell>
          <cell r="AF35">
            <v>1</v>
          </cell>
          <cell r="AG35">
            <v>1.9365863482081101E-2</v>
          </cell>
          <cell r="AH35">
            <v>0.24539457989418231</v>
          </cell>
          <cell r="AI35">
            <v>6.7017620954721469E-2</v>
          </cell>
          <cell r="AJ35">
            <v>0</v>
          </cell>
          <cell r="AK35">
            <v>0.12238021906200923</v>
          </cell>
          <cell r="AL35">
            <v>0.46080784248160161</v>
          </cell>
          <cell r="AM35">
            <v>6.1060027203752885E-2</v>
          </cell>
          <cell r="AN35">
            <v>2.371638804573694E-2</v>
          </cell>
          <cell r="AO35">
            <v>2.5745887591448099E-4</v>
          </cell>
        </row>
        <row r="36">
          <cell r="G36" t="str">
            <v>SO-P</v>
          </cell>
          <cell r="J36">
            <v>1</v>
          </cell>
          <cell r="K36">
            <v>1.9365863482081101E-2</v>
          </cell>
          <cell r="L36">
            <v>0.24539457989418231</v>
          </cell>
          <cell r="M36">
            <v>6.7017620954721469E-2</v>
          </cell>
          <cell r="N36">
            <v>0</v>
          </cell>
          <cell r="O36">
            <v>0.12238021906200923</v>
          </cell>
          <cell r="P36">
            <v>0.46080784248160161</v>
          </cell>
          <cell r="Q36">
            <v>6.1060027203752885E-2</v>
          </cell>
          <cell r="R36">
            <v>2.371638804573694E-2</v>
          </cell>
          <cell r="S36">
            <v>2.5745887591448099E-4</v>
          </cell>
          <cell r="AC36" t="str">
            <v>SO-P</v>
          </cell>
          <cell r="AF36">
            <v>1</v>
          </cell>
          <cell r="AG36">
            <v>1.9365863482081101E-2</v>
          </cell>
          <cell r="AH36">
            <v>0.24539457989418231</v>
          </cell>
          <cell r="AI36">
            <v>6.7017620954721469E-2</v>
          </cell>
          <cell r="AJ36">
            <v>0</v>
          </cell>
          <cell r="AK36">
            <v>0.12238021906200923</v>
          </cell>
          <cell r="AL36">
            <v>0.46080784248160161</v>
          </cell>
          <cell r="AM36">
            <v>6.1060027203752885E-2</v>
          </cell>
          <cell r="AN36">
            <v>2.371638804573694E-2</v>
          </cell>
          <cell r="AO36">
            <v>2.5745887591448099E-4</v>
          </cell>
        </row>
        <row r="37">
          <cell r="G37" t="str">
            <v>SO-U</v>
          </cell>
          <cell r="J37">
            <v>1</v>
          </cell>
          <cell r="K37">
            <v>1.9365863482081101E-2</v>
          </cell>
          <cell r="L37">
            <v>0.24539457989418231</v>
          </cell>
          <cell r="M37">
            <v>6.7017620954721469E-2</v>
          </cell>
          <cell r="N37">
            <v>0</v>
          </cell>
          <cell r="O37">
            <v>0.12238021906200923</v>
          </cell>
          <cell r="P37">
            <v>0.46080784248160161</v>
          </cell>
          <cell r="Q37">
            <v>6.1060027203752885E-2</v>
          </cell>
          <cell r="R37">
            <v>2.371638804573694E-2</v>
          </cell>
          <cell r="S37">
            <v>2.5745887591448099E-4</v>
          </cell>
          <cell r="AC37" t="str">
            <v>SO-U</v>
          </cell>
          <cell r="AF37">
            <v>1</v>
          </cell>
          <cell r="AG37">
            <v>1.9365863482081101E-2</v>
          </cell>
          <cell r="AH37">
            <v>0.24539457989418231</v>
          </cell>
          <cell r="AI37">
            <v>6.7017620954721469E-2</v>
          </cell>
          <cell r="AJ37">
            <v>0</v>
          </cell>
          <cell r="AK37">
            <v>0.12238021906200923</v>
          </cell>
          <cell r="AL37">
            <v>0.46080784248160161</v>
          </cell>
          <cell r="AM37">
            <v>6.1060027203752885E-2</v>
          </cell>
          <cell r="AN37">
            <v>2.371638804573694E-2</v>
          </cell>
          <cell r="AO37">
            <v>2.5745887591448099E-4</v>
          </cell>
        </row>
        <row r="38">
          <cell r="G38" t="str">
            <v>DOP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G39" t="str">
            <v>DOU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G40" t="str">
            <v>GPS</v>
          </cell>
          <cell r="J40">
            <v>1</v>
          </cell>
          <cell r="K40">
            <v>1.9365863482081112E-2</v>
          </cell>
          <cell r="L40">
            <v>0.24539457989418229</v>
          </cell>
          <cell r="M40">
            <v>6.7017620954721469E-2</v>
          </cell>
          <cell r="N40">
            <v>0</v>
          </cell>
          <cell r="O40">
            <v>0.12238021906200919</v>
          </cell>
          <cell r="P40">
            <v>0.46080784248160156</v>
          </cell>
          <cell r="Q40">
            <v>6.1060027203752885E-2</v>
          </cell>
          <cell r="R40">
            <v>2.371638804573694E-2</v>
          </cell>
          <cell r="S40">
            <v>2.5745887591448104E-4</v>
          </cell>
          <cell r="AC40" t="str">
            <v>GPS</v>
          </cell>
          <cell r="AF40">
            <v>1</v>
          </cell>
          <cell r="AG40">
            <v>1.9365863482081112E-2</v>
          </cell>
          <cell r="AH40">
            <v>0.24539457989418229</v>
          </cell>
          <cell r="AI40">
            <v>6.7017620954721469E-2</v>
          </cell>
          <cell r="AJ40">
            <v>0</v>
          </cell>
          <cell r="AK40">
            <v>0.12238021906200922</v>
          </cell>
          <cell r="AL40">
            <v>0.46080784248160156</v>
          </cell>
          <cell r="AM40">
            <v>6.1060027203752885E-2</v>
          </cell>
          <cell r="AN40">
            <v>2.371638804573694E-2</v>
          </cell>
          <cell r="AO40">
            <v>2.5745887591448104E-4</v>
          </cell>
        </row>
        <row r="41">
          <cell r="G41" t="str">
            <v>SGPP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G42" t="str">
            <v>SGPU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G43" t="str">
            <v>SNP</v>
          </cell>
          <cell r="J43">
            <v>0.99999999999999989</v>
          </cell>
          <cell r="K43">
            <v>1.6705365975130095E-2</v>
          </cell>
          <cell r="L43">
            <v>0.22278222719612598</v>
          </cell>
          <cell r="M43">
            <v>6.0894111271351227E-2</v>
          </cell>
          <cell r="N43">
            <v>0</v>
          </cell>
          <cell r="O43">
            <v>0.12592571023280555</v>
          </cell>
          <cell r="P43">
            <v>0.48639154643210392</v>
          </cell>
          <cell r="Q43">
            <v>6.2591295688628978E-2</v>
          </cell>
          <cell r="R43">
            <v>2.4261908688767559E-2</v>
          </cell>
          <cell r="S43">
            <v>2.7190771167417228E-4</v>
          </cell>
          <cell r="T43">
            <v>1.7592680341238073E-4</v>
          </cell>
          <cell r="AC43" t="str">
            <v>SNP</v>
          </cell>
          <cell r="AF43">
            <v>0.99999999999999989</v>
          </cell>
          <cell r="AG43">
            <v>1.6705365975130095E-2</v>
          </cell>
          <cell r="AH43">
            <v>0.22278222719612598</v>
          </cell>
          <cell r="AI43">
            <v>6.0894111271351227E-2</v>
          </cell>
          <cell r="AJ43">
            <v>0</v>
          </cell>
          <cell r="AK43">
            <v>0.12592571023280558</v>
          </cell>
          <cell r="AL43">
            <v>0.48639154643210392</v>
          </cell>
          <cell r="AM43">
            <v>6.2591295688628978E-2</v>
          </cell>
          <cell r="AN43">
            <v>2.4261908688767559E-2</v>
          </cell>
          <cell r="AO43">
            <v>2.7190771167417228E-4</v>
          </cell>
          <cell r="AP43">
            <v>1.7592680341238073E-4</v>
          </cell>
        </row>
        <row r="44">
          <cell r="G44" t="str">
            <v>SSCCT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AC44" t="str">
            <v>SSCCT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G45" t="str">
            <v>SSECT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C45" t="str">
            <v>SSECT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G46" t="str">
            <v>SSCCH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AC46" t="str">
            <v>SSCCH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G47" t="str">
            <v>SSECH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AC47" t="str">
            <v>SSECH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G48" t="str">
            <v>SSGCH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AC48" t="str">
            <v>SSGCH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G49" t="str">
            <v>SSCP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AC49" t="str">
            <v>SSCP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G50" t="str">
            <v>SSEP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AC50" t="str">
            <v>SSEP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G51" t="str">
            <v>SSGC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AC51" t="str">
            <v>SSGC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G52" t="str">
            <v>SSGCT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AC52" t="str">
            <v>SSGCT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G53" t="str">
            <v>MC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AC53" t="str">
            <v>MC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G54" t="str">
            <v>SNPD</v>
          </cell>
          <cell r="J54">
            <v>1.0000000000000002</v>
          </cell>
          <cell r="K54">
            <v>3.2166307106155832E-2</v>
          </cell>
          <cell r="L54">
            <v>0.26470984033703582</v>
          </cell>
          <cell r="M54">
            <v>6.4409240866138473E-2</v>
          </cell>
          <cell r="N54">
            <v>0</v>
          </cell>
          <cell r="O54">
            <v>8.6741009258897703E-2</v>
          </cell>
          <cell r="P54">
            <v>0.48367181064876774</v>
          </cell>
          <cell r="Q54">
            <v>4.9853957001342805E-2</v>
          </cell>
          <cell r="R54">
            <v>1.8447834781661555E-2</v>
          </cell>
          <cell r="S54">
            <v>0</v>
          </cell>
          <cell r="AC54" t="str">
            <v>SNPD</v>
          </cell>
          <cell r="AF54">
            <v>1.0000000000000002</v>
          </cell>
          <cell r="AG54">
            <v>3.2166307106155832E-2</v>
          </cell>
          <cell r="AH54">
            <v>0.26470984033703582</v>
          </cell>
          <cell r="AI54">
            <v>6.4409240866138473E-2</v>
          </cell>
          <cell r="AJ54">
            <v>0</v>
          </cell>
          <cell r="AK54">
            <v>8.6741009258897703E-2</v>
          </cell>
          <cell r="AL54">
            <v>0.48367181064876774</v>
          </cell>
          <cell r="AM54">
            <v>4.9853957001342805E-2</v>
          </cell>
          <cell r="AN54">
            <v>1.8447834781661555E-2</v>
          </cell>
          <cell r="AO54">
            <v>0</v>
          </cell>
        </row>
        <row r="55">
          <cell r="G55" t="str">
            <v>CAGW</v>
          </cell>
          <cell r="J55">
            <v>1</v>
          </cell>
          <cell r="K55">
            <v>4.0221393563250663E-2</v>
          </cell>
          <cell r="L55">
            <v>0.74400667887033378</v>
          </cell>
          <cell r="M55">
            <v>0.21577192756641544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AC55" t="str">
            <v>CAGW</v>
          </cell>
          <cell r="AF55">
            <v>1</v>
          </cell>
          <cell r="AG55">
            <v>4.0221393563250663E-2</v>
          </cell>
          <cell r="AH55">
            <v>0.74400667887033378</v>
          </cell>
          <cell r="AI55">
            <v>0.21577192756641544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G56" t="str">
            <v>CAGE</v>
          </cell>
          <cell r="J56">
            <v>0.99999999999999989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0.19192634182345286</v>
          </cell>
          <cell r="P56">
            <v>0.679585064906573</v>
          </cell>
          <cell r="Q56">
            <v>9.1819868374911212E-2</v>
          </cell>
          <cell r="R56">
            <v>3.6154368542928278E-2</v>
          </cell>
          <cell r="S56">
            <v>5.1435635213454743E-4</v>
          </cell>
          <cell r="AC56" t="str">
            <v>CAGE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0.19192634182345286</v>
          </cell>
          <cell r="AL56">
            <v>0.679585064906573</v>
          </cell>
          <cell r="AM56">
            <v>9.1819868374911212E-2</v>
          </cell>
          <cell r="AN56">
            <v>3.6154368542928278E-2</v>
          </cell>
          <cell r="AO56">
            <v>5.1435635213454743E-4</v>
          </cell>
        </row>
        <row r="57">
          <cell r="G57" t="str">
            <v>DNPGMP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G58" t="str">
            <v>DNPGMU</v>
          </cell>
          <cell r="J58">
            <v>0.99999999999999978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0.20895512702142133</v>
          </cell>
          <cell r="P58">
            <v>0.65381720439736279</v>
          </cell>
          <cell r="Q58">
            <v>9.6166066298163225E-2</v>
          </cell>
          <cell r="R58">
            <v>4.0559815276871129E-2</v>
          </cell>
          <cell r="S58">
            <v>5.017870061816811E-4</v>
          </cell>
          <cell r="AC58" t="str">
            <v>DNPGMU</v>
          </cell>
          <cell r="AF58">
            <v>0.99999999999999978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0.20895512702142133</v>
          </cell>
          <cell r="AL58">
            <v>0.65381720439736279</v>
          </cell>
          <cell r="AM58">
            <v>9.6166066298163225E-2</v>
          </cell>
          <cell r="AN58">
            <v>4.0559815276871129E-2</v>
          </cell>
          <cell r="AO58">
            <v>5.017870061816811E-4</v>
          </cell>
        </row>
        <row r="59">
          <cell r="G59" t="str">
            <v>JBG</v>
          </cell>
          <cell r="J59">
            <v>0.99999999999999978</v>
          </cell>
          <cell r="K59">
            <v>4.0221393563250663E-2</v>
          </cell>
          <cell r="L59">
            <v>0.74400667887033378</v>
          </cell>
          <cell r="M59">
            <v>0.21577192756641544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AC59" t="str">
            <v>JBG</v>
          </cell>
          <cell r="AF59">
            <v>0.99999999999999978</v>
          </cell>
          <cell r="AG59">
            <v>4.0221393563250663E-2</v>
          </cell>
          <cell r="AH59">
            <v>0.74400667887033378</v>
          </cell>
          <cell r="AI59">
            <v>0.21577192756641544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G60" t="str">
            <v>JBE</v>
          </cell>
          <cell r="J60">
            <v>1</v>
          </cell>
          <cell r="K60">
            <v>4.2316453873570276E-2</v>
          </cell>
          <cell r="L60">
            <v>0.73176780343328052</v>
          </cell>
          <cell r="M60">
            <v>0.22591574269314921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C60" t="str">
            <v>JBE</v>
          </cell>
          <cell r="AF60">
            <v>1</v>
          </cell>
          <cell r="AG60">
            <v>4.2316453873570276E-2</v>
          </cell>
          <cell r="AH60">
            <v>0.73176780343328052</v>
          </cell>
          <cell r="AI60">
            <v>0.22591574269314921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G61" t="str">
            <v>WRG</v>
          </cell>
          <cell r="J61">
            <v>0.99999999999999978</v>
          </cell>
          <cell r="K61">
            <v>8.9691890981651486E-3</v>
          </cell>
          <cell r="L61">
            <v>0.1659101289613929</v>
          </cell>
          <cell r="M61">
            <v>4.8116165278445512E-2</v>
          </cell>
          <cell r="N61">
            <v>0</v>
          </cell>
          <cell r="O61">
            <v>0.14912763446323704</v>
          </cell>
          <cell r="P61">
            <v>0.52804066488844303</v>
          </cell>
          <cell r="Q61">
            <v>7.1344452446615983E-2</v>
          </cell>
          <cell r="R61">
            <v>2.8092107654917663E-2</v>
          </cell>
          <cell r="S61">
            <v>3.9965720878233147E-4</v>
          </cell>
          <cell r="AC61" t="str">
            <v>WRG</v>
          </cell>
          <cell r="AF61">
            <v>0.99999999999999978</v>
          </cell>
          <cell r="AG61">
            <v>8.9691890981651486E-3</v>
          </cell>
          <cell r="AH61">
            <v>0.1659101289613929</v>
          </cell>
          <cell r="AI61">
            <v>4.8116165278445512E-2</v>
          </cell>
          <cell r="AJ61">
            <v>0</v>
          </cell>
          <cell r="AK61">
            <v>0.14912763446323704</v>
          </cell>
          <cell r="AL61">
            <v>0.52804066488844303</v>
          </cell>
          <cell r="AM61">
            <v>7.1344452446615983E-2</v>
          </cell>
          <cell r="AN61">
            <v>2.8092107654917663E-2</v>
          </cell>
          <cell r="AO61">
            <v>3.9965720878233147E-4</v>
          </cell>
        </row>
        <row r="62">
          <cell r="G62" t="str">
            <v>WRE</v>
          </cell>
          <cell r="J62">
            <v>0.99999999999999978</v>
          </cell>
          <cell r="K62">
            <v>9.436378084687138E-3</v>
          </cell>
          <cell r="L62">
            <v>0.16318091501779358</v>
          </cell>
          <cell r="M62">
            <v>5.0378190235522861E-2</v>
          </cell>
          <cell r="N62">
            <v>0</v>
          </cell>
          <cell r="O62">
            <v>0.16235907747532549</v>
          </cell>
          <cell r="P62">
            <v>0.50801892088807044</v>
          </cell>
          <cell r="Q62">
            <v>7.4721467863289787E-2</v>
          </cell>
          <cell r="R62">
            <v>3.1515159665105097E-2</v>
          </cell>
          <cell r="S62">
            <v>3.8989077020546716E-4</v>
          </cell>
          <cell r="AC62" t="str">
            <v>WRE</v>
          </cell>
          <cell r="AF62">
            <v>0.99999999999999978</v>
          </cell>
          <cell r="AG62">
            <v>9.436378084687138E-3</v>
          </cell>
          <cell r="AH62">
            <v>0.16318091501779358</v>
          </cell>
          <cell r="AI62">
            <v>5.0378190235522861E-2</v>
          </cell>
          <cell r="AJ62">
            <v>0</v>
          </cell>
          <cell r="AK62">
            <v>0.16235907747532549</v>
          </cell>
          <cell r="AL62">
            <v>0.50801892088807044</v>
          </cell>
          <cell r="AM62">
            <v>7.4721467863289787E-2</v>
          </cell>
          <cell r="AN62">
            <v>3.1515159665105097E-2</v>
          </cell>
          <cell r="AO62">
            <v>3.8989077020546716E-4</v>
          </cell>
        </row>
        <row r="63">
          <cell r="G63" t="str">
            <v>DNPPHP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G64" t="str">
            <v>DNPPHU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G65" t="str">
            <v>SNPPH-P</v>
          </cell>
          <cell r="J65">
            <v>1.0000000000000002</v>
          </cell>
          <cell r="K65">
            <v>3.3487134562208407E-2</v>
          </cell>
          <cell r="L65">
            <v>0.61943780568748308</v>
          </cell>
          <cell r="M65">
            <v>0.17964528160370571</v>
          </cell>
          <cell r="N65">
            <v>0</v>
          </cell>
          <cell r="O65">
            <v>3.1210166242483711E-2</v>
          </cell>
          <cell r="P65">
            <v>0.11051095253591414</v>
          </cell>
          <cell r="Q65">
            <v>1.4931318593984532E-2</v>
          </cell>
          <cell r="R65">
            <v>5.8792547281226303E-3</v>
          </cell>
          <cell r="S65">
            <v>8.3642230167464525E-5</v>
          </cell>
          <cell r="T65">
            <v>4.8144438159304749E-3</v>
          </cell>
          <cell r="AC65" t="str">
            <v>SNPPH-P</v>
          </cell>
          <cell r="AF65">
            <v>1.0000000000000002</v>
          </cell>
          <cell r="AG65">
            <v>3.3487134562208407E-2</v>
          </cell>
          <cell r="AH65">
            <v>0.61943780568748308</v>
          </cell>
          <cell r="AI65">
            <v>0.17964528160370571</v>
          </cell>
          <cell r="AJ65">
            <v>0</v>
          </cell>
          <cell r="AK65">
            <v>3.1210166242483711E-2</v>
          </cell>
          <cell r="AL65">
            <v>0.11051095253591414</v>
          </cell>
          <cell r="AM65">
            <v>1.4931318593984532E-2</v>
          </cell>
          <cell r="AN65">
            <v>5.8792547281226303E-3</v>
          </cell>
          <cell r="AO65">
            <v>8.3642230167464525E-5</v>
          </cell>
          <cell r="AP65">
            <v>4.8144438159304749E-3</v>
          </cell>
          <cell r="AQ65">
            <v>0</v>
          </cell>
        </row>
        <row r="66">
          <cell r="G66" t="str">
            <v>SNPPH-U</v>
          </cell>
          <cell r="J66">
            <v>1.0000000000000002</v>
          </cell>
          <cell r="K66">
            <v>3.3487134562208407E-2</v>
          </cell>
          <cell r="L66">
            <v>0.61943780568748308</v>
          </cell>
          <cell r="M66">
            <v>0.17964528160370571</v>
          </cell>
          <cell r="N66">
            <v>0</v>
          </cell>
          <cell r="O66">
            <v>3.1210166242483711E-2</v>
          </cell>
          <cell r="P66">
            <v>0.11051095253591414</v>
          </cell>
          <cell r="Q66">
            <v>1.4931318593984532E-2</v>
          </cell>
          <cell r="R66">
            <v>5.8792547281226303E-3</v>
          </cell>
          <cell r="S66">
            <v>8.3642230167464525E-5</v>
          </cell>
          <cell r="T66">
            <v>4.8144438159304749E-3</v>
          </cell>
          <cell r="AC66" t="str">
            <v>SNPPH-U</v>
          </cell>
          <cell r="AF66">
            <v>1.0000000000000002</v>
          </cell>
          <cell r="AG66">
            <v>3.3487134562208407E-2</v>
          </cell>
          <cell r="AH66">
            <v>0.61943780568748308</v>
          </cell>
          <cell r="AI66">
            <v>0.17964528160370571</v>
          </cell>
          <cell r="AJ66">
            <v>0</v>
          </cell>
          <cell r="AK66">
            <v>3.1210166242483711E-2</v>
          </cell>
          <cell r="AL66">
            <v>0.11051095253591414</v>
          </cell>
          <cell r="AM66">
            <v>1.4931318593984532E-2</v>
          </cell>
          <cell r="AN66">
            <v>5.8792547281226303E-3</v>
          </cell>
          <cell r="AO66">
            <v>8.3642230167464525E-5</v>
          </cell>
          <cell r="AP66">
            <v>4.8144438159304749E-3</v>
          </cell>
          <cell r="AQ66">
            <v>0</v>
          </cell>
        </row>
        <row r="67">
          <cell r="G67" t="str">
            <v>CN</v>
          </cell>
          <cell r="J67">
            <v>0.99999999999999989</v>
          </cell>
          <cell r="K67">
            <v>2.396572337770236E-2</v>
          </cell>
          <cell r="L67">
            <v>0.31217058907402434</v>
          </cell>
          <cell r="M67">
            <v>6.9360885492844845E-2</v>
          </cell>
          <cell r="N67">
            <v>0</v>
          </cell>
          <cell r="O67">
            <v>6.5978668808283791E-2</v>
          </cell>
          <cell r="P67">
            <v>0.47825390355568564</v>
          </cell>
          <cell r="Q67">
            <v>4.2022014386386891E-2</v>
          </cell>
          <cell r="R67">
            <v>8.2482153050721166E-3</v>
          </cell>
          <cell r="S67">
            <v>0</v>
          </cell>
          <cell r="T67">
            <v>0</v>
          </cell>
          <cell r="U67">
            <v>0</v>
          </cell>
          <cell r="AC67" t="str">
            <v>CN</v>
          </cell>
          <cell r="AF67">
            <v>0.99999999999999989</v>
          </cell>
          <cell r="AG67">
            <v>2.396572337770236E-2</v>
          </cell>
          <cell r="AH67">
            <v>0.31217058907402434</v>
          </cell>
          <cell r="AI67">
            <v>6.9360885492844845E-2</v>
          </cell>
          <cell r="AJ67">
            <v>0</v>
          </cell>
          <cell r="AK67">
            <v>6.5978668808283791E-2</v>
          </cell>
          <cell r="AL67">
            <v>0.47825390355568564</v>
          </cell>
          <cell r="AM67">
            <v>4.2022014386386891E-2</v>
          </cell>
          <cell r="AN67">
            <v>8.2482153050721166E-3</v>
          </cell>
          <cell r="AO67">
            <v>0</v>
          </cell>
          <cell r="AP67">
            <v>0</v>
          </cell>
          <cell r="AQ67">
            <v>0</v>
          </cell>
        </row>
        <row r="68">
          <cell r="G68" t="str">
            <v>CNP</v>
          </cell>
          <cell r="J68">
            <v>0.99999999999999978</v>
          </cell>
          <cell r="K68">
            <v>5.083128335445649E-2</v>
          </cell>
          <cell r="L68">
            <v>0.66211361193098395</v>
          </cell>
          <cell r="M68">
            <v>0.14711439202720292</v>
          </cell>
          <cell r="N68">
            <v>0</v>
          </cell>
          <cell r="O68">
            <v>0.13994071268735667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C68" t="str">
            <v>CNP</v>
          </cell>
          <cell r="AF68">
            <v>0.99999999999999978</v>
          </cell>
          <cell r="AG68">
            <v>5.083128335445649E-2</v>
          </cell>
          <cell r="AH68">
            <v>0.66211361193098395</v>
          </cell>
          <cell r="AI68">
            <v>0.14711439202720292</v>
          </cell>
          <cell r="AJ68">
            <v>0</v>
          </cell>
          <cell r="AK68">
            <v>0.13994071268735667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G69" t="str">
            <v>CNU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0.90488564943551597</v>
          </cell>
          <cell r="Q69">
            <v>7.9508222506723E-2</v>
          </cell>
          <cell r="R69">
            <v>1.5606128057761072E-2</v>
          </cell>
          <cell r="S69">
            <v>0</v>
          </cell>
          <cell r="T69">
            <v>0</v>
          </cell>
          <cell r="U69">
            <v>0</v>
          </cell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0.90488564943551597</v>
          </cell>
          <cell r="AM69">
            <v>7.9508222506723E-2</v>
          </cell>
          <cell r="AN69">
            <v>1.5606128057761072E-2</v>
          </cell>
          <cell r="AO69">
            <v>0</v>
          </cell>
          <cell r="AP69">
            <v>0</v>
          </cell>
          <cell r="AQ69">
            <v>0</v>
          </cell>
        </row>
        <row r="70">
          <cell r="G70" t="str">
            <v>WBTAX</v>
          </cell>
          <cell r="J70">
            <v>1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G71" t="str">
            <v>OPRV-ID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G72" t="str">
            <v>OPRV-WY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G73" t="str">
            <v>EXCTAX</v>
          </cell>
          <cell r="J73">
            <v>0</v>
          </cell>
          <cell r="K73">
            <v>1.3874977903861996E-2</v>
          </cell>
          <cell r="L73">
            <v>0.15872363467254166</v>
          </cell>
          <cell r="M73">
            <v>4.0740955868625077E-2</v>
          </cell>
          <cell r="N73">
            <v>0</v>
          </cell>
          <cell r="O73">
            <v>0.14963099637243304</v>
          </cell>
          <cell r="P73">
            <v>0.51776572673074961</v>
          </cell>
          <cell r="Q73">
            <v>7.5896627518864127E-2</v>
          </cell>
          <cell r="R73">
            <v>3.4471337480087634E-2</v>
          </cell>
          <cell r="S73">
            <v>5.8567825391078569E-3</v>
          </cell>
          <cell r="T73">
            <v>6.2142354373644296E-3</v>
          </cell>
          <cell r="U73">
            <v>-3.1752745236352793E-3</v>
          </cell>
          <cell r="AC73" t="str">
            <v>EXCTAX</v>
          </cell>
          <cell r="AF73">
            <v>0</v>
          </cell>
          <cell r="AG73">
            <v>1.3874977903861996E-2</v>
          </cell>
          <cell r="AH73">
            <v>0.15872363467254166</v>
          </cell>
          <cell r="AI73">
            <v>4.0740955868625077E-2</v>
          </cell>
          <cell r="AJ73">
            <v>0</v>
          </cell>
          <cell r="AK73">
            <v>0.14963099637243304</v>
          </cell>
          <cell r="AL73">
            <v>0.51776572673074961</v>
          </cell>
          <cell r="AM73">
            <v>7.5896627518864127E-2</v>
          </cell>
          <cell r="AN73">
            <v>3.4471337480087634E-2</v>
          </cell>
          <cell r="AO73">
            <v>5.8567825391078569E-3</v>
          </cell>
          <cell r="AP73">
            <v>6.2142354373644296E-3</v>
          </cell>
          <cell r="AQ73">
            <v>-3.1752745236352793E-3</v>
          </cell>
        </row>
        <row r="74">
          <cell r="G74" t="str">
            <v>INT</v>
          </cell>
          <cell r="J74">
            <v>0.99999999999999989</v>
          </cell>
          <cell r="K74">
            <v>1.6705365975130095E-2</v>
          </cell>
          <cell r="L74">
            <v>0.22278222719612598</v>
          </cell>
          <cell r="M74">
            <v>6.0894111271351227E-2</v>
          </cell>
          <cell r="N74">
            <v>0</v>
          </cell>
          <cell r="O74">
            <v>0.12592571023280555</v>
          </cell>
          <cell r="P74">
            <v>0.48639154643210392</v>
          </cell>
          <cell r="Q74">
            <v>6.2591295688628978E-2</v>
          </cell>
          <cell r="R74">
            <v>2.4261908688767559E-2</v>
          </cell>
          <cell r="S74">
            <v>2.7190771167417228E-4</v>
          </cell>
          <cell r="T74">
            <v>1.7592680341238073E-4</v>
          </cell>
          <cell r="U74">
            <v>0</v>
          </cell>
          <cell r="AC74" t="str">
            <v>INT</v>
          </cell>
          <cell r="AF74">
            <v>0.99999999999999989</v>
          </cell>
          <cell r="AG74">
            <v>1.6705365975130095E-2</v>
          </cell>
          <cell r="AH74">
            <v>0.22278222719612598</v>
          </cell>
          <cell r="AI74">
            <v>6.0894111271351227E-2</v>
          </cell>
          <cell r="AJ74">
            <v>0</v>
          </cell>
          <cell r="AK74">
            <v>0.12592571023280558</v>
          </cell>
          <cell r="AL74">
            <v>0.48639154643210392</v>
          </cell>
          <cell r="AM74">
            <v>6.2591295688628978E-2</v>
          </cell>
          <cell r="AN74">
            <v>2.4261908688767559E-2</v>
          </cell>
          <cell r="AO74">
            <v>2.7190771167417228E-4</v>
          </cell>
          <cell r="AP74">
            <v>1.7592680341238073E-4</v>
          </cell>
          <cell r="AQ74">
            <v>0</v>
          </cell>
        </row>
        <row r="75">
          <cell r="G75" t="str">
            <v>CIAC</v>
          </cell>
          <cell r="J75">
            <v>1.0000000000000002</v>
          </cell>
          <cell r="K75">
            <v>3.2166307106155832E-2</v>
          </cell>
          <cell r="L75">
            <v>0.26470984033703582</v>
          </cell>
          <cell r="M75">
            <v>6.4409240866138473E-2</v>
          </cell>
          <cell r="N75">
            <v>0</v>
          </cell>
          <cell r="O75">
            <v>8.6741009258897689E-2</v>
          </cell>
          <cell r="P75">
            <v>0.48367181064876774</v>
          </cell>
          <cell r="Q75">
            <v>4.9853957001342805E-2</v>
          </cell>
          <cell r="R75">
            <v>1.8447834781661555E-2</v>
          </cell>
          <cell r="S75">
            <v>0</v>
          </cell>
          <cell r="AC75" t="str">
            <v>CIAC</v>
          </cell>
          <cell r="AF75">
            <v>1.0000000000000002</v>
          </cell>
          <cell r="AG75">
            <v>3.2166307106155832E-2</v>
          </cell>
          <cell r="AH75">
            <v>0.26470984033703582</v>
          </cell>
          <cell r="AI75">
            <v>6.4409240866138473E-2</v>
          </cell>
          <cell r="AJ75">
            <v>0</v>
          </cell>
          <cell r="AK75">
            <v>8.6741009258897689E-2</v>
          </cell>
          <cell r="AL75">
            <v>0.48367181064876774</v>
          </cell>
          <cell r="AM75">
            <v>4.9853957001342805E-2</v>
          </cell>
          <cell r="AN75">
            <v>1.8447834781661555E-2</v>
          </cell>
          <cell r="AO75">
            <v>0</v>
          </cell>
        </row>
        <row r="76">
          <cell r="G76" t="str">
            <v>IDSIT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U76">
            <v>0</v>
          </cell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G77" t="str">
            <v>DONOTUSE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G78" t="str">
            <v>BADDEBT</v>
          </cell>
          <cell r="J78">
            <v>1.0000000000000002</v>
          </cell>
          <cell r="K78">
            <v>5.5011454122182536E-2</v>
          </cell>
          <cell r="L78">
            <v>0.34872248339810336</v>
          </cell>
          <cell r="M78">
            <v>0.12556621707988092</v>
          </cell>
          <cell r="N78">
            <v>0</v>
          </cell>
          <cell r="O78">
            <v>7.4769806884131054E-2</v>
          </cell>
          <cell r="P78">
            <v>0.3418724940531348</v>
          </cell>
          <cell r="Q78">
            <v>5.4017764035344577E-2</v>
          </cell>
          <cell r="R78">
            <v>3.9780427222696797E-5</v>
          </cell>
          <cell r="S78">
            <v>0</v>
          </cell>
          <cell r="T78">
            <v>0</v>
          </cell>
          <cell r="U78">
            <v>0</v>
          </cell>
          <cell r="AC78" t="str">
            <v>BADDEBT</v>
          </cell>
          <cell r="AF78">
            <v>1.0000000000000002</v>
          </cell>
          <cell r="AG78">
            <v>5.5011454122182536E-2</v>
          </cell>
          <cell r="AH78">
            <v>0.34872248339810336</v>
          </cell>
          <cell r="AI78">
            <v>0.12556621707988092</v>
          </cell>
          <cell r="AJ78">
            <v>0</v>
          </cell>
          <cell r="AK78">
            <v>7.4769806884131054E-2</v>
          </cell>
          <cell r="AL78">
            <v>0.3418724940531348</v>
          </cell>
          <cell r="AM78">
            <v>5.4017764035344577E-2</v>
          </cell>
          <cell r="AN78">
            <v>3.9780427222696797E-5</v>
          </cell>
          <cell r="AO78">
            <v>0</v>
          </cell>
          <cell r="AP78">
            <v>0</v>
          </cell>
          <cell r="AQ78">
            <v>0</v>
          </cell>
        </row>
        <row r="79">
          <cell r="G79" t="str">
            <v>DONOTUSE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G80" t="str">
            <v>DONOTUSE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G81" t="str">
            <v>ITC84</v>
          </cell>
          <cell r="J81">
            <v>0.99999999999999989</v>
          </cell>
          <cell r="K81">
            <v>3.2870000000000003E-2</v>
          </cell>
          <cell r="L81">
            <v>0.70975999999999995</v>
          </cell>
          <cell r="M81">
            <v>0.14180000000000001</v>
          </cell>
          <cell r="N81">
            <v>0</v>
          </cell>
          <cell r="O81">
            <v>0.10946</v>
          </cell>
          <cell r="U81">
            <v>6.11E-3</v>
          </cell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G82" t="str">
            <v>ITC85</v>
          </cell>
          <cell r="J82">
            <v>1</v>
          </cell>
          <cell r="K82">
            <v>5.4199999999999998E-2</v>
          </cell>
          <cell r="L82">
            <v>0.67689999999999995</v>
          </cell>
          <cell r="M82">
            <v>0.1336</v>
          </cell>
          <cell r="N82">
            <v>0</v>
          </cell>
          <cell r="O82">
            <v>0.11609999999999999</v>
          </cell>
          <cell r="U82">
            <v>1.9199999999999998E-2</v>
          </cell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G83" t="str">
            <v>ITC86</v>
          </cell>
          <cell r="J83">
            <v>0.99999999999999989</v>
          </cell>
          <cell r="K83">
            <v>4.7890000000000002E-2</v>
          </cell>
          <cell r="L83">
            <v>0.64607999999999999</v>
          </cell>
          <cell r="M83">
            <v>0.13125999999999999</v>
          </cell>
          <cell r="N83">
            <v>0</v>
          </cell>
          <cell r="O83">
            <v>0.155</v>
          </cell>
          <cell r="U83">
            <v>1.9769999999999999E-2</v>
          </cell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G84" t="str">
            <v>ITC88</v>
          </cell>
          <cell r="J84">
            <v>1</v>
          </cell>
          <cell r="K84">
            <v>4.2700000000000002E-2</v>
          </cell>
          <cell r="L84">
            <v>0.61199999999999999</v>
          </cell>
          <cell r="M84">
            <v>0.14960000000000001</v>
          </cell>
          <cell r="N84">
            <v>0</v>
          </cell>
          <cell r="O84">
            <v>0.1671</v>
          </cell>
          <cell r="U84">
            <v>2.86E-2</v>
          </cell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G85" t="str">
            <v>ITC89</v>
          </cell>
          <cell r="J85">
            <v>1</v>
          </cell>
          <cell r="K85">
            <v>4.8806000000000002E-2</v>
          </cell>
          <cell r="L85">
            <v>0.563558</v>
          </cell>
          <cell r="M85">
            <v>0.15268799999999999</v>
          </cell>
          <cell r="N85">
            <v>0</v>
          </cell>
          <cell r="O85">
            <v>0.20677599999999999</v>
          </cell>
          <cell r="U85">
            <v>2.8171999999999999E-2</v>
          </cell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G86" t="str">
            <v>ITC90</v>
          </cell>
          <cell r="J86">
            <v>1</v>
          </cell>
          <cell r="K86">
            <v>1.5047E-2</v>
          </cell>
          <cell r="L86">
            <v>0.159356</v>
          </cell>
          <cell r="M86">
            <v>3.9132E-2</v>
          </cell>
          <cell r="N86">
            <v>0</v>
          </cell>
          <cell r="O86">
            <v>3.8051000000000001E-2</v>
          </cell>
          <cell r="P86">
            <v>0.46935500000000002</v>
          </cell>
          <cell r="Q86">
            <v>0.13981499999999999</v>
          </cell>
          <cell r="R86">
            <v>0.135384</v>
          </cell>
          <cell r="U86">
            <v>3.8600000000000001E-3</v>
          </cell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G87" t="str">
            <v>OTHER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G88" t="str">
            <v>NUTIL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G89" t="str">
            <v>SNPPS</v>
          </cell>
          <cell r="J89">
            <v>1</v>
          </cell>
          <cell r="K89">
            <v>9.2827431943933655E-3</v>
          </cell>
          <cell r="L89">
            <v>0.1716191589800608</v>
          </cell>
          <cell r="M89">
            <v>4.9827084109064168E-2</v>
          </cell>
          <cell r="N89">
            <v>0</v>
          </cell>
          <cell r="O89">
            <v>0.14740067855545069</v>
          </cell>
          <cell r="P89">
            <v>0.52307565192397243</v>
          </cell>
          <cell r="Q89">
            <v>7.0675419200088074E-2</v>
          </cell>
          <cell r="R89">
            <v>2.7724922645441904E-2</v>
          </cell>
          <cell r="S89">
            <v>3.943413915286341E-4</v>
          </cell>
          <cell r="AC89" t="str">
            <v>SNPPS</v>
          </cell>
          <cell r="AF89">
            <v>1</v>
          </cell>
          <cell r="AG89">
            <v>9.2827431943933655E-3</v>
          </cell>
          <cell r="AH89">
            <v>0.1716191589800608</v>
          </cell>
          <cell r="AI89">
            <v>4.9827084109064168E-2</v>
          </cell>
          <cell r="AJ89">
            <v>0</v>
          </cell>
          <cell r="AK89">
            <v>0.14740067855545069</v>
          </cell>
          <cell r="AL89">
            <v>0.52307565192397243</v>
          </cell>
          <cell r="AM89">
            <v>7.0675419200088074E-2</v>
          </cell>
          <cell r="AN89">
            <v>2.7724922645441904E-2</v>
          </cell>
          <cell r="AO89">
            <v>3.943413915286341E-4</v>
          </cell>
        </row>
        <row r="90">
          <cell r="G90" t="str">
            <v>SNPT</v>
          </cell>
          <cell r="J90">
            <v>0.99999999999999978</v>
          </cell>
          <cell r="K90">
            <v>8.9693077694424812E-3</v>
          </cell>
          <cell r="L90">
            <v>0.16590800640307785</v>
          </cell>
          <cell r="M90">
            <v>4.8118169165483254E-2</v>
          </cell>
          <cell r="N90">
            <v>0</v>
          </cell>
          <cell r="O90">
            <v>0.14912882083135853</v>
          </cell>
          <cell r="P90">
            <v>0.52803936520485562</v>
          </cell>
          <cell r="Q90">
            <v>7.1344039783936136E-2</v>
          </cell>
          <cell r="R90">
            <v>2.8092630557637679E-2</v>
          </cell>
          <cell r="S90">
            <v>3.9966028420816105E-4</v>
          </cell>
          <cell r="AC90" t="str">
            <v>SNPT</v>
          </cell>
          <cell r="AF90">
            <v>0.99999999999999978</v>
          </cell>
          <cell r="AG90">
            <v>8.9693077694424812E-3</v>
          </cell>
          <cell r="AH90">
            <v>0.16590800640307785</v>
          </cell>
          <cell r="AI90">
            <v>4.8118169165483254E-2</v>
          </cell>
          <cell r="AJ90">
            <v>0</v>
          </cell>
          <cell r="AK90">
            <v>0.14912882083135853</v>
          </cell>
          <cell r="AL90">
            <v>0.52803936520485562</v>
          </cell>
          <cell r="AM90">
            <v>7.1344039783936136E-2</v>
          </cell>
          <cell r="AN90">
            <v>2.8092630557637679E-2</v>
          </cell>
          <cell r="AO90">
            <v>3.9966028420816105E-4</v>
          </cell>
        </row>
        <row r="91">
          <cell r="G91" t="str">
            <v>SNPP</v>
          </cell>
          <cell r="J91">
            <v>1</v>
          </cell>
          <cell r="K91">
            <v>1.1965087296786704E-2</v>
          </cell>
          <cell r="L91">
            <v>0.2212882155221515</v>
          </cell>
          <cell r="M91">
            <v>6.4203549994526515E-2</v>
          </cell>
          <cell r="N91">
            <v>0</v>
          </cell>
          <cell r="O91">
            <v>0.13462849462265625</v>
          </cell>
          <cell r="P91">
            <v>0.47732237320745458</v>
          </cell>
          <cell r="Q91">
            <v>6.4492790956904425E-2</v>
          </cell>
          <cell r="R91">
            <v>2.533819649212541E-2</v>
          </cell>
          <cell r="S91">
            <v>3.6042851975264932E-4</v>
          </cell>
          <cell r="T91">
            <v>4.0086338764181421E-4</v>
          </cell>
          <cell r="AC91" t="str">
            <v>SNPP</v>
          </cell>
          <cell r="AF91">
            <v>1</v>
          </cell>
          <cell r="AG91">
            <v>1.1965087296786704E-2</v>
          </cell>
          <cell r="AH91">
            <v>0.2212882155221515</v>
          </cell>
          <cell r="AI91">
            <v>6.4203549994526515E-2</v>
          </cell>
          <cell r="AJ91">
            <v>0</v>
          </cell>
          <cell r="AK91">
            <v>0.13462849462265628</v>
          </cell>
          <cell r="AL91">
            <v>0.47732237320745458</v>
          </cell>
          <cell r="AM91">
            <v>6.4492790956904425E-2</v>
          </cell>
          <cell r="AN91">
            <v>2.533819649212541E-2</v>
          </cell>
          <cell r="AO91">
            <v>3.6042851975264932E-4</v>
          </cell>
          <cell r="AP91">
            <v>4.0086338764181421E-4</v>
          </cell>
        </row>
        <row r="92">
          <cell r="G92" t="str">
            <v>SNPPH</v>
          </cell>
          <cell r="J92">
            <v>1.0000000000000002</v>
          </cell>
          <cell r="K92">
            <v>3.3487134562208407E-2</v>
          </cell>
          <cell r="L92">
            <v>0.61943780568748308</v>
          </cell>
          <cell r="M92">
            <v>0.17964528160370571</v>
          </cell>
          <cell r="N92">
            <v>0</v>
          </cell>
          <cell r="O92">
            <v>3.1210166242483711E-2</v>
          </cell>
          <cell r="P92">
            <v>0.11051095253591414</v>
          </cell>
          <cell r="Q92">
            <v>1.4931318593984532E-2</v>
          </cell>
          <cell r="R92">
            <v>5.8792547281226303E-3</v>
          </cell>
          <cell r="S92">
            <v>8.3642230167464525E-5</v>
          </cell>
          <cell r="T92">
            <v>4.8144438159304749E-3</v>
          </cell>
          <cell r="AC92" t="str">
            <v>SNPPH</v>
          </cell>
          <cell r="AF92">
            <v>1.0000000000000002</v>
          </cell>
          <cell r="AG92">
            <v>3.3487134562208407E-2</v>
          </cell>
          <cell r="AH92">
            <v>0.61943780568748308</v>
          </cell>
          <cell r="AI92">
            <v>0.17964528160370571</v>
          </cell>
          <cell r="AJ92">
            <v>0</v>
          </cell>
          <cell r="AK92">
            <v>3.1210166242483711E-2</v>
          </cell>
          <cell r="AL92">
            <v>0.11051095253591414</v>
          </cell>
          <cell r="AM92">
            <v>1.4931318593984532E-2</v>
          </cell>
          <cell r="AN92">
            <v>5.8792547281226303E-3</v>
          </cell>
          <cell r="AO92">
            <v>8.3642230167464525E-5</v>
          </cell>
          <cell r="AP92">
            <v>4.8144438159304749E-3</v>
          </cell>
        </row>
        <row r="93">
          <cell r="G93" t="str">
            <v>SNPPN</v>
          </cell>
          <cell r="J93">
            <v>1</v>
          </cell>
          <cell r="K93">
            <v>4.0221393563250663E-2</v>
          </cell>
          <cell r="L93">
            <v>0.74400667887033367</v>
          </cell>
          <cell r="M93">
            <v>0.21577192756641544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AC93" t="str">
            <v>SNPPN</v>
          </cell>
          <cell r="AF93">
            <v>1</v>
          </cell>
          <cell r="AG93">
            <v>4.0221393563250663E-2</v>
          </cell>
          <cell r="AH93">
            <v>0.74400667887033367</v>
          </cell>
          <cell r="AI93">
            <v>0.21577192756641544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 t="str">
            <v>SNPPO</v>
          </cell>
          <cell r="J94">
            <v>0.99999999999999989</v>
          </cell>
          <cell r="K94">
            <v>1.105425706511546E-2</v>
          </cell>
          <cell r="L94">
            <v>0.20450524149826391</v>
          </cell>
          <cell r="M94">
            <v>5.9301733317712012E-2</v>
          </cell>
          <cell r="N94">
            <v>0</v>
          </cell>
          <cell r="O94">
            <v>0.13917323107942714</v>
          </cell>
          <cell r="P94">
            <v>0.49279347679836072</v>
          </cell>
          <cell r="Q94">
            <v>6.6582146242223417E-2</v>
          </cell>
          <cell r="R94">
            <v>2.6216934267336022E-2</v>
          </cell>
          <cell r="S94">
            <v>3.7297973156098118E-4</v>
          </cell>
          <cell r="AC94" t="str">
            <v>SNPPO</v>
          </cell>
          <cell r="AF94">
            <v>0.99999999999999989</v>
          </cell>
          <cell r="AG94">
            <v>1.105425706511546E-2</v>
          </cell>
          <cell r="AH94">
            <v>0.20450524149826391</v>
          </cell>
          <cell r="AI94">
            <v>5.9301733317712012E-2</v>
          </cell>
          <cell r="AJ94">
            <v>0</v>
          </cell>
          <cell r="AK94">
            <v>0.13917323107942714</v>
          </cell>
          <cell r="AL94">
            <v>0.49279347679836072</v>
          </cell>
          <cell r="AM94">
            <v>6.6582146242223417E-2</v>
          </cell>
          <cell r="AN94">
            <v>2.6216934267336022E-2</v>
          </cell>
          <cell r="AO94">
            <v>3.7297973156098118E-4</v>
          </cell>
        </row>
        <row r="95">
          <cell r="G95" t="str">
            <v>SNPG</v>
          </cell>
          <cell r="J95">
            <v>0.99999999999999944</v>
          </cell>
          <cell r="K95">
            <v>2.2792399203356368E-2</v>
          </cell>
          <cell r="L95">
            <v>0.27474108592549329</v>
          </cell>
          <cell r="M95">
            <v>6.2565290984046798E-2</v>
          </cell>
          <cell r="N95">
            <v>0</v>
          </cell>
          <cell r="O95">
            <v>0.12776204274480954</v>
          </cell>
          <cell r="P95">
            <v>0.41899523261387844</v>
          </cell>
          <cell r="Q95">
            <v>6.6385243191750973E-2</v>
          </cell>
          <cell r="R95">
            <v>2.660887723850535E-2</v>
          </cell>
          <cell r="S95">
            <v>1.4982809815916639E-4</v>
          </cell>
          <cell r="AC95" t="str">
            <v>SNPG</v>
          </cell>
          <cell r="AF95">
            <v>0.99999999999999944</v>
          </cell>
          <cell r="AG95">
            <v>2.2792399203356368E-2</v>
          </cell>
          <cell r="AH95">
            <v>0.27474108592549329</v>
          </cell>
          <cell r="AI95">
            <v>6.2565290984046798E-2</v>
          </cell>
          <cell r="AJ95">
            <v>0</v>
          </cell>
          <cell r="AK95">
            <v>0.12776204274480954</v>
          </cell>
          <cell r="AL95">
            <v>0.41899523261387844</v>
          </cell>
          <cell r="AM95">
            <v>6.6385243191750973E-2</v>
          </cell>
          <cell r="AN95">
            <v>2.660887723850535E-2</v>
          </cell>
          <cell r="AO95">
            <v>1.4982809815916639E-4</v>
          </cell>
        </row>
        <row r="96">
          <cell r="G96" t="str">
            <v>SNPI</v>
          </cell>
          <cell r="J96">
            <v>0.99999999999999978</v>
          </cell>
          <cell r="K96">
            <v>2.4793948374876838E-2</v>
          </cell>
          <cell r="L96">
            <v>0.39652666177384771</v>
          </cell>
          <cell r="M96">
            <v>0.11327008566237556</v>
          </cell>
          <cell r="N96">
            <v>0</v>
          </cell>
          <cell r="O96">
            <v>9.192505346131874E-2</v>
          </cell>
          <cell r="P96">
            <v>0.3105939630944653</v>
          </cell>
          <cell r="Q96">
            <v>4.8837031882668747E-2</v>
          </cell>
          <cell r="R96">
            <v>1.3892873452761889E-2</v>
          </cell>
          <cell r="S96">
            <v>1.6038229768481079E-4</v>
          </cell>
          <cell r="AC96" t="str">
            <v>SNPI</v>
          </cell>
          <cell r="AF96">
            <v>0.99999999999999978</v>
          </cell>
          <cell r="AG96">
            <v>2.4793948374876838E-2</v>
          </cell>
          <cell r="AH96">
            <v>0.39652666177384771</v>
          </cell>
          <cell r="AI96">
            <v>0.11327008566237556</v>
          </cell>
          <cell r="AJ96">
            <v>0</v>
          </cell>
          <cell r="AK96">
            <v>9.192505346131874E-2</v>
          </cell>
          <cell r="AL96">
            <v>0.31059396309446513</v>
          </cell>
          <cell r="AM96">
            <v>4.8837031882668747E-2</v>
          </cell>
          <cell r="AN96">
            <v>1.3892873452761882E-2</v>
          </cell>
          <cell r="AO96">
            <v>1.6038229768481079E-4</v>
          </cell>
        </row>
        <row r="97">
          <cell r="G97" t="str">
            <v>TROJP</v>
          </cell>
          <cell r="J97">
            <v>0.99999999999999989</v>
          </cell>
          <cell r="K97">
            <v>4.0539649258152538E-2</v>
          </cell>
          <cell r="L97">
            <v>0.74214750002576757</v>
          </cell>
          <cell r="M97">
            <v>0.21731285071607995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AC97" t="str">
            <v>TROJP</v>
          </cell>
          <cell r="AF97">
            <v>0.99999999999999989</v>
          </cell>
          <cell r="AG97">
            <v>4.0539649258152538E-2</v>
          </cell>
          <cell r="AH97">
            <v>0.74214750002576757</v>
          </cell>
          <cell r="AI97">
            <v>0.21731285071607995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G98" t="str">
            <v>TROJD</v>
          </cell>
          <cell r="J98">
            <v>1</v>
          </cell>
          <cell r="K98">
            <v>4.0595859645838228E-2</v>
          </cell>
          <cell r="L98">
            <v>0.74181913146770495</v>
          </cell>
          <cell r="M98">
            <v>0.21758500888645674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AC98" t="str">
            <v>TROJD</v>
          </cell>
          <cell r="AF98">
            <v>1</v>
          </cell>
          <cell r="AG98">
            <v>4.0595859645838228E-2</v>
          </cell>
          <cell r="AH98">
            <v>0.74181913146770495</v>
          </cell>
          <cell r="AI98">
            <v>0.21758500888645674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G99" t="str">
            <v>IBT</v>
          </cell>
          <cell r="J99">
            <v>0</v>
          </cell>
          <cell r="K99">
            <v>1.4823981689935784E-2</v>
          </cell>
          <cell r="L99">
            <v>0.16849630383974351</v>
          </cell>
          <cell r="M99">
            <v>0</v>
          </cell>
          <cell r="N99">
            <v>0</v>
          </cell>
          <cell r="O99">
            <v>0.15645116753996891</v>
          </cell>
          <cell r="P99">
            <v>0.53700796240705384</v>
          </cell>
          <cell r="Q99">
            <v>7.8819266065810203E-2</v>
          </cell>
          <cell r="R99">
            <v>3.510162474235367E-2</v>
          </cell>
          <cell r="S99">
            <v>6.1075775455278003E-3</v>
          </cell>
          <cell r="T99">
            <v>6.4978669787290021E-3</v>
          </cell>
          <cell r="U99">
            <v>-3.3057508091226808E-3</v>
          </cell>
          <cell r="AC99" t="str">
            <v>IBT</v>
          </cell>
          <cell r="AF99">
            <v>0</v>
          </cell>
          <cell r="AG99">
            <v>1.4823981689935784E-2</v>
          </cell>
          <cell r="AH99">
            <v>0.16849630383974351</v>
          </cell>
          <cell r="AI99">
            <v>0</v>
          </cell>
          <cell r="AJ99">
            <v>0</v>
          </cell>
          <cell r="AK99">
            <v>0.15645116753996891</v>
          </cell>
          <cell r="AL99">
            <v>0.53700796240705384</v>
          </cell>
          <cell r="AM99">
            <v>7.8819266065810203E-2</v>
          </cell>
          <cell r="AN99">
            <v>3.510162474235367E-2</v>
          </cell>
          <cell r="AO99">
            <v>6.1075775455278003E-3</v>
          </cell>
          <cell r="AP99">
            <v>6.4978669787290021E-3</v>
          </cell>
          <cell r="AQ99">
            <v>-3.3057508091226808E-3</v>
          </cell>
        </row>
        <row r="100">
          <cell r="G100" t="str">
            <v>DITEXP</v>
          </cell>
          <cell r="J100">
            <v>0.99999999999999989</v>
          </cell>
          <cell r="K100">
            <v>1.9141955588282758E-2</v>
          </cell>
          <cell r="L100">
            <v>0.27398036455512026</v>
          </cell>
          <cell r="M100">
            <v>3.2100059840287035E-2</v>
          </cell>
          <cell r="N100">
            <v>0</v>
          </cell>
          <cell r="O100">
            <v>0.12117948257707835</v>
          </cell>
          <cell r="P100">
            <v>0.41769949533400635</v>
          </cell>
          <cell r="Q100">
            <v>4.9355006141802826E-2</v>
          </cell>
          <cell r="R100">
            <v>2.6508898015263672E-2</v>
          </cell>
          <cell r="S100">
            <v>3.2247311804357438E-3</v>
          </cell>
          <cell r="T100">
            <v>0</v>
          </cell>
          <cell r="U100">
            <v>5.6810006767722993E-2</v>
          </cell>
          <cell r="AC100" t="str">
            <v>DITEXP</v>
          </cell>
          <cell r="AF100">
            <v>0.99999999999999989</v>
          </cell>
          <cell r="AG100">
            <v>1.9141955588282758E-2</v>
          </cell>
          <cell r="AH100">
            <v>0.27398036455512026</v>
          </cell>
          <cell r="AI100">
            <v>3.2100059840287035E-2</v>
          </cell>
          <cell r="AJ100">
            <v>0</v>
          </cell>
          <cell r="AK100">
            <v>0.12117948257707835</v>
          </cell>
          <cell r="AL100">
            <v>0.41769949533400635</v>
          </cell>
          <cell r="AM100">
            <v>4.9355006141802826E-2</v>
          </cell>
          <cell r="AN100">
            <v>2.6508898015263672E-2</v>
          </cell>
          <cell r="AO100">
            <v>3.2247311804357438E-3</v>
          </cell>
          <cell r="AP100">
            <v>0</v>
          </cell>
          <cell r="AQ100">
            <v>5.6810006767722993E-2</v>
          </cell>
        </row>
        <row r="101">
          <cell r="G101" t="str">
            <v>DITBAL</v>
          </cell>
          <cell r="J101">
            <v>1</v>
          </cell>
          <cell r="K101">
            <v>2.1630537183574945E-2</v>
          </cell>
          <cell r="L101">
            <v>0.25790773197118433</v>
          </cell>
          <cell r="M101">
            <v>6.230340034346115E-2</v>
          </cell>
          <cell r="N101">
            <v>0</v>
          </cell>
          <cell r="O101">
            <v>0.11698488131645093</v>
          </cell>
          <cell r="P101">
            <v>0.44252252928700953</v>
          </cell>
          <cell r="Q101">
            <v>5.6403984232767691E-2</v>
          </cell>
          <cell r="R101">
            <v>2.4648765501714423E-2</v>
          </cell>
          <cell r="S101">
            <v>2.4503289568374872E-3</v>
          </cell>
          <cell r="T101">
            <v>0</v>
          </cell>
          <cell r="U101">
            <v>1.5147841206999555E-2</v>
          </cell>
          <cell r="AC101" t="str">
            <v>DITBAL</v>
          </cell>
          <cell r="AF101">
            <v>1</v>
          </cell>
          <cell r="AG101">
            <v>2.1630537183574945E-2</v>
          </cell>
          <cell r="AH101">
            <v>0.25790773197118433</v>
          </cell>
          <cell r="AI101">
            <v>6.230340034346115E-2</v>
          </cell>
          <cell r="AJ101">
            <v>0</v>
          </cell>
          <cell r="AK101">
            <v>0.11698488131645093</v>
          </cell>
          <cell r="AL101">
            <v>0.44252252928700953</v>
          </cell>
          <cell r="AM101">
            <v>5.6403984232767691E-2</v>
          </cell>
          <cell r="AN101">
            <v>2.4648765501714423E-2</v>
          </cell>
          <cell r="AO101">
            <v>2.4503289568374872E-3</v>
          </cell>
          <cell r="AP101">
            <v>0</v>
          </cell>
          <cell r="AQ101">
            <v>1.5147841206999555E-2</v>
          </cell>
        </row>
        <row r="102">
          <cell r="G102" t="str">
            <v>TAXDEPR</v>
          </cell>
          <cell r="J102">
            <v>1</v>
          </cell>
          <cell r="K102">
            <v>2.0144055912659466E-2</v>
          </cell>
          <cell r="L102">
            <v>0.26209488862536612</v>
          </cell>
          <cell r="M102">
            <v>6.4357257992723779E-2</v>
          </cell>
          <cell r="N102">
            <v>0</v>
          </cell>
          <cell r="O102">
            <v>0.11360766771624321</v>
          </cell>
          <cell r="P102">
            <v>0.44702671775339242</v>
          </cell>
          <cell r="Q102">
            <v>5.6920030195302382E-2</v>
          </cell>
          <cell r="R102">
            <v>2.3015578699623306E-2</v>
          </cell>
          <cell r="S102">
            <v>2.3226762790546718E-4</v>
          </cell>
          <cell r="T102">
            <v>0</v>
          </cell>
          <cell r="U102">
            <v>1.2601535476783873E-2</v>
          </cell>
          <cell r="AC102" t="str">
            <v>TAXDEPR</v>
          </cell>
          <cell r="AF102">
            <v>1</v>
          </cell>
          <cell r="AG102">
            <v>2.0144055912659466E-2</v>
          </cell>
          <cell r="AH102">
            <v>0.26209488862536612</v>
          </cell>
          <cell r="AI102">
            <v>6.4357257992723779E-2</v>
          </cell>
          <cell r="AJ102">
            <v>0</v>
          </cell>
          <cell r="AK102">
            <v>0.11360766771624321</v>
          </cell>
          <cell r="AL102">
            <v>0.44702671775339242</v>
          </cell>
          <cell r="AM102">
            <v>5.6920030195302382E-2</v>
          </cell>
          <cell r="AN102">
            <v>2.3015578699623306E-2</v>
          </cell>
          <cell r="AO102">
            <v>2.3226762790546718E-4</v>
          </cell>
          <cell r="AP102">
            <v>0</v>
          </cell>
          <cell r="AQ102">
            <v>1.2601535476783873E-2</v>
          </cell>
        </row>
        <row r="103">
          <cell r="G103" t="str">
            <v>DONOTUSE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G104" t="str">
            <v>DONOTUSE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G105" t="str">
            <v>DONOTUSE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G106" t="str">
            <v>SCHMDEXP</v>
          </cell>
          <cell r="J106">
            <v>0.99999999999999989</v>
          </cell>
          <cell r="K106">
            <v>2.0326497019931354E-2</v>
          </cell>
          <cell r="L106">
            <v>0.24126829316056372</v>
          </cell>
          <cell r="M106">
            <v>6.7702726582684086E-2</v>
          </cell>
          <cell r="N106">
            <v>0</v>
          </cell>
          <cell r="O106">
            <v>0.13004986105120714</v>
          </cell>
          <cell r="P106">
            <v>0.45370817403988534</v>
          </cell>
          <cell r="Q106">
            <v>6.1118886103001542E-2</v>
          </cell>
          <cell r="R106">
            <v>2.5547176125346637E-2</v>
          </cell>
          <cell r="S106">
            <v>2.7838591738025713E-4</v>
          </cell>
          <cell r="T106">
            <v>0</v>
          </cell>
          <cell r="U106">
            <v>0</v>
          </cell>
          <cell r="AC106" t="str">
            <v>SCHMDEXP</v>
          </cell>
          <cell r="AF106">
            <v>0.99999999999999989</v>
          </cell>
          <cell r="AG106">
            <v>2.0326497019931354E-2</v>
          </cell>
          <cell r="AH106">
            <v>0.24126829316056372</v>
          </cell>
          <cell r="AI106">
            <v>6.7702726582684086E-2</v>
          </cell>
          <cell r="AJ106">
            <v>0</v>
          </cell>
          <cell r="AK106">
            <v>0.13004986105120714</v>
          </cell>
          <cell r="AL106">
            <v>0.45370817403988534</v>
          </cell>
          <cell r="AM106">
            <v>6.1118886103001542E-2</v>
          </cell>
          <cell r="AN106">
            <v>2.5547176125346637E-2</v>
          </cell>
          <cell r="AO106">
            <v>2.7838591738025713E-4</v>
          </cell>
          <cell r="AP106">
            <v>0</v>
          </cell>
          <cell r="AQ106">
            <v>0</v>
          </cell>
        </row>
        <row r="107">
          <cell r="G107" t="str">
            <v>SCHMAEXP</v>
          </cell>
          <cell r="J107">
            <v>1</v>
          </cell>
          <cell r="K107">
            <v>2.2175508678545796E-2</v>
          </cell>
          <cell r="L107">
            <v>0.34384806207387381</v>
          </cell>
          <cell r="M107">
            <v>9.5458176953271842E-2</v>
          </cell>
          <cell r="N107">
            <v>0</v>
          </cell>
          <cell r="O107">
            <v>9.3020351842534418E-2</v>
          </cell>
          <cell r="P107">
            <v>0.30231401941105657</v>
          </cell>
          <cell r="Q107">
            <v>4.5126429140685001E-2</v>
          </cell>
          <cell r="R107">
            <v>1.6172949473892351E-2</v>
          </cell>
          <cell r="S107">
            <v>1.909945021745151E-4</v>
          </cell>
          <cell r="T107">
            <v>8.1693507923965708E-2</v>
          </cell>
          <cell r="U107">
            <v>0</v>
          </cell>
          <cell r="AC107" t="str">
            <v>SCHMAEXP</v>
          </cell>
          <cell r="AF107">
            <v>1</v>
          </cell>
          <cell r="AG107">
            <v>2.2175508678545796E-2</v>
          </cell>
          <cell r="AH107">
            <v>0.34384806207387381</v>
          </cell>
          <cell r="AI107">
            <v>9.5458176953271842E-2</v>
          </cell>
          <cell r="AJ107">
            <v>0</v>
          </cell>
          <cell r="AK107">
            <v>9.3020351842534418E-2</v>
          </cell>
          <cell r="AL107">
            <v>0.30231401941105657</v>
          </cell>
          <cell r="AM107">
            <v>4.5126429140685001E-2</v>
          </cell>
          <cell r="AN107">
            <v>1.6172949473892351E-2</v>
          </cell>
          <cell r="AO107">
            <v>1.909945021745151E-4</v>
          </cell>
          <cell r="AP107">
            <v>8.1693507923965708E-2</v>
          </cell>
          <cell r="AQ107">
            <v>0</v>
          </cell>
        </row>
        <row r="108">
          <cell r="G108" t="str">
            <v>SGCT</v>
          </cell>
          <cell r="J108">
            <v>1</v>
          </cell>
          <cell r="K108">
            <v>1.4174545503952991E-2</v>
          </cell>
          <cell r="L108">
            <v>0.25557623928766454</v>
          </cell>
          <cell r="M108">
            <v>7.8137623299029887E-2</v>
          </cell>
          <cell r="N108">
            <v>0</v>
          </cell>
          <cell r="O108">
            <v>0.12704206729711748</v>
          </cell>
          <cell r="P108">
            <v>0.4414034312927092</v>
          </cell>
          <cell r="Q108">
            <v>5.9275206773164155E-2</v>
          </cell>
          <cell r="R108">
            <v>2.4390886546361772E-2</v>
          </cell>
          <cell r="AC108" t="str">
            <v>SGCT</v>
          </cell>
          <cell r="AF108">
            <v>1</v>
          </cell>
          <cell r="AG108">
            <v>1.4174545503952991E-2</v>
          </cell>
          <cell r="AH108">
            <v>0.25557623928766454</v>
          </cell>
          <cell r="AI108">
            <v>7.8137623299029887E-2</v>
          </cell>
          <cell r="AJ108">
            <v>0</v>
          </cell>
          <cell r="AK108">
            <v>0.12704206729711748</v>
          </cell>
          <cell r="AL108">
            <v>0.4414034312927092</v>
          </cell>
          <cell r="AM108">
            <v>5.9275206773164155E-2</v>
          </cell>
          <cell r="AN108">
            <v>2.4390886546361772E-2</v>
          </cell>
        </row>
      </sheetData>
      <sheetData sheetId="7">
        <row r="237">
          <cell r="I237">
            <v>64026189.890338466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B2">
            <v>2</v>
          </cell>
        </row>
        <row r="3">
          <cell r="AG3" t="b">
            <v>1</v>
          </cell>
          <cell r="AH3" t="b">
            <v>0</v>
          </cell>
          <cell r="AI3" t="b">
            <v>1</v>
          </cell>
        </row>
        <row r="32">
          <cell r="AE32">
            <v>4.5400000000000003E-2</v>
          </cell>
        </row>
      </sheetData>
      <sheetData sheetId="13">
        <row r="1">
          <cell r="J1">
            <v>23426494531.083164</v>
          </cell>
        </row>
        <row r="3">
          <cell r="A3" t="str">
            <v>406CAGE</v>
          </cell>
          <cell r="B3">
            <v>406</v>
          </cell>
          <cell r="C3" t="str">
            <v>CAGE</v>
          </cell>
          <cell r="D3">
            <v>4750824.8499999996</v>
          </cell>
          <cell r="F3" t="str">
            <v>406CAGE</v>
          </cell>
          <cell r="G3">
            <v>406</v>
          </cell>
          <cell r="H3" t="str">
            <v>CAGE</v>
          </cell>
          <cell r="I3">
            <v>4750824.8499999996</v>
          </cell>
          <cell r="L3" t="str">
            <v>108360S</v>
          </cell>
          <cell r="M3">
            <v>0</v>
          </cell>
          <cell r="N3">
            <v>0</v>
          </cell>
          <cell r="O3">
            <v>-152129.36132847492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</row>
        <row r="4">
          <cell r="A4" t="str">
            <v>406UT</v>
          </cell>
          <cell r="B4">
            <v>406</v>
          </cell>
          <cell r="C4" t="str">
            <v>UT</v>
          </cell>
          <cell r="D4">
            <v>301635.48</v>
          </cell>
          <cell r="F4" t="str">
            <v>406UT</v>
          </cell>
          <cell r="G4">
            <v>406</v>
          </cell>
          <cell r="H4" t="str">
            <v>UT</v>
          </cell>
          <cell r="I4">
            <v>301635.48</v>
          </cell>
          <cell r="L4" t="str">
            <v>108361S</v>
          </cell>
          <cell r="M4">
            <v>0</v>
          </cell>
          <cell r="N4">
            <v>0</v>
          </cell>
          <cell r="O4">
            <v>-329815.4135402494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 t="str">
            <v>407ID</v>
          </cell>
          <cell r="B5">
            <v>407</v>
          </cell>
          <cell r="C5" t="str">
            <v>ID</v>
          </cell>
          <cell r="D5">
            <v>0</v>
          </cell>
          <cell r="F5" t="str">
            <v>407ID</v>
          </cell>
          <cell r="G5">
            <v>407</v>
          </cell>
          <cell r="H5" t="str">
            <v>ID</v>
          </cell>
          <cell r="I5">
            <v>0</v>
          </cell>
          <cell r="L5" t="str">
            <v>108362S</v>
          </cell>
          <cell r="M5">
            <v>0</v>
          </cell>
          <cell r="N5">
            <v>0</v>
          </cell>
          <cell r="O5">
            <v>-2920423.4225399834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A6" t="str">
            <v>407OR</v>
          </cell>
          <cell r="B6">
            <v>407</v>
          </cell>
          <cell r="C6" t="str">
            <v>OR</v>
          </cell>
          <cell r="D6">
            <v>-965.66</v>
          </cell>
          <cell r="F6" t="str">
            <v>407OR</v>
          </cell>
          <cell r="G6">
            <v>407</v>
          </cell>
          <cell r="H6" t="str">
            <v>OR</v>
          </cell>
          <cell r="I6">
            <v>-965.66</v>
          </cell>
          <cell r="L6" t="str">
            <v>108364S</v>
          </cell>
          <cell r="M6">
            <v>0</v>
          </cell>
          <cell r="N6">
            <v>0</v>
          </cell>
          <cell r="O6">
            <v>-4268251.7914282838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407OTHER</v>
          </cell>
          <cell r="B7">
            <v>407</v>
          </cell>
          <cell r="C7" t="str">
            <v>OTHER</v>
          </cell>
          <cell r="D7">
            <v>124290.24000000001</v>
          </cell>
          <cell r="F7" t="str">
            <v>407OTHER</v>
          </cell>
          <cell r="G7">
            <v>407</v>
          </cell>
          <cell r="H7" t="str">
            <v>OTHER</v>
          </cell>
          <cell r="I7">
            <v>124290.24000000001</v>
          </cell>
          <cell r="L7" t="str">
            <v>108365S</v>
          </cell>
          <cell r="M7">
            <v>0</v>
          </cell>
          <cell r="N7">
            <v>0</v>
          </cell>
          <cell r="O7">
            <v>-2365082.3212536434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A8" t="str">
            <v>407WA</v>
          </cell>
          <cell r="B8">
            <v>407</v>
          </cell>
          <cell r="C8" t="str">
            <v>WA</v>
          </cell>
          <cell r="D8">
            <v>965.66</v>
          </cell>
          <cell r="F8" t="str">
            <v>407WA</v>
          </cell>
          <cell r="G8">
            <v>407</v>
          </cell>
          <cell r="H8" t="str">
            <v>WA</v>
          </cell>
          <cell r="I8">
            <v>965.66</v>
          </cell>
          <cell r="L8" t="str">
            <v>108366S</v>
          </cell>
          <cell r="M8">
            <v>0</v>
          </cell>
          <cell r="N8">
            <v>0</v>
          </cell>
          <cell r="O8">
            <v>-1154046.480294039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A9" t="str">
            <v>408CA</v>
          </cell>
          <cell r="B9">
            <v>408</v>
          </cell>
          <cell r="C9" t="str">
            <v>CA</v>
          </cell>
          <cell r="D9">
            <v>1228286.3799999999</v>
          </cell>
          <cell r="F9" t="str">
            <v>408CA</v>
          </cell>
          <cell r="G9">
            <v>408</v>
          </cell>
          <cell r="H9" t="str">
            <v>CA</v>
          </cell>
          <cell r="I9">
            <v>1228286.3799999999</v>
          </cell>
          <cell r="L9" t="str">
            <v>108367S</v>
          </cell>
          <cell r="M9">
            <v>0</v>
          </cell>
          <cell r="N9">
            <v>0</v>
          </cell>
          <cell r="O9">
            <v>-2477359.1951605906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A10" t="str">
            <v>408CAEE</v>
          </cell>
          <cell r="B10">
            <v>408</v>
          </cell>
          <cell r="C10" t="str">
            <v>CAEE</v>
          </cell>
          <cell r="D10">
            <v>446422.44</v>
          </cell>
          <cell r="F10" t="str">
            <v>408CAEE</v>
          </cell>
          <cell r="G10">
            <v>408</v>
          </cell>
          <cell r="H10" t="str">
            <v>CAEE</v>
          </cell>
          <cell r="I10">
            <v>446422.44</v>
          </cell>
          <cell r="L10" t="str">
            <v>108368S</v>
          </cell>
          <cell r="M10">
            <v>0</v>
          </cell>
          <cell r="N10">
            <v>0</v>
          </cell>
          <cell r="O10">
            <v>-4262216.6973745571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 t="str">
            <v>408CAGE</v>
          </cell>
          <cell r="B11">
            <v>408</v>
          </cell>
          <cell r="C11" t="str">
            <v>CAGE</v>
          </cell>
          <cell r="D11">
            <v>1955572</v>
          </cell>
          <cell r="F11" t="str">
            <v>408CAGE</v>
          </cell>
          <cell r="G11">
            <v>408</v>
          </cell>
          <cell r="H11" t="str">
            <v>CAGE</v>
          </cell>
          <cell r="I11">
            <v>1955572</v>
          </cell>
          <cell r="L11" t="str">
            <v>108369S</v>
          </cell>
          <cell r="M11">
            <v>0</v>
          </cell>
          <cell r="N11">
            <v>0</v>
          </cell>
          <cell r="O11">
            <v>-2724110.9470111029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408GPS</v>
          </cell>
          <cell r="B12">
            <v>408</v>
          </cell>
          <cell r="C12" t="str">
            <v>GPS</v>
          </cell>
          <cell r="D12">
            <v>149370144.46000001</v>
          </cell>
          <cell r="F12" t="str">
            <v>408GPS</v>
          </cell>
          <cell r="G12">
            <v>408</v>
          </cell>
          <cell r="H12" t="str">
            <v>GPS</v>
          </cell>
          <cell r="I12">
            <v>149370144.46000001</v>
          </cell>
          <cell r="L12" t="str">
            <v>108370S</v>
          </cell>
          <cell r="M12">
            <v>0</v>
          </cell>
          <cell r="N12">
            <v>0</v>
          </cell>
          <cell r="O12">
            <v>-816847.01515854476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A13" t="str">
            <v>408OR</v>
          </cell>
          <cell r="B13">
            <v>408</v>
          </cell>
          <cell r="C13" t="str">
            <v>OR</v>
          </cell>
          <cell r="D13">
            <v>31803624.530000001</v>
          </cell>
          <cell r="F13" t="str">
            <v>408OR</v>
          </cell>
          <cell r="G13">
            <v>408</v>
          </cell>
          <cell r="H13" t="str">
            <v>OR</v>
          </cell>
          <cell r="I13">
            <v>31803624.530000001</v>
          </cell>
          <cell r="L13" t="str">
            <v>108371S</v>
          </cell>
          <cell r="M13">
            <v>0</v>
          </cell>
          <cell r="N13">
            <v>0</v>
          </cell>
          <cell r="O13">
            <v>-17715.465359583668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 t="str">
            <v>408SE</v>
          </cell>
          <cell r="B14">
            <v>408</v>
          </cell>
          <cell r="C14" t="str">
            <v>SE</v>
          </cell>
          <cell r="D14">
            <v>396825.46</v>
          </cell>
          <cell r="F14" t="str">
            <v>408SE</v>
          </cell>
          <cell r="G14">
            <v>408</v>
          </cell>
          <cell r="H14" t="str">
            <v>SE</v>
          </cell>
          <cell r="I14">
            <v>396825.46</v>
          </cell>
          <cell r="L14" t="str">
            <v>108373S</v>
          </cell>
          <cell r="M14">
            <v>0</v>
          </cell>
          <cell r="N14">
            <v>0</v>
          </cell>
          <cell r="O14">
            <v>-179469.47131124898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A15" t="str">
            <v>408SO</v>
          </cell>
          <cell r="B15">
            <v>408</v>
          </cell>
          <cell r="C15" t="str">
            <v>SO</v>
          </cell>
          <cell r="D15">
            <v>-189453.56</v>
          </cell>
          <cell r="F15" t="str">
            <v>408SO</v>
          </cell>
          <cell r="G15">
            <v>408</v>
          </cell>
          <cell r="H15" t="str">
            <v>SO</v>
          </cell>
          <cell r="I15">
            <v>-189453.56</v>
          </cell>
          <cell r="L15" t="str">
            <v>108DPS</v>
          </cell>
          <cell r="M15">
            <v>0</v>
          </cell>
          <cell r="N15">
            <v>0</v>
          </cell>
          <cell r="O15">
            <v>-46375.746666666993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 t="str">
            <v>408WA</v>
          </cell>
          <cell r="B16">
            <v>408</v>
          </cell>
          <cell r="C16" t="str">
            <v>WA</v>
          </cell>
          <cell r="D16">
            <v>12576093.84</v>
          </cell>
          <cell r="F16" t="str">
            <v>408WA</v>
          </cell>
          <cell r="G16">
            <v>408</v>
          </cell>
          <cell r="H16" t="str">
            <v>WA</v>
          </cell>
          <cell r="I16">
            <v>12576093.84</v>
          </cell>
          <cell r="L16" t="str">
            <v>108GPCAEE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 t="str">
            <v>408WYP</v>
          </cell>
          <cell r="B17">
            <v>408</v>
          </cell>
          <cell r="C17" t="str">
            <v>WYP</v>
          </cell>
          <cell r="D17">
            <v>1954149.97</v>
          </cell>
          <cell r="F17" t="str">
            <v>408WYP</v>
          </cell>
          <cell r="G17">
            <v>408</v>
          </cell>
          <cell r="H17" t="str">
            <v>WYP</v>
          </cell>
          <cell r="I17">
            <v>1954149.97</v>
          </cell>
          <cell r="L17" t="str">
            <v>108GPCAGE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 t="str">
            <v>419SNP</v>
          </cell>
          <cell r="B18">
            <v>419</v>
          </cell>
          <cell r="C18" t="str">
            <v>SNP</v>
          </cell>
          <cell r="D18">
            <v>-49461258.240000002</v>
          </cell>
          <cell r="F18" t="str">
            <v>419SNP</v>
          </cell>
          <cell r="G18">
            <v>419</v>
          </cell>
          <cell r="H18" t="str">
            <v>SNP</v>
          </cell>
          <cell r="I18">
            <v>-49461258.240000002</v>
          </cell>
          <cell r="L18" t="str">
            <v>108GPCAGW</v>
          </cell>
          <cell r="M18">
            <v>0</v>
          </cell>
          <cell r="N18">
            <v>0</v>
          </cell>
          <cell r="O18">
            <v>-1141839.6023703995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 t="str">
            <v>421CA</v>
          </cell>
          <cell r="B19">
            <v>421</v>
          </cell>
          <cell r="C19" t="str">
            <v>CA</v>
          </cell>
          <cell r="D19">
            <v>15089.04</v>
          </cell>
          <cell r="F19" t="str">
            <v>421CA</v>
          </cell>
          <cell r="G19">
            <v>421</v>
          </cell>
          <cell r="H19" t="str">
            <v>CA</v>
          </cell>
          <cell r="I19">
            <v>15089.04</v>
          </cell>
          <cell r="L19" t="str">
            <v>108GPCN</v>
          </cell>
          <cell r="M19">
            <v>0</v>
          </cell>
          <cell r="N19">
            <v>0</v>
          </cell>
          <cell r="O19">
            <v>116255.00888549988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421CAGE</v>
          </cell>
          <cell r="B20">
            <v>421</v>
          </cell>
          <cell r="C20" t="str">
            <v>CAGE</v>
          </cell>
          <cell r="D20">
            <v>-137165.31</v>
          </cell>
          <cell r="F20" t="str">
            <v>421CAGE</v>
          </cell>
          <cell r="G20">
            <v>421</v>
          </cell>
          <cell r="H20" t="str">
            <v>CAGE</v>
          </cell>
          <cell r="I20">
            <v>-137165.31</v>
          </cell>
          <cell r="L20" t="str">
            <v>108GPJBE</v>
          </cell>
          <cell r="M20">
            <v>0</v>
          </cell>
          <cell r="N20">
            <v>0</v>
          </cell>
          <cell r="O20">
            <v>72.497943240430459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 t="str">
            <v>421CAGW</v>
          </cell>
          <cell r="B21">
            <v>421</v>
          </cell>
          <cell r="C21" t="str">
            <v>CAGW</v>
          </cell>
          <cell r="D21">
            <v>26718.240000000002</v>
          </cell>
          <cell r="F21" t="str">
            <v>421CAGW</v>
          </cell>
          <cell r="G21">
            <v>421</v>
          </cell>
          <cell r="H21" t="str">
            <v>CAGW</v>
          </cell>
          <cell r="I21">
            <v>26718.240000000002</v>
          </cell>
          <cell r="L21" t="str">
            <v>108GPJBG</v>
          </cell>
          <cell r="M21">
            <v>0</v>
          </cell>
          <cell r="N21">
            <v>0</v>
          </cell>
          <cell r="O21">
            <v>116167.07081938516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 t="str">
            <v>421ID</v>
          </cell>
          <cell r="B22">
            <v>421</v>
          </cell>
          <cell r="C22" t="str">
            <v>ID</v>
          </cell>
          <cell r="D22">
            <v>0</v>
          </cell>
          <cell r="F22" t="str">
            <v>421ID</v>
          </cell>
          <cell r="G22">
            <v>421</v>
          </cell>
          <cell r="H22" t="str">
            <v>ID</v>
          </cell>
          <cell r="I22">
            <v>0</v>
          </cell>
          <cell r="L22" t="str">
            <v>108GPS</v>
          </cell>
          <cell r="M22">
            <v>0</v>
          </cell>
          <cell r="N22">
            <v>0</v>
          </cell>
          <cell r="O22">
            <v>-1539532.0063877064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421OR</v>
          </cell>
          <cell r="B23">
            <v>421</v>
          </cell>
          <cell r="C23" t="str">
            <v>OR</v>
          </cell>
          <cell r="D23">
            <v>731593.56</v>
          </cell>
          <cell r="F23" t="str">
            <v>421OR</v>
          </cell>
          <cell r="G23">
            <v>421</v>
          </cell>
          <cell r="H23" t="str">
            <v>OR</v>
          </cell>
          <cell r="I23">
            <v>731593.56</v>
          </cell>
          <cell r="L23" t="str">
            <v>108GPSG</v>
          </cell>
          <cell r="M23">
            <v>0</v>
          </cell>
          <cell r="N23">
            <v>0</v>
          </cell>
          <cell r="O23">
            <v>-698.71001372387025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 t="str">
            <v>421OTHER</v>
          </cell>
          <cell r="B24">
            <v>421</v>
          </cell>
          <cell r="C24" t="str">
            <v>OTHER</v>
          </cell>
          <cell r="D24">
            <v>0</v>
          </cell>
          <cell r="F24" t="str">
            <v>421OTHER</v>
          </cell>
          <cell r="G24">
            <v>421</v>
          </cell>
          <cell r="H24" t="str">
            <v>OTHER</v>
          </cell>
          <cell r="I24">
            <v>0</v>
          </cell>
          <cell r="L24" t="str">
            <v>108GPSO</v>
          </cell>
          <cell r="M24">
            <v>0</v>
          </cell>
          <cell r="N24">
            <v>0</v>
          </cell>
          <cell r="O24">
            <v>293309.27403219603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 t="str">
            <v>421SO</v>
          </cell>
          <cell r="B25">
            <v>421</v>
          </cell>
          <cell r="C25" t="str">
            <v>SO</v>
          </cell>
          <cell r="D25">
            <v>-3951389.62</v>
          </cell>
          <cell r="F25" t="str">
            <v>421SO</v>
          </cell>
          <cell r="G25">
            <v>421</v>
          </cell>
          <cell r="H25" t="str">
            <v>SO</v>
          </cell>
          <cell r="I25">
            <v>-3951389.62</v>
          </cell>
          <cell r="L25" t="str">
            <v>108HPCAGE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A26" t="str">
            <v>421UT</v>
          </cell>
          <cell r="B26">
            <v>421</v>
          </cell>
          <cell r="C26" t="str">
            <v>UT</v>
          </cell>
          <cell r="D26">
            <v>-15660.42</v>
          </cell>
          <cell r="F26" t="str">
            <v>421UT</v>
          </cell>
          <cell r="G26">
            <v>421</v>
          </cell>
          <cell r="H26" t="str">
            <v>UT</v>
          </cell>
          <cell r="I26">
            <v>-15660.42</v>
          </cell>
          <cell r="L26" t="str">
            <v>108HPCAGW</v>
          </cell>
          <cell r="M26">
            <v>0</v>
          </cell>
          <cell r="N26">
            <v>0</v>
          </cell>
          <cell r="O26">
            <v>54451354.238561675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 t="str">
            <v>421WA</v>
          </cell>
          <cell r="B27">
            <v>421</v>
          </cell>
          <cell r="C27" t="str">
            <v>WA</v>
          </cell>
          <cell r="D27">
            <v>-1073.22</v>
          </cell>
          <cell r="F27" t="str">
            <v>421WA</v>
          </cell>
          <cell r="G27">
            <v>421</v>
          </cell>
          <cell r="H27" t="str">
            <v>WA</v>
          </cell>
          <cell r="I27">
            <v>-1073.22</v>
          </cell>
          <cell r="L27" t="str">
            <v>108HPOTHER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 t="str">
            <v>421WYP</v>
          </cell>
          <cell r="B28">
            <v>421</v>
          </cell>
          <cell r="C28" t="str">
            <v>WYP</v>
          </cell>
          <cell r="D28">
            <v>178.62</v>
          </cell>
          <cell r="F28" t="str">
            <v>421WYP</v>
          </cell>
          <cell r="G28">
            <v>421</v>
          </cell>
          <cell r="H28" t="str">
            <v>WYP</v>
          </cell>
          <cell r="I28">
            <v>178.62</v>
          </cell>
          <cell r="L28" t="str">
            <v>108HPSG</v>
          </cell>
          <cell r="M28">
            <v>0</v>
          </cell>
          <cell r="N28">
            <v>0</v>
          </cell>
          <cell r="O28">
            <v>-30964535.473304197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421WYU</v>
          </cell>
          <cell r="B29">
            <v>421</v>
          </cell>
          <cell r="C29" t="str">
            <v>WYU</v>
          </cell>
          <cell r="D29">
            <v>4815.24</v>
          </cell>
          <cell r="F29" t="str">
            <v>421WYU</v>
          </cell>
          <cell r="G29">
            <v>421</v>
          </cell>
          <cell r="H29" t="str">
            <v>WYU</v>
          </cell>
          <cell r="I29">
            <v>4815.24</v>
          </cell>
          <cell r="L29" t="str">
            <v>108MPCAEE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 t="str">
            <v>427SNP</v>
          </cell>
          <cell r="B30">
            <v>427</v>
          </cell>
          <cell r="C30" t="str">
            <v>SNP</v>
          </cell>
          <cell r="D30">
            <v>361009522.38999999</v>
          </cell>
          <cell r="F30" t="str">
            <v>427SNP</v>
          </cell>
          <cell r="G30">
            <v>427</v>
          </cell>
          <cell r="H30" t="str">
            <v>SNP</v>
          </cell>
          <cell r="I30">
            <v>361009522.38999999</v>
          </cell>
          <cell r="L30" t="str">
            <v>108MPJBE</v>
          </cell>
          <cell r="M30">
            <v>0</v>
          </cell>
          <cell r="N30">
            <v>0</v>
          </cell>
          <cell r="O30">
            <v>-57337030.203123763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 t="str">
            <v>428SNP</v>
          </cell>
          <cell r="B31">
            <v>428</v>
          </cell>
          <cell r="C31" t="str">
            <v>SNP</v>
          </cell>
          <cell r="D31">
            <v>4460171.12</v>
          </cell>
          <cell r="F31" t="str">
            <v>428SNP</v>
          </cell>
          <cell r="G31">
            <v>428</v>
          </cell>
          <cell r="H31" t="str">
            <v>SNP</v>
          </cell>
          <cell r="I31">
            <v>4460171.12</v>
          </cell>
          <cell r="L31" t="str">
            <v>108OPCAGE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 t="str">
            <v>429SNP</v>
          </cell>
          <cell r="B32">
            <v>429</v>
          </cell>
          <cell r="C32" t="str">
            <v>SNP</v>
          </cell>
          <cell r="D32">
            <v>-11025.84</v>
          </cell>
          <cell r="F32" t="str">
            <v>429SNP</v>
          </cell>
          <cell r="G32">
            <v>429</v>
          </cell>
          <cell r="H32" t="str">
            <v>SNP</v>
          </cell>
          <cell r="I32">
            <v>-11025.84</v>
          </cell>
          <cell r="L32" t="str">
            <v>108OPCAGW</v>
          </cell>
          <cell r="M32">
            <v>0</v>
          </cell>
          <cell r="N32">
            <v>0</v>
          </cell>
          <cell r="O32">
            <v>55645712.968929023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>431SNP</v>
          </cell>
          <cell r="B33">
            <v>431</v>
          </cell>
          <cell r="C33" t="str">
            <v>SNP</v>
          </cell>
          <cell r="D33">
            <v>21988458.27</v>
          </cell>
          <cell r="F33" t="str">
            <v>431SNP</v>
          </cell>
          <cell r="G33">
            <v>431</v>
          </cell>
          <cell r="H33" t="str">
            <v>SNP</v>
          </cell>
          <cell r="I33">
            <v>21988458.27</v>
          </cell>
          <cell r="L33" t="str">
            <v>108OPSG</v>
          </cell>
          <cell r="M33">
            <v>0</v>
          </cell>
          <cell r="N33">
            <v>0</v>
          </cell>
          <cell r="O33">
            <v>25935761.323484868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432SNP</v>
          </cell>
          <cell r="B34">
            <v>432</v>
          </cell>
          <cell r="C34" t="str">
            <v>SNP</v>
          </cell>
          <cell r="D34">
            <v>-25466791.579999998</v>
          </cell>
          <cell r="F34" t="str">
            <v>432SNP</v>
          </cell>
          <cell r="G34">
            <v>432</v>
          </cell>
          <cell r="H34" t="str">
            <v>SNP</v>
          </cell>
          <cell r="I34">
            <v>-25466791.579999998</v>
          </cell>
          <cell r="L34" t="str">
            <v>108SPCAEE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 t="str">
            <v>440CA</v>
          </cell>
          <cell r="B35">
            <v>440</v>
          </cell>
          <cell r="C35" t="str">
            <v>CA</v>
          </cell>
          <cell r="D35">
            <v>46059433.880000003</v>
          </cell>
          <cell r="F35" t="str">
            <v>440CA</v>
          </cell>
          <cell r="G35">
            <v>440</v>
          </cell>
          <cell r="H35" t="str">
            <v>CA</v>
          </cell>
          <cell r="I35">
            <v>46059433.880000003</v>
          </cell>
          <cell r="L35" t="str">
            <v>108SPCAGE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 t="str">
            <v>440ID</v>
          </cell>
          <cell r="B36">
            <v>440</v>
          </cell>
          <cell r="C36" t="str">
            <v>ID</v>
          </cell>
          <cell r="D36">
            <v>78031298.959999993</v>
          </cell>
          <cell r="F36" t="str">
            <v>440ID</v>
          </cell>
          <cell r="G36">
            <v>440</v>
          </cell>
          <cell r="H36" t="str">
            <v>ID</v>
          </cell>
          <cell r="I36">
            <v>78031298.959999993</v>
          </cell>
          <cell r="L36" t="str">
            <v>108SPCAGW</v>
          </cell>
          <cell r="M36">
            <v>0</v>
          </cell>
          <cell r="N36">
            <v>0</v>
          </cell>
          <cell r="O36">
            <v>18288997.524023395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 t="str">
            <v>440OR</v>
          </cell>
          <cell r="B37">
            <v>440</v>
          </cell>
          <cell r="C37" t="str">
            <v>OR</v>
          </cell>
          <cell r="D37">
            <v>629272437.13</v>
          </cell>
          <cell r="F37" t="str">
            <v>440OR</v>
          </cell>
          <cell r="G37">
            <v>440</v>
          </cell>
          <cell r="H37" t="str">
            <v>OR</v>
          </cell>
          <cell r="I37">
            <v>629272437.13</v>
          </cell>
          <cell r="L37" t="str">
            <v>108SPJBG</v>
          </cell>
          <cell r="M37">
            <v>0</v>
          </cell>
          <cell r="N37">
            <v>0</v>
          </cell>
          <cell r="O37">
            <v>-25158960.629586134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 t="str">
            <v>440OTHER</v>
          </cell>
          <cell r="B38">
            <v>440</v>
          </cell>
          <cell r="C38" t="str">
            <v>OTHER</v>
          </cell>
          <cell r="D38">
            <v>37292177.789999999</v>
          </cell>
          <cell r="F38" t="str">
            <v>440OTHER</v>
          </cell>
          <cell r="G38">
            <v>440</v>
          </cell>
          <cell r="H38" t="str">
            <v>OTHER</v>
          </cell>
          <cell r="I38">
            <v>37292177.789999999</v>
          </cell>
          <cell r="L38" t="str">
            <v>108SPS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 t="str">
            <v>440UT</v>
          </cell>
          <cell r="B39">
            <v>440</v>
          </cell>
          <cell r="C39" t="str">
            <v>UT</v>
          </cell>
          <cell r="D39">
            <v>763826667.5</v>
          </cell>
          <cell r="F39" t="str">
            <v>440UT</v>
          </cell>
          <cell r="G39">
            <v>440</v>
          </cell>
          <cell r="H39" t="str">
            <v>UT</v>
          </cell>
          <cell r="I39">
            <v>763826667.5</v>
          </cell>
          <cell r="L39" t="str">
            <v>108SPSG</v>
          </cell>
          <cell r="M39">
            <v>0</v>
          </cell>
          <cell r="N39">
            <v>0</v>
          </cell>
          <cell r="O39">
            <v>-7275532.3668136876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 t="str">
            <v>440WA</v>
          </cell>
          <cell r="B40">
            <v>440</v>
          </cell>
          <cell r="C40" t="str">
            <v>WA</v>
          </cell>
          <cell r="D40">
            <v>144964649.19</v>
          </cell>
          <cell r="F40" t="str">
            <v>440WA</v>
          </cell>
          <cell r="G40">
            <v>440</v>
          </cell>
          <cell r="H40" t="str">
            <v>WA</v>
          </cell>
          <cell r="I40">
            <v>144964649.19</v>
          </cell>
          <cell r="L40" t="str">
            <v>108TPCAGE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 t="str">
            <v>440WYP</v>
          </cell>
          <cell r="B41">
            <v>440</v>
          </cell>
          <cell r="C41" t="str">
            <v>WYP</v>
          </cell>
          <cell r="D41">
            <v>96977062.530000001</v>
          </cell>
          <cell r="F41" t="str">
            <v>440WYP</v>
          </cell>
          <cell r="G41">
            <v>440</v>
          </cell>
          <cell r="H41" t="str">
            <v>WYP</v>
          </cell>
          <cell r="I41">
            <v>96977062.530000001</v>
          </cell>
          <cell r="L41" t="str">
            <v>108TPCAGW</v>
          </cell>
          <cell r="M41">
            <v>0</v>
          </cell>
          <cell r="N41">
            <v>0</v>
          </cell>
          <cell r="O41">
            <v>114856093.57327627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 t="str">
            <v>440WYU</v>
          </cell>
          <cell r="B42">
            <v>440</v>
          </cell>
          <cell r="C42" t="str">
            <v>WYU</v>
          </cell>
          <cell r="D42">
            <v>12381348.210000001</v>
          </cell>
          <cell r="F42" t="str">
            <v>440WYU</v>
          </cell>
          <cell r="G42">
            <v>440</v>
          </cell>
          <cell r="H42" t="str">
            <v>WYU</v>
          </cell>
          <cell r="I42">
            <v>12381348.210000001</v>
          </cell>
          <cell r="L42" t="str">
            <v>108TPJBG</v>
          </cell>
          <cell r="M42">
            <v>0</v>
          </cell>
          <cell r="N42">
            <v>0</v>
          </cell>
          <cell r="O42">
            <v>8815897.8670072034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 t="str">
            <v>442CA</v>
          </cell>
          <cell r="B43">
            <v>442</v>
          </cell>
          <cell r="C43" t="str">
            <v>CA</v>
          </cell>
          <cell r="D43">
            <v>53087042.32</v>
          </cell>
          <cell r="F43" t="str">
            <v>442CA</v>
          </cell>
          <cell r="G43">
            <v>442</v>
          </cell>
          <cell r="H43" t="str">
            <v>CA</v>
          </cell>
          <cell r="I43">
            <v>53087042.32</v>
          </cell>
          <cell r="L43" t="str">
            <v>108TPSG</v>
          </cell>
          <cell r="M43">
            <v>0</v>
          </cell>
          <cell r="N43">
            <v>0</v>
          </cell>
          <cell r="O43">
            <v>-154269561.66799247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 t="str">
            <v>442ID</v>
          </cell>
          <cell r="B44">
            <v>442</v>
          </cell>
          <cell r="C44" t="str">
            <v>ID</v>
          </cell>
          <cell r="D44">
            <v>205168607.05000001</v>
          </cell>
          <cell r="F44" t="str">
            <v>442ID</v>
          </cell>
          <cell r="G44">
            <v>442</v>
          </cell>
          <cell r="H44" t="str">
            <v>ID</v>
          </cell>
          <cell r="I44">
            <v>205168607.05000001</v>
          </cell>
          <cell r="L44" t="str">
            <v>111GPCN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 t="str">
            <v>442OR</v>
          </cell>
          <cell r="B45">
            <v>442</v>
          </cell>
          <cell r="C45" t="str">
            <v>OR</v>
          </cell>
          <cell r="D45">
            <v>627285353.25999999</v>
          </cell>
          <cell r="F45" t="str">
            <v>442OR</v>
          </cell>
          <cell r="G45">
            <v>442</v>
          </cell>
          <cell r="H45" t="str">
            <v>OR</v>
          </cell>
          <cell r="I45">
            <v>627285353.25999999</v>
          </cell>
          <cell r="L45" t="str">
            <v>111GPS</v>
          </cell>
          <cell r="M45">
            <v>0</v>
          </cell>
          <cell r="N45">
            <v>0</v>
          </cell>
          <cell r="O45">
            <v>-161661.21875000023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 t="str">
            <v>442OTHER</v>
          </cell>
          <cell r="B46">
            <v>442</v>
          </cell>
          <cell r="C46" t="str">
            <v>OTHER</v>
          </cell>
          <cell r="D46">
            <v>45597764.729999997</v>
          </cell>
          <cell r="F46" t="str">
            <v>442OTHER</v>
          </cell>
          <cell r="G46">
            <v>442</v>
          </cell>
          <cell r="H46" t="str">
            <v>OTHER</v>
          </cell>
          <cell r="I46">
            <v>45597764.729999997</v>
          </cell>
          <cell r="L46" t="str">
            <v>111GPSG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 t="str">
            <v>442UT</v>
          </cell>
          <cell r="B47">
            <v>442</v>
          </cell>
          <cell r="C47" t="str">
            <v>UT</v>
          </cell>
          <cell r="D47">
            <v>1237484163.75</v>
          </cell>
          <cell r="F47" t="str">
            <v>442UT</v>
          </cell>
          <cell r="G47">
            <v>442</v>
          </cell>
          <cell r="H47" t="str">
            <v>UT</v>
          </cell>
          <cell r="I47">
            <v>1237484163.75</v>
          </cell>
          <cell r="L47" t="str">
            <v>111GPSO</v>
          </cell>
          <cell r="M47">
            <v>0</v>
          </cell>
          <cell r="N47">
            <v>0</v>
          </cell>
          <cell r="O47">
            <v>-36238.454458543893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 t="str">
            <v>442WA</v>
          </cell>
          <cell r="B48">
            <v>442</v>
          </cell>
          <cell r="C48" t="str">
            <v>WA</v>
          </cell>
          <cell r="D48">
            <v>180341875.69999999</v>
          </cell>
          <cell r="F48" t="str">
            <v>442WA</v>
          </cell>
          <cell r="G48">
            <v>442</v>
          </cell>
          <cell r="H48" t="str">
            <v>WA</v>
          </cell>
          <cell r="I48">
            <v>180341875.69999999</v>
          </cell>
          <cell r="L48" t="str">
            <v>111HPCAGE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 t="str">
            <v>442WYP</v>
          </cell>
          <cell r="B49">
            <v>442</v>
          </cell>
          <cell r="C49" t="str">
            <v>WYP</v>
          </cell>
          <cell r="D49">
            <v>456869828.47000003</v>
          </cell>
          <cell r="F49" t="str">
            <v>442WYP</v>
          </cell>
          <cell r="G49">
            <v>442</v>
          </cell>
          <cell r="H49" t="str">
            <v>WYP</v>
          </cell>
          <cell r="I49">
            <v>456869828.47000003</v>
          </cell>
          <cell r="L49" t="str">
            <v>111HPCAGW</v>
          </cell>
          <cell r="M49">
            <v>0</v>
          </cell>
          <cell r="N49">
            <v>0</v>
          </cell>
          <cell r="O49">
            <v>-134415.09899211142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 t="str">
            <v>442WYU</v>
          </cell>
          <cell r="B50">
            <v>442</v>
          </cell>
          <cell r="C50" t="str">
            <v>WYU</v>
          </cell>
          <cell r="D50">
            <v>105756954.04000001</v>
          </cell>
          <cell r="F50" t="str">
            <v>442WYU</v>
          </cell>
          <cell r="G50">
            <v>442</v>
          </cell>
          <cell r="H50" t="str">
            <v>WYU</v>
          </cell>
          <cell r="I50">
            <v>105756954.04000001</v>
          </cell>
          <cell r="L50" t="str">
            <v>111IPCAEE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 t="str">
            <v>444CA</v>
          </cell>
          <cell r="B51">
            <v>444</v>
          </cell>
          <cell r="C51" t="str">
            <v>CA</v>
          </cell>
          <cell r="D51">
            <v>352246.24</v>
          </cell>
          <cell r="F51" t="str">
            <v>444CA</v>
          </cell>
          <cell r="G51">
            <v>444</v>
          </cell>
          <cell r="H51" t="str">
            <v>CA</v>
          </cell>
          <cell r="I51">
            <v>352246.24</v>
          </cell>
          <cell r="L51" t="str">
            <v>111IPCAGE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444ID</v>
          </cell>
          <cell r="B52">
            <v>444</v>
          </cell>
          <cell r="C52" t="str">
            <v>ID</v>
          </cell>
          <cell r="D52">
            <v>522303.42</v>
          </cell>
          <cell r="F52" t="str">
            <v>444ID</v>
          </cell>
          <cell r="G52">
            <v>444</v>
          </cell>
          <cell r="H52" t="str">
            <v>ID</v>
          </cell>
          <cell r="I52">
            <v>522303.42</v>
          </cell>
          <cell r="L52" t="str">
            <v>111IPCAGW</v>
          </cell>
          <cell r="M52">
            <v>0</v>
          </cell>
          <cell r="N52">
            <v>0</v>
          </cell>
          <cell r="O52">
            <v>6187694.0020894846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 t="str">
            <v>444OR</v>
          </cell>
          <cell r="B53">
            <v>444</v>
          </cell>
          <cell r="C53" t="str">
            <v>OR</v>
          </cell>
          <cell r="D53">
            <v>5969307.1200000001</v>
          </cell>
          <cell r="F53" t="str">
            <v>444OR</v>
          </cell>
          <cell r="G53">
            <v>444</v>
          </cell>
          <cell r="H53" t="str">
            <v>OR</v>
          </cell>
          <cell r="I53">
            <v>5969307.1200000001</v>
          </cell>
          <cell r="L53" t="str">
            <v>111IPCN</v>
          </cell>
          <cell r="M53">
            <v>0</v>
          </cell>
          <cell r="N53">
            <v>0</v>
          </cell>
          <cell r="O53">
            <v>-1424755.3261755644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 t="str">
            <v>444OTHER</v>
          </cell>
          <cell r="B54">
            <v>444</v>
          </cell>
          <cell r="C54" t="str">
            <v>OTHER</v>
          </cell>
          <cell r="D54">
            <v>363089.17</v>
          </cell>
          <cell r="F54" t="str">
            <v>444OTHER</v>
          </cell>
          <cell r="G54">
            <v>444</v>
          </cell>
          <cell r="H54" t="str">
            <v>OTHER</v>
          </cell>
          <cell r="I54">
            <v>363089.17</v>
          </cell>
          <cell r="L54" t="str">
            <v>111IPJBG</v>
          </cell>
          <cell r="M54">
            <v>0</v>
          </cell>
          <cell r="N54">
            <v>0</v>
          </cell>
          <cell r="O54">
            <v>-96874.649509257026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 t="str">
            <v>444UT</v>
          </cell>
          <cell r="B55">
            <v>444</v>
          </cell>
          <cell r="C55" t="str">
            <v>UT</v>
          </cell>
          <cell r="D55">
            <v>8032900.6399999997</v>
          </cell>
          <cell r="F55" t="str">
            <v>444UT</v>
          </cell>
          <cell r="G55">
            <v>444</v>
          </cell>
          <cell r="H55" t="str">
            <v>UT</v>
          </cell>
          <cell r="I55">
            <v>8032900.6399999997</v>
          </cell>
          <cell r="L55" t="str">
            <v>111IPS</v>
          </cell>
          <cell r="M55">
            <v>0</v>
          </cell>
          <cell r="N55">
            <v>0</v>
          </cell>
          <cell r="O55">
            <v>-6047.200000000008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 t="str">
            <v>444WA</v>
          </cell>
          <cell r="B56">
            <v>444</v>
          </cell>
          <cell r="C56" t="str">
            <v>WA</v>
          </cell>
          <cell r="D56">
            <v>1242676.8999999999</v>
          </cell>
          <cell r="F56" t="str">
            <v>444WA</v>
          </cell>
          <cell r="G56">
            <v>444</v>
          </cell>
          <cell r="H56" t="str">
            <v>WA</v>
          </cell>
          <cell r="I56">
            <v>1242676.8999999999</v>
          </cell>
          <cell r="L56" t="str">
            <v>111IPSG</v>
          </cell>
          <cell r="M56">
            <v>0</v>
          </cell>
          <cell r="N56">
            <v>0</v>
          </cell>
          <cell r="O56">
            <v>-4160875.5385660902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 t="str">
            <v>444WYP</v>
          </cell>
          <cell r="B57">
            <v>444</v>
          </cell>
          <cell r="C57" t="str">
            <v>WYP</v>
          </cell>
          <cell r="D57">
            <v>1572102.98</v>
          </cell>
          <cell r="F57" t="str">
            <v>444WYP</v>
          </cell>
          <cell r="G57">
            <v>444</v>
          </cell>
          <cell r="H57" t="str">
            <v>WYP</v>
          </cell>
          <cell r="I57">
            <v>1572102.98</v>
          </cell>
          <cell r="L57" t="str">
            <v>111IPSO</v>
          </cell>
          <cell r="M57">
            <v>0</v>
          </cell>
          <cell r="N57">
            <v>0</v>
          </cell>
          <cell r="O57">
            <v>-486828.9010135053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 t="str">
            <v>444WYU</v>
          </cell>
          <cell r="B58">
            <v>444</v>
          </cell>
          <cell r="C58" t="str">
            <v>WYU</v>
          </cell>
          <cell r="D58">
            <v>350074.44</v>
          </cell>
          <cell r="F58" t="str">
            <v>444WYU</v>
          </cell>
          <cell r="G58">
            <v>444</v>
          </cell>
          <cell r="H58" t="str">
            <v>WYU</v>
          </cell>
          <cell r="I58">
            <v>350074.44</v>
          </cell>
          <cell r="L58" t="str">
            <v>111OPCAGE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 t="str">
            <v>447FERC</v>
          </cell>
          <cell r="B59">
            <v>447</v>
          </cell>
          <cell r="C59" t="str">
            <v>FERC</v>
          </cell>
          <cell r="D59">
            <v>14163219.140000001</v>
          </cell>
          <cell r="F59" t="str">
            <v>447FERC</v>
          </cell>
          <cell r="G59">
            <v>447</v>
          </cell>
          <cell r="H59" t="str">
            <v>FERC</v>
          </cell>
          <cell r="I59">
            <v>14163219.140000001</v>
          </cell>
          <cell r="L59" t="str">
            <v>151CAEE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 t="str">
            <v>447SG</v>
          </cell>
          <cell r="B60">
            <v>447</v>
          </cell>
          <cell r="C60" t="str">
            <v>SG</v>
          </cell>
          <cell r="D60">
            <v>0</v>
          </cell>
          <cell r="F60" t="str">
            <v>447SG</v>
          </cell>
          <cell r="G60">
            <v>447</v>
          </cell>
          <cell r="H60" t="str">
            <v>SG</v>
          </cell>
          <cell r="I60">
            <v>0</v>
          </cell>
          <cell r="L60" t="str">
            <v>151CAEW</v>
          </cell>
          <cell r="M60">
            <v>0</v>
          </cell>
          <cell r="N60">
            <v>0</v>
          </cell>
          <cell r="O60">
            <v>-391569.64152678719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 t="str">
            <v>447UT</v>
          </cell>
          <cell r="B61">
            <v>447</v>
          </cell>
          <cell r="C61" t="str">
            <v>UT</v>
          </cell>
          <cell r="D61">
            <v>-78623.41</v>
          </cell>
          <cell r="F61" t="str">
            <v>447UT</v>
          </cell>
          <cell r="G61">
            <v>447</v>
          </cell>
          <cell r="H61" t="str">
            <v>UT</v>
          </cell>
          <cell r="I61">
            <v>-78623.41</v>
          </cell>
          <cell r="L61" t="str">
            <v>151JBE</v>
          </cell>
          <cell r="M61">
            <v>0</v>
          </cell>
          <cell r="N61">
            <v>0</v>
          </cell>
          <cell r="O61">
            <v>-5329646.2140313406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 t="str">
            <v>449UT</v>
          </cell>
          <cell r="B62">
            <v>449</v>
          </cell>
          <cell r="C62" t="str">
            <v>UT</v>
          </cell>
          <cell r="D62">
            <v>0</v>
          </cell>
          <cell r="F62" t="str">
            <v>449UT</v>
          </cell>
          <cell r="G62">
            <v>449</v>
          </cell>
          <cell r="H62" t="str">
            <v>UT</v>
          </cell>
          <cell r="I62">
            <v>0</v>
          </cell>
          <cell r="L62" t="str">
            <v>154CAEE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 t="str">
            <v>450CA</v>
          </cell>
          <cell r="B63">
            <v>450</v>
          </cell>
          <cell r="C63" t="str">
            <v>CA</v>
          </cell>
          <cell r="D63">
            <v>259356.1</v>
          </cell>
          <cell r="F63" t="str">
            <v>450CA</v>
          </cell>
          <cell r="G63">
            <v>450</v>
          </cell>
          <cell r="H63" t="str">
            <v>CA</v>
          </cell>
          <cell r="I63">
            <v>259356.1</v>
          </cell>
          <cell r="L63" t="str">
            <v>154CAGE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 t="str">
            <v>450ID</v>
          </cell>
          <cell r="B64">
            <v>450</v>
          </cell>
          <cell r="C64" t="str">
            <v>ID</v>
          </cell>
          <cell r="D64">
            <v>340922.43</v>
          </cell>
          <cell r="F64" t="str">
            <v>450ID</v>
          </cell>
          <cell r="G64">
            <v>450</v>
          </cell>
          <cell r="H64" t="str">
            <v>ID</v>
          </cell>
          <cell r="I64">
            <v>340922.43</v>
          </cell>
          <cell r="L64" t="str">
            <v>154CAGW</v>
          </cell>
          <cell r="M64">
            <v>0</v>
          </cell>
          <cell r="N64">
            <v>0</v>
          </cell>
          <cell r="O64">
            <v>-1630396.7795833671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 t="str">
            <v>450OR</v>
          </cell>
          <cell r="B65">
            <v>450</v>
          </cell>
          <cell r="C65" t="str">
            <v>OR</v>
          </cell>
          <cell r="D65">
            <v>4242721.6399999997</v>
          </cell>
          <cell r="F65" t="str">
            <v>450OR</v>
          </cell>
          <cell r="G65">
            <v>450</v>
          </cell>
          <cell r="H65" t="str">
            <v>OR</v>
          </cell>
          <cell r="I65">
            <v>4242721.6399999997</v>
          </cell>
          <cell r="L65" t="str">
            <v>154JBG</v>
          </cell>
          <cell r="M65">
            <v>0</v>
          </cell>
          <cell r="N65">
            <v>0</v>
          </cell>
          <cell r="O65">
            <v>-1051304.8794040745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450UT</v>
          </cell>
          <cell r="B66">
            <v>450</v>
          </cell>
          <cell r="C66" t="str">
            <v>UT</v>
          </cell>
          <cell r="D66">
            <v>3390503.35</v>
          </cell>
          <cell r="F66" t="str">
            <v>450UT</v>
          </cell>
          <cell r="G66">
            <v>450</v>
          </cell>
          <cell r="H66" t="str">
            <v>UT</v>
          </cell>
          <cell r="I66">
            <v>3390503.35</v>
          </cell>
          <cell r="L66" t="str">
            <v>154S</v>
          </cell>
          <cell r="M66">
            <v>0</v>
          </cell>
          <cell r="N66">
            <v>0</v>
          </cell>
          <cell r="O66">
            <v>-6204807.2320833327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 t="str">
            <v>450WA</v>
          </cell>
          <cell r="B67">
            <v>450</v>
          </cell>
          <cell r="C67" t="str">
            <v>WA</v>
          </cell>
          <cell r="D67">
            <v>742400.88</v>
          </cell>
          <cell r="F67" t="str">
            <v>450WA</v>
          </cell>
          <cell r="G67">
            <v>450</v>
          </cell>
          <cell r="H67" t="str">
            <v>WA</v>
          </cell>
          <cell r="I67">
            <v>742400.88</v>
          </cell>
          <cell r="L67" t="str">
            <v>154SG</v>
          </cell>
          <cell r="M67">
            <v>0</v>
          </cell>
          <cell r="N67">
            <v>0</v>
          </cell>
          <cell r="O67">
            <v>-32946.901808023191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 t="str">
            <v>450WYP</v>
          </cell>
          <cell r="B68">
            <v>450</v>
          </cell>
          <cell r="C68" t="str">
            <v>WYP</v>
          </cell>
          <cell r="D68">
            <v>547126.66</v>
          </cell>
          <cell r="F68" t="str">
            <v>450WYP</v>
          </cell>
          <cell r="G68">
            <v>450</v>
          </cell>
          <cell r="H68" t="str">
            <v>WYP</v>
          </cell>
          <cell r="I68">
            <v>547126.66</v>
          </cell>
          <cell r="L68" t="str">
            <v>154SNPD</v>
          </cell>
          <cell r="M68">
            <v>0</v>
          </cell>
          <cell r="N68">
            <v>0</v>
          </cell>
          <cell r="O68">
            <v>110019.4883202457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 t="str">
            <v>450WYU</v>
          </cell>
          <cell r="B69">
            <v>450</v>
          </cell>
          <cell r="C69" t="str">
            <v>WYU</v>
          </cell>
          <cell r="D69">
            <v>66348.47</v>
          </cell>
          <cell r="F69" t="str">
            <v>450WYU</v>
          </cell>
          <cell r="G69">
            <v>450</v>
          </cell>
          <cell r="H69" t="str">
            <v>WYU</v>
          </cell>
          <cell r="I69">
            <v>66348.47</v>
          </cell>
          <cell r="L69" t="str">
            <v>154SNPPS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 t="str">
            <v>451CA</v>
          </cell>
          <cell r="B70">
            <v>451</v>
          </cell>
          <cell r="C70" t="str">
            <v>CA</v>
          </cell>
          <cell r="D70">
            <v>284901.19</v>
          </cell>
          <cell r="F70" t="str">
            <v>451CA</v>
          </cell>
          <cell r="G70">
            <v>451</v>
          </cell>
          <cell r="H70" t="str">
            <v>CA</v>
          </cell>
          <cell r="I70">
            <v>284901.19</v>
          </cell>
          <cell r="L70" t="str">
            <v>154SO</v>
          </cell>
          <cell r="M70">
            <v>0</v>
          </cell>
          <cell r="N70">
            <v>0</v>
          </cell>
          <cell r="O70">
            <v>-9432.1819452376585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 t="str">
            <v>451ID</v>
          </cell>
          <cell r="B71">
            <v>451</v>
          </cell>
          <cell r="C71" t="str">
            <v>ID</v>
          </cell>
          <cell r="D71">
            <v>82896.179999999993</v>
          </cell>
          <cell r="F71" t="str">
            <v>451ID</v>
          </cell>
          <cell r="G71">
            <v>451</v>
          </cell>
          <cell r="H71" t="str">
            <v>ID</v>
          </cell>
          <cell r="I71">
            <v>82896.179999999993</v>
          </cell>
          <cell r="L71" t="str">
            <v>165CAEE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 t="str">
            <v>451OR</v>
          </cell>
          <cell r="B72">
            <v>451</v>
          </cell>
          <cell r="C72" t="str">
            <v>OR</v>
          </cell>
          <cell r="D72">
            <v>2461734.65</v>
          </cell>
          <cell r="F72" t="str">
            <v>451OR</v>
          </cell>
          <cell r="G72">
            <v>451</v>
          </cell>
          <cell r="H72" t="str">
            <v>OR</v>
          </cell>
          <cell r="I72">
            <v>2461734.65</v>
          </cell>
          <cell r="L72" t="str">
            <v>165CAEW</v>
          </cell>
          <cell r="M72">
            <v>0</v>
          </cell>
          <cell r="N72">
            <v>0</v>
          </cell>
          <cell r="O72">
            <v>-916.05219010188932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 t="str">
            <v>451SO</v>
          </cell>
          <cell r="B73">
            <v>451</v>
          </cell>
          <cell r="C73" t="str">
            <v>SO</v>
          </cell>
          <cell r="D73">
            <v>34932.32</v>
          </cell>
          <cell r="F73" t="str">
            <v>451SO</v>
          </cell>
          <cell r="G73">
            <v>451</v>
          </cell>
          <cell r="H73" t="str">
            <v>SO</v>
          </cell>
          <cell r="I73">
            <v>34932.32</v>
          </cell>
          <cell r="L73" t="str">
            <v>165CAGE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 t="str">
            <v>451UT</v>
          </cell>
          <cell r="B74">
            <v>451</v>
          </cell>
          <cell r="C74" t="str">
            <v>UT</v>
          </cell>
          <cell r="D74">
            <v>3931041.68</v>
          </cell>
          <cell r="F74" t="str">
            <v>451UT</v>
          </cell>
          <cell r="G74">
            <v>451</v>
          </cell>
          <cell r="H74" t="str">
            <v>UT</v>
          </cell>
          <cell r="I74">
            <v>3931041.68</v>
          </cell>
          <cell r="L74" t="str">
            <v>165CAGW</v>
          </cell>
          <cell r="M74">
            <v>0</v>
          </cell>
          <cell r="N74">
            <v>0</v>
          </cell>
          <cell r="O74">
            <v>-219706.4915348365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 t="str">
            <v>451WA</v>
          </cell>
          <cell r="B75">
            <v>451</v>
          </cell>
          <cell r="C75" t="str">
            <v>WA</v>
          </cell>
          <cell r="D75">
            <v>160056.63</v>
          </cell>
          <cell r="F75" t="str">
            <v>451WA</v>
          </cell>
          <cell r="G75">
            <v>451</v>
          </cell>
          <cell r="H75" t="str">
            <v>WA</v>
          </cell>
          <cell r="I75">
            <v>160056.63</v>
          </cell>
          <cell r="L75" t="str">
            <v>165GPS</v>
          </cell>
          <cell r="M75">
            <v>0</v>
          </cell>
          <cell r="N75">
            <v>0</v>
          </cell>
          <cell r="O75">
            <v>-346635.84544681909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 t="str">
            <v>451WYP</v>
          </cell>
          <cell r="B76">
            <v>451</v>
          </cell>
          <cell r="C76" t="str">
            <v>WYP</v>
          </cell>
          <cell r="D76">
            <v>272484.86</v>
          </cell>
          <cell r="F76" t="str">
            <v>451WYP</v>
          </cell>
          <cell r="G76">
            <v>451</v>
          </cell>
          <cell r="H76" t="str">
            <v>WYP</v>
          </cell>
          <cell r="I76">
            <v>272484.86</v>
          </cell>
          <cell r="L76" t="str">
            <v>165S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 t="str">
            <v>451WYU</v>
          </cell>
          <cell r="B77">
            <v>451</v>
          </cell>
          <cell r="C77" t="str">
            <v>WYU</v>
          </cell>
          <cell r="D77">
            <v>22348.23</v>
          </cell>
          <cell r="F77" t="str">
            <v>451WYU</v>
          </cell>
          <cell r="G77">
            <v>451</v>
          </cell>
          <cell r="H77" t="str">
            <v>WYU</v>
          </cell>
          <cell r="I77">
            <v>22348.23</v>
          </cell>
          <cell r="L77" t="str">
            <v>165SG</v>
          </cell>
          <cell r="M77">
            <v>0</v>
          </cell>
          <cell r="N77">
            <v>0</v>
          </cell>
          <cell r="O77">
            <v>-91914.631766692764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 t="str">
            <v>453CAGE</v>
          </cell>
          <cell r="B78">
            <v>453</v>
          </cell>
          <cell r="C78" t="str">
            <v>CAGE</v>
          </cell>
          <cell r="D78">
            <v>44993.35</v>
          </cell>
          <cell r="F78" t="str">
            <v>453CAGE</v>
          </cell>
          <cell r="G78">
            <v>453</v>
          </cell>
          <cell r="H78" t="str">
            <v>CAGE</v>
          </cell>
          <cell r="I78">
            <v>44993.35</v>
          </cell>
          <cell r="L78" t="str">
            <v>165SO</v>
          </cell>
          <cell r="M78">
            <v>0</v>
          </cell>
          <cell r="N78">
            <v>0</v>
          </cell>
          <cell r="O78">
            <v>-1374156.3202758718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 t="str">
            <v>453JBG</v>
          </cell>
          <cell r="B79">
            <v>453</v>
          </cell>
          <cell r="C79" t="str">
            <v>JBG</v>
          </cell>
          <cell r="D79">
            <v>13216.84</v>
          </cell>
          <cell r="F79" t="str">
            <v>453JBG</v>
          </cell>
          <cell r="G79">
            <v>453</v>
          </cell>
          <cell r="H79" t="str">
            <v>JBG</v>
          </cell>
          <cell r="I79">
            <v>13216.84</v>
          </cell>
          <cell r="L79" t="str">
            <v>182MCAEE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 t="str">
            <v>454CA</v>
          </cell>
          <cell r="B80">
            <v>454</v>
          </cell>
          <cell r="C80" t="str">
            <v>CA</v>
          </cell>
          <cell r="D80">
            <v>561580.97</v>
          </cell>
          <cell r="F80" t="str">
            <v>454CA</v>
          </cell>
          <cell r="G80">
            <v>454</v>
          </cell>
          <cell r="H80" t="str">
            <v>CA</v>
          </cell>
          <cell r="I80">
            <v>561580.97</v>
          </cell>
          <cell r="L80" t="str">
            <v>182MCAGE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 t="str">
            <v>454CAGE</v>
          </cell>
          <cell r="B81">
            <v>454</v>
          </cell>
          <cell r="C81" t="str">
            <v>CAGE</v>
          </cell>
          <cell r="D81">
            <v>4031997.35</v>
          </cell>
          <cell r="F81" t="str">
            <v>454CAGE</v>
          </cell>
          <cell r="G81">
            <v>454</v>
          </cell>
          <cell r="H81" t="str">
            <v>CAGE</v>
          </cell>
          <cell r="I81">
            <v>4031997.35</v>
          </cell>
          <cell r="L81" t="str">
            <v>182MS</v>
          </cell>
          <cell r="M81">
            <v>0</v>
          </cell>
          <cell r="N81">
            <v>0</v>
          </cell>
          <cell r="O81">
            <v>141430.18583333335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454CAGW</v>
          </cell>
          <cell r="B82">
            <v>454</v>
          </cell>
          <cell r="C82" t="str">
            <v>CAGW</v>
          </cell>
          <cell r="D82">
            <v>460592.49</v>
          </cell>
          <cell r="F82" t="str">
            <v>454CAGW</v>
          </cell>
          <cell r="G82">
            <v>454</v>
          </cell>
          <cell r="H82" t="str">
            <v>CAGW</v>
          </cell>
          <cell r="I82">
            <v>460592.49</v>
          </cell>
          <cell r="L82" t="str">
            <v>182MSE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 t="str">
            <v>454ID</v>
          </cell>
          <cell r="B83">
            <v>454</v>
          </cell>
          <cell r="C83" t="str">
            <v>ID</v>
          </cell>
          <cell r="D83">
            <v>174641.47</v>
          </cell>
          <cell r="F83" t="str">
            <v>454ID</v>
          </cell>
          <cell r="G83">
            <v>454</v>
          </cell>
          <cell r="H83" t="str">
            <v>ID</v>
          </cell>
          <cell r="I83">
            <v>174641.47</v>
          </cell>
          <cell r="L83" t="str">
            <v>182MSO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 t="str">
            <v>454JBG</v>
          </cell>
          <cell r="B84">
            <v>454</v>
          </cell>
          <cell r="C84" t="str">
            <v>JBG</v>
          </cell>
          <cell r="D84">
            <v>10223.92</v>
          </cell>
          <cell r="F84" t="str">
            <v>454JBG</v>
          </cell>
          <cell r="G84">
            <v>454</v>
          </cell>
          <cell r="H84" t="str">
            <v>JBG</v>
          </cell>
          <cell r="I84">
            <v>10223.92</v>
          </cell>
          <cell r="L84" t="str">
            <v>186MCAEE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454OR</v>
          </cell>
          <cell r="B85">
            <v>454</v>
          </cell>
          <cell r="C85" t="str">
            <v>OR</v>
          </cell>
          <cell r="D85">
            <v>3723611.22</v>
          </cell>
          <cell r="F85" t="str">
            <v>454OR</v>
          </cell>
          <cell r="G85">
            <v>454</v>
          </cell>
          <cell r="H85" t="str">
            <v>OR</v>
          </cell>
          <cell r="I85">
            <v>3723611.22</v>
          </cell>
          <cell r="L85" t="str">
            <v>186MCAGE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 t="str">
            <v>454SG</v>
          </cell>
          <cell r="B86">
            <v>454</v>
          </cell>
          <cell r="C86" t="str">
            <v>SG</v>
          </cell>
          <cell r="D86">
            <v>1397627.55</v>
          </cell>
          <cell r="F86" t="str">
            <v>454SG</v>
          </cell>
          <cell r="G86">
            <v>454</v>
          </cell>
          <cell r="H86" t="str">
            <v>SG</v>
          </cell>
          <cell r="I86">
            <v>1397627.55</v>
          </cell>
          <cell r="L86" t="str">
            <v>186MCAGW</v>
          </cell>
          <cell r="M86">
            <v>0</v>
          </cell>
          <cell r="N86">
            <v>0</v>
          </cell>
          <cell r="O86">
            <v>-3444661.2012056587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 t="str">
            <v>454SO</v>
          </cell>
          <cell r="B87">
            <v>454</v>
          </cell>
          <cell r="C87" t="str">
            <v>SO</v>
          </cell>
          <cell r="D87">
            <v>1699945.66</v>
          </cell>
          <cell r="F87" t="str">
            <v>454SO</v>
          </cell>
          <cell r="G87">
            <v>454</v>
          </cell>
          <cell r="H87" t="str">
            <v>SO</v>
          </cell>
          <cell r="I87">
            <v>1699945.66</v>
          </cell>
          <cell r="L87" t="str">
            <v>186MJBE</v>
          </cell>
          <cell r="M87">
            <v>0</v>
          </cell>
          <cell r="N87">
            <v>0</v>
          </cell>
          <cell r="O87">
            <v>430132.48804507143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 t="str">
            <v>454UT</v>
          </cell>
          <cell r="B88">
            <v>454</v>
          </cell>
          <cell r="C88" t="str">
            <v>UT</v>
          </cell>
          <cell r="D88">
            <v>3934498.06</v>
          </cell>
          <cell r="F88" t="str">
            <v>454UT</v>
          </cell>
          <cell r="G88">
            <v>454</v>
          </cell>
          <cell r="H88" t="str">
            <v>UT</v>
          </cell>
          <cell r="I88">
            <v>3934498.06</v>
          </cell>
          <cell r="L88" t="str">
            <v>186MSG</v>
          </cell>
          <cell r="M88">
            <v>0</v>
          </cell>
          <cell r="N88">
            <v>0</v>
          </cell>
          <cell r="O88">
            <v>-966988.33187458827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 t="str">
            <v>454WA</v>
          </cell>
          <cell r="B89">
            <v>454</v>
          </cell>
          <cell r="C89" t="str">
            <v>WA</v>
          </cell>
          <cell r="D89">
            <v>728890.5</v>
          </cell>
          <cell r="F89" t="str">
            <v>454WA</v>
          </cell>
          <cell r="G89">
            <v>454</v>
          </cell>
          <cell r="H89" t="str">
            <v>WA</v>
          </cell>
          <cell r="I89">
            <v>728890.5</v>
          </cell>
          <cell r="L89" t="str">
            <v>186MSO</v>
          </cell>
          <cell r="M89">
            <v>0</v>
          </cell>
          <cell r="N89">
            <v>0</v>
          </cell>
          <cell r="O89">
            <v>-20750.827684144944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 t="str">
            <v>454WYP</v>
          </cell>
          <cell r="B90">
            <v>454</v>
          </cell>
          <cell r="C90" t="str">
            <v>WYP</v>
          </cell>
          <cell r="D90">
            <v>371904.51</v>
          </cell>
          <cell r="F90" t="str">
            <v>454WYP</v>
          </cell>
          <cell r="G90">
            <v>454</v>
          </cell>
          <cell r="H90" t="str">
            <v>WYP</v>
          </cell>
          <cell r="I90">
            <v>371904.51</v>
          </cell>
          <cell r="L90" t="str">
            <v>190CAGW</v>
          </cell>
          <cell r="M90">
            <v>0</v>
          </cell>
          <cell r="N90">
            <v>0</v>
          </cell>
          <cell r="O90">
            <v>21431.330933606649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 t="str">
            <v>454WYU</v>
          </cell>
          <cell r="B91">
            <v>454</v>
          </cell>
          <cell r="C91" t="str">
            <v>WYU</v>
          </cell>
          <cell r="D91">
            <v>18315.55</v>
          </cell>
          <cell r="F91" t="str">
            <v>454WYU</v>
          </cell>
          <cell r="G91">
            <v>454</v>
          </cell>
          <cell r="H91" t="str">
            <v>WYU</v>
          </cell>
          <cell r="I91">
            <v>18315.55</v>
          </cell>
          <cell r="L91" t="str">
            <v>190JBG</v>
          </cell>
          <cell r="M91">
            <v>0</v>
          </cell>
          <cell r="N91">
            <v>0</v>
          </cell>
          <cell r="O91">
            <v>746898.84270969837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 t="str">
            <v>456CAGE</v>
          </cell>
          <cell r="B92">
            <v>456</v>
          </cell>
          <cell r="C92" t="str">
            <v>CAGE</v>
          </cell>
          <cell r="D92">
            <v>4669396.8</v>
          </cell>
          <cell r="F92" t="str">
            <v>456CAGE</v>
          </cell>
          <cell r="G92">
            <v>456</v>
          </cell>
          <cell r="H92" t="str">
            <v>CAGE</v>
          </cell>
          <cell r="I92">
            <v>4669396.8</v>
          </cell>
          <cell r="L92" t="str">
            <v>190S</v>
          </cell>
          <cell r="M92">
            <v>0</v>
          </cell>
          <cell r="N92">
            <v>0</v>
          </cell>
          <cell r="O92">
            <v>1336807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 t="str">
            <v>456CAGW</v>
          </cell>
          <cell r="B93">
            <v>456</v>
          </cell>
          <cell r="C93" t="str">
            <v>CAGW</v>
          </cell>
          <cell r="D93">
            <v>10774132.84</v>
          </cell>
          <cell r="F93" t="str">
            <v>456CAGW</v>
          </cell>
          <cell r="G93">
            <v>456</v>
          </cell>
          <cell r="H93" t="str">
            <v>CAGW</v>
          </cell>
          <cell r="I93">
            <v>10774132.84</v>
          </cell>
          <cell r="L93" t="str">
            <v>190SO</v>
          </cell>
          <cell r="M93">
            <v>0</v>
          </cell>
          <cell r="N93">
            <v>0</v>
          </cell>
          <cell r="O93">
            <v>-917754.64838915446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 t="str">
            <v>456JBG</v>
          </cell>
          <cell r="B94">
            <v>456</v>
          </cell>
          <cell r="C94" t="str">
            <v>JBG</v>
          </cell>
          <cell r="D94">
            <v>2326732.92</v>
          </cell>
          <cell r="F94" t="str">
            <v>456JBG</v>
          </cell>
          <cell r="G94">
            <v>456</v>
          </cell>
          <cell r="H94" t="str">
            <v>JBG</v>
          </cell>
          <cell r="I94">
            <v>2326732.92</v>
          </cell>
          <cell r="L94" t="str">
            <v>2282SO</v>
          </cell>
          <cell r="M94">
            <v>0</v>
          </cell>
          <cell r="N94">
            <v>0</v>
          </cell>
          <cell r="O94">
            <v>896257.99095594953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 t="str">
            <v>456OR</v>
          </cell>
          <cell r="B95">
            <v>456</v>
          </cell>
          <cell r="C95" t="str">
            <v>OR</v>
          </cell>
          <cell r="D95">
            <v>-4012252.08</v>
          </cell>
          <cell r="F95" t="str">
            <v>456OR</v>
          </cell>
          <cell r="G95">
            <v>456</v>
          </cell>
          <cell r="H95" t="str">
            <v>OR</v>
          </cell>
          <cell r="I95">
            <v>-4012252.08</v>
          </cell>
          <cell r="L95" t="str">
            <v>2283SO</v>
          </cell>
          <cell r="M95">
            <v>0</v>
          </cell>
          <cell r="N95">
            <v>0</v>
          </cell>
          <cell r="O95">
            <v>162553.8700672994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 t="str">
            <v>456OTHER</v>
          </cell>
          <cell r="B96">
            <v>456</v>
          </cell>
          <cell r="C96" t="str">
            <v>OTHER</v>
          </cell>
          <cell r="D96">
            <v>13930882.93</v>
          </cell>
          <cell r="F96" t="str">
            <v>456OTHER</v>
          </cell>
          <cell r="G96">
            <v>456</v>
          </cell>
          <cell r="H96" t="str">
            <v>OTHER</v>
          </cell>
          <cell r="I96">
            <v>13930882.93</v>
          </cell>
          <cell r="L96" t="str">
            <v>235S</v>
          </cell>
          <cell r="M96">
            <v>0</v>
          </cell>
          <cell r="N96">
            <v>0</v>
          </cell>
          <cell r="O96">
            <v>-2829106.1541666668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 t="str">
            <v>456SG</v>
          </cell>
          <cell r="B97">
            <v>456</v>
          </cell>
          <cell r="C97" t="str">
            <v>SG</v>
          </cell>
          <cell r="D97">
            <v>288236.09999999963</v>
          </cell>
          <cell r="F97" t="str">
            <v>456SG</v>
          </cell>
          <cell r="G97">
            <v>456</v>
          </cell>
          <cell r="H97" t="str">
            <v>SG</v>
          </cell>
          <cell r="I97">
            <v>288236.09999999963</v>
          </cell>
          <cell r="L97" t="str">
            <v>252CAGE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 t="str">
            <v>456SO</v>
          </cell>
          <cell r="B98">
            <v>456</v>
          </cell>
          <cell r="C98" t="str">
            <v>SO</v>
          </cell>
          <cell r="D98">
            <v>4091871.71</v>
          </cell>
          <cell r="F98" t="str">
            <v>456SO</v>
          </cell>
          <cell r="G98">
            <v>456</v>
          </cell>
          <cell r="H98" t="str">
            <v>SO</v>
          </cell>
          <cell r="I98">
            <v>4091871.71</v>
          </cell>
          <cell r="L98" t="str">
            <v>252CAGW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 t="str">
            <v>456UT</v>
          </cell>
          <cell r="B99">
            <v>456</v>
          </cell>
          <cell r="C99" t="str">
            <v>UT</v>
          </cell>
          <cell r="D99">
            <v>-4464266.5999999996</v>
          </cell>
          <cell r="F99" t="str">
            <v>456UT</v>
          </cell>
          <cell r="G99">
            <v>456</v>
          </cell>
          <cell r="H99" t="str">
            <v>UT</v>
          </cell>
          <cell r="I99">
            <v>-4464266.5999999996</v>
          </cell>
          <cell r="L99" t="str">
            <v>252S</v>
          </cell>
          <cell r="M99">
            <v>0</v>
          </cell>
          <cell r="N99">
            <v>0</v>
          </cell>
          <cell r="O99">
            <v>-423222.40666666673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456WA</v>
          </cell>
          <cell r="B100">
            <v>456</v>
          </cell>
          <cell r="C100" t="str">
            <v>WA</v>
          </cell>
          <cell r="D100">
            <v>-52188</v>
          </cell>
          <cell r="F100" t="str">
            <v>456WA</v>
          </cell>
          <cell r="G100">
            <v>456</v>
          </cell>
          <cell r="H100" t="str">
            <v>WA</v>
          </cell>
          <cell r="I100">
            <v>-52188</v>
          </cell>
          <cell r="L100" t="str">
            <v>252SG</v>
          </cell>
          <cell r="M100">
            <v>0</v>
          </cell>
          <cell r="N100">
            <v>0</v>
          </cell>
          <cell r="O100">
            <v>-2078805.8700436687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 t="str">
            <v>456WRE</v>
          </cell>
          <cell r="B101">
            <v>456</v>
          </cell>
          <cell r="C101" t="str">
            <v>WRE</v>
          </cell>
          <cell r="D101">
            <v>17028845.030000001</v>
          </cell>
          <cell r="F101" t="str">
            <v>456WRE</v>
          </cell>
          <cell r="G101">
            <v>456</v>
          </cell>
          <cell r="H101" t="str">
            <v>WRE</v>
          </cell>
          <cell r="I101">
            <v>17028845.030000001</v>
          </cell>
          <cell r="L101" t="str">
            <v>25318CAGE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 t="str">
            <v>456WRG</v>
          </cell>
          <cell r="B102">
            <v>456</v>
          </cell>
          <cell r="C102" t="str">
            <v>WRG</v>
          </cell>
          <cell r="D102">
            <v>98283087.730000004</v>
          </cell>
          <cell r="F102" t="str">
            <v>456WRG</v>
          </cell>
          <cell r="G102">
            <v>456</v>
          </cell>
          <cell r="H102" t="str">
            <v>WRG</v>
          </cell>
          <cell r="I102">
            <v>98283087.730000004</v>
          </cell>
          <cell r="L102" t="str">
            <v>254CAGW</v>
          </cell>
          <cell r="M102">
            <v>0</v>
          </cell>
          <cell r="N102">
            <v>0</v>
          </cell>
          <cell r="O102">
            <v>-87168.730043882126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456WYP</v>
          </cell>
          <cell r="B103">
            <v>456</v>
          </cell>
          <cell r="C103" t="str">
            <v>WYP</v>
          </cell>
          <cell r="D103">
            <v>186853.62</v>
          </cell>
          <cell r="F103" t="str">
            <v>456WYP</v>
          </cell>
          <cell r="G103">
            <v>456</v>
          </cell>
          <cell r="H103" t="str">
            <v>WYP</v>
          </cell>
          <cell r="I103">
            <v>186853.62</v>
          </cell>
          <cell r="L103" t="str">
            <v>254JBG</v>
          </cell>
          <cell r="M103">
            <v>0</v>
          </cell>
          <cell r="N103">
            <v>0</v>
          </cell>
          <cell r="O103">
            <v>-3037826.5434690067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 t="str">
            <v>500CAGE</v>
          </cell>
          <cell r="B104">
            <v>500</v>
          </cell>
          <cell r="C104" t="str">
            <v>CAGE</v>
          </cell>
          <cell r="D104">
            <v>3522311.33</v>
          </cell>
          <cell r="F104" t="str">
            <v>500CAGE</v>
          </cell>
          <cell r="G104">
            <v>500</v>
          </cell>
          <cell r="H104" t="str">
            <v>CAGE</v>
          </cell>
          <cell r="I104">
            <v>3522311.33</v>
          </cell>
          <cell r="L104" t="str">
            <v>254OTHER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500CAGW</v>
          </cell>
          <cell r="B105">
            <v>500</v>
          </cell>
          <cell r="C105" t="str">
            <v>CAGW</v>
          </cell>
          <cell r="D105">
            <v>33946.01</v>
          </cell>
          <cell r="F105" t="str">
            <v>500CAGW</v>
          </cell>
          <cell r="G105">
            <v>500</v>
          </cell>
          <cell r="H105" t="str">
            <v>CAGW</v>
          </cell>
          <cell r="I105">
            <v>33946.01</v>
          </cell>
          <cell r="L105" t="str">
            <v>254S</v>
          </cell>
          <cell r="M105">
            <v>0</v>
          </cell>
          <cell r="N105">
            <v>0</v>
          </cell>
          <cell r="O105">
            <v>-13440196.820000019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 t="str">
            <v>500JBG</v>
          </cell>
          <cell r="B106">
            <v>500</v>
          </cell>
          <cell r="C106" t="str">
            <v>JBG</v>
          </cell>
          <cell r="D106">
            <v>14029901.710000001</v>
          </cell>
          <cell r="F106" t="str">
            <v>500JBG</v>
          </cell>
          <cell r="G106">
            <v>500</v>
          </cell>
          <cell r="H106" t="str">
            <v>JBG</v>
          </cell>
          <cell r="I106">
            <v>14029901.710000001</v>
          </cell>
          <cell r="L106" t="str">
            <v>255ITC85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500SG</v>
          </cell>
          <cell r="B107">
            <v>500</v>
          </cell>
          <cell r="C107" t="str">
            <v>SG</v>
          </cell>
          <cell r="D107">
            <v>473385.53</v>
          </cell>
          <cell r="F107" t="str">
            <v>500SG</v>
          </cell>
          <cell r="G107">
            <v>500</v>
          </cell>
          <cell r="H107" t="str">
            <v>SG</v>
          </cell>
          <cell r="I107">
            <v>473385.53</v>
          </cell>
          <cell r="L107" t="str">
            <v>282CAEE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 t="str">
            <v>501CA</v>
          </cell>
          <cell r="B108">
            <v>501</v>
          </cell>
          <cell r="C108" t="str">
            <v>CA</v>
          </cell>
          <cell r="D108">
            <v>-166735.31</v>
          </cell>
          <cell r="F108" t="str">
            <v>501CA</v>
          </cell>
          <cell r="G108">
            <v>501</v>
          </cell>
          <cell r="H108" t="str">
            <v>CA</v>
          </cell>
          <cell r="I108">
            <v>-166735.31</v>
          </cell>
          <cell r="L108" t="str">
            <v>282CAGE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501CAEE</v>
          </cell>
          <cell r="B109">
            <v>501</v>
          </cell>
          <cell r="C109" t="str">
            <v>CAEE</v>
          </cell>
          <cell r="D109">
            <v>21705579.760000002</v>
          </cell>
          <cell r="F109" t="str">
            <v>501CAEE</v>
          </cell>
          <cell r="G109">
            <v>501</v>
          </cell>
          <cell r="H109" t="str">
            <v>CAEE</v>
          </cell>
          <cell r="I109">
            <v>21705579.760000002</v>
          </cell>
          <cell r="L109" t="str">
            <v>282CAGW</v>
          </cell>
          <cell r="M109">
            <v>0</v>
          </cell>
          <cell r="N109">
            <v>0</v>
          </cell>
          <cell r="O109">
            <v>2106041.2169198859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 t="str">
            <v>501CAGW</v>
          </cell>
          <cell r="B110">
            <v>501</v>
          </cell>
          <cell r="C110" t="str">
            <v>CAGW</v>
          </cell>
          <cell r="D110">
            <v>1437814.75</v>
          </cell>
          <cell r="F110" t="str">
            <v>501CAGW</v>
          </cell>
          <cell r="G110">
            <v>501</v>
          </cell>
          <cell r="H110" t="str">
            <v>CAGW</v>
          </cell>
          <cell r="I110">
            <v>1437814.75</v>
          </cell>
          <cell r="L110" t="str">
            <v>282CIAC</v>
          </cell>
          <cell r="M110">
            <v>0</v>
          </cell>
          <cell r="N110">
            <v>0</v>
          </cell>
          <cell r="O110">
            <v>-2317.8953510497254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 t="str">
            <v>501JBE</v>
          </cell>
          <cell r="B111">
            <v>501</v>
          </cell>
          <cell r="C111" t="str">
            <v>JBE</v>
          </cell>
          <cell r="D111">
            <v>2911612.51</v>
          </cell>
          <cell r="F111" t="str">
            <v>501JBE</v>
          </cell>
          <cell r="G111">
            <v>501</v>
          </cell>
          <cell r="H111" t="str">
            <v>JBE</v>
          </cell>
          <cell r="I111">
            <v>2911612.51</v>
          </cell>
          <cell r="L111" t="str">
            <v>282CN</v>
          </cell>
          <cell r="M111">
            <v>0</v>
          </cell>
          <cell r="N111">
            <v>0</v>
          </cell>
          <cell r="O111">
            <v>6215.2208663573483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 t="str">
            <v>501OR</v>
          </cell>
          <cell r="B112">
            <v>501</v>
          </cell>
          <cell r="C112" t="str">
            <v>OR</v>
          </cell>
          <cell r="D112">
            <v>1881937.13</v>
          </cell>
          <cell r="F112" t="str">
            <v>501OR</v>
          </cell>
          <cell r="G112">
            <v>501</v>
          </cell>
          <cell r="H112" t="str">
            <v>OR</v>
          </cell>
          <cell r="I112">
            <v>1881937.13</v>
          </cell>
          <cell r="L112" t="str">
            <v>282JBG</v>
          </cell>
          <cell r="M112">
            <v>0</v>
          </cell>
          <cell r="N112">
            <v>0</v>
          </cell>
          <cell r="O112">
            <v>9085740.3363027964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501SE</v>
          </cell>
          <cell r="B113">
            <v>501</v>
          </cell>
          <cell r="C113" t="str">
            <v>SE</v>
          </cell>
          <cell r="D113">
            <v>-179888.63</v>
          </cell>
          <cell r="F113" t="str">
            <v>501SE</v>
          </cell>
          <cell r="G113">
            <v>501</v>
          </cell>
          <cell r="H113" t="str">
            <v>SE</v>
          </cell>
          <cell r="I113">
            <v>-179888.63</v>
          </cell>
          <cell r="L113" t="str">
            <v>282S</v>
          </cell>
          <cell r="M113">
            <v>0</v>
          </cell>
          <cell r="N113">
            <v>0</v>
          </cell>
          <cell r="O113">
            <v>30406511.898300052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 t="str">
            <v>501WYP</v>
          </cell>
          <cell r="B114">
            <v>501</v>
          </cell>
          <cell r="C114" t="str">
            <v>WYP</v>
          </cell>
          <cell r="D114">
            <v>779191.23</v>
          </cell>
          <cell r="F114" t="str">
            <v>501WYP</v>
          </cell>
          <cell r="G114">
            <v>501</v>
          </cell>
          <cell r="H114" t="str">
            <v>WYP</v>
          </cell>
          <cell r="I114">
            <v>779191.23</v>
          </cell>
          <cell r="L114" t="str">
            <v>282SG</v>
          </cell>
          <cell r="M114">
            <v>0</v>
          </cell>
          <cell r="N114">
            <v>0</v>
          </cell>
          <cell r="O114">
            <v>-7124540.8588520531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 t="str">
            <v>502CAGE</v>
          </cell>
          <cell r="B115">
            <v>502</v>
          </cell>
          <cell r="C115" t="str">
            <v>CAGE</v>
          </cell>
          <cell r="D115">
            <v>60427742.479999997</v>
          </cell>
          <cell r="F115" t="str">
            <v>502CAGE</v>
          </cell>
          <cell r="G115">
            <v>502</v>
          </cell>
          <cell r="H115" t="str">
            <v>CAGE</v>
          </cell>
          <cell r="I115">
            <v>60427742.479999997</v>
          </cell>
          <cell r="L115" t="str">
            <v>282SNP</v>
          </cell>
          <cell r="M115">
            <v>0</v>
          </cell>
          <cell r="N115">
            <v>0</v>
          </cell>
          <cell r="O115">
            <v>163378.7787528128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 t="str">
            <v>502CAGW</v>
          </cell>
          <cell r="B116">
            <v>502</v>
          </cell>
          <cell r="C116" t="str">
            <v>CAGW</v>
          </cell>
          <cell r="D116">
            <v>1050663.23</v>
          </cell>
          <cell r="F116" t="str">
            <v>502CAGW</v>
          </cell>
          <cell r="G116">
            <v>502</v>
          </cell>
          <cell r="H116" t="str">
            <v>CAGW</v>
          </cell>
          <cell r="I116">
            <v>1050663.23</v>
          </cell>
          <cell r="L116" t="str">
            <v>282SNPD</v>
          </cell>
          <cell r="M116">
            <v>0</v>
          </cell>
          <cell r="N116">
            <v>0</v>
          </cell>
          <cell r="O116">
            <v>26126.062735568285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 t="str">
            <v>502JBG</v>
          </cell>
          <cell r="B117">
            <v>502</v>
          </cell>
          <cell r="C117" t="str">
            <v>JBG</v>
          </cell>
          <cell r="D117">
            <v>20769697.149999999</v>
          </cell>
          <cell r="F117" t="str">
            <v>502JBG</v>
          </cell>
          <cell r="G117">
            <v>502</v>
          </cell>
          <cell r="H117" t="str">
            <v>JBG</v>
          </cell>
          <cell r="I117">
            <v>20769697.149999999</v>
          </cell>
          <cell r="L117" t="str">
            <v>282SO</v>
          </cell>
          <cell r="M117">
            <v>0</v>
          </cell>
          <cell r="N117">
            <v>0</v>
          </cell>
          <cell r="O117">
            <v>-141346.95084184286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505CAGE</v>
          </cell>
          <cell r="B118">
            <v>505</v>
          </cell>
          <cell r="C118" t="str">
            <v>CAGE</v>
          </cell>
          <cell r="D118">
            <v>1521960.17</v>
          </cell>
          <cell r="F118" t="str">
            <v>505CAGE</v>
          </cell>
          <cell r="G118">
            <v>505</v>
          </cell>
          <cell r="H118" t="str">
            <v>CAGE</v>
          </cell>
          <cell r="I118">
            <v>1521960.17</v>
          </cell>
          <cell r="L118" t="str">
            <v>283S</v>
          </cell>
          <cell r="M118">
            <v>0</v>
          </cell>
          <cell r="N118">
            <v>0</v>
          </cell>
          <cell r="O118">
            <v>-391087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 t="str">
            <v>505CAGW</v>
          </cell>
          <cell r="B119">
            <v>505</v>
          </cell>
          <cell r="C119" t="str">
            <v>CAGW</v>
          </cell>
          <cell r="D119">
            <v>45022.03</v>
          </cell>
          <cell r="F119" t="str">
            <v>505CAGW</v>
          </cell>
          <cell r="G119">
            <v>505</v>
          </cell>
          <cell r="H119" t="str">
            <v>CAGW</v>
          </cell>
          <cell r="I119">
            <v>45022.03</v>
          </cell>
          <cell r="L119" t="str">
            <v>283SO</v>
          </cell>
          <cell r="M119">
            <v>0</v>
          </cell>
          <cell r="N119">
            <v>0</v>
          </cell>
          <cell r="O119">
            <v>1391835.8916528141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505JBG</v>
          </cell>
          <cell r="B120">
            <v>505</v>
          </cell>
          <cell r="C120" t="str">
            <v>JBG</v>
          </cell>
          <cell r="D120">
            <v>0</v>
          </cell>
          <cell r="F120" t="str">
            <v>505JBG</v>
          </cell>
          <cell r="G120">
            <v>505</v>
          </cell>
          <cell r="H120" t="str">
            <v>JBG</v>
          </cell>
          <cell r="I120">
            <v>0</v>
          </cell>
          <cell r="L120" t="str">
            <v>302CAGW</v>
          </cell>
          <cell r="M120">
            <v>0</v>
          </cell>
          <cell r="N120">
            <v>0</v>
          </cell>
          <cell r="O120">
            <v>-32659.758517350052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 t="str">
            <v>506CAGE</v>
          </cell>
          <cell r="B121">
            <v>506</v>
          </cell>
          <cell r="C121" t="str">
            <v>CAGE</v>
          </cell>
          <cell r="D121">
            <v>50198289.149999999</v>
          </cell>
          <cell r="F121" t="str">
            <v>506CAGE</v>
          </cell>
          <cell r="G121">
            <v>506</v>
          </cell>
          <cell r="H121" t="str">
            <v>CAGE</v>
          </cell>
          <cell r="I121">
            <v>50198289.149999999</v>
          </cell>
          <cell r="L121" t="str">
            <v>303CAEE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506CAGW</v>
          </cell>
          <cell r="B122">
            <v>506</v>
          </cell>
          <cell r="C122" t="str">
            <v>CAGW</v>
          </cell>
          <cell r="D122">
            <v>2030213.14</v>
          </cell>
          <cell r="F122" t="str">
            <v>506CAGW</v>
          </cell>
          <cell r="G122">
            <v>506</v>
          </cell>
          <cell r="H122" t="str">
            <v>CAGW</v>
          </cell>
          <cell r="I122">
            <v>2030213.14</v>
          </cell>
          <cell r="L122" t="str">
            <v>303CAGE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 t="str">
            <v>506JBG</v>
          </cell>
          <cell r="B123">
            <v>506</v>
          </cell>
          <cell r="C123" t="str">
            <v>JBG</v>
          </cell>
          <cell r="D123">
            <v>-22980645.129999999</v>
          </cell>
          <cell r="F123" t="str">
            <v>506JBG</v>
          </cell>
          <cell r="G123">
            <v>506</v>
          </cell>
          <cell r="H123" t="str">
            <v>JBG</v>
          </cell>
          <cell r="I123">
            <v>-22980645.129999999</v>
          </cell>
          <cell r="L123" t="str">
            <v>303CAGW</v>
          </cell>
          <cell r="M123">
            <v>0</v>
          </cell>
          <cell r="N123">
            <v>0</v>
          </cell>
          <cell r="O123">
            <v>-22697690.412234206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 t="str">
            <v>507CAGE</v>
          </cell>
          <cell r="B124">
            <v>507</v>
          </cell>
          <cell r="C124" t="str">
            <v>CAGE</v>
          </cell>
          <cell r="D124">
            <v>164337.26</v>
          </cell>
          <cell r="F124" t="str">
            <v>507CAGE</v>
          </cell>
          <cell r="G124">
            <v>507</v>
          </cell>
          <cell r="H124" t="str">
            <v>CAGE</v>
          </cell>
          <cell r="I124">
            <v>164337.26</v>
          </cell>
          <cell r="L124" t="str">
            <v>303CN</v>
          </cell>
          <cell r="M124">
            <v>0</v>
          </cell>
          <cell r="N124">
            <v>0</v>
          </cell>
          <cell r="O124">
            <v>350386.43139628507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 t="str">
            <v>507CAGW</v>
          </cell>
          <cell r="B125">
            <v>507</v>
          </cell>
          <cell r="C125" t="str">
            <v>CAGW</v>
          </cell>
          <cell r="D125">
            <v>22588.94</v>
          </cell>
          <cell r="F125" t="str">
            <v>507CAGW</v>
          </cell>
          <cell r="G125">
            <v>507</v>
          </cell>
          <cell r="H125" t="str">
            <v>CAGW</v>
          </cell>
          <cell r="I125">
            <v>22588.94</v>
          </cell>
          <cell r="L125" t="str">
            <v>303JBG</v>
          </cell>
          <cell r="M125">
            <v>0</v>
          </cell>
          <cell r="N125">
            <v>0</v>
          </cell>
          <cell r="O125">
            <v>312.17343050488063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 t="str">
            <v>507JBG</v>
          </cell>
          <cell r="B126">
            <v>507</v>
          </cell>
          <cell r="C126" t="str">
            <v>JBG</v>
          </cell>
          <cell r="D126">
            <v>328909.01</v>
          </cell>
          <cell r="F126" t="str">
            <v>507JBG</v>
          </cell>
          <cell r="G126">
            <v>507</v>
          </cell>
          <cell r="H126" t="str">
            <v>JBG</v>
          </cell>
          <cell r="I126">
            <v>328909.01</v>
          </cell>
          <cell r="L126" t="str">
            <v>303S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 t="str">
            <v>510CAGE</v>
          </cell>
          <cell r="B127">
            <v>510</v>
          </cell>
          <cell r="C127" t="str">
            <v>CAGE</v>
          </cell>
          <cell r="D127">
            <v>7034477.0099999998</v>
          </cell>
          <cell r="F127" t="str">
            <v>510CAGE</v>
          </cell>
          <cell r="G127">
            <v>510</v>
          </cell>
          <cell r="H127" t="str">
            <v>CAGE</v>
          </cell>
          <cell r="I127">
            <v>7034477.0099999998</v>
          </cell>
          <cell r="L127" t="str">
            <v>303SG</v>
          </cell>
          <cell r="M127">
            <v>0</v>
          </cell>
          <cell r="N127">
            <v>0</v>
          </cell>
          <cell r="O127">
            <v>8989349.1898975149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 t="str">
            <v>510CAGW</v>
          </cell>
          <cell r="B128">
            <v>510</v>
          </cell>
          <cell r="C128" t="str">
            <v>CAGW</v>
          </cell>
          <cell r="D128">
            <v>257325.24</v>
          </cell>
          <cell r="F128" t="str">
            <v>510CAGW</v>
          </cell>
          <cell r="G128">
            <v>510</v>
          </cell>
          <cell r="H128" t="str">
            <v>CAGW</v>
          </cell>
          <cell r="I128">
            <v>257325.24</v>
          </cell>
          <cell r="L128" t="str">
            <v>303SO</v>
          </cell>
          <cell r="M128">
            <v>0</v>
          </cell>
          <cell r="N128">
            <v>0</v>
          </cell>
          <cell r="O128">
            <v>1321332.5895274319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 t="str">
            <v>510JBG</v>
          </cell>
          <cell r="B129">
            <v>510</v>
          </cell>
          <cell r="C129" t="str">
            <v>JBG</v>
          </cell>
          <cell r="D129">
            <v>798563.52</v>
          </cell>
          <cell r="F129" t="str">
            <v>510JBG</v>
          </cell>
          <cell r="G129">
            <v>510</v>
          </cell>
          <cell r="H129" t="str">
            <v>JBG</v>
          </cell>
          <cell r="I129">
            <v>798563.52</v>
          </cell>
          <cell r="L129" t="str">
            <v>310CAGE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 t="str">
            <v>511CAGE</v>
          </cell>
          <cell r="B130">
            <v>511</v>
          </cell>
          <cell r="C130" t="str">
            <v>CAGE</v>
          </cell>
          <cell r="D130">
            <v>15625951.220000001</v>
          </cell>
          <cell r="F130" t="str">
            <v>511CAGE</v>
          </cell>
          <cell r="G130">
            <v>511</v>
          </cell>
          <cell r="H130" t="str">
            <v>CAGE</v>
          </cell>
          <cell r="I130">
            <v>15625951.220000001</v>
          </cell>
          <cell r="L130" t="str">
            <v>311CAGE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 t="str">
            <v>511CAGW</v>
          </cell>
          <cell r="B131">
            <v>511</v>
          </cell>
          <cell r="C131" t="str">
            <v>CAGW</v>
          </cell>
          <cell r="D131">
            <v>341056.22</v>
          </cell>
          <cell r="F131" t="str">
            <v>511CAGW</v>
          </cell>
          <cell r="G131">
            <v>511</v>
          </cell>
          <cell r="H131" t="str">
            <v>CAGW</v>
          </cell>
          <cell r="I131">
            <v>341056.22</v>
          </cell>
          <cell r="L131" t="str">
            <v>311CAGW</v>
          </cell>
          <cell r="M131">
            <v>0</v>
          </cell>
          <cell r="N131">
            <v>0</v>
          </cell>
          <cell r="O131">
            <v>28619.657891841922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 t="str">
            <v>511JBG</v>
          </cell>
          <cell r="B132">
            <v>511</v>
          </cell>
          <cell r="C132" t="str">
            <v>JBG</v>
          </cell>
          <cell r="D132">
            <v>10822809.84</v>
          </cell>
          <cell r="F132" t="str">
            <v>511JBG</v>
          </cell>
          <cell r="G132">
            <v>511</v>
          </cell>
          <cell r="H132" t="str">
            <v>JBG</v>
          </cell>
          <cell r="I132">
            <v>10822809.84</v>
          </cell>
          <cell r="L132" t="str">
            <v>311JBG</v>
          </cell>
          <cell r="M132">
            <v>0</v>
          </cell>
          <cell r="N132">
            <v>0</v>
          </cell>
          <cell r="O132">
            <v>177301.12140699168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 t="str">
            <v>512CAGE</v>
          </cell>
          <cell r="B133">
            <v>512</v>
          </cell>
          <cell r="C133" t="str">
            <v>CAGE</v>
          </cell>
          <cell r="D133">
            <v>68437184.060000002</v>
          </cell>
          <cell r="F133" t="str">
            <v>512CAGE</v>
          </cell>
          <cell r="G133">
            <v>512</v>
          </cell>
          <cell r="H133" t="str">
            <v>CAGE</v>
          </cell>
          <cell r="I133">
            <v>68437184.060000002</v>
          </cell>
          <cell r="L133" t="str">
            <v>312CAGE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 t="str">
            <v>512CAGW</v>
          </cell>
          <cell r="B134">
            <v>512</v>
          </cell>
          <cell r="C134" t="str">
            <v>CAGW</v>
          </cell>
          <cell r="D134">
            <v>2583544.62</v>
          </cell>
          <cell r="F134" t="str">
            <v>512CAGW</v>
          </cell>
          <cell r="G134">
            <v>512</v>
          </cell>
          <cell r="H134" t="str">
            <v>CAGW</v>
          </cell>
          <cell r="I134">
            <v>2583544.62</v>
          </cell>
          <cell r="L134" t="str">
            <v>312CAGW</v>
          </cell>
          <cell r="M134">
            <v>0</v>
          </cell>
          <cell r="N134">
            <v>0</v>
          </cell>
          <cell r="O134">
            <v>-25769703.209281534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 t="str">
            <v>512JBG</v>
          </cell>
          <cell r="B135">
            <v>512</v>
          </cell>
          <cell r="C135" t="str">
            <v>JBG</v>
          </cell>
          <cell r="D135">
            <v>24478364.129999999</v>
          </cell>
          <cell r="F135" t="str">
            <v>512JBG</v>
          </cell>
          <cell r="G135">
            <v>512</v>
          </cell>
          <cell r="H135" t="str">
            <v>JBG</v>
          </cell>
          <cell r="I135">
            <v>24478364.129999999</v>
          </cell>
          <cell r="L135" t="str">
            <v>312JBG</v>
          </cell>
          <cell r="M135">
            <v>0</v>
          </cell>
          <cell r="N135">
            <v>0</v>
          </cell>
          <cell r="O135">
            <v>-44092851.180969127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 t="str">
            <v>513CAGE</v>
          </cell>
          <cell r="B136">
            <v>513</v>
          </cell>
          <cell r="C136" t="str">
            <v>CAGE</v>
          </cell>
          <cell r="D136">
            <v>27864186.109999999</v>
          </cell>
          <cell r="F136" t="str">
            <v>513CAGE</v>
          </cell>
          <cell r="G136">
            <v>513</v>
          </cell>
          <cell r="H136" t="str">
            <v>CAGE</v>
          </cell>
          <cell r="I136">
            <v>27864186.109999999</v>
          </cell>
          <cell r="L136" t="str">
            <v>312S</v>
          </cell>
          <cell r="M136">
            <v>0</v>
          </cell>
          <cell r="N136">
            <v>0</v>
          </cell>
          <cell r="O136">
            <v>-119616.25699999859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 t="str">
            <v>513CAGW</v>
          </cell>
          <cell r="B137">
            <v>513</v>
          </cell>
          <cell r="C137" t="str">
            <v>CAGW</v>
          </cell>
          <cell r="D137">
            <v>53233.97</v>
          </cell>
          <cell r="F137" t="str">
            <v>513CAGW</v>
          </cell>
          <cell r="G137">
            <v>513</v>
          </cell>
          <cell r="H137" t="str">
            <v>CAGW</v>
          </cell>
          <cell r="I137">
            <v>53233.97</v>
          </cell>
          <cell r="L137" t="str">
            <v>312SG</v>
          </cell>
          <cell r="M137">
            <v>0</v>
          </cell>
          <cell r="N137">
            <v>0</v>
          </cell>
          <cell r="O137">
            <v>12254273.458731979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 t="str">
            <v>513JBG</v>
          </cell>
          <cell r="B138">
            <v>513</v>
          </cell>
          <cell r="C138" t="str">
            <v>JBG</v>
          </cell>
          <cell r="D138">
            <v>7962913.3200000003</v>
          </cell>
          <cell r="F138" t="str">
            <v>513JBG</v>
          </cell>
          <cell r="G138">
            <v>513</v>
          </cell>
          <cell r="H138" t="str">
            <v>JBG</v>
          </cell>
          <cell r="I138">
            <v>7962913.3200000003</v>
          </cell>
          <cell r="L138" t="str">
            <v>314CAGE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 t="str">
            <v>514CAGE</v>
          </cell>
          <cell r="B139">
            <v>514</v>
          </cell>
          <cell r="C139" t="str">
            <v>CAGE</v>
          </cell>
          <cell r="D139">
            <v>6884438.4500000002</v>
          </cell>
          <cell r="F139" t="str">
            <v>514CAGE</v>
          </cell>
          <cell r="G139">
            <v>514</v>
          </cell>
          <cell r="H139" t="str">
            <v>CAGE</v>
          </cell>
          <cell r="I139">
            <v>6884438.4500000002</v>
          </cell>
          <cell r="L139" t="str">
            <v>314CAGW</v>
          </cell>
          <cell r="M139">
            <v>0</v>
          </cell>
          <cell r="N139">
            <v>0</v>
          </cell>
          <cell r="O139">
            <v>-15657.34077151117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 t="str">
            <v>514CAGW</v>
          </cell>
          <cell r="B140">
            <v>514</v>
          </cell>
          <cell r="C140" t="str">
            <v>CAGW</v>
          </cell>
          <cell r="D140">
            <v>420100.26</v>
          </cell>
          <cell r="F140" t="str">
            <v>514CAGW</v>
          </cell>
          <cell r="G140">
            <v>514</v>
          </cell>
          <cell r="H140" t="str">
            <v>CAGW</v>
          </cell>
          <cell r="I140">
            <v>420100.26</v>
          </cell>
          <cell r="L140" t="str">
            <v>314JBG</v>
          </cell>
          <cell r="M140">
            <v>0</v>
          </cell>
          <cell r="N140">
            <v>0</v>
          </cell>
          <cell r="O140">
            <v>95631.16506100382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 t="str">
            <v>514JBG</v>
          </cell>
          <cell r="B141">
            <v>514</v>
          </cell>
          <cell r="C141" t="str">
            <v>JBG</v>
          </cell>
          <cell r="D141">
            <v>2095006.98</v>
          </cell>
          <cell r="F141" t="str">
            <v>514JBG</v>
          </cell>
          <cell r="G141">
            <v>514</v>
          </cell>
          <cell r="H141" t="str">
            <v>JBG</v>
          </cell>
          <cell r="I141">
            <v>2095006.98</v>
          </cell>
          <cell r="L141" t="str">
            <v>315CAGE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 t="str">
            <v>514SO</v>
          </cell>
          <cell r="B142">
            <v>514</v>
          </cell>
          <cell r="C142" t="str">
            <v>SO</v>
          </cell>
          <cell r="D142">
            <v>0</v>
          </cell>
          <cell r="F142" t="str">
            <v>514SO</v>
          </cell>
          <cell r="G142">
            <v>514</v>
          </cell>
          <cell r="H142" t="str">
            <v>SO</v>
          </cell>
          <cell r="I142">
            <v>0</v>
          </cell>
          <cell r="L142" t="str">
            <v>315CAGW</v>
          </cell>
          <cell r="M142">
            <v>0</v>
          </cell>
          <cell r="N142">
            <v>0</v>
          </cell>
          <cell r="O142">
            <v>3381.6954243303348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 t="str">
            <v>535CAGE</v>
          </cell>
          <cell r="B143">
            <v>535</v>
          </cell>
          <cell r="C143" t="str">
            <v>CAGE</v>
          </cell>
          <cell r="D143">
            <v>823133.14</v>
          </cell>
          <cell r="F143" t="str">
            <v>535CAGE</v>
          </cell>
          <cell r="G143">
            <v>535</v>
          </cell>
          <cell r="H143" t="str">
            <v>CAGE</v>
          </cell>
          <cell r="I143">
            <v>823133.14</v>
          </cell>
          <cell r="L143" t="str">
            <v>315JBG</v>
          </cell>
          <cell r="M143">
            <v>0</v>
          </cell>
          <cell r="N143">
            <v>0</v>
          </cell>
          <cell r="O143">
            <v>23659.144708888369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 t="str">
            <v>535CAGW</v>
          </cell>
          <cell r="B144">
            <v>535</v>
          </cell>
          <cell r="C144" t="str">
            <v>CAGW</v>
          </cell>
          <cell r="D144">
            <v>7989291.4299999997</v>
          </cell>
          <cell r="F144" t="str">
            <v>535CAGW</v>
          </cell>
          <cell r="G144">
            <v>535</v>
          </cell>
          <cell r="H144" t="str">
            <v>CAGW</v>
          </cell>
          <cell r="I144">
            <v>7989291.4299999997</v>
          </cell>
          <cell r="L144" t="str">
            <v>316CAGE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 t="str">
            <v>536CAGW</v>
          </cell>
          <cell r="B145">
            <v>536</v>
          </cell>
          <cell r="C145" t="str">
            <v>CAGW</v>
          </cell>
          <cell r="D145">
            <v>39246.61</v>
          </cell>
          <cell r="F145" t="str">
            <v>536CAGW</v>
          </cell>
          <cell r="G145">
            <v>536</v>
          </cell>
          <cell r="H145" t="str">
            <v>CAGW</v>
          </cell>
          <cell r="I145">
            <v>39246.61</v>
          </cell>
          <cell r="L145" t="str">
            <v>316CAGW</v>
          </cell>
          <cell r="M145">
            <v>0</v>
          </cell>
          <cell r="N145">
            <v>0</v>
          </cell>
          <cell r="O145">
            <v>2978.4361222285161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 t="str">
            <v>537CAGE</v>
          </cell>
          <cell r="B146">
            <v>537</v>
          </cell>
          <cell r="C146" t="str">
            <v>CAGE</v>
          </cell>
          <cell r="D146">
            <v>432676.96</v>
          </cell>
          <cell r="F146" t="str">
            <v>537CAGE</v>
          </cell>
          <cell r="G146">
            <v>537</v>
          </cell>
          <cell r="H146" t="str">
            <v>CAGE</v>
          </cell>
          <cell r="I146">
            <v>432676.96</v>
          </cell>
          <cell r="L146" t="str">
            <v>316JBG</v>
          </cell>
          <cell r="M146">
            <v>0</v>
          </cell>
          <cell r="N146">
            <v>0</v>
          </cell>
          <cell r="O146">
            <v>-32.684951778691769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 t="str">
            <v>537CAGW</v>
          </cell>
          <cell r="B147">
            <v>537</v>
          </cell>
          <cell r="C147" t="str">
            <v>CAGW</v>
          </cell>
          <cell r="D147">
            <v>4009325.9</v>
          </cell>
          <cell r="F147" t="str">
            <v>537CAGW</v>
          </cell>
          <cell r="G147">
            <v>537</v>
          </cell>
          <cell r="H147" t="str">
            <v>CAGW</v>
          </cell>
          <cell r="I147">
            <v>4009325.9</v>
          </cell>
          <cell r="L147" t="str">
            <v>330CAGW</v>
          </cell>
          <cell r="M147">
            <v>0</v>
          </cell>
          <cell r="N147">
            <v>0</v>
          </cell>
          <cell r="O147">
            <v>1010.6423539841783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 t="str">
            <v>539CAGE</v>
          </cell>
          <cell r="B148">
            <v>539</v>
          </cell>
          <cell r="C148" t="str">
            <v>CAGE</v>
          </cell>
          <cell r="D148">
            <v>7524698.0999999996</v>
          </cell>
          <cell r="F148" t="str">
            <v>539CAGE</v>
          </cell>
          <cell r="G148">
            <v>539</v>
          </cell>
          <cell r="H148" t="str">
            <v>CAGE</v>
          </cell>
          <cell r="I148">
            <v>7524698.0999999996</v>
          </cell>
          <cell r="L148" t="str">
            <v>331CAGE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 t="str">
            <v>539CAGW</v>
          </cell>
          <cell r="B149">
            <v>539</v>
          </cell>
          <cell r="C149" t="str">
            <v>CAGW</v>
          </cell>
          <cell r="D149">
            <v>12027737.460000001</v>
          </cell>
          <cell r="F149" t="str">
            <v>539CAGW</v>
          </cell>
          <cell r="G149">
            <v>539</v>
          </cell>
          <cell r="H149" t="str">
            <v>CAGW</v>
          </cell>
          <cell r="I149">
            <v>12027737.460000001</v>
          </cell>
          <cell r="L149" t="str">
            <v>331CAGW</v>
          </cell>
          <cell r="M149">
            <v>0</v>
          </cell>
          <cell r="N149">
            <v>0</v>
          </cell>
          <cell r="O149">
            <v>269061.27964928577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 t="str">
            <v>540CAGE</v>
          </cell>
          <cell r="B150">
            <v>540</v>
          </cell>
          <cell r="C150" t="str">
            <v>CAGE</v>
          </cell>
          <cell r="D150">
            <v>72596.61</v>
          </cell>
          <cell r="F150" t="str">
            <v>540CAGE</v>
          </cell>
          <cell r="G150">
            <v>540</v>
          </cell>
          <cell r="H150" t="str">
            <v>CAGE</v>
          </cell>
          <cell r="I150">
            <v>72596.61</v>
          </cell>
          <cell r="L150" t="str">
            <v>332CAGE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 t="str">
            <v>540CAGW</v>
          </cell>
          <cell r="B151">
            <v>540</v>
          </cell>
          <cell r="C151" t="str">
            <v>CAGW</v>
          </cell>
          <cell r="D151">
            <v>1241514.4099999999</v>
          </cell>
          <cell r="F151" t="str">
            <v>540CAGW</v>
          </cell>
          <cell r="G151">
            <v>540</v>
          </cell>
          <cell r="H151" t="str">
            <v>CAGW</v>
          </cell>
          <cell r="I151">
            <v>1241514.4099999999</v>
          </cell>
          <cell r="L151" t="str">
            <v>332CAGW</v>
          </cell>
          <cell r="M151">
            <v>0</v>
          </cell>
          <cell r="N151">
            <v>0</v>
          </cell>
          <cell r="O151">
            <v>-170363365.56590402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 t="str">
            <v>541CAGW</v>
          </cell>
          <cell r="B152">
            <v>541</v>
          </cell>
          <cell r="C152" t="str">
            <v>CAGW</v>
          </cell>
          <cell r="D152">
            <v>469.88</v>
          </cell>
          <cell r="F152" t="str">
            <v>541CAGW</v>
          </cell>
          <cell r="G152">
            <v>541</v>
          </cell>
          <cell r="H152" t="str">
            <v>CAGW</v>
          </cell>
          <cell r="I152">
            <v>469.88</v>
          </cell>
          <cell r="L152" t="str">
            <v>332SG</v>
          </cell>
          <cell r="M152">
            <v>0</v>
          </cell>
          <cell r="N152">
            <v>0</v>
          </cell>
          <cell r="O152">
            <v>80540695.980197445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 t="str">
            <v>542CAGE</v>
          </cell>
          <cell r="B153">
            <v>542</v>
          </cell>
          <cell r="C153" t="str">
            <v>CAGE</v>
          </cell>
          <cell r="D153">
            <v>26209.040000000001</v>
          </cell>
          <cell r="F153" t="str">
            <v>542CAGE</v>
          </cell>
          <cell r="G153">
            <v>542</v>
          </cell>
          <cell r="H153" t="str">
            <v>CAGE</v>
          </cell>
          <cell r="I153">
            <v>26209.040000000001</v>
          </cell>
          <cell r="L153" t="str">
            <v>333CAGE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 t="str">
            <v>542CAGW</v>
          </cell>
          <cell r="B154">
            <v>542</v>
          </cell>
          <cell r="C154" t="str">
            <v>CAGW</v>
          </cell>
          <cell r="D154">
            <v>487432.88</v>
          </cell>
          <cell r="F154" t="str">
            <v>542CAGW</v>
          </cell>
          <cell r="G154">
            <v>542</v>
          </cell>
          <cell r="H154" t="str">
            <v>CAGW</v>
          </cell>
          <cell r="I154">
            <v>487432.88</v>
          </cell>
          <cell r="L154" t="str">
            <v>333CAGW</v>
          </cell>
          <cell r="M154">
            <v>0</v>
          </cell>
          <cell r="N154">
            <v>0</v>
          </cell>
          <cell r="O154">
            <v>417390.50933812233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 t="str">
            <v>543CAGE</v>
          </cell>
          <cell r="B155">
            <v>543</v>
          </cell>
          <cell r="C155" t="str">
            <v>CAGE</v>
          </cell>
          <cell r="D155">
            <v>633189.34</v>
          </cell>
          <cell r="F155" t="str">
            <v>543CAGE</v>
          </cell>
          <cell r="G155">
            <v>543</v>
          </cell>
          <cell r="H155" t="str">
            <v>CAGE</v>
          </cell>
          <cell r="I155">
            <v>633189.34</v>
          </cell>
          <cell r="L155" t="str">
            <v>334CAGE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 t="str">
            <v>543CAGW</v>
          </cell>
          <cell r="B156">
            <v>543</v>
          </cell>
          <cell r="C156" t="str">
            <v>CAGW</v>
          </cell>
          <cell r="D156">
            <v>938389.94</v>
          </cell>
          <cell r="F156" t="str">
            <v>543CAGW</v>
          </cell>
          <cell r="G156">
            <v>543</v>
          </cell>
          <cell r="H156" t="str">
            <v>CAGW</v>
          </cell>
          <cell r="I156">
            <v>938389.94</v>
          </cell>
          <cell r="L156" t="str">
            <v>334CAGW</v>
          </cell>
          <cell r="M156">
            <v>0</v>
          </cell>
          <cell r="N156">
            <v>0</v>
          </cell>
          <cell r="O156">
            <v>71620.698611643777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 t="str">
            <v>544CAGE</v>
          </cell>
          <cell r="B157">
            <v>544</v>
          </cell>
          <cell r="C157" t="str">
            <v>CAGE</v>
          </cell>
          <cell r="D157">
            <v>298436.12</v>
          </cell>
          <cell r="F157" t="str">
            <v>544CAGE</v>
          </cell>
          <cell r="G157">
            <v>544</v>
          </cell>
          <cell r="H157" t="str">
            <v>CAGE</v>
          </cell>
          <cell r="I157">
            <v>298436.12</v>
          </cell>
          <cell r="L157" t="str">
            <v>335CAGE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544CAGW</v>
          </cell>
          <cell r="B158">
            <v>544</v>
          </cell>
          <cell r="C158" t="str">
            <v>CAGW</v>
          </cell>
          <cell r="D158">
            <v>1695361.72</v>
          </cell>
          <cell r="F158" t="str">
            <v>544CAGW</v>
          </cell>
          <cell r="G158">
            <v>544</v>
          </cell>
          <cell r="H158" t="str">
            <v>CAGW</v>
          </cell>
          <cell r="I158">
            <v>1695361.72</v>
          </cell>
          <cell r="L158" t="str">
            <v>335CAGW</v>
          </cell>
          <cell r="M158">
            <v>0</v>
          </cell>
          <cell r="N158">
            <v>0</v>
          </cell>
          <cell r="O158">
            <v>16768.376409088469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A159" t="str">
            <v>545CAGE</v>
          </cell>
          <cell r="B159">
            <v>545</v>
          </cell>
          <cell r="C159" t="str">
            <v>CAGE</v>
          </cell>
          <cell r="D159">
            <v>729771.4</v>
          </cell>
          <cell r="F159" t="str">
            <v>545CAGE</v>
          </cell>
          <cell r="G159">
            <v>545</v>
          </cell>
          <cell r="H159" t="str">
            <v>CAGE</v>
          </cell>
          <cell r="I159">
            <v>729771.4</v>
          </cell>
          <cell r="L159" t="str">
            <v>336CAGE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A160" t="str">
            <v>545CAGW</v>
          </cell>
          <cell r="B160">
            <v>545</v>
          </cell>
          <cell r="C160" t="str">
            <v>CAGW</v>
          </cell>
          <cell r="D160">
            <v>3279117.99</v>
          </cell>
          <cell r="F160" t="str">
            <v>545CAGW</v>
          </cell>
          <cell r="G160">
            <v>545</v>
          </cell>
          <cell r="H160" t="str">
            <v>CAGW</v>
          </cell>
          <cell r="I160">
            <v>3279117.99</v>
          </cell>
          <cell r="L160" t="str">
            <v>336CAGW</v>
          </cell>
          <cell r="M160">
            <v>0</v>
          </cell>
          <cell r="N160">
            <v>0</v>
          </cell>
          <cell r="O160">
            <v>66752.538420945566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A161" t="str">
            <v>546CAGE</v>
          </cell>
          <cell r="B161">
            <v>546</v>
          </cell>
          <cell r="C161" t="str">
            <v>CAGE</v>
          </cell>
          <cell r="D161">
            <v>160760.15</v>
          </cell>
          <cell r="F161" t="str">
            <v>546CAGE</v>
          </cell>
          <cell r="G161">
            <v>546</v>
          </cell>
          <cell r="H161" t="str">
            <v>CAGE</v>
          </cell>
          <cell r="I161">
            <v>160760.15</v>
          </cell>
          <cell r="L161" t="str">
            <v>340CAGW</v>
          </cell>
          <cell r="M161">
            <v>0</v>
          </cell>
          <cell r="N161">
            <v>0</v>
          </cell>
          <cell r="O161">
            <v>-1222.2395442700529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A162" t="str">
            <v>546CAGW</v>
          </cell>
          <cell r="B162">
            <v>546</v>
          </cell>
          <cell r="C162" t="str">
            <v>CAGW</v>
          </cell>
          <cell r="D162">
            <v>119654.83</v>
          </cell>
          <cell r="F162" t="str">
            <v>546CAGW</v>
          </cell>
          <cell r="G162">
            <v>546</v>
          </cell>
          <cell r="H162" t="str">
            <v>CAGW</v>
          </cell>
          <cell r="I162">
            <v>119654.83</v>
          </cell>
          <cell r="L162" t="str">
            <v>341CAGE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A163" t="str">
            <v>548CAGE</v>
          </cell>
          <cell r="B163">
            <v>548</v>
          </cell>
          <cell r="C163" t="str">
            <v>CAGE</v>
          </cell>
          <cell r="D163">
            <v>8530245.5299999993</v>
          </cell>
          <cell r="F163" t="str">
            <v>548CAGE</v>
          </cell>
          <cell r="G163">
            <v>548</v>
          </cell>
          <cell r="H163" t="str">
            <v>CAGE</v>
          </cell>
          <cell r="I163">
            <v>8530245.5299999993</v>
          </cell>
          <cell r="L163" t="str">
            <v>341CAGW</v>
          </cell>
          <cell r="M163">
            <v>0</v>
          </cell>
          <cell r="N163">
            <v>0</v>
          </cell>
          <cell r="O163">
            <v>12851.389671402907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A164" t="str">
            <v>548CAGW</v>
          </cell>
          <cell r="B164">
            <v>548</v>
          </cell>
          <cell r="C164" t="str">
            <v>CAGW</v>
          </cell>
          <cell r="D164">
            <v>9240465.3800000008</v>
          </cell>
          <cell r="F164" t="str">
            <v>548CAGW</v>
          </cell>
          <cell r="G164">
            <v>548</v>
          </cell>
          <cell r="H164" t="str">
            <v>CAGW</v>
          </cell>
          <cell r="I164">
            <v>9240465.3800000008</v>
          </cell>
          <cell r="L164" t="str">
            <v>343CAGE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A165" t="str">
            <v>549CAGE</v>
          </cell>
          <cell r="B165">
            <v>549</v>
          </cell>
          <cell r="C165" t="str">
            <v>CAGE</v>
          </cell>
          <cell r="D165">
            <v>2544625.42</v>
          </cell>
          <cell r="F165" t="str">
            <v>549CAGE</v>
          </cell>
          <cell r="G165">
            <v>549</v>
          </cell>
          <cell r="H165" t="str">
            <v>CAGE</v>
          </cell>
          <cell r="I165">
            <v>2544625.42</v>
          </cell>
          <cell r="L165" t="str">
            <v>343CAGW</v>
          </cell>
          <cell r="M165">
            <v>0</v>
          </cell>
          <cell r="N165">
            <v>0</v>
          </cell>
          <cell r="O165">
            <v>-159242971.35137928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 t="str">
            <v>549CAGW</v>
          </cell>
          <cell r="B166">
            <v>549</v>
          </cell>
          <cell r="C166" t="str">
            <v>CAGW</v>
          </cell>
          <cell r="D166">
            <v>1548101.64</v>
          </cell>
          <cell r="F166" t="str">
            <v>549CAGW</v>
          </cell>
          <cell r="G166">
            <v>549</v>
          </cell>
          <cell r="H166" t="str">
            <v>CAGW</v>
          </cell>
          <cell r="I166">
            <v>1548101.64</v>
          </cell>
          <cell r="L166" t="str">
            <v>343SG</v>
          </cell>
          <cell r="M166">
            <v>0</v>
          </cell>
          <cell r="N166">
            <v>0</v>
          </cell>
          <cell r="O166">
            <v>272522045.94683242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 t="str">
            <v>549OR</v>
          </cell>
          <cell r="B167">
            <v>549</v>
          </cell>
          <cell r="C167" t="str">
            <v>OR</v>
          </cell>
          <cell r="D167">
            <v>96122.28</v>
          </cell>
          <cell r="F167" t="str">
            <v>549OR</v>
          </cell>
          <cell r="G167">
            <v>549</v>
          </cell>
          <cell r="H167" t="str">
            <v>OR</v>
          </cell>
          <cell r="I167">
            <v>96122.28</v>
          </cell>
          <cell r="L167" t="str">
            <v>344CAGE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A168" t="str">
            <v>549SG</v>
          </cell>
          <cell r="B168">
            <v>549</v>
          </cell>
          <cell r="C168" t="str">
            <v>SG</v>
          </cell>
          <cell r="D168">
            <v>1020108.87</v>
          </cell>
          <cell r="F168" t="str">
            <v>549SG</v>
          </cell>
          <cell r="G168">
            <v>549</v>
          </cell>
          <cell r="H168" t="str">
            <v>SG</v>
          </cell>
          <cell r="I168">
            <v>1020108.87</v>
          </cell>
          <cell r="L168" t="str">
            <v>344CAGW</v>
          </cell>
          <cell r="M168">
            <v>0</v>
          </cell>
          <cell r="N168">
            <v>0</v>
          </cell>
          <cell r="O168">
            <v>813.93738257094992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A169" t="str">
            <v>550CAGE</v>
          </cell>
          <cell r="B169">
            <v>550</v>
          </cell>
          <cell r="C169" t="str">
            <v>CAGE</v>
          </cell>
          <cell r="D169">
            <v>1744352.04</v>
          </cell>
          <cell r="F169" t="str">
            <v>550CAGE</v>
          </cell>
          <cell r="G169">
            <v>550</v>
          </cell>
          <cell r="H169" t="str">
            <v>CAGE</v>
          </cell>
          <cell r="I169">
            <v>1744352.04</v>
          </cell>
          <cell r="L169" t="str">
            <v>345CAGE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A170" t="str">
            <v>550CAGW</v>
          </cell>
          <cell r="B170">
            <v>550</v>
          </cell>
          <cell r="C170" t="str">
            <v>CAGW</v>
          </cell>
          <cell r="D170">
            <v>1862488.42</v>
          </cell>
          <cell r="F170" t="str">
            <v>550CAGW</v>
          </cell>
          <cell r="G170">
            <v>550</v>
          </cell>
          <cell r="H170" t="str">
            <v>CAGW</v>
          </cell>
          <cell r="I170">
            <v>1862488.42</v>
          </cell>
          <cell r="L170" t="str">
            <v>345CAGW</v>
          </cell>
          <cell r="M170">
            <v>0</v>
          </cell>
          <cell r="N170">
            <v>0</v>
          </cell>
          <cell r="O170">
            <v>20155.726586297278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A171" t="str">
            <v>550OR</v>
          </cell>
          <cell r="B171">
            <v>550</v>
          </cell>
          <cell r="C171" t="str">
            <v>OR</v>
          </cell>
          <cell r="D171">
            <v>288047.02</v>
          </cell>
          <cell r="F171" t="str">
            <v>550OR</v>
          </cell>
          <cell r="G171">
            <v>550</v>
          </cell>
          <cell r="H171" t="str">
            <v>OR</v>
          </cell>
          <cell r="I171">
            <v>288047.02</v>
          </cell>
          <cell r="L171" t="str">
            <v>346CAGW</v>
          </cell>
          <cell r="M171">
            <v>0</v>
          </cell>
          <cell r="N171">
            <v>0</v>
          </cell>
          <cell r="O171">
            <v>1256.447036712615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A172" t="str">
            <v>550SG</v>
          </cell>
          <cell r="B172">
            <v>550</v>
          </cell>
          <cell r="C172" t="str">
            <v>SG</v>
          </cell>
          <cell r="D172">
            <v>39498.769999999997</v>
          </cell>
          <cell r="F172" t="str">
            <v>550SG</v>
          </cell>
          <cell r="G172">
            <v>550</v>
          </cell>
          <cell r="H172" t="str">
            <v>SG</v>
          </cell>
          <cell r="I172">
            <v>39498.769999999997</v>
          </cell>
          <cell r="L172" t="str">
            <v>350CAGE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A173" t="str">
            <v>552CAGE</v>
          </cell>
          <cell r="B173">
            <v>552</v>
          </cell>
          <cell r="C173" t="str">
            <v>CAGE</v>
          </cell>
          <cell r="D173">
            <v>2904133.11</v>
          </cell>
          <cell r="F173" t="str">
            <v>552CAGE</v>
          </cell>
          <cell r="G173">
            <v>552</v>
          </cell>
          <cell r="H173" t="str">
            <v>CAGE</v>
          </cell>
          <cell r="I173">
            <v>2904133.11</v>
          </cell>
          <cell r="L173" t="str">
            <v>350CAGW</v>
          </cell>
          <cell r="M173">
            <v>0</v>
          </cell>
          <cell r="N173">
            <v>0</v>
          </cell>
          <cell r="O173">
            <v>14004.933008060449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A174" t="str">
            <v>552CAGW</v>
          </cell>
          <cell r="B174">
            <v>552</v>
          </cell>
          <cell r="C174" t="str">
            <v>CAGW</v>
          </cell>
          <cell r="D174">
            <v>25928.91</v>
          </cell>
          <cell r="F174" t="str">
            <v>552CAGW</v>
          </cell>
          <cell r="G174">
            <v>552</v>
          </cell>
          <cell r="H174" t="str">
            <v>CAGW</v>
          </cell>
          <cell r="I174">
            <v>25928.91</v>
          </cell>
          <cell r="L174" t="str">
            <v>352CAGE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A175" t="str">
            <v>553CAGE</v>
          </cell>
          <cell r="B175">
            <v>553</v>
          </cell>
          <cell r="C175" t="str">
            <v>CAGE</v>
          </cell>
          <cell r="D175">
            <v>9905700.5</v>
          </cell>
          <cell r="F175" t="str">
            <v>553CAGE</v>
          </cell>
          <cell r="G175">
            <v>553</v>
          </cell>
          <cell r="H175" t="str">
            <v>CAGE</v>
          </cell>
          <cell r="I175">
            <v>9905700.5</v>
          </cell>
          <cell r="L175" t="str">
            <v>352CAGW</v>
          </cell>
          <cell r="M175">
            <v>0</v>
          </cell>
          <cell r="N175">
            <v>0</v>
          </cell>
          <cell r="O175">
            <v>766824.74135574745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 t="str">
            <v>553CAGW</v>
          </cell>
          <cell r="B176">
            <v>553</v>
          </cell>
          <cell r="C176" t="str">
            <v>CAGW</v>
          </cell>
          <cell r="D176">
            <v>4790561.63</v>
          </cell>
          <cell r="F176" t="str">
            <v>553CAGW</v>
          </cell>
          <cell r="G176">
            <v>553</v>
          </cell>
          <cell r="H176" t="str">
            <v>CAGW</v>
          </cell>
          <cell r="I176">
            <v>4790561.63</v>
          </cell>
          <cell r="L176" t="str">
            <v>353CAGE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A177" t="str">
            <v>554CAGE</v>
          </cell>
          <cell r="B177">
            <v>554</v>
          </cell>
          <cell r="C177" t="str">
            <v>CAGE</v>
          </cell>
          <cell r="D177">
            <v>1010814.88</v>
          </cell>
          <cell r="F177" t="str">
            <v>554CAGE</v>
          </cell>
          <cell r="G177">
            <v>554</v>
          </cell>
          <cell r="H177" t="str">
            <v>CAGE</v>
          </cell>
          <cell r="I177">
            <v>1010814.88</v>
          </cell>
          <cell r="L177" t="str">
            <v>353CAGW</v>
          </cell>
          <cell r="M177">
            <v>0</v>
          </cell>
          <cell r="N177">
            <v>0</v>
          </cell>
          <cell r="O177">
            <v>-358982154.76887274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A178" t="str">
            <v>554CAGW</v>
          </cell>
          <cell r="B178">
            <v>554</v>
          </cell>
          <cell r="C178" t="str">
            <v>CAGW</v>
          </cell>
          <cell r="D178">
            <v>232733.36</v>
          </cell>
          <cell r="F178" t="str">
            <v>554CAGW</v>
          </cell>
          <cell r="G178">
            <v>554</v>
          </cell>
          <cell r="H178" t="str">
            <v>CAGW</v>
          </cell>
          <cell r="I178">
            <v>232733.36</v>
          </cell>
          <cell r="L178" t="str">
            <v>353JBG</v>
          </cell>
          <cell r="M178">
            <v>0</v>
          </cell>
          <cell r="N178">
            <v>0</v>
          </cell>
          <cell r="O178">
            <v>-19907085.024604123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 t="str">
            <v>555OTHER</v>
          </cell>
          <cell r="B179">
            <v>555</v>
          </cell>
          <cell r="C179" t="str">
            <v>OTHER</v>
          </cell>
          <cell r="D179">
            <v>-70283657.49000001</v>
          </cell>
          <cell r="F179" t="str">
            <v>555OTHER</v>
          </cell>
          <cell r="G179">
            <v>555</v>
          </cell>
          <cell r="H179" t="str">
            <v>OTHER</v>
          </cell>
          <cell r="I179">
            <v>-70283657.49000001</v>
          </cell>
          <cell r="L179" t="str">
            <v>353SG</v>
          </cell>
          <cell r="M179">
            <v>0</v>
          </cell>
          <cell r="N179">
            <v>0</v>
          </cell>
          <cell r="O179">
            <v>522624373.65324944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A180" t="str">
            <v>556SG</v>
          </cell>
          <cell r="B180">
            <v>556</v>
          </cell>
          <cell r="C180" t="str">
            <v>SG</v>
          </cell>
          <cell r="D180">
            <v>909956.53</v>
          </cell>
          <cell r="F180" t="str">
            <v>556SG</v>
          </cell>
          <cell r="G180">
            <v>556</v>
          </cell>
          <cell r="H180" t="str">
            <v>SG</v>
          </cell>
          <cell r="I180">
            <v>909956.53</v>
          </cell>
          <cell r="L180" t="str">
            <v>354CAGE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A181" t="str">
            <v>557CAGE</v>
          </cell>
          <cell r="B181">
            <v>557</v>
          </cell>
          <cell r="C181" t="str">
            <v>CAGE</v>
          </cell>
          <cell r="D181">
            <v>7198186.4100000001</v>
          </cell>
          <cell r="F181" t="str">
            <v>557CAGE</v>
          </cell>
          <cell r="G181">
            <v>557</v>
          </cell>
          <cell r="H181" t="str">
            <v>CAGE</v>
          </cell>
          <cell r="I181">
            <v>7198186.4100000001</v>
          </cell>
          <cell r="L181" t="str">
            <v>354CAGW</v>
          </cell>
          <cell r="M181">
            <v>0</v>
          </cell>
          <cell r="N181">
            <v>0</v>
          </cell>
          <cell r="O181">
            <v>3405684.0314662089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A182" t="str">
            <v>557CAGW</v>
          </cell>
          <cell r="B182">
            <v>557</v>
          </cell>
          <cell r="C182" t="str">
            <v>CAGW</v>
          </cell>
          <cell r="D182">
            <v>237385.28</v>
          </cell>
          <cell r="F182" t="str">
            <v>557CAGW</v>
          </cell>
          <cell r="G182">
            <v>557</v>
          </cell>
          <cell r="H182" t="str">
            <v>CAGW</v>
          </cell>
          <cell r="I182">
            <v>237385.28</v>
          </cell>
          <cell r="L182" t="str">
            <v>354JBG</v>
          </cell>
          <cell r="M182">
            <v>0</v>
          </cell>
          <cell r="N182">
            <v>0</v>
          </cell>
          <cell r="O182">
            <v>1388788.222514682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 t="str">
            <v>557ID</v>
          </cell>
          <cell r="B183">
            <v>557</v>
          </cell>
          <cell r="C183" t="str">
            <v>ID</v>
          </cell>
          <cell r="D183">
            <v>3757166.29</v>
          </cell>
          <cell r="F183" t="str">
            <v>557ID</v>
          </cell>
          <cell r="G183">
            <v>557</v>
          </cell>
          <cell r="H183" t="str">
            <v>ID</v>
          </cell>
          <cell r="I183">
            <v>3757166.29</v>
          </cell>
          <cell r="L183" t="str">
            <v>355CAGE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A184" t="str">
            <v>557JBE</v>
          </cell>
          <cell r="B184">
            <v>557</v>
          </cell>
          <cell r="C184" t="str">
            <v>JBE</v>
          </cell>
          <cell r="D184">
            <v>9183.52</v>
          </cell>
          <cell r="F184" t="str">
            <v>557JBE</v>
          </cell>
          <cell r="G184">
            <v>557</v>
          </cell>
          <cell r="H184" t="str">
            <v>JBE</v>
          </cell>
          <cell r="I184">
            <v>9183.52</v>
          </cell>
          <cell r="L184" t="str">
            <v>355CAGW</v>
          </cell>
          <cell r="M184">
            <v>0</v>
          </cell>
          <cell r="N184">
            <v>0</v>
          </cell>
          <cell r="O184">
            <v>35760263.179379657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A185" t="str">
            <v>557JBG</v>
          </cell>
          <cell r="B185">
            <v>557</v>
          </cell>
          <cell r="C185" t="str">
            <v>JBG</v>
          </cell>
          <cell r="D185">
            <v>1884023.41</v>
          </cell>
          <cell r="F185" t="str">
            <v>557JBG</v>
          </cell>
          <cell r="G185">
            <v>557</v>
          </cell>
          <cell r="H185" t="str">
            <v>JBG</v>
          </cell>
          <cell r="I185">
            <v>1884023.41</v>
          </cell>
          <cell r="L185" t="str">
            <v>355JBG</v>
          </cell>
          <cell r="M185">
            <v>0</v>
          </cell>
          <cell r="N185">
            <v>0</v>
          </cell>
          <cell r="O185">
            <v>-72885.484262367274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A186" t="str">
            <v>557OR</v>
          </cell>
          <cell r="B186">
            <v>557</v>
          </cell>
          <cell r="C186" t="str">
            <v>OR</v>
          </cell>
          <cell r="D186">
            <v>1682581.69</v>
          </cell>
          <cell r="F186" t="str">
            <v>557OR</v>
          </cell>
          <cell r="G186">
            <v>557</v>
          </cell>
          <cell r="H186" t="str">
            <v>OR</v>
          </cell>
          <cell r="I186">
            <v>1682581.69</v>
          </cell>
          <cell r="L186" t="str">
            <v>355SG</v>
          </cell>
          <cell r="M186">
            <v>0</v>
          </cell>
          <cell r="N186">
            <v>0</v>
          </cell>
          <cell r="O186">
            <v>61027109.366732419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A187" t="str">
            <v>557SG</v>
          </cell>
          <cell r="B187">
            <v>557</v>
          </cell>
          <cell r="C187" t="str">
            <v>SG</v>
          </cell>
          <cell r="D187">
            <v>26559611.530000001</v>
          </cell>
          <cell r="F187" t="str">
            <v>557SG</v>
          </cell>
          <cell r="G187">
            <v>557</v>
          </cell>
          <cell r="H187" t="str">
            <v>SG</v>
          </cell>
          <cell r="I187">
            <v>26559611.530000001</v>
          </cell>
          <cell r="L187" t="str">
            <v>356CAGE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A188" t="str">
            <v>557UT</v>
          </cell>
          <cell r="B188">
            <v>557</v>
          </cell>
          <cell r="C188" t="str">
            <v>UT</v>
          </cell>
          <cell r="D188">
            <v>24375.040000000001</v>
          </cell>
          <cell r="F188" t="str">
            <v>557UT</v>
          </cell>
          <cell r="G188">
            <v>557</v>
          </cell>
          <cell r="H188" t="str">
            <v>UT</v>
          </cell>
          <cell r="I188">
            <v>24375.040000000001</v>
          </cell>
          <cell r="L188" t="str">
            <v>356CAGW</v>
          </cell>
          <cell r="M188">
            <v>0</v>
          </cell>
          <cell r="N188">
            <v>0</v>
          </cell>
          <cell r="O188">
            <v>4925737.6410503406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 t="str">
            <v>557WA</v>
          </cell>
          <cell r="B189">
            <v>557</v>
          </cell>
          <cell r="C189" t="str">
            <v>WA</v>
          </cell>
          <cell r="D189">
            <v>0</v>
          </cell>
          <cell r="F189" t="str">
            <v>557WA</v>
          </cell>
          <cell r="G189">
            <v>557</v>
          </cell>
          <cell r="H189" t="str">
            <v>WA</v>
          </cell>
          <cell r="I189">
            <v>0</v>
          </cell>
          <cell r="L189" t="str">
            <v>356JBG</v>
          </cell>
          <cell r="M189">
            <v>0</v>
          </cell>
          <cell r="N189">
            <v>0</v>
          </cell>
          <cell r="O189">
            <v>1179154.1009444918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 t="str">
            <v>557WYU</v>
          </cell>
          <cell r="B190">
            <v>557</v>
          </cell>
          <cell r="C190" t="str">
            <v>WYU</v>
          </cell>
          <cell r="D190">
            <v>64913.4</v>
          </cell>
          <cell r="F190" t="str">
            <v>557WYU</v>
          </cell>
          <cell r="G190">
            <v>557</v>
          </cell>
          <cell r="H190" t="str">
            <v>WYU</v>
          </cell>
          <cell r="I190">
            <v>64913.4</v>
          </cell>
          <cell r="L190" t="str">
            <v>357CAGW</v>
          </cell>
          <cell r="M190">
            <v>0</v>
          </cell>
          <cell r="N190">
            <v>0</v>
          </cell>
          <cell r="O190">
            <v>50591.979304729022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A191" t="str">
            <v>560CAGE</v>
          </cell>
          <cell r="B191">
            <v>560</v>
          </cell>
          <cell r="C191" t="str">
            <v>CAGE</v>
          </cell>
          <cell r="D191">
            <v>512697.26</v>
          </cell>
          <cell r="F191" t="str">
            <v>560CAGE</v>
          </cell>
          <cell r="G191">
            <v>560</v>
          </cell>
          <cell r="H191" t="str">
            <v>CAGE</v>
          </cell>
          <cell r="I191">
            <v>512697.26</v>
          </cell>
          <cell r="L191" t="str">
            <v>360S</v>
          </cell>
          <cell r="M191">
            <v>0</v>
          </cell>
          <cell r="N191">
            <v>0</v>
          </cell>
          <cell r="O191">
            <v>251336.00246267638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</row>
        <row r="192">
          <cell r="A192" t="str">
            <v>560CAGW</v>
          </cell>
          <cell r="B192">
            <v>560</v>
          </cell>
          <cell r="C192" t="str">
            <v>CAGW</v>
          </cell>
          <cell r="D192">
            <v>242111.87</v>
          </cell>
          <cell r="F192" t="str">
            <v>560CAGW</v>
          </cell>
          <cell r="G192">
            <v>560</v>
          </cell>
          <cell r="H192" t="str">
            <v>CAGW</v>
          </cell>
          <cell r="I192">
            <v>242111.87</v>
          </cell>
          <cell r="L192" t="str">
            <v>361S</v>
          </cell>
          <cell r="M192">
            <v>0</v>
          </cell>
          <cell r="N192">
            <v>0</v>
          </cell>
          <cell r="O192">
            <v>1241687.3637456547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 t="str">
            <v>560SG</v>
          </cell>
          <cell r="B193">
            <v>560</v>
          </cell>
          <cell r="C193" t="str">
            <v>SG</v>
          </cell>
          <cell r="D193">
            <v>6534639.6600000001</v>
          </cell>
          <cell r="F193" t="str">
            <v>560SG</v>
          </cell>
          <cell r="G193">
            <v>560</v>
          </cell>
          <cell r="H193" t="str">
            <v>SG</v>
          </cell>
          <cell r="I193">
            <v>6534639.6600000001</v>
          </cell>
          <cell r="L193" t="str">
            <v>362S</v>
          </cell>
          <cell r="M193">
            <v>0</v>
          </cell>
          <cell r="N193">
            <v>0</v>
          </cell>
          <cell r="O193">
            <v>6971611.8312483244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 t="str">
            <v>561CAGE</v>
          </cell>
          <cell r="B194">
            <v>561</v>
          </cell>
          <cell r="C194" t="str">
            <v>CAGE</v>
          </cell>
          <cell r="D194">
            <v>1934070.24</v>
          </cell>
          <cell r="F194" t="str">
            <v>561CAGE</v>
          </cell>
          <cell r="G194">
            <v>561</v>
          </cell>
          <cell r="H194" t="str">
            <v>CAGE</v>
          </cell>
          <cell r="I194">
            <v>1934070.24</v>
          </cell>
          <cell r="L194" t="str">
            <v>364S</v>
          </cell>
          <cell r="M194">
            <v>0</v>
          </cell>
          <cell r="N194">
            <v>0</v>
          </cell>
          <cell r="O194">
            <v>6135061.7994108852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A195" t="str">
            <v>561CAGW</v>
          </cell>
          <cell r="B195">
            <v>561</v>
          </cell>
          <cell r="C195" t="str">
            <v>CAGW</v>
          </cell>
          <cell r="D195">
            <v>460333.51</v>
          </cell>
          <cell r="F195" t="str">
            <v>561CAGW</v>
          </cell>
          <cell r="G195">
            <v>561</v>
          </cell>
          <cell r="H195" t="str">
            <v>CAGW</v>
          </cell>
          <cell r="I195">
            <v>460333.51</v>
          </cell>
          <cell r="L195" t="str">
            <v>365S</v>
          </cell>
          <cell r="M195">
            <v>0</v>
          </cell>
          <cell r="N195">
            <v>0</v>
          </cell>
          <cell r="O195">
            <v>4141591.0594474897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A196" t="str">
            <v>561JBG</v>
          </cell>
          <cell r="B196">
            <v>561</v>
          </cell>
          <cell r="C196" t="str">
            <v>JBG</v>
          </cell>
          <cell r="D196">
            <v>0.01</v>
          </cell>
          <cell r="F196" t="str">
            <v>561JBG</v>
          </cell>
          <cell r="G196">
            <v>561</v>
          </cell>
          <cell r="H196" t="str">
            <v>JBG</v>
          </cell>
          <cell r="I196">
            <v>0.01</v>
          </cell>
          <cell r="L196" t="str">
            <v>366S</v>
          </cell>
          <cell r="M196">
            <v>0</v>
          </cell>
          <cell r="N196">
            <v>0</v>
          </cell>
          <cell r="O196">
            <v>1707941.5386615894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A197" t="str">
            <v>561SG</v>
          </cell>
          <cell r="B197">
            <v>561</v>
          </cell>
          <cell r="C197" t="str">
            <v>SG</v>
          </cell>
          <cell r="D197">
            <v>17602975.050000001</v>
          </cell>
          <cell r="F197" t="str">
            <v>561SG</v>
          </cell>
          <cell r="G197">
            <v>561</v>
          </cell>
          <cell r="H197" t="str">
            <v>SG</v>
          </cell>
          <cell r="I197">
            <v>17602975.050000001</v>
          </cell>
          <cell r="L197" t="str">
            <v>367S</v>
          </cell>
          <cell r="M197">
            <v>0</v>
          </cell>
          <cell r="N197">
            <v>0</v>
          </cell>
          <cell r="O197">
            <v>4083368.7310989844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 t="str">
            <v>562CAGE</v>
          </cell>
          <cell r="B198">
            <v>562</v>
          </cell>
          <cell r="C198" t="str">
            <v>CAGE</v>
          </cell>
          <cell r="D198">
            <v>2077494.31</v>
          </cell>
          <cell r="F198" t="str">
            <v>562CAGE</v>
          </cell>
          <cell r="G198">
            <v>562</v>
          </cell>
          <cell r="H198" t="str">
            <v>CAGE</v>
          </cell>
          <cell r="I198">
            <v>2077494.31</v>
          </cell>
          <cell r="L198" t="str">
            <v>368S</v>
          </cell>
          <cell r="M198">
            <v>0</v>
          </cell>
          <cell r="N198">
            <v>0</v>
          </cell>
          <cell r="O198">
            <v>6736794.2603693958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 t="str">
            <v>562CAGW</v>
          </cell>
          <cell r="B199">
            <v>562</v>
          </cell>
          <cell r="C199" t="str">
            <v>CAGW</v>
          </cell>
          <cell r="D199">
            <v>625702.88</v>
          </cell>
          <cell r="F199" t="str">
            <v>562CAGW</v>
          </cell>
          <cell r="G199">
            <v>562</v>
          </cell>
          <cell r="H199" t="str">
            <v>CAGW</v>
          </cell>
          <cell r="I199">
            <v>625702.88</v>
          </cell>
          <cell r="L199" t="str">
            <v>369S</v>
          </cell>
          <cell r="M199">
            <v>0</v>
          </cell>
          <cell r="N199">
            <v>0</v>
          </cell>
          <cell r="O199">
            <v>4477580.1464523152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A200" t="str">
            <v>562JBG</v>
          </cell>
          <cell r="B200">
            <v>562</v>
          </cell>
          <cell r="C200" t="str">
            <v>JBG</v>
          </cell>
          <cell r="D200">
            <v>69705.960000000006</v>
          </cell>
          <cell r="F200" t="str">
            <v>562JBG</v>
          </cell>
          <cell r="G200">
            <v>562</v>
          </cell>
          <cell r="H200" t="str">
            <v>JBG</v>
          </cell>
          <cell r="I200">
            <v>69705.960000000006</v>
          </cell>
          <cell r="L200" t="str">
            <v>370S</v>
          </cell>
          <cell r="M200">
            <v>0</v>
          </cell>
          <cell r="N200">
            <v>0</v>
          </cell>
          <cell r="O200">
            <v>1127357.0516306469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A201" t="str">
            <v>562SG</v>
          </cell>
          <cell r="B201">
            <v>562</v>
          </cell>
          <cell r="C201" t="str">
            <v>SG</v>
          </cell>
          <cell r="D201">
            <v>15851.63</v>
          </cell>
          <cell r="F201" t="str">
            <v>562SG</v>
          </cell>
          <cell r="G201">
            <v>562</v>
          </cell>
          <cell r="H201" t="str">
            <v>SG</v>
          </cell>
          <cell r="I201">
            <v>15851.63</v>
          </cell>
          <cell r="L201" t="str">
            <v>371S</v>
          </cell>
          <cell r="M201">
            <v>0</v>
          </cell>
          <cell r="N201">
            <v>0</v>
          </cell>
          <cell r="O201">
            <v>37031.467300862991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 t="str">
            <v>563CAGE</v>
          </cell>
          <cell r="B202">
            <v>563</v>
          </cell>
          <cell r="C202" t="str">
            <v>CAGE</v>
          </cell>
          <cell r="D202">
            <v>903205.7</v>
          </cell>
          <cell r="F202" t="str">
            <v>563CAGE</v>
          </cell>
          <cell r="G202">
            <v>563</v>
          </cell>
          <cell r="H202" t="str">
            <v>CAGE</v>
          </cell>
          <cell r="I202">
            <v>903205.7</v>
          </cell>
          <cell r="L202" t="str">
            <v>373S</v>
          </cell>
          <cell r="M202">
            <v>0</v>
          </cell>
          <cell r="N202">
            <v>0</v>
          </cell>
          <cell r="O202">
            <v>291591.21291234106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 t="str">
            <v>563CAGW</v>
          </cell>
          <cell r="B203">
            <v>563</v>
          </cell>
          <cell r="C203" t="str">
            <v>CAGW</v>
          </cell>
          <cell r="D203">
            <v>135203.97</v>
          </cell>
          <cell r="F203" t="str">
            <v>563CAGW</v>
          </cell>
          <cell r="G203">
            <v>563</v>
          </cell>
          <cell r="H203" t="str">
            <v>CAGW</v>
          </cell>
          <cell r="I203">
            <v>135203.97</v>
          </cell>
          <cell r="L203" t="str">
            <v>389S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 t="str">
            <v>566CAGE</v>
          </cell>
          <cell r="B204">
            <v>566</v>
          </cell>
          <cell r="C204" t="str">
            <v>CAGE</v>
          </cell>
          <cell r="D204">
            <v>429103.37</v>
          </cell>
          <cell r="F204" t="str">
            <v>566CAGE</v>
          </cell>
          <cell r="G204">
            <v>566</v>
          </cell>
          <cell r="H204" t="str">
            <v>CAGE</v>
          </cell>
          <cell r="I204">
            <v>429103.37</v>
          </cell>
          <cell r="L204" t="str">
            <v>390CAEE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A205" t="str">
            <v>566CAGW</v>
          </cell>
          <cell r="B205">
            <v>566</v>
          </cell>
          <cell r="C205" t="str">
            <v>CAGW</v>
          </cell>
          <cell r="D205">
            <v>81840.759999999995</v>
          </cell>
          <cell r="F205" t="str">
            <v>566CAGW</v>
          </cell>
          <cell r="G205">
            <v>566</v>
          </cell>
          <cell r="H205" t="str">
            <v>CAGW</v>
          </cell>
          <cell r="I205">
            <v>81840.759999999995</v>
          </cell>
          <cell r="L205" t="str">
            <v>390CAGW</v>
          </cell>
          <cell r="M205">
            <v>0</v>
          </cell>
          <cell r="N205">
            <v>0</v>
          </cell>
          <cell r="O205">
            <v>8.3626006734538763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 t="str">
            <v>566SG</v>
          </cell>
          <cell r="B206">
            <v>566</v>
          </cell>
          <cell r="C206" t="str">
            <v>SG</v>
          </cell>
          <cell r="D206">
            <v>2360754.0099999998</v>
          </cell>
          <cell r="F206" t="str">
            <v>566SG</v>
          </cell>
          <cell r="G206">
            <v>566</v>
          </cell>
          <cell r="H206" t="str">
            <v>SG</v>
          </cell>
          <cell r="I206">
            <v>2360754.0099999998</v>
          </cell>
          <cell r="L206" t="str">
            <v>390CN</v>
          </cell>
          <cell r="M206">
            <v>0</v>
          </cell>
          <cell r="N206">
            <v>0</v>
          </cell>
          <cell r="O206">
            <v>1667.7782433212644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 t="str">
            <v>567CAGE</v>
          </cell>
          <cell r="B207">
            <v>567</v>
          </cell>
          <cell r="C207" t="str">
            <v>CAGE</v>
          </cell>
          <cell r="D207">
            <v>1170291.55</v>
          </cell>
          <cell r="F207" t="str">
            <v>567CAGE</v>
          </cell>
          <cell r="G207">
            <v>567</v>
          </cell>
          <cell r="H207" t="str">
            <v>CAGE</v>
          </cell>
          <cell r="I207">
            <v>1170291.55</v>
          </cell>
          <cell r="L207" t="str">
            <v>390S</v>
          </cell>
          <cell r="M207">
            <v>0</v>
          </cell>
          <cell r="N207">
            <v>0</v>
          </cell>
          <cell r="O207">
            <v>39471.335833299905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A208" t="str">
            <v>567CAGW</v>
          </cell>
          <cell r="B208">
            <v>567</v>
          </cell>
          <cell r="C208" t="str">
            <v>CAGW</v>
          </cell>
          <cell r="D208">
            <v>933281.33</v>
          </cell>
          <cell r="F208" t="str">
            <v>567CAGW</v>
          </cell>
          <cell r="G208">
            <v>567</v>
          </cell>
          <cell r="H208" t="str">
            <v>CAGW</v>
          </cell>
          <cell r="I208">
            <v>933281.33</v>
          </cell>
          <cell r="L208" t="str">
            <v>390SO</v>
          </cell>
          <cell r="M208">
            <v>0</v>
          </cell>
          <cell r="N208">
            <v>0</v>
          </cell>
          <cell r="O208">
            <v>-3951.8804123534319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 t="str">
            <v>567JBG</v>
          </cell>
          <cell r="B209">
            <v>567</v>
          </cell>
          <cell r="C209" t="str">
            <v>JBG</v>
          </cell>
          <cell r="D209">
            <v>0</v>
          </cell>
          <cell r="F209" t="str">
            <v>567JBG</v>
          </cell>
          <cell r="G209">
            <v>567</v>
          </cell>
          <cell r="H209" t="str">
            <v>JBG</v>
          </cell>
          <cell r="I209">
            <v>0</v>
          </cell>
          <cell r="L209" t="str">
            <v>391CAEE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A210" t="str">
            <v>567SG</v>
          </cell>
          <cell r="B210">
            <v>567</v>
          </cell>
          <cell r="C210" t="str">
            <v>SG</v>
          </cell>
          <cell r="D210">
            <v>17692.650000000001</v>
          </cell>
          <cell r="F210" t="str">
            <v>567SG</v>
          </cell>
          <cell r="G210">
            <v>567</v>
          </cell>
          <cell r="H210" t="str">
            <v>SG</v>
          </cell>
          <cell r="I210">
            <v>17692.650000000001</v>
          </cell>
          <cell r="L210" t="str">
            <v>391CAGE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A211" t="str">
            <v>568CAGE</v>
          </cell>
          <cell r="B211">
            <v>568</v>
          </cell>
          <cell r="C211" t="str">
            <v>CAGE</v>
          </cell>
          <cell r="D211">
            <v>547228.66</v>
          </cell>
          <cell r="F211" t="str">
            <v>568CAGE</v>
          </cell>
          <cell r="G211">
            <v>568</v>
          </cell>
          <cell r="H211" t="str">
            <v>CAGE</v>
          </cell>
          <cell r="I211">
            <v>547228.66</v>
          </cell>
          <cell r="L211" t="str">
            <v>391CAGW</v>
          </cell>
          <cell r="M211">
            <v>0</v>
          </cell>
          <cell r="N211">
            <v>0</v>
          </cell>
          <cell r="O211">
            <v>-8465.6671906866995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 t="str">
            <v>568CAGW</v>
          </cell>
          <cell r="B212">
            <v>568</v>
          </cell>
          <cell r="C212" t="str">
            <v>CAGW</v>
          </cell>
          <cell r="D212">
            <v>225269.54</v>
          </cell>
          <cell r="F212" t="str">
            <v>568CAGW</v>
          </cell>
          <cell r="G212">
            <v>568</v>
          </cell>
          <cell r="H212" t="str">
            <v>CAGW</v>
          </cell>
          <cell r="I212">
            <v>225269.54</v>
          </cell>
          <cell r="L212" t="str">
            <v>391CN</v>
          </cell>
          <cell r="M212">
            <v>0</v>
          </cell>
          <cell r="N212">
            <v>0</v>
          </cell>
          <cell r="O212">
            <v>-38145.992890323432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 t="str">
            <v>568SG</v>
          </cell>
          <cell r="B213">
            <v>568</v>
          </cell>
          <cell r="C213" t="str">
            <v>SG</v>
          </cell>
          <cell r="D213">
            <v>577948.63</v>
          </cell>
          <cell r="F213" t="str">
            <v>568SG</v>
          </cell>
          <cell r="G213">
            <v>568</v>
          </cell>
          <cell r="H213" t="str">
            <v>SG</v>
          </cell>
          <cell r="I213">
            <v>577948.63</v>
          </cell>
          <cell r="L213" t="str">
            <v>391JBG</v>
          </cell>
          <cell r="M213">
            <v>0</v>
          </cell>
          <cell r="N213">
            <v>0</v>
          </cell>
          <cell r="O213">
            <v>1706.4832652768814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A214" t="str">
            <v>569CAGE</v>
          </cell>
          <cell r="B214">
            <v>569</v>
          </cell>
          <cell r="C214" t="str">
            <v>CAGE</v>
          </cell>
          <cell r="D214">
            <v>136544.95000000001</v>
          </cell>
          <cell r="F214" t="str">
            <v>569CAGE</v>
          </cell>
          <cell r="G214">
            <v>569</v>
          </cell>
          <cell r="H214" t="str">
            <v>CAGE</v>
          </cell>
          <cell r="I214">
            <v>136544.95000000001</v>
          </cell>
          <cell r="L214" t="str">
            <v>391S</v>
          </cell>
          <cell r="M214">
            <v>0</v>
          </cell>
          <cell r="N214">
            <v>0</v>
          </cell>
          <cell r="O214">
            <v>-12622.293750000012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569CAGW</v>
          </cell>
          <cell r="B215">
            <v>569</v>
          </cell>
          <cell r="C215" t="str">
            <v>CAGW</v>
          </cell>
          <cell r="D215">
            <v>370264.08</v>
          </cell>
          <cell r="F215" t="str">
            <v>569CAGW</v>
          </cell>
          <cell r="G215">
            <v>569</v>
          </cell>
          <cell r="H215" t="str">
            <v>CAGW</v>
          </cell>
          <cell r="I215">
            <v>370264.08</v>
          </cell>
          <cell r="L215" t="str">
            <v>391SO</v>
          </cell>
          <cell r="M215">
            <v>0</v>
          </cell>
          <cell r="N215">
            <v>0</v>
          </cell>
          <cell r="O215">
            <v>-728309.17768904718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 t="str">
            <v>569JBG</v>
          </cell>
          <cell r="B216">
            <v>569</v>
          </cell>
          <cell r="C216" t="str">
            <v>JBG</v>
          </cell>
          <cell r="D216">
            <v>0</v>
          </cell>
          <cell r="F216" t="str">
            <v>569JBG</v>
          </cell>
          <cell r="G216">
            <v>569</v>
          </cell>
          <cell r="H216" t="str">
            <v>JBG</v>
          </cell>
          <cell r="I216">
            <v>0</v>
          </cell>
          <cell r="L216" t="str">
            <v>392CAEE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7">
          <cell r="A217" t="str">
            <v>569SG</v>
          </cell>
          <cell r="B217">
            <v>569</v>
          </cell>
          <cell r="C217" t="str">
            <v>SG</v>
          </cell>
          <cell r="D217">
            <v>5299750.96</v>
          </cell>
          <cell r="F217" t="str">
            <v>569SG</v>
          </cell>
          <cell r="G217">
            <v>569</v>
          </cell>
          <cell r="H217" t="str">
            <v>SG</v>
          </cell>
          <cell r="I217">
            <v>5299750.96</v>
          </cell>
          <cell r="L217" t="str">
            <v>392CAGE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A218" t="str">
            <v>570CAGE</v>
          </cell>
          <cell r="B218">
            <v>570</v>
          </cell>
          <cell r="C218" t="str">
            <v>CAGE</v>
          </cell>
          <cell r="D218">
            <v>8784478.7799999993</v>
          </cell>
          <cell r="F218" t="str">
            <v>570CAGE</v>
          </cell>
          <cell r="G218">
            <v>570</v>
          </cell>
          <cell r="H218" t="str">
            <v>CAGE</v>
          </cell>
          <cell r="I218">
            <v>8784478.7799999993</v>
          </cell>
          <cell r="L218" t="str">
            <v>392CAGW</v>
          </cell>
          <cell r="M218">
            <v>0</v>
          </cell>
          <cell r="N218">
            <v>0</v>
          </cell>
          <cell r="O218">
            <v>15881.806599564268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A219" t="str">
            <v>570CAGW</v>
          </cell>
          <cell r="B219">
            <v>570</v>
          </cell>
          <cell r="C219" t="str">
            <v>CAGW</v>
          </cell>
          <cell r="D219">
            <v>2625089.13</v>
          </cell>
          <cell r="F219" t="str">
            <v>570CAGW</v>
          </cell>
          <cell r="G219">
            <v>570</v>
          </cell>
          <cell r="H219" t="str">
            <v>CAGW</v>
          </cell>
          <cell r="I219">
            <v>2625089.13</v>
          </cell>
          <cell r="L219" t="str">
            <v>392JBG</v>
          </cell>
          <cell r="M219">
            <v>0</v>
          </cell>
          <cell r="N219">
            <v>0</v>
          </cell>
          <cell r="O219">
            <v>17795.271333984168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A220" t="str">
            <v>570JBG</v>
          </cell>
          <cell r="B220">
            <v>570</v>
          </cell>
          <cell r="C220" t="str">
            <v>JBG</v>
          </cell>
          <cell r="D220">
            <v>115025.65</v>
          </cell>
          <cell r="F220" t="str">
            <v>570JBG</v>
          </cell>
          <cell r="G220">
            <v>570</v>
          </cell>
          <cell r="H220" t="str">
            <v>JBG</v>
          </cell>
          <cell r="I220">
            <v>115025.65</v>
          </cell>
          <cell r="L220" t="str">
            <v>392S</v>
          </cell>
          <cell r="M220">
            <v>0</v>
          </cell>
          <cell r="N220">
            <v>0</v>
          </cell>
          <cell r="O220">
            <v>-17785.099999999627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A221" t="str">
            <v>570SG</v>
          </cell>
          <cell r="B221">
            <v>570</v>
          </cell>
          <cell r="C221" t="str">
            <v>SG</v>
          </cell>
          <cell r="D221">
            <v>331698.07</v>
          </cell>
          <cell r="F221" t="str">
            <v>570SG</v>
          </cell>
          <cell r="G221">
            <v>570</v>
          </cell>
          <cell r="H221" t="str">
            <v>SG</v>
          </cell>
          <cell r="I221">
            <v>331698.07</v>
          </cell>
          <cell r="L221" t="str">
            <v>392SO</v>
          </cell>
          <cell r="M221">
            <v>0</v>
          </cell>
          <cell r="N221">
            <v>0</v>
          </cell>
          <cell r="O221">
            <v>-36735.284565170135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A222" t="str">
            <v>571CAGE</v>
          </cell>
          <cell r="B222">
            <v>571</v>
          </cell>
          <cell r="C222" t="str">
            <v>CAGE</v>
          </cell>
          <cell r="D222">
            <v>8398238.75</v>
          </cell>
          <cell r="F222" t="str">
            <v>571CAGE</v>
          </cell>
          <cell r="G222">
            <v>571</v>
          </cell>
          <cell r="H222" t="str">
            <v>CAGE</v>
          </cell>
          <cell r="I222">
            <v>8398238.75</v>
          </cell>
          <cell r="L222" t="str">
            <v>393CAGE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A223" t="str">
            <v>571CAGW</v>
          </cell>
          <cell r="B223">
            <v>571</v>
          </cell>
          <cell r="C223" t="str">
            <v>CAGW</v>
          </cell>
          <cell r="D223">
            <v>7788767.4800000004</v>
          </cell>
          <cell r="F223" t="str">
            <v>571CAGW</v>
          </cell>
          <cell r="G223">
            <v>571</v>
          </cell>
          <cell r="H223" t="str">
            <v>CAGW</v>
          </cell>
          <cell r="I223">
            <v>7788767.4800000004</v>
          </cell>
          <cell r="L223" t="str">
            <v>393CAGW</v>
          </cell>
          <cell r="M223">
            <v>0</v>
          </cell>
          <cell r="N223">
            <v>0</v>
          </cell>
          <cell r="O223">
            <v>5179.6581651639244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A224" t="str">
            <v>571JBG</v>
          </cell>
          <cell r="B224">
            <v>571</v>
          </cell>
          <cell r="C224" t="str">
            <v>JBG</v>
          </cell>
          <cell r="D224">
            <v>0</v>
          </cell>
          <cell r="F224" t="str">
            <v>571JBG</v>
          </cell>
          <cell r="G224">
            <v>571</v>
          </cell>
          <cell r="H224" t="str">
            <v>JBG</v>
          </cell>
          <cell r="I224">
            <v>0</v>
          </cell>
          <cell r="L224" t="str">
            <v>393JBG</v>
          </cell>
          <cell r="M224">
            <v>0</v>
          </cell>
          <cell r="N224">
            <v>0</v>
          </cell>
          <cell r="O224">
            <v>14840.640429474237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A225" t="str">
            <v>571SG</v>
          </cell>
          <cell r="B225">
            <v>571</v>
          </cell>
          <cell r="C225" t="str">
            <v>SG</v>
          </cell>
          <cell r="D225">
            <v>-31089.19</v>
          </cell>
          <cell r="F225" t="str">
            <v>571SG</v>
          </cell>
          <cell r="G225">
            <v>571</v>
          </cell>
          <cell r="H225" t="str">
            <v>SG</v>
          </cell>
          <cell r="I225">
            <v>-31089.19</v>
          </cell>
          <cell r="L225" t="str">
            <v>393S</v>
          </cell>
          <cell r="M225">
            <v>0</v>
          </cell>
          <cell r="N225">
            <v>0</v>
          </cell>
          <cell r="O225">
            <v>-20857.98541666707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 t="str">
            <v>572CAGE</v>
          </cell>
          <cell r="B226">
            <v>572</v>
          </cell>
          <cell r="C226" t="str">
            <v>CAGE</v>
          </cell>
          <cell r="D226">
            <v>26470.26</v>
          </cell>
          <cell r="F226" t="str">
            <v>572CAGE</v>
          </cell>
          <cell r="G226">
            <v>572</v>
          </cell>
          <cell r="H226" t="str">
            <v>CAGE</v>
          </cell>
          <cell r="I226">
            <v>26470.26</v>
          </cell>
          <cell r="L226" t="str">
            <v>393SO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 t="str">
            <v>572CAGW</v>
          </cell>
          <cell r="B227">
            <v>572</v>
          </cell>
          <cell r="C227" t="str">
            <v>CAGW</v>
          </cell>
          <cell r="D227">
            <v>11275.07</v>
          </cell>
          <cell r="F227" t="str">
            <v>572CAGW</v>
          </cell>
          <cell r="G227">
            <v>572</v>
          </cell>
          <cell r="H227" t="str">
            <v>CAGW</v>
          </cell>
          <cell r="I227">
            <v>11275.07</v>
          </cell>
          <cell r="L227" t="str">
            <v>394CAGE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A228" t="str">
            <v>572SG</v>
          </cell>
          <cell r="B228">
            <v>572</v>
          </cell>
          <cell r="C228" t="str">
            <v>SG</v>
          </cell>
          <cell r="D228">
            <v>0</v>
          </cell>
          <cell r="F228" t="str">
            <v>572SG</v>
          </cell>
          <cell r="G228">
            <v>572</v>
          </cell>
          <cell r="H228" t="str">
            <v>SG</v>
          </cell>
          <cell r="I228">
            <v>0</v>
          </cell>
          <cell r="L228" t="str">
            <v>394CAGW</v>
          </cell>
          <cell r="M228">
            <v>0</v>
          </cell>
          <cell r="N228">
            <v>0</v>
          </cell>
          <cell r="O228">
            <v>-13955.462348884263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 t="str">
            <v>573CAGE</v>
          </cell>
          <cell r="B229">
            <v>573</v>
          </cell>
          <cell r="C229" t="str">
            <v>CAGE</v>
          </cell>
          <cell r="D229">
            <v>52896.72</v>
          </cell>
          <cell r="F229" t="str">
            <v>573CAGE</v>
          </cell>
          <cell r="G229">
            <v>573</v>
          </cell>
          <cell r="H229" t="str">
            <v>CAGE</v>
          </cell>
          <cell r="I229">
            <v>52896.72</v>
          </cell>
          <cell r="L229" t="str">
            <v>394JBG</v>
          </cell>
          <cell r="M229">
            <v>0</v>
          </cell>
          <cell r="N229">
            <v>0</v>
          </cell>
          <cell r="O229">
            <v>9345.1539270673729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A230" t="str">
            <v>573SG</v>
          </cell>
          <cell r="B230">
            <v>573</v>
          </cell>
          <cell r="C230" t="str">
            <v>SG</v>
          </cell>
          <cell r="D230">
            <v>97902.29</v>
          </cell>
          <cell r="F230" t="str">
            <v>573SG</v>
          </cell>
          <cell r="G230">
            <v>573</v>
          </cell>
          <cell r="H230" t="str">
            <v>SG</v>
          </cell>
          <cell r="I230">
            <v>97902.29</v>
          </cell>
          <cell r="L230" t="str">
            <v>394S</v>
          </cell>
          <cell r="M230">
            <v>0</v>
          </cell>
          <cell r="N230">
            <v>0</v>
          </cell>
          <cell r="O230">
            <v>-51166.662916670088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A231" t="str">
            <v>580CA</v>
          </cell>
          <cell r="B231">
            <v>580</v>
          </cell>
          <cell r="C231" t="str">
            <v>CA</v>
          </cell>
          <cell r="D231">
            <v>46986.080000000002</v>
          </cell>
          <cell r="F231" t="str">
            <v>580CA</v>
          </cell>
          <cell r="G231">
            <v>580</v>
          </cell>
          <cell r="H231" t="str">
            <v>CA</v>
          </cell>
          <cell r="I231">
            <v>46986.080000000002</v>
          </cell>
          <cell r="L231" t="str">
            <v>394SO</v>
          </cell>
          <cell r="M231">
            <v>0</v>
          </cell>
          <cell r="N231">
            <v>0</v>
          </cell>
          <cell r="O231">
            <v>-31447.777369567637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 t="str">
            <v>580ID</v>
          </cell>
          <cell r="B232">
            <v>580</v>
          </cell>
          <cell r="C232" t="str">
            <v>ID</v>
          </cell>
          <cell r="D232">
            <v>31141.82</v>
          </cell>
          <cell r="F232" t="str">
            <v>580ID</v>
          </cell>
          <cell r="G232">
            <v>580</v>
          </cell>
          <cell r="H232" t="str">
            <v>ID</v>
          </cell>
          <cell r="I232">
            <v>31141.82</v>
          </cell>
          <cell r="L232" t="str">
            <v>395CAEE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A233" t="str">
            <v>580OR</v>
          </cell>
          <cell r="B233">
            <v>580</v>
          </cell>
          <cell r="C233" t="str">
            <v>OR</v>
          </cell>
          <cell r="D233">
            <v>308794.53000000003</v>
          </cell>
          <cell r="F233" t="str">
            <v>580OR</v>
          </cell>
          <cell r="G233">
            <v>580</v>
          </cell>
          <cell r="H233" t="str">
            <v>OR</v>
          </cell>
          <cell r="I233">
            <v>308794.53000000003</v>
          </cell>
          <cell r="L233" t="str">
            <v>395CAGE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A234" t="str">
            <v>580SNPD</v>
          </cell>
          <cell r="B234">
            <v>580</v>
          </cell>
          <cell r="C234" t="str">
            <v>SNPD</v>
          </cell>
          <cell r="D234">
            <v>7995339.2400000002</v>
          </cell>
          <cell r="F234" t="str">
            <v>580SNPD</v>
          </cell>
          <cell r="G234">
            <v>580</v>
          </cell>
          <cell r="H234" t="str">
            <v>SNPD</v>
          </cell>
          <cell r="I234">
            <v>7995339.2400000002</v>
          </cell>
          <cell r="L234" t="str">
            <v>395CAGW</v>
          </cell>
          <cell r="M234">
            <v>0</v>
          </cell>
          <cell r="N234">
            <v>0</v>
          </cell>
          <cell r="O234">
            <v>-642.3203029555126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 t="str">
            <v>580UT</v>
          </cell>
          <cell r="B235">
            <v>580</v>
          </cell>
          <cell r="C235" t="str">
            <v>UT</v>
          </cell>
          <cell r="D235">
            <v>424058.58</v>
          </cell>
          <cell r="F235" t="str">
            <v>580UT</v>
          </cell>
          <cell r="G235">
            <v>580</v>
          </cell>
          <cell r="H235" t="str">
            <v>UT</v>
          </cell>
          <cell r="I235">
            <v>424058.58</v>
          </cell>
          <cell r="L235" t="str">
            <v>395JBG</v>
          </cell>
          <cell r="M235">
            <v>0</v>
          </cell>
          <cell r="N235">
            <v>0</v>
          </cell>
          <cell r="O235">
            <v>6744.6922332296854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A236" t="str">
            <v>580WA</v>
          </cell>
          <cell r="B236">
            <v>580</v>
          </cell>
          <cell r="C236" t="str">
            <v>WA</v>
          </cell>
          <cell r="D236">
            <v>132982.87</v>
          </cell>
          <cell r="F236" t="str">
            <v>580WA</v>
          </cell>
          <cell r="G236">
            <v>580</v>
          </cell>
          <cell r="H236" t="str">
            <v>WA</v>
          </cell>
          <cell r="I236">
            <v>132982.87</v>
          </cell>
          <cell r="L236" t="str">
            <v>395S</v>
          </cell>
          <cell r="M236">
            <v>0</v>
          </cell>
          <cell r="N236">
            <v>0</v>
          </cell>
          <cell r="O236">
            <v>-9825.9304166699294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A237" t="str">
            <v>580WYP</v>
          </cell>
          <cell r="B237">
            <v>580</v>
          </cell>
          <cell r="C237" t="str">
            <v>WYP</v>
          </cell>
          <cell r="D237">
            <v>105395.17</v>
          </cell>
          <cell r="F237" t="str">
            <v>580WYP</v>
          </cell>
          <cell r="G237">
            <v>580</v>
          </cell>
          <cell r="H237" t="str">
            <v>WYP</v>
          </cell>
          <cell r="I237">
            <v>105395.17</v>
          </cell>
          <cell r="L237" t="str">
            <v>395SO</v>
          </cell>
          <cell r="M237">
            <v>0</v>
          </cell>
          <cell r="N237">
            <v>0</v>
          </cell>
          <cell r="O237">
            <v>9607.5074135934738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 t="str">
            <v>581ID</v>
          </cell>
          <cell r="B238">
            <v>581</v>
          </cell>
          <cell r="C238" t="str">
            <v>ID</v>
          </cell>
          <cell r="D238">
            <v>0</v>
          </cell>
          <cell r="F238" t="str">
            <v>581ID</v>
          </cell>
          <cell r="G238">
            <v>581</v>
          </cell>
          <cell r="H238" t="str">
            <v>ID</v>
          </cell>
          <cell r="I238">
            <v>0</v>
          </cell>
          <cell r="L238" t="str">
            <v>396CAEE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A239" t="str">
            <v>581SNPD</v>
          </cell>
          <cell r="B239">
            <v>581</v>
          </cell>
          <cell r="C239" t="str">
            <v>SNPD</v>
          </cell>
          <cell r="D239">
            <v>12174853.109999999</v>
          </cell>
          <cell r="F239" t="str">
            <v>581SNPD</v>
          </cell>
          <cell r="G239">
            <v>581</v>
          </cell>
          <cell r="H239" t="str">
            <v>SNPD</v>
          </cell>
          <cell r="I239">
            <v>12174853.109999999</v>
          </cell>
          <cell r="L239" t="str">
            <v>396CAGE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A240" t="str">
            <v>582CA</v>
          </cell>
          <cell r="B240">
            <v>582</v>
          </cell>
          <cell r="C240" t="str">
            <v>CA</v>
          </cell>
          <cell r="D240">
            <v>76394.13</v>
          </cell>
          <cell r="F240" t="str">
            <v>582CA</v>
          </cell>
          <cell r="G240">
            <v>582</v>
          </cell>
          <cell r="H240" t="str">
            <v>CA</v>
          </cell>
          <cell r="I240">
            <v>76394.13</v>
          </cell>
          <cell r="L240" t="str">
            <v>396CAGW</v>
          </cell>
          <cell r="M240">
            <v>0</v>
          </cell>
          <cell r="N240">
            <v>0</v>
          </cell>
          <cell r="O240">
            <v>-1151.1963674039575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A241" t="str">
            <v>582ID</v>
          </cell>
          <cell r="B241">
            <v>582</v>
          </cell>
          <cell r="C241" t="str">
            <v>ID</v>
          </cell>
          <cell r="D241">
            <v>594938.68999999994</v>
          </cell>
          <cell r="F241" t="str">
            <v>582ID</v>
          </cell>
          <cell r="G241">
            <v>582</v>
          </cell>
          <cell r="H241" t="str">
            <v>ID</v>
          </cell>
          <cell r="I241">
            <v>594938.68999999994</v>
          </cell>
          <cell r="L241" t="str">
            <v>396JBG</v>
          </cell>
          <cell r="M241">
            <v>0</v>
          </cell>
          <cell r="N241">
            <v>0</v>
          </cell>
          <cell r="O241">
            <v>-3161.6375470439084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 t="str">
            <v>582OR</v>
          </cell>
          <cell r="B242">
            <v>582</v>
          </cell>
          <cell r="C242" t="str">
            <v>OR</v>
          </cell>
          <cell r="D242">
            <v>1050441.1299999999</v>
          </cell>
          <cell r="F242" t="str">
            <v>582OR</v>
          </cell>
          <cell r="G242">
            <v>582</v>
          </cell>
          <cell r="H242" t="str">
            <v>OR</v>
          </cell>
          <cell r="I242">
            <v>1050441.1299999999</v>
          </cell>
          <cell r="L242" t="str">
            <v>396S</v>
          </cell>
          <cell r="M242">
            <v>0</v>
          </cell>
          <cell r="N242">
            <v>0</v>
          </cell>
          <cell r="O242">
            <v>-513.75916666910052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 t="str">
            <v>582SNPD</v>
          </cell>
          <cell r="B243">
            <v>582</v>
          </cell>
          <cell r="C243" t="str">
            <v>SNPD</v>
          </cell>
          <cell r="D243">
            <v>3667.09</v>
          </cell>
          <cell r="F243" t="str">
            <v>582SNPD</v>
          </cell>
          <cell r="G243">
            <v>582</v>
          </cell>
          <cell r="H243" t="str">
            <v>SNPD</v>
          </cell>
          <cell r="I243">
            <v>3667.09</v>
          </cell>
          <cell r="L243" t="str">
            <v>396SO</v>
          </cell>
          <cell r="M243">
            <v>0</v>
          </cell>
          <cell r="N243">
            <v>0</v>
          </cell>
          <cell r="O243">
            <v>-647.2445947168934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A244" t="str">
            <v>582UT</v>
          </cell>
          <cell r="B244">
            <v>582</v>
          </cell>
          <cell r="C244" t="str">
            <v>UT</v>
          </cell>
          <cell r="D244">
            <v>1946005.11</v>
          </cell>
          <cell r="F244" t="str">
            <v>582UT</v>
          </cell>
          <cell r="G244">
            <v>582</v>
          </cell>
          <cell r="H244" t="str">
            <v>UT</v>
          </cell>
          <cell r="I244">
            <v>1946005.11</v>
          </cell>
          <cell r="L244" t="str">
            <v>397CAEE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 t="str">
            <v>582WA</v>
          </cell>
          <cell r="B245">
            <v>582</v>
          </cell>
          <cell r="C245" t="str">
            <v>WA</v>
          </cell>
          <cell r="D245">
            <v>297259</v>
          </cell>
          <cell r="F245" t="str">
            <v>582WA</v>
          </cell>
          <cell r="G245">
            <v>582</v>
          </cell>
          <cell r="H245" t="str">
            <v>WA</v>
          </cell>
          <cell r="I245">
            <v>297259</v>
          </cell>
          <cell r="L245" t="str">
            <v>397CAGE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  <row r="246">
          <cell r="A246" t="str">
            <v>582WYP</v>
          </cell>
          <cell r="B246">
            <v>582</v>
          </cell>
          <cell r="C246" t="str">
            <v>WYP</v>
          </cell>
          <cell r="D246">
            <v>709663.4</v>
          </cell>
          <cell r="F246" t="str">
            <v>582WYP</v>
          </cell>
          <cell r="G246">
            <v>582</v>
          </cell>
          <cell r="H246" t="str">
            <v>WYP</v>
          </cell>
          <cell r="I246">
            <v>709663.4</v>
          </cell>
          <cell r="L246" t="str">
            <v>397CAGW</v>
          </cell>
          <cell r="M246">
            <v>0</v>
          </cell>
          <cell r="N246">
            <v>0</v>
          </cell>
          <cell r="O246">
            <v>2006995.684065843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 t="str">
            <v>583CA</v>
          </cell>
          <cell r="B247">
            <v>583</v>
          </cell>
          <cell r="C247" t="str">
            <v>CA</v>
          </cell>
          <cell r="D247">
            <v>243960.78</v>
          </cell>
          <cell r="F247" t="str">
            <v>583CA</v>
          </cell>
          <cell r="G247">
            <v>583</v>
          </cell>
          <cell r="H247" t="str">
            <v>CA</v>
          </cell>
          <cell r="I247">
            <v>243960.78</v>
          </cell>
          <cell r="L247" t="str">
            <v>397CN</v>
          </cell>
          <cell r="M247">
            <v>0</v>
          </cell>
          <cell r="N247">
            <v>0</v>
          </cell>
          <cell r="O247">
            <v>-195044.18223585814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 t="str">
            <v>583ID</v>
          </cell>
          <cell r="B248">
            <v>583</v>
          </cell>
          <cell r="C248" t="str">
            <v>ID</v>
          </cell>
          <cell r="D248">
            <v>376834.75</v>
          </cell>
          <cell r="F248" t="str">
            <v>583ID</v>
          </cell>
          <cell r="G248">
            <v>583</v>
          </cell>
          <cell r="H248" t="str">
            <v>ID</v>
          </cell>
          <cell r="I248">
            <v>376834.75</v>
          </cell>
          <cell r="L248" t="str">
            <v>397JBE</v>
          </cell>
          <cell r="M248">
            <v>0</v>
          </cell>
          <cell r="N248">
            <v>0</v>
          </cell>
          <cell r="O248">
            <v>-72.497943240430459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A249" t="str">
            <v>583OR</v>
          </cell>
          <cell r="B249">
            <v>583</v>
          </cell>
          <cell r="C249" t="str">
            <v>OR</v>
          </cell>
          <cell r="D249">
            <v>1649555.91</v>
          </cell>
          <cell r="F249" t="str">
            <v>583OR</v>
          </cell>
          <cell r="G249">
            <v>583</v>
          </cell>
          <cell r="H249" t="str">
            <v>OR</v>
          </cell>
          <cell r="I249">
            <v>1649555.91</v>
          </cell>
          <cell r="L249" t="str">
            <v>397JBG</v>
          </cell>
          <cell r="M249">
            <v>0</v>
          </cell>
          <cell r="N249">
            <v>0</v>
          </cell>
          <cell r="O249">
            <v>-175737.98073766084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 t="str">
            <v>583SNPD</v>
          </cell>
          <cell r="B250">
            <v>583</v>
          </cell>
          <cell r="C250" t="str">
            <v>SNPD</v>
          </cell>
          <cell r="D250">
            <v>163</v>
          </cell>
          <cell r="F250" t="str">
            <v>583SNPD</v>
          </cell>
          <cell r="G250">
            <v>583</v>
          </cell>
          <cell r="H250" t="str">
            <v>SNPD</v>
          </cell>
          <cell r="I250">
            <v>163</v>
          </cell>
          <cell r="L250" t="str">
            <v>397S</v>
          </cell>
          <cell r="M250">
            <v>0</v>
          </cell>
          <cell r="N250">
            <v>0</v>
          </cell>
          <cell r="O250">
            <v>1459503.0515464656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 t="str">
            <v>583UT</v>
          </cell>
          <cell r="B251">
            <v>583</v>
          </cell>
          <cell r="C251" t="str">
            <v>UT</v>
          </cell>
          <cell r="D251">
            <v>5928360.3200000003</v>
          </cell>
          <cell r="F251" t="str">
            <v>583UT</v>
          </cell>
          <cell r="G251">
            <v>583</v>
          </cell>
          <cell r="H251" t="str">
            <v>UT</v>
          </cell>
          <cell r="I251">
            <v>5928360.3200000003</v>
          </cell>
          <cell r="L251" t="str">
            <v>397SO</v>
          </cell>
          <cell r="M251">
            <v>0</v>
          </cell>
          <cell r="N251">
            <v>0</v>
          </cell>
          <cell r="O251">
            <v>1308201.629916305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</row>
        <row r="252">
          <cell r="A252" t="str">
            <v>583WA</v>
          </cell>
          <cell r="B252">
            <v>583</v>
          </cell>
          <cell r="C252" t="str">
            <v>WA</v>
          </cell>
          <cell r="D252">
            <v>231836.73</v>
          </cell>
          <cell r="F252" t="str">
            <v>583WA</v>
          </cell>
          <cell r="G252">
            <v>583</v>
          </cell>
          <cell r="H252" t="str">
            <v>WA</v>
          </cell>
          <cell r="I252">
            <v>231836.73</v>
          </cell>
          <cell r="L252" t="str">
            <v>398CAEE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A253" t="str">
            <v>583WYP</v>
          </cell>
          <cell r="B253">
            <v>583</v>
          </cell>
          <cell r="C253" t="str">
            <v>WYP</v>
          </cell>
          <cell r="D253">
            <v>516398.71</v>
          </cell>
          <cell r="F253" t="str">
            <v>583WYP</v>
          </cell>
          <cell r="G253">
            <v>583</v>
          </cell>
          <cell r="H253" t="str">
            <v>WYP</v>
          </cell>
          <cell r="I253">
            <v>516398.71</v>
          </cell>
          <cell r="L253" t="str">
            <v>398CAGE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</row>
        <row r="254">
          <cell r="A254" t="str">
            <v>583WYU</v>
          </cell>
          <cell r="B254">
            <v>583</v>
          </cell>
          <cell r="C254" t="str">
            <v>WYU</v>
          </cell>
          <cell r="D254">
            <v>139309.56</v>
          </cell>
          <cell r="F254" t="str">
            <v>583WYU</v>
          </cell>
          <cell r="G254">
            <v>583</v>
          </cell>
          <cell r="H254" t="str">
            <v>WYU</v>
          </cell>
          <cell r="I254">
            <v>139309.56</v>
          </cell>
          <cell r="L254" t="str">
            <v>398CAGW</v>
          </cell>
          <cell r="M254">
            <v>0</v>
          </cell>
          <cell r="N254">
            <v>0</v>
          </cell>
          <cell r="O254">
            <v>375.90904151923218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 t="str">
            <v>584OR</v>
          </cell>
          <cell r="B255">
            <v>584</v>
          </cell>
          <cell r="C255" t="str">
            <v>OR</v>
          </cell>
          <cell r="D255">
            <v>483.21</v>
          </cell>
          <cell r="F255" t="str">
            <v>584OR</v>
          </cell>
          <cell r="G255">
            <v>584</v>
          </cell>
          <cell r="H255" t="str">
            <v>OR</v>
          </cell>
          <cell r="I255">
            <v>483.21</v>
          </cell>
          <cell r="L255" t="str">
            <v>398CN</v>
          </cell>
          <cell r="M255">
            <v>0</v>
          </cell>
          <cell r="N255">
            <v>0</v>
          </cell>
          <cell r="O255">
            <v>551.63241109211378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</row>
        <row r="256">
          <cell r="A256" t="str">
            <v>584UT</v>
          </cell>
          <cell r="B256">
            <v>584</v>
          </cell>
          <cell r="C256" t="str">
            <v>UT</v>
          </cell>
          <cell r="D256">
            <v>1179.18</v>
          </cell>
          <cell r="F256" t="str">
            <v>584UT</v>
          </cell>
          <cell r="G256">
            <v>584</v>
          </cell>
          <cell r="H256" t="str">
            <v>UT</v>
          </cell>
          <cell r="I256">
            <v>1179.18</v>
          </cell>
          <cell r="L256" t="str">
            <v>398JBG</v>
          </cell>
          <cell r="M256">
            <v>0</v>
          </cell>
          <cell r="N256">
            <v>0</v>
          </cell>
          <cell r="O256">
            <v>4429.9657053271012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 t="str">
            <v>584WYP</v>
          </cell>
          <cell r="B257">
            <v>584</v>
          </cell>
          <cell r="C257" t="str">
            <v>WYP</v>
          </cell>
          <cell r="D257">
            <v>83.53</v>
          </cell>
          <cell r="F257" t="str">
            <v>584WYP</v>
          </cell>
          <cell r="G257">
            <v>584</v>
          </cell>
          <cell r="H257" t="str">
            <v>WYP</v>
          </cell>
          <cell r="I257">
            <v>83.53</v>
          </cell>
          <cell r="L257" t="str">
            <v>398S</v>
          </cell>
          <cell r="M257">
            <v>0</v>
          </cell>
          <cell r="N257">
            <v>0</v>
          </cell>
          <cell r="O257">
            <v>-1573.1733333329903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</row>
        <row r="258">
          <cell r="A258" t="str">
            <v>585SNPD</v>
          </cell>
          <cell r="B258">
            <v>585</v>
          </cell>
          <cell r="C258" t="str">
            <v>SNPD</v>
          </cell>
          <cell r="D258">
            <v>212693.67</v>
          </cell>
          <cell r="F258" t="str">
            <v>585SNPD</v>
          </cell>
          <cell r="G258">
            <v>585</v>
          </cell>
          <cell r="H258" t="str">
            <v>SNPD</v>
          </cell>
          <cell r="I258">
            <v>212693.67</v>
          </cell>
          <cell r="L258" t="str">
            <v>398SO</v>
          </cell>
          <cell r="M258">
            <v>0</v>
          </cell>
          <cell r="N258">
            <v>0</v>
          </cell>
          <cell r="O258">
            <v>-8089.091800479413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A259" t="str">
            <v>586CA</v>
          </cell>
          <cell r="B259">
            <v>586</v>
          </cell>
          <cell r="C259" t="str">
            <v>CA</v>
          </cell>
          <cell r="D259">
            <v>82498.91</v>
          </cell>
          <cell r="F259" t="str">
            <v>586CA</v>
          </cell>
          <cell r="G259">
            <v>586</v>
          </cell>
          <cell r="H259" t="str">
            <v>CA</v>
          </cell>
          <cell r="I259">
            <v>82498.91</v>
          </cell>
          <cell r="L259" t="str">
            <v>399JBE</v>
          </cell>
          <cell r="M259">
            <v>0</v>
          </cell>
          <cell r="N259">
            <v>0</v>
          </cell>
          <cell r="O259">
            <v>68402453.89308764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 t="str">
            <v>586ID</v>
          </cell>
          <cell r="B260">
            <v>586</v>
          </cell>
          <cell r="C260" t="str">
            <v>ID</v>
          </cell>
          <cell r="D260">
            <v>195412.9</v>
          </cell>
          <cell r="F260" t="str">
            <v>586ID</v>
          </cell>
          <cell r="G260">
            <v>586</v>
          </cell>
          <cell r="H260" t="str">
            <v>ID</v>
          </cell>
          <cell r="I260">
            <v>195412.9</v>
          </cell>
          <cell r="L260" t="str">
            <v>403360S</v>
          </cell>
          <cell r="M260">
            <v>0</v>
          </cell>
          <cell r="N260">
            <v>0</v>
          </cell>
          <cell r="O260">
            <v>-4594.9756120043912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 t="str">
            <v>586OR</v>
          </cell>
          <cell r="B261">
            <v>586</v>
          </cell>
          <cell r="C261" t="str">
            <v>OR</v>
          </cell>
          <cell r="D261">
            <v>741264.33</v>
          </cell>
          <cell r="F261" t="str">
            <v>586OR</v>
          </cell>
          <cell r="G261">
            <v>586</v>
          </cell>
          <cell r="H261" t="str">
            <v>OR</v>
          </cell>
          <cell r="I261">
            <v>741264.33</v>
          </cell>
          <cell r="L261" t="str">
            <v>403361S</v>
          </cell>
          <cell r="M261">
            <v>0</v>
          </cell>
          <cell r="N261">
            <v>0</v>
          </cell>
          <cell r="O261">
            <v>-8803.3265403072928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</row>
        <row r="262">
          <cell r="A262" t="str">
            <v>586SNPD</v>
          </cell>
          <cell r="B262">
            <v>586</v>
          </cell>
          <cell r="C262" t="str">
            <v>SNPD</v>
          </cell>
          <cell r="D262">
            <v>0</v>
          </cell>
          <cell r="F262" t="str">
            <v>586SNPD</v>
          </cell>
          <cell r="G262">
            <v>586</v>
          </cell>
          <cell r="H262" t="str">
            <v>SNPD</v>
          </cell>
          <cell r="I262">
            <v>0</v>
          </cell>
          <cell r="L262" t="str">
            <v>403362S</v>
          </cell>
          <cell r="M262">
            <v>0</v>
          </cell>
          <cell r="N262">
            <v>0</v>
          </cell>
          <cell r="O262">
            <v>-73914.982485869812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 t="str">
            <v>586UT</v>
          </cell>
          <cell r="B263">
            <v>586</v>
          </cell>
          <cell r="C263" t="str">
            <v>UT</v>
          </cell>
          <cell r="D263">
            <v>844473.01</v>
          </cell>
          <cell r="F263" t="str">
            <v>586UT</v>
          </cell>
          <cell r="G263">
            <v>586</v>
          </cell>
          <cell r="H263" t="str">
            <v>UT</v>
          </cell>
          <cell r="I263">
            <v>844473.01</v>
          </cell>
          <cell r="L263" t="str">
            <v>403364S</v>
          </cell>
          <cell r="M263">
            <v>0</v>
          </cell>
          <cell r="N263">
            <v>0</v>
          </cell>
          <cell r="O263">
            <v>-88960.332680896565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 t="str">
            <v>586WA</v>
          </cell>
          <cell r="B264">
            <v>586</v>
          </cell>
          <cell r="C264" t="str">
            <v>WA</v>
          </cell>
          <cell r="D264">
            <v>306484.34999999998</v>
          </cell>
          <cell r="F264" t="str">
            <v>586WA</v>
          </cell>
          <cell r="G264">
            <v>586</v>
          </cell>
          <cell r="H264" t="str">
            <v>WA</v>
          </cell>
          <cell r="I264">
            <v>306484.34999999998</v>
          </cell>
          <cell r="L264" t="str">
            <v>403365S</v>
          </cell>
          <cell r="M264">
            <v>0</v>
          </cell>
          <cell r="N264">
            <v>0</v>
          </cell>
          <cell r="O264">
            <v>-56593.215152642631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 t="str">
            <v>586WYP</v>
          </cell>
          <cell r="B265">
            <v>586</v>
          </cell>
          <cell r="C265" t="str">
            <v>WYP</v>
          </cell>
          <cell r="D265">
            <v>346196.5</v>
          </cell>
          <cell r="F265" t="str">
            <v>586WYP</v>
          </cell>
          <cell r="G265">
            <v>586</v>
          </cell>
          <cell r="H265" t="str">
            <v>WYP</v>
          </cell>
          <cell r="I265">
            <v>346196.5</v>
          </cell>
          <cell r="L265" t="str">
            <v>403366S</v>
          </cell>
          <cell r="M265">
            <v>0</v>
          </cell>
          <cell r="N265">
            <v>0</v>
          </cell>
          <cell r="O265">
            <v>-28069.008523290977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 t="str">
            <v>586WYU</v>
          </cell>
          <cell r="B266">
            <v>586</v>
          </cell>
          <cell r="C266" t="str">
            <v>WYU</v>
          </cell>
          <cell r="D266">
            <v>108348.53</v>
          </cell>
          <cell r="F266" t="str">
            <v>586WYU</v>
          </cell>
          <cell r="G266">
            <v>586</v>
          </cell>
          <cell r="H266" t="str">
            <v>WYU</v>
          </cell>
          <cell r="I266">
            <v>108348.53</v>
          </cell>
          <cell r="L266" t="str">
            <v>403367S</v>
          </cell>
          <cell r="M266">
            <v>0</v>
          </cell>
          <cell r="N266">
            <v>0</v>
          </cell>
          <cell r="O266">
            <v>-65530.619141797069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 t="str">
            <v>587CA</v>
          </cell>
          <cell r="B267">
            <v>587</v>
          </cell>
          <cell r="C267" t="str">
            <v>CA</v>
          </cell>
          <cell r="D267">
            <v>595685.26</v>
          </cell>
          <cell r="F267" t="str">
            <v>587CA</v>
          </cell>
          <cell r="G267">
            <v>587</v>
          </cell>
          <cell r="H267" t="str">
            <v>CA</v>
          </cell>
          <cell r="I267">
            <v>595685.26</v>
          </cell>
          <cell r="L267" t="str">
            <v>403368S</v>
          </cell>
          <cell r="M267">
            <v>0</v>
          </cell>
          <cell r="N267">
            <v>0</v>
          </cell>
          <cell r="O267">
            <v>-100928.98019836354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A268" t="str">
            <v>587ID</v>
          </cell>
          <cell r="B268">
            <v>587</v>
          </cell>
          <cell r="C268" t="str">
            <v>ID</v>
          </cell>
          <cell r="D268">
            <v>861601.14</v>
          </cell>
          <cell r="F268" t="str">
            <v>587ID</v>
          </cell>
          <cell r="G268">
            <v>587</v>
          </cell>
          <cell r="H268" t="str">
            <v>ID</v>
          </cell>
          <cell r="I268">
            <v>861601.14</v>
          </cell>
          <cell r="L268" t="str">
            <v>403369S</v>
          </cell>
          <cell r="M268">
            <v>0</v>
          </cell>
          <cell r="N268">
            <v>0</v>
          </cell>
          <cell r="O268">
            <v>-60437.427602943862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 t="str">
            <v>587OR</v>
          </cell>
          <cell r="B269">
            <v>587</v>
          </cell>
          <cell r="C269" t="str">
            <v>OR</v>
          </cell>
          <cell r="D269">
            <v>5498261.2199999997</v>
          </cell>
          <cell r="F269" t="str">
            <v>587OR</v>
          </cell>
          <cell r="G269">
            <v>587</v>
          </cell>
          <cell r="H269" t="str">
            <v>OR</v>
          </cell>
          <cell r="I269">
            <v>5498261.2199999997</v>
          </cell>
          <cell r="L269" t="str">
            <v>403370S</v>
          </cell>
          <cell r="M269">
            <v>0</v>
          </cell>
          <cell r="N269">
            <v>0</v>
          </cell>
          <cell r="O269">
            <v>-17102.318116319657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A270" t="str">
            <v>587UT</v>
          </cell>
          <cell r="B270">
            <v>587</v>
          </cell>
          <cell r="C270" t="str">
            <v>UT</v>
          </cell>
          <cell r="D270">
            <v>5267088.16</v>
          </cell>
          <cell r="F270" t="str">
            <v>587UT</v>
          </cell>
          <cell r="G270">
            <v>587</v>
          </cell>
          <cell r="H270" t="str">
            <v>UT</v>
          </cell>
          <cell r="I270">
            <v>5267088.16</v>
          </cell>
          <cell r="L270" t="str">
            <v>403371S</v>
          </cell>
          <cell r="M270">
            <v>0</v>
          </cell>
          <cell r="N270">
            <v>0</v>
          </cell>
          <cell r="O270">
            <v>-634.6262623800983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</row>
        <row r="271">
          <cell r="A271" t="str">
            <v>587WA</v>
          </cell>
          <cell r="B271">
            <v>587</v>
          </cell>
          <cell r="C271" t="str">
            <v>WA</v>
          </cell>
          <cell r="D271">
            <v>1297988.42</v>
          </cell>
          <cell r="F271" t="str">
            <v>587WA</v>
          </cell>
          <cell r="G271">
            <v>587</v>
          </cell>
          <cell r="H271" t="str">
            <v>WA</v>
          </cell>
          <cell r="I271">
            <v>1297988.42</v>
          </cell>
          <cell r="L271" t="str">
            <v>403373S</v>
          </cell>
          <cell r="M271">
            <v>0</v>
          </cell>
          <cell r="N271">
            <v>0</v>
          </cell>
          <cell r="O271">
            <v>-4516.4086563144265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2">
          <cell r="A272" t="str">
            <v>587WYP</v>
          </cell>
          <cell r="B272">
            <v>587</v>
          </cell>
          <cell r="C272" t="str">
            <v>WYP</v>
          </cell>
          <cell r="D272">
            <v>1119472.25</v>
          </cell>
          <cell r="F272" t="str">
            <v>587WYP</v>
          </cell>
          <cell r="G272">
            <v>587</v>
          </cell>
          <cell r="H272" t="str">
            <v>WYP</v>
          </cell>
          <cell r="I272">
            <v>1119472.25</v>
          </cell>
          <cell r="L272" t="str">
            <v>403GPCAEE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</row>
        <row r="273">
          <cell r="A273" t="str">
            <v>587WYU</v>
          </cell>
          <cell r="B273">
            <v>587</v>
          </cell>
          <cell r="C273" t="str">
            <v>WYU</v>
          </cell>
          <cell r="D273">
            <v>136524.66</v>
          </cell>
          <cell r="F273" t="str">
            <v>587WYU</v>
          </cell>
          <cell r="G273">
            <v>587</v>
          </cell>
          <cell r="H273" t="str">
            <v>WYU</v>
          </cell>
          <cell r="I273">
            <v>136524.66</v>
          </cell>
          <cell r="L273" t="str">
            <v>403GPCAGE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 t="str">
            <v>588CA</v>
          </cell>
          <cell r="B274">
            <v>588</v>
          </cell>
          <cell r="C274" t="str">
            <v>CA</v>
          </cell>
          <cell r="D274">
            <v>31972.1</v>
          </cell>
          <cell r="F274" t="str">
            <v>588CA</v>
          </cell>
          <cell r="G274">
            <v>588</v>
          </cell>
          <cell r="H274" t="str">
            <v>CA</v>
          </cell>
          <cell r="I274">
            <v>31972.1</v>
          </cell>
          <cell r="L274" t="str">
            <v>403GPCAGW</v>
          </cell>
          <cell r="M274">
            <v>0</v>
          </cell>
          <cell r="N274">
            <v>0</v>
          </cell>
          <cell r="O274">
            <v>65278.869443788462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</row>
        <row r="275">
          <cell r="A275" t="str">
            <v>588ID</v>
          </cell>
          <cell r="B275">
            <v>588</v>
          </cell>
          <cell r="C275" t="str">
            <v>ID</v>
          </cell>
          <cell r="D275">
            <v>-14975.91</v>
          </cell>
          <cell r="F275" t="str">
            <v>588ID</v>
          </cell>
          <cell r="G275">
            <v>588</v>
          </cell>
          <cell r="H275" t="str">
            <v>ID</v>
          </cell>
          <cell r="I275">
            <v>-14975.91</v>
          </cell>
          <cell r="L275" t="str">
            <v>403GPCN</v>
          </cell>
          <cell r="M275">
            <v>0</v>
          </cell>
          <cell r="N275">
            <v>0</v>
          </cell>
          <cell r="O275">
            <v>-13479.215490909184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</row>
        <row r="276">
          <cell r="A276" t="str">
            <v>588OR</v>
          </cell>
          <cell r="B276">
            <v>588</v>
          </cell>
          <cell r="C276" t="str">
            <v>OR</v>
          </cell>
          <cell r="D276">
            <v>78056.2</v>
          </cell>
          <cell r="F276" t="str">
            <v>588OR</v>
          </cell>
          <cell r="G276">
            <v>588</v>
          </cell>
          <cell r="H276" t="str">
            <v>OR</v>
          </cell>
          <cell r="I276">
            <v>78056.2</v>
          </cell>
          <cell r="L276" t="str">
            <v>403GPJBE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 t="str">
            <v>588SNPD</v>
          </cell>
          <cell r="B277">
            <v>588</v>
          </cell>
          <cell r="C277" t="str">
            <v>SNPD</v>
          </cell>
          <cell r="D277">
            <v>871343.49</v>
          </cell>
          <cell r="F277" t="str">
            <v>588SNPD</v>
          </cell>
          <cell r="G277">
            <v>588</v>
          </cell>
          <cell r="H277" t="str">
            <v>SNPD</v>
          </cell>
          <cell r="I277">
            <v>871343.49</v>
          </cell>
          <cell r="L277" t="str">
            <v>403GPJBG</v>
          </cell>
          <cell r="M277">
            <v>0</v>
          </cell>
          <cell r="N277">
            <v>0</v>
          </cell>
          <cell r="O277">
            <v>-151.33700961844818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 t="str">
            <v>588UT</v>
          </cell>
          <cell r="B278">
            <v>588</v>
          </cell>
          <cell r="C278" t="str">
            <v>UT</v>
          </cell>
          <cell r="D278">
            <v>-74727.13</v>
          </cell>
          <cell r="F278" t="str">
            <v>588UT</v>
          </cell>
          <cell r="G278">
            <v>588</v>
          </cell>
          <cell r="H278" t="str">
            <v>UT</v>
          </cell>
          <cell r="I278">
            <v>-74727.13</v>
          </cell>
          <cell r="L278" t="str">
            <v>403GPS</v>
          </cell>
          <cell r="M278">
            <v>0</v>
          </cell>
          <cell r="N278">
            <v>0</v>
          </cell>
          <cell r="O278">
            <v>-203133.66090848343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 t="str">
            <v>588WA</v>
          </cell>
          <cell r="B279">
            <v>588</v>
          </cell>
          <cell r="C279" t="str">
            <v>WA</v>
          </cell>
          <cell r="D279">
            <v>-16075.81</v>
          </cell>
          <cell r="F279" t="str">
            <v>588WA</v>
          </cell>
          <cell r="G279">
            <v>588</v>
          </cell>
          <cell r="H279" t="str">
            <v>WA</v>
          </cell>
          <cell r="I279">
            <v>-16075.81</v>
          </cell>
          <cell r="L279" t="str">
            <v>403GPSG</v>
          </cell>
          <cell r="M279">
            <v>0</v>
          </cell>
          <cell r="N279">
            <v>0</v>
          </cell>
          <cell r="O279">
            <v>352.37147816400596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 t="str">
            <v>588WYP</v>
          </cell>
          <cell r="B280">
            <v>588</v>
          </cell>
          <cell r="C280" t="str">
            <v>WYP</v>
          </cell>
          <cell r="D280">
            <v>-112735.53</v>
          </cell>
          <cell r="F280" t="str">
            <v>588WYP</v>
          </cell>
          <cell r="G280">
            <v>588</v>
          </cell>
          <cell r="H280" t="str">
            <v>WYP</v>
          </cell>
          <cell r="I280">
            <v>-112735.53</v>
          </cell>
          <cell r="L280" t="str">
            <v>403GPSO</v>
          </cell>
          <cell r="M280">
            <v>0</v>
          </cell>
          <cell r="N280">
            <v>0</v>
          </cell>
          <cell r="O280">
            <v>153733.65443336638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</row>
        <row r="281">
          <cell r="A281" t="str">
            <v>588WYU</v>
          </cell>
          <cell r="B281">
            <v>588</v>
          </cell>
          <cell r="C281" t="str">
            <v>WYU</v>
          </cell>
          <cell r="D281">
            <v>-75455.66</v>
          </cell>
          <cell r="F281" t="str">
            <v>588WYU</v>
          </cell>
          <cell r="G281">
            <v>588</v>
          </cell>
          <cell r="H281" t="str">
            <v>WYU</v>
          </cell>
          <cell r="I281">
            <v>-75455.66</v>
          </cell>
          <cell r="L281" t="str">
            <v>403HPCAGE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</row>
        <row r="282">
          <cell r="A282" t="str">
            <v>589CA</v>
          </cell>
          <cell r="B282">
            <v>589</v>
          </cell>
          <cell r="C282" t="str">
            <v>CA</v>
          </cell>
          <cell r="D282">
            <v>59710.46</v>
          </cell>
          <cell r="F282" t="str">
            <v>589CA</v>
          </cell>
          <cell r="G282">
            <v>589</v>
          </cell>
          <cell r="H282" t="str">
            <v>CA</v>
          </cell>
          <cell r="I282">
            <v>59710.46</v>
          </cell>
          <cell r="L282" t="str">
            <v>403HPCAGW</v>
          </cell>
          <cell r="M282">
            <v>0</v>
          </cell>
          <cell r="N282">
            <v>0</v>
          </cell>
          <cell r="O282">
            <v>-6563311.4315231778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A283" t="str">
            <v>589ID</v>
          </cell>
          <cell r="B283">
            <v>589</v>
          </cell>
          <cell r="C283" t="str">
            <v>ID</v>
          </cell>
          <cell r="D283">
            <v>39337.339999999997</v>
          </cell>
          <cell r="F283" t="str">
            <v>589ID</v>
          </cell>
          <cell r="G283">
            <v>589</v>
          </cell>
          <cell r="H283" t="str">
            <v>ID</v>
          </cell>
          <cell r="I283">
            <v>39337.339999999997</v>
          </cell>
          <cell r="L283" t="str">
            <v>403HPSG</v>
          </cell>
          <cell r="M283">
            <v>0</v>
          </cell>
          <cell r="N283">
            <v>0</v>
          </cell>
          <cell r="O283">
            <v>2385778.0526578436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 t="str">
            <v>589OR</v>
          </cell>
          <cell r="B284">
            <v>589</v>
          </cell>
          <cell r="C284" t="str">
            <v>OR</v>
          </cell>
          <cell r="D284">
            <v>1590360.07</v>
          </cell>
          <cell r="F284" t="str">
            <v>589OR</v>
          </cell>
          <cell r="G284">
            <v>589</v>
          </cell>
          <cell r="H284" t="str">
            <v>OR</v>
          </cell>
          <cell r="I284">
            <v>1590360.07</v>
          </cell>
          <cell r="L284" t="str">
            <v>403OPCAGE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A285" t="str">
            <v>589SNPD</v>
          </cell>
          <cell r="B285">
            <v>589</v>
          </cell>
          <cell r="C285" t="str">
            <v>SNPD</v>
          </cell>
          <cell r="D285">
            <v>12973.37</v>
          </cell>
          <cell r="F285" t="str">
            <v>589SNPD</v>
          </cell>
          <cell r="G285">
            <v>589</v>
          </cell>
          <cell r="H285" t="str">
            <v>SNPD</v>
          </cell>
          <cell r="I285">
            <v>12973.37</v>
          </cell>
          <cell r="L285" t="str">
            <v>403OPCAGW</v>
          </cell>
          <cell r="M285">
            <v>0</v>
          </cell>
          <cell r="N285">
            <v>0</v>
          </cell>
          <cell r="O285">
            <v>-4692750.6891568294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6">
          <cell r="A286" t="str">
            <v>589UT</v>
          </cell>
          <cell r="B286">
            <v>589</v>
          </cell>
          <cell r="C286" t="str">
            <v>UT</v>
          </cell>
          <cell r="D286">
            <v>436938.34</v>
          </cell>
          <cell r="F286" t="str">
            <v>589UT</v>
          </cell>
          <cell r="G286">
            <v>589</v>
          </cell>
          <cell r="H286" t="str">
            <v>UT</v>
          </cell>
          <cell r="I286">
            <v>436938.34</v>
          </cell>
          <cell r="L286" t="str">
            <v>403OPSG</v>
          </cell>
          <cell r="M286">
            <v>0</v>
          </cell>
          <cell r="N286">
            <v>0</v>
          </cell>
          <cell r="O286">
            <v>13312684.231893834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</row>
        <row r="287">
          <cell r="A287" t="str">
            <v>589WA</v>
          </cell>
          <cell r="B287">
            <v>589</v>
          </cell>
          <cell r="C287" t="str">
            <v>WA</v>
          </cell>
          <cell r="D287">
            <v>145358.73000000001</v>
          </cell>
          <cell r="F287" t="str">
            <v>589WA</v>
          </cell>
          <cell r="G287">
            <v>589</v>
          </cell>
          <cell r="H287" t="str">
            <v>WA</v>
          </cell>
          <cell r="I287">
            <v>145358.73000000001</v>
          </cell>
          <cell r="L287" t="str">
            <v>403SPCAGE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</row>
        <row r="288">
          <cell r="A288" t="str">
            <v>589WYP</v>
          </cell>
          <cell r="B288">
            <v>589</v>
          </cell>
          <cell r="C288" t="str">
            <v>WYP</v>
          </cell>
          <cell r="D288">
            <v>487842.79</v>
          </cell>
          <cell r="F288" t="str">
            <v>589WYP</v>
          </cell>
          <cell r="G288">
            <v>589</v>
          </cell>
          <cell r="H288" t="str">
            <v>WYP</v>
          </cell>
          <cell r="I288">
            <v>487842.79</v>
          </cell>
          <cell r="L288" t="str">
            <v>403SPCAGW</v>
          </cell>
          <cell r="M288">
            <v>0</v>
          </cell>
          <cell r="N288">
            <v>0</v>
          </cell>
          <cell r="O288">
            <v>3338723.0168323522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</row>
        <row r="289">
          <cell r="A289" t="str">
            <v>589WYU</v>
          </cell>
          <cell r="B289">
            <v>589</v>
          </cell>
          <cell r="C289" t="str">
            <v>WYU</v>
          </cell>
          <cell r="D289">
            <v>87096.3</v>
          </cell>
          <cell r="F289" t="str">
            <v>589WYU</v>
          </cell>
          <cell r="G289">
            <v>589</v>
          </cell>
          <cell r="H289" t="str">
            <v>WYU</v>
          </cell>
          <cell r="I289">
            <v>87096.3</v>
          </cell>
          <cell r="L289" t="str">
            <v>403SPJBG</v>
          </cell>
          <cell r="M289">
            <v>0</v>
          </cell>
          <cell r="N289">
            <v>0</v>
          </cell>
          <cell r="O289">
            <v>54287750.774451457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A290" t="str">
            <v>590CA</v>
          </cell>
          <cell r="B290">
            <v>590</v>
          </cell>
          <cell r="C290" t="str">
            <v>CA</v>
          </cell>
          <cell r="D290">
            <v>125443.08</v>
          </cell>
          <cell r="F290" t="str">
            <v>590CA</v>
          </cell>
          <cell r="G290">
            <v>590</v>
          </cell>
          <cell r="H290" t="str">
            <v>CA</v>
          </cell>
          <cell r="I290">
            <v>125443.08</v>
          </cell>
          <cell r="L290" t="str">
            <v>403SPSG</v>
          </cell>
          <cell r="M290">
            <v>0</v>
          </cell>
          <cell r="N290">
            <v>0</v>
          </cell>
          <cell r="O290">
            <v>1090086.8112811148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</row>
        <row r="291">
          <cell r="A291" t="str">
            <v>590ID</v>
          </cell>
          <cell r="B291">
            <v>590</v>
          </cell>
          <cell r="C291" t="str">
            <v>ID</v>
          </cell>
          <cell r="D291">
            <v>148068.51999999999</v>
          </cell>
          <cell r="F291" t="str">
            <v>590ID</v>
          </cell>
          <cell r="G291">
            <v>590</v>
          </cell>
          <cell r="H291" t="str">
            <v>ID</v>
          </cell>
          <cell r="I291">
            <v>148068.51999999999</v>
          </cell>
          <cell r="L291" t="str">
            <v>403TPCAGE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 t="str">
            <v>590OR</v>
          </cell>
          <cell r="B292">
            <v>590</v>
          </cell>
          <cell r="C292" t="str">
            <v>OR</v>
          </cell>
          <cell r="D292">
            <v>948652.94</v>
          </cell>
          <cell r="F292" t="str">
            <v>590OR</v>
          </cell>
          <cell r="G292">
            <v>590</v>
          </cell>
          <cell r="H292" t="str">
            <v>OR</v>
          </cell>
          <cell r="I292">
            <v>948652.94</v>
          </cell>
          <cell r="L292" t="str">
            <v>403TPCAGW</v>
          </cell>
          <cell r="M292">
            <v>0</v>
          </cell>
          <cell r="N292">
            <v>0</v>
          </cell>
          <cell r="O292">
            <v>-5728562.1575725209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 t="str">
            <v>590SNPD</v>
          </cell>
          <cell r="B293">
            <v>590</v>
          </cell>
          <cell r="C293" t="str">
            <v>SNPD</v>
          </cell>
          <cell r="D293">
            <v>2489002.1</v>
          </cell>
          <cell r="F293" t="str">
            <v>590SNPD</v>
          </cell>
          <cell r="G293">
            <v>590</v>
          </cell>
          <cell r="H293" t="str">
            <v>SNPD</v>
          </cell>
          <cell r="I293">
            <v>2489002.1</v>
          </cell>
          <cell r="L293" t="str">
            <v>403TPJBG</v>
          </cell>
          <cell r="M293">
            <v>0</v>
          </cell>
          <cell r="N293">
            <v>0</v>
          </cell>
          <cell r="O293">
            <v>521506.22100414312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</row>
        <row r="294">
          <cell r="A294" t="str">
            <v>590UT</v>
          </cell>
          <cell r="B294">
            <v>590</v>
          </cell>
          <cell r="C294" t="str">
            <v>UT</v>
          </cell>
          <cell r="D294">
            <v>1486148.97</v>
          </cell>
          <cell r="F294" t="str">
            <v>590UT</v>
          </cell>
          <cell r="G294">
            <v>590</v>
          </cell>
          <cell r="H294" t="str">
            <v>UT</v>
          </cell>
          <cell r="I294">
            <v>1486148.97</v>
          </cell>
          <cell r="L294" t="str">
            <v>403TPSG</v>
          </cell>
          <cell r="M294">
            <v>0</v>
          </cell>
          <cell r="N294">
            <v>0</v>
          </cell>
          <cell r="O294">
            <v>11064446.021054668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</row>
        <row r="295">
          <cell r="A295" t="str">
            <v>590WA</v>
          </cell>
          <cell r="B295">
            <v>590</v>
          </cell>
          <cell r="C295" t="str">
            <v>WA</v>
          </cell>
          <cell r="D295">
            <v>209861.01</v>
          </cell>
          <cell r="F295" t="str">
            <v>590WA</v>
          </cell>
          <cell r="G295">
            <v>590</v>
          </cell>
          <cell r="H295" t="str">
            <v>WA</v>
          </cell>
          <cell r="I295">
            <v>209861.01</v>
          </cell>
          <cell r="L295" t="str">
            <v>404GPCN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 t="str">
            <v>590WYP</v>
          </cell>
          <cell r="B296">
            <v>590</v>
          </cell>
          <cell r="C296" t="str">
            <v>WYP</v>
          </cell>
          <cell r="D296">
            <v>533076.41</v>
          </cell>
          <cell r="F296" t="str">
            <v>590WYP</v>
          </cell>
          <cell r="G296">
            <v>590</v>
          </cell>
          <cell r="H296" t="str">
            <v>WYP</v>
          </cell>
          <cell r="I296">
            <v>533076.41</v>
          </cell>
          <cell r="L296" t="str">
            <v>404GPS</v>
          </cell>
          <cell r="M296">
            <v>0</v>
          </cell>
          <cell r="N296">
            <v>0</v>
          </cell>
          <cell r="O296">
            <v>-1526.1600000000035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</row>
        <row r="297">
          <cell r="A297" t="str">
            <v>591CA</v>
          </cell>
          <cell r="B297">
            <v>591</v>
          </cell>
          <cell r="C297" t="str">
            <v>CA</v>
          </cell>
          <cell r="D297">
            <v>46827.19</v>
          </cell>
          <cell r="F297" t="str">
            <v>591CA</v>
          </cell>
          <cell r="G297">
            <v>591</v>
          </cell>
          <cell r="H297" t="str">
            <v>CA</v>
          </cell>
          <cell r="I297">
            <v>46827.19</v>
          </cell>
          <cell r="L297" t="str">
            <v>404GPSO</v>
          </cell>
          <cell r="M297">
            <v>0</v>
          </cell>
          <cell r="N297">
            <v>0</v>
          </cell>
          <cell r="O297">
            <v>-374.02735307692325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</row>
        <row r="298">
          <cell r="A298" t="str">
            <v>591ID</v>
          </cell>
          <cell r="B298">
            <v>591</v>
          </cell>
          <cell r="C298" t="str">
            <v>ID</v>
          </cell>
          <cell r="D298">
            <v>126531.3</v>
          </cell>
          <cell r="F298" t="str">
            <v>591ID</v>
          </cell>
          <cell r="G298">
            <v>591</v>
          </cell>
          <cell r="H298" t="str">
            <v>ID</v>
          </cell>
          <cell r="I298">
            <v>126531.3</v>
          </cell>
          <cell r="L298" t="str">
            <v>404HPCAGE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</row>
        <row r="299">
          <cell r="A299" t="str">
            <v>591OR</v>
          </cell>
          <cell r="B299">
            <v>591</v>
          </cell>
          <cell r="C299" t="str">
            <v>OR</v>
          </cell>
          <cell r="D299">
            <v>438530.15</v>
          </cell>
          <cell r="F299" t="str">
            <v>591OR</v>
          </cell>
          <cell r="G299">
            <v>591</v>
          </cell>
          <cell r="H299" t="str">
            <v>OR</v>
          </cell>
          <cell r="I299">
            <v>438530.15</v>
          </cell>
          <cell r="L299" t="str">
            <v>404HPCAGW</v>
          </cell>
          <cell r="M299">
            <v>0</v>
          </cell>
          <cell r="N299">
            <v>0</v>
          </cell>
          <cell r="O299">
            <v>123.11298871157116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</row>
        <row r="300">
          <cell r="A300" t="str">
            <v>591SNPD</v>
          </cell>
          <cell r="B300">
            <v>591</v>
          </cell>
          <cell r="C300" t="str">
            <v>SNPD</v>
          </cell>
          <cell r="D300">
            <v>180851.52</v>
          </cell>
          <cell r="F300" t="str">
            <v>591SNPD</v>
          </cell>
          <cell r="G300">
            <v>591</v>
          </cell>
          <cell r="H300" t="str">
            <v>SNPD</v>
          </cell>
          <cell r="I300">
            <v>180851.52</v>
          </cell>
          <cell r="L300" t="str">
            <v>404IPCAEE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</row>
        <row r="301">
          <cell r="A301" t="str">
            <v>591UT</v>
          </cell>
          <cell r="B301">
            <v>591</v>
          </cell>
          <cell r="C301" t="str">
            <v>UT</v>
          </cell>
          <cell r="D301">
            <v>956304.67</v>
          </cell>
          <cell r="F301" t="str">
            <v>591UT</v>
          </cell>
          <cell r="G301">
            <v>591</v>
          </cell>
          <cell r="H301" t="str">
            <v>UT</v>
          </cell>
          <cell r="I301">
            <v>956304.67</v>
          </cell>
          <cell r="L301" t="str">
            <v>404IPCAGE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2">
          <cell r="A302" t="str">
            <v>591WA</v>
          </cell>
          <cell r="B302">
            <v>591</v>
          </cell>
          <cell r="C302" t="str">
            <v>WA</v>
          </cell>
          <cell r="D302">
            <v>120601.2</v>
          </cell>
          <cell r="F302" t="str">
            <v>591WA</v>
          </cell>
          <cell r="G302">
            <v>591</v>
          </cell>
          <cell r="H302" t="str">
            <v>WA</v>
          </cell>
          <cell r="I302">
            <v>120601.2</v>
          </cell>
          <cell r="L302" t="str">
            <v>404IPCAGW</v>
          </cell>
          <cell r="M302">
            <v>0</v>
          </cell>
          <cell r="N302">
            <v>0</v>
          </cell>
          <cell r="O302">
            <v>-2368514.1787840375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A303" t="str">
            <v>591WYP</v>
          </cell>
          <cell r="B303">
            <v>591</v>
          </cell>
          <cell r="C303" t="str">
            <v>WYP</v>
          </cell>
          <cell r="D303">
            <v>389343.13</v>
          </cell>
          <cell r="F303" t="str">
            <v>591WYP</v>
          </cell>
          <cell r="G303">
            <v>591</v>
          </cell>
          <cell r="H303" t="str">
            <v>WYP</v>
          </cell>
          <cell r="I303">
            <v>389343.13</v>
          </cell>
          <cell r="L303" t="str">
            <v>404IPCN</v>
          </cell>
          <cell r="M303">
            <v>0</v>
          </cell>
          <cell r="N303">
            <v>0</v>
          </cell>
          <cell r="O303">
            <v>64036.404070909208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 t="str">
            <v>591WYU</v>
          </cell>
          <cell r="B304">
            <v>591</v>
          </cell>
          <cell r="C304" t="str">
            <v>WYU</v>
          </cell>
          <cell r="D304">
            <v>71377.39</v>
          </cell>
          <cell r="F304" t="str">
            <v>591WYU</v>
          </cell>
          <cell r="G304">
            <v>591</v>
          </cell>
          <cell r="H304" t="str">
            <v>WYU</v>
          </cell>
          <cell r="I304">
            <v>71377.39</v>
          </cell>
          <cell r="L304" t="str">
            <v>404IPJBG</v>
          </cell>
          <cell r="M304">
            <v>0</v>
          </cell>
          <cell r="N304">
            <v>0</v>
          </cell>
          <cell r="O304">
            <v>62.437922679898911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</row>
        <row r="305">
          <cell r="A305" t="str">
            <v>592CA</v>
          </cell>
          <cell r="B305">
            <v>592</v>
          </cell>
          <cell r="C305" t="str">
            <v>CA</v>
          </cell>
          <cell r="D305">
            <v>230807.52</v>
          </cell>
          <cell r="F305" t="str">
            <v>592CA</v>
          </cell>
          <cell r="G305">
            <v>592</v>
          </cell>
          <cell r="H305" t="str">
            <v>CA</v>
          </cell>
          <cell r="I305">
            <v>230807.52</v>
          </cell>
          <cell r="L305" t="str">
            <v>404IPS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A306" t="str">
            <v>592ID</v>
          </cell>
          <cell r="B306">
            <v>592</v>
          </cell>
          <cell r="C306" t="str">
            <v>ID</v>
          </cell>
          <cell r="D306">
            <v>264372.90999999997</v>
          </cell>
          <cell r="F306" t="str">
            <v>592ID</v>
          </cell>
          <cell r="G306">
            <v>592</v>
          </cell>
          <cell r="H306" t="str">
            <v>ID</v>
          </cell>
          <cell r="I306">
            <v>264372.90999999997</v>
          </cell>
          <cell r="L306" t="str">
            <v>404IPSG</v>
          </cell>
          <cell r="M306">
            <v>0</v>
          </cell>
          <cell r="N306">
            <v>0</v>
          </cell>
          <cell r="O306">
            <v>-311786.98056166805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A307" t="str">
            <v>592OR</v>
          </cell>
          <cell r="B307">
            <v>592</v>
          </cell>
          <cell r="C307" t="str">
            <v>OR</v>
          </cell>
          <cell r="D307">
            <v>2644907.4900000002</v>
          </cell>
          <cell r="F307" t="str">
            <v>592OR</v>
          </cell>
          <cell r="G307">
            <v>592</v>
          </cell>
          <cell r="H307" t="str">
            <v>OR</v>
          </cell>
          <cell r="I307">
            <v>2644907.4900000002</v>
          </cell>
          <cell r="L307" t="str">
            <v>404IPSO</v>
          </cell>
          <cell r="M307">
            <v>0</v>
          </cell>
          <cell r="N307">
            <v>0</v>
          </cell>
          <cell r="O307">
            <v>365243.08188012394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</row>
        <row r="308">
          <cell r="A308" t="str">
            <v>592SNPD</v>
          </cell>
          <cell r="B308">
            <v>592</v>
          </cell>
          <cell r="C308" t="str">
            <v>SNPD</v>
          </cell>
          <cell r="D308">
            <v>1853389.51</v>
          </cell>
          <cell r="F308" t="str">
            <v>592SNPD</v>
          </cell>
          <cell r="G308">
            <v>592</v>
          </cell>
          <cell r="H308" t="str">
            <v>SNPD</v>
          </cell>
          <cell r="I308">
            <v>1853389.51</v>
          </cell>
          <cell r="L308" t="str">
            <v>404OPCAGE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 t="str">
            <v>592UT</v>
          </cell>
          <cell r="B309">
            <v>592</v>
          </cell>
          <cell r="C309" t="str">
            <v>UT</v>
          </cell>
          <cell r="D309">
            <v>3337201.61</v>
          </cell>
          <cell r="F309" t="str">
            <v>592UT</v>
          </cell>
          <cell r="G309">
            <v>592</v>
          </cell>
          <cell r="H309" t="str">
            <v>UT</v>
          </cell>
          <cell r="I309">
            <v>3337201.61</v>
          </cell>
          <cell r="L309" t="str">
            <v>407CAGW</v>
          </cell>
          <cell r="M309">
            <v>0</v>
          </cell>
          <cell r="N309">
            <v>0</v>
          </cell>
          <cell r="O309">
            <v>174337.46008776425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</row>
        <row r="310">
          <cell r="A310" t="str">
            <v>592WA</v>
          </cell>
          <cell r="B310">
            <v>592</v>
          </cell>
          <cell r="C310" t="str">
            <v>WA</v>
          </cell>
          <cell r="D310">
            <v>280275.90999999997</v>
          </cell>
          <cell r="F310" t="str">
            <v>592WA</v>
          </cell>
          <cell r="G310">
            <v>592</v>
          </cell>
          <cell r="H310" t="str">
            <v>WA</v>
          </cell>
          <cell r="I310">
            <v>280275.90999999997</v>
          </cell>
          <cell r="L310" t="str">
            <v>407JBG</v>
          </cell>
          <cell r="M310">
            <v>0</v>
          </cell>
          <cell r="N310">
            <v>0</v>
          </cell>
          <cell r="O310">
            <v>3526245.1742366794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</row>
        <row r="311">
          <cell r="A311" t="str">
            <v>592WYP</v>
          </cell>
          <cell r="B311">
            <v>592</v>
          </cell>
          <cell r="C311" t="str">
            <v>WYP</v>
          </cell>
          <cell r="D311">
            <v>987793.69</v>
          </cell>
          <cell r="F311" t="str">
            <v>592WYP</v>
          </cell>
          <cell r="G311">
            <v>592</v>
          </cell>
          <cell r="H311" t="str">
            <v>WYP</v>
          </cell>
          <cell r="I311">
            <v>987793.69</v>
          </cell>
          <cell r="L311" t="str">
            <v>407S</v>
          </cell>
          <cell r="M311">
            <v>0</v>
          </cell>
          <cell r="N311">
            <v>0</v>
          </cell>
          <cell r="O311">
            <v>573050.93356392439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</row>
        <row r="312">
          <cell r="A312" t="str">
            <v>592WYU</v>
          </cell>
          <cell r="B312">
            <v>592</v>
          </cell>
          <cell r="C312" t="str">
            <v>WYU</v>
          </cell>
          <cell r="D312">
            <v>95879.32</v>
          </cell>
          <cell r="F312" t="str">
            <v>592WYU</v>
          </cell>
          <cell r="G312">
            <v>592</v>
          </cell>
          <cell r="H312" t="str">
            <v>WYU</v>
          </cell>
          <cell r="I312">
            <v>95879.32</v>
          </cell>
          <cell r="L312" t="str">
            <v>408GPS</v>
          </cell>
          <cell r="M312">
            <v>0</v>
          </cell>
          <cell r="N312">
            <v>0</v>
          </cell>
          <cell r="O312">
            <v>2104479.6660802304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 t="str">
            <v>593CA</v>
          </cell>
          <cell r="B313">
            <v>593</v>
          </cell>
          <cell r="C313" t="str">
            <v>CA</v>
          </cell>
          <cell r="D313">
            <v>11023466.949999999</v>
          </cell>
          <cell r="F313" t="str">
            <v>593CA</v>
          </cell>
          <cell r="G313">
            <v>593</v>
          </cell>
          <cell r="H313" t="str">
            <v>CA</v>
          </cell>
          <cell r="I313">
            <v>11023466.949999999</v>
          </cell>
          <cell r="L313" t="str">
            <v>408S</v>
          </cell>
          <cell r="M313">
            <v>0</v>
          </cell>
          <cell r="N313">
            <v>0</v>
          </cell>
          <cell r="O313">
            <v>-253684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 t="str">
            <v>593ID</v>
          </cell>
          <cell r="B314">
            <v>593</v>
          </cell>
          <cell r="C314" t="str">
            <v>ID</v>
          </cell>
          <cell r="D314">
            <v>3597792.29</v>
          </cell>
          <cell r="F314" t="str">
            <v>593ID</v>
          </cell>
          <cell r="G314">
            <v>593</v>
          </cell>
          <cell r="H314" t="str">
            <v>ID</v>
          </cell>
          <cell r="I314">
            <v>3597792.29</v>
          </cell>
          <cell r="L314" t="str">
            <v>408SG</v>
          </cell>
          <cell r="M314">
            <v>0</v>
          </cell>
          <cell r="N314">
            <v>0</v>
          </cell>
          <cell r="O314">
            <v>180412.60365467297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 t="str">
            <v>593OR</v>
          </cell>
          <cell r="B315">
            <v>593</v>
          </cell>
          <cell r="C315" t="str">
            <v>OR</v>
          </cell>
          <cell r="D315">
            <v>27978321.579999998</v>
          </cell>
          <cell r="F315" t="str">
            <v>593OR</v>
          </cell>
          <cell r="G315">
            <v>593</v>
          </cell>
          <cell r="H315" t="str">
            <v>OR</v>
          </cell>
          <cell r="I315">
            <v>27978321.579999998</v>
          </cell>
          <cell r="L315" t="str">
            <v>40910CAGW</v>
          </cell>
          <cell r="M315">
            <v>0</v>
          </cell>
          <cell r="N315">
            <v>0</v>
          </cell>
          <cell r="O315">
            <v>1098570.6191871969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 t="str">
            <v>593SNPD</v>
          </cell>
          <cell r="B316">
            <v>593</v>
          </cell>
          <cell r="C316" t="str">
            <v>SNPD</v>
          </cell>
          <cell r="D316">
            <v>2197738.59</v>
          </cell>
          <cell r="F316" t="str">
            <v>593SNPD</v>
          </cell>
          <cell r="G316">
            <v>593</v>
          </cell>
          <cell r="H316" t="str">
            <v>SNPD</v>
          </cell>
          <cell r="I316">
            <v>2197738.59</v>
          </cell>
          <cell r="L316" t="str">
            <v>40910SG</v>
          </cell>
          <cell r="M316">
            <v>0</v>
          </cell>
          <cell r="N316">
            <v>0</v>
          </cell>
          <cell r="O316">
            <v>-15107365.283422492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 t="str">
            <v>593UT</v>
          </cell>
          <cell r="B317">
            <v>593</v>
          </cell>
          <cell r="C317" t="str">
            <v>UT</v>
          </cell>
          <cell r="D317">
            <v>33108488.16</v>
          </cell>
          <cell r="F317" t="str">
            <v>593UT</v>
          </cell>
          <cell r="G317">
            <v>593</v>
          </cell>
          <cell r="H317" t="str">
            <v>UT</v>
          </cell>
          <cell r="I317">
            <v>33108488.16</v>
          </cell>
          <cell r="L317" t="str">
            <v>41010CAEE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 t="str">
            <v>593WA</v>
          </cell>
          <cell r="B318">
            <v>593</v>
          </cell>
          <cell r="C318" t="str">
            <v>WA</v>
          </cell>
          <cell r="D318">
            <v>5186526.8099999996</v>
          </cell>
          <cell r="F318" t="str">
            <v>593WA</v>
          </cell>
          <cell r="G318">
            <v>593</v>
          </cell>
          <cell r="H318" t="str">
            <v>WA</v>
          </cell>
          <cell r="I318">
            <v>5186526.8099999996</v>
          </cell>
          <cell r="L318" t="str">
            <v>41010CAGE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 t="str">
            <v>593WYP</v>
          </cell>
          <cell r="B319">
            <v>593</v>
          </cell>
          <cell r="C319" t="str">
            <v>WYP</v>
          </cell>
          <cell r="D319">
            <v>5403594.0899999999</v>
          </cell>
          <cell r="F319" t="str">
            <v>593WYP</v>
          </cell>
          <cell r="G319">
            <v>593</v>
          </cell>
          <cell r="H319" t="str">
            <v>WYP</v>
          </cell>
          <cell r="I319">
            <v>5403594.0899999999</v>
          </cell>
          <cell r="L319" t="str">
            <v>41010CAGW</v>
          </cell>
          <cell r="M319">
            <v>0</v>
          </cell>
          <cell r="N319">
            <v>0</v>
          </cell>
          <cell r="O319">
            <v>558781.3367251422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 t="str">
            <v>593WYU</v>
          </cell>
          <cell r="B320">
            <v>593</v>
          </cell>
          <cell r="C320" t="str">
            <v>WYU</v>
          </cell>
          <cell r="D320">
            <v>809052.02</v>
          </cell>
          <cell r="F320" t="str">
            <v>593WYU</v>
          </cell>
          <cell r="G320">
            <v>593</v>
          </cell>
          <cell r="H320" t="str">
            <v>WYU</v>
          </cell>
          <cell r="I320">
            <v>809052.02</v>
          </cell>
          <cell r="L320" t="str">
            <v>41010CN</v>
          </cell>
          <cell r="M320">
            <v>0</v>
          </cell>
          <cell r="N320">
            <v>0</v>
          </cell>
          <cell r="O320">
            <v>-12430.30301094371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 t="str">
            <v>594CA</v>
          </cell>
          <cell r="B321">
            <v>594</v>
          </cell>
          <cell r="C321" t="str">
            <v>CA</v>
          </cell>
          <cell r="D321">
            <v>439797.14</v>
          </cell>
          <cell r="F321" t="str">
            <v>594CA</v>
          </cell>
          <cell r="G321">
            <v>594</v>
          </cell>
          <cell r="H321" t="str">
            <v>CA</v>
          </cell>
          <cell r="I321">
            <v>439797.14</v>
          </cell>
          <cell r="L321" t="str">
            <v>41010JBG</v>
          </cell>
          <cell r="M321">
            <v>0</v>
          </cell>
          <cell r="N321">
            <v>0</v>
          </cell>
          <cell r="O321">
            <v>2167648.8786045355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 t="str">
            <v>594ID</v>
          </cell>
          <cell r="B322">
            <v>594</v>
          </cell>
          <cell r="C322" t="str">
            <v>ID</v>
          </cell>
          <cell r="D322">
            <v>865416.49</v>
          </cell>
          <cell r="F322" t="str">
            <v>594ID</v>
          </cell>
          <cell r="G322">
            <v>594</v>
          </cell>
          <cell r="H322" t="str">
            <v>ID</v>
          </cell>
          <cell r="I322">
            <v>865416.49</v>
          </cell>
          <cell r="L322" t="str">
            <v>41010S</v>
          </cell>
          <cell r="M322">
            <v>0</v>
          </cell>
          <cell r="N322">
            <v>0</v>
          </cell>
          <cell r="O322">
            <v>1731860.6372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 t="str">
            <v>594OR</v>
          </cell>
          <cell r="B323">
            <v>594</v>
          </cell>
          <cell r="C323" t="str">
            <v>OR</v>
          </cell>
          <cell r="D323">
            <v>6234962.9000000004</v>
          </cell>
          <cell r="F323" t="str">
            <v>594OR</v>
          </cell>
          <cell r="G323">
            <v>594</v>
          </cell>
          <cell r="H323" t="str">
            <v>OR</v>
          </cell>
          <cell r="I323">
            <v>6234962.9000000004</v>
          </cell>
          <cell r="L323" t="str">
            <v>41010SG</v>
          </cell>
          <cell r="M323">
            <v>0</v>
          </cell>
          <cell r="N323">
            <v>0</v>
          </cell>
          <cell r="O323">
            <v>5140555.9557269607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 t="str">
            <v>594SNPD</v>
          </cell>
          <cell r="B324">
            <v>594</v>
          </cell>
          <cell r="C324" t="str">
            <v>SNPD</v>
          </cell>
          <cell r="D324">
            <v>24640.67</v>
          </cell>
          <cell r="F324" t="str">
            <v>594SNPD</v>
          </cell>
          <cell r="G324">
            <v>594</v>
          </cell>
          <cell r="H324" t="str">
            <v>SNPD</v>
          </cell>
          <cell r="I324">
            <v>24640.67</v>
          </cell>
          <cell r="L324" t="str">
            <v>41010SO</v>
          </cell>
          <cell r="M324">
            <v>0</v>
          </cell>
          <cell r="N324">
            <v>0</v>
          </cell>
          <cell r="O324">
            <v>81240.984161380591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 t="str">
            <v>594UT</v>
          </cell>
          <cell r="B325">
            <v>594</v>
          </cell>
          <cell r="C325" t="str">
            <v>UT</v>
          </cell>
          <cell r="D325">
            <v>14953597.539999999</v>
          </cell>
          <cell r="F325" t="str">
            <v>594UT</v>
          </cell>
          <cell r="G325">
            <v>594</v>
          </cell>
          <cell r="H325" t="str">
            <v>UT</v>
          </cell>
          <cell r="I325">
            <v>14953597.539999999</v>
          </cell>
          <cell r="L325" t="str">
            <v>41010TAXDEPR</v>
          </cell>
          <cell r="M325">
            <v>0</v>
          </cell>
          <cell r="N325">
            <v>0</v>
          </cell>
          <cell r="O325">
            <v>4405949.3679882642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 t="str">
            <v>594WA</v>
          </cell>
          <cell r="B326">
            <v>594</v>
          </cell>
          <cell r="C326" t="str">
            <v>WA</v>
          </cell>
          <cell r="D326">
            <v>1200598.98</v>
          </cell>
          <cell r="F326" t="str">
            <v>594WA</v>
          </cell>
          <cell r="G326">
            <v>594</v>
          </cell>
          <cell r="H326" t="str">
            <v>WA</v>
          </cell>
          <cell r="I326">
            <v>1200598.98</v>
          </cell>
          <cell r="L326" t="str">
            <v>41110CAGW</v>
          </cell>
          <cell r="M326">
            <v>0</v>
          </cell>
          <cell r="N326">
            <v>0</v>
          </cell>
          <cell r="O326">
            <v>-1158644.9761725278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 t="str">
            <v>594WYP</v>
          </cell>
          <cell r="B327">
            <v>594</v>
          </cell>
          <cell r="C327" t="str">
            <v>WYP</v>
          </cell>
          <cell r="D327">
            <v>1809322.93</v>
          </cell>
          <cell r="F327" t="str">
            <v>594WYP</v>
          </cell>
          <cell r="G327">
            <v>594</v>
          </cell>
          <cell r="H327" t="str">
            <v>WYP</v>
          </cell>
          <cell r="I327">
            <v>1809322.93</v>
          </cell>
          <cell r="L327" t="str">
            <v>41110JBG</v>
          </cell>
          <cell r="M327">
            <v>0</v>
          </cell>
          <cell r="N327">
            <v>0</v>
          </cell>
          <cell r="O327">
            <v>-17140149.462375358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 t="str">
            <v>594WYU</v>
          </cell>
          <cell r="B328">
            <v>594</v>
          </cell>
          <cell r="C328" t="str">
            <v>WYU</v>
          </cell>
          <cell r="D328">
            <v>245840.81</v>
          </cell>
          <cell r="F328" t="str">
            <v>594WYU</v>
          </cell>
          <cell r="G328">
            <v>594</v>
          </cell>
          <cell r="H328" t="str">
            <v>WYU</v>
          </cell>
          <cell r="I328">
            <v>245840.81</v>
          </cell>
          <cell r="L328" t="str">
            <v>41110S</v>
          </cell>
          <cell r="M328">
            <v>0</v>
          </cell>
          <cell r="N328">
            <v>0</v>
          </cell>
          <cell r="O328">
            <v>-7697093.0999999996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 t="str">
            <v>595CA</v>
          </cell>
          <cell r="B329">
            <v>595</v>
          </cell>
          <cell r="C329" t="str">
            <v>CA</v>
          </cell>
          <cell r="D329">
            <v>0</v>
          </cell>
          <cell r="F329" t="str">
            <v>595CA</v>
          </cell>
          <cell r="G329">
            <v>595</v>
          </cell>
          <cell r="H329" t="str">
            <v>CA</v>
          </cell>
          <cell r="I329">
            <v>0</v>
          </cell>
          <cell r="L329" t="str">
            <v>41110SCHMDEXP</v>
          </cell>
          <cell r="M329">
            <v>0</v>
          </cell>
          <cell r="N329">
            <v>0</v>
          </cell>
          <cell r="O329">
            <v>3009204.4824821595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 t="str">
            <v>595ID</v>
          </cell>
          <cell r="B330">
            <v>595</v>
          </cell>
          <cell r="C330" t="str">
            <v>ID</v>
          </cell>
          <cell r="D330">
            <v>0</v>
          </cell>
          <cell r="F330" t="str">
            <v>595ID</v>
          </cell>
          <cell r="G330">
            <v>595</v>
          </cell>
          <cell r="H330" t="str">
            <v>ID</v>
          </cell>
          <cell r="I330">
            <v>0</v>
          </cell>
          <cell r="L330" t="str">
            <v>41110SG</v>
          </cell>
          <cell r="M330">
            <v>0</v>
          </cell>
          <cell r="N330">
            <v>0</v>
          </cell>
          <cell r="O330">
            <v>31200.986820867693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 t="str">
            <v>595OR</v>
          </cell>
          <cell r="B331">
            <v>595</v>
          </cell>
          <cell r="C331" t="str">
            <v>OR</v>
          </cell>
          <cell r="D331">
            <v>0</v>
          </cell>
          <cell r="F331" t="str">
            <v>595OR</v>
          </cell>
          <cell r="G331">
            <v>595</v>
          </cell>
          <cell r="H331" t="str">
            <v>OR</v>
          </cell>
          <cell r="I331">
            <v>0</v>
          </cell>
          <cell r="L331" t="str">
            <v>41110SO</v>
          </cell>
          <cell r="M331">
            <v>0</v>
          </cell>
          <cell r="N331">
            <v>0</v>
          </cell>
          <cell r="O331">
            <v>7366.979001068712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 t="str">
            <v>595SNPD</v>
          </cell>
          <cell r="B332">
            <v>595</v>
          </cell>
          <cell r="C332" t="str">
            <v>SNPD</v>
          </cell>
          <cell r="D332">
            <v>957890.76</v>
          </cell>
          <cell r="F332" t="str">
            <v>595SNPD</v>
          </cell>
          <cell r="G332">
            <v>595</v>
          </cell>
          <cell r="H332" t="str">
            <v>SNPD</v>
          </cell>
          <cell r="I332">
            <v>957890.76</v>
          </cell>
          <cell r="L332" t="str">
            <v>419SNP</v>
          </cell>
          <cell r="M332">
            <v>0</v>
          </cell>
          <cell r="N332">
            <v>0</v>
          </cell>
          <cell r="O332">
            <v>-4620.2408263712532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 t="str">
            <v>595UT</v>
          </cell>
          <cell r="B333">
            <v>595</v>
          </cell>
          <cell r="C333" t="str">
            <v>UT</v>
          </cell>
          <cell r="D333">
            <v>0</v>
          </cell>
          <cell r="F333" t="str">
            <v>595UT</v>
          </cell>
          <cell r="G333">
            <v>595</v>
          </cell>
          <cell r="H333" t="str">
            <v>UT</v>
          </cell>
          <cell r="I333">
            <v>0</v>
          </cell>
          <cell r="L333" t="str">
            <v>421CAGE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 t="str">
            <v>595WA</v>
          </cell>
          <cell r="B334">
            <v>595</v>
          </cell>
          <cell r="C334" t="str">
            <v>WA</v>
          </cell>
          <cell r="D334">
            <v>0</v>
          </cell>
          <cell r="F334" t="str">
            <v>595WA</v>
          </cell>
          <cell r="G334">
            <v>595</v>
          </cell>
          <cell r="H334" t="str">
            <v>WA</v>
          </cell>
          <cell r="I334">
            <v>0</v>
          </cell>
          <cell r="L334" t="str">
            <v>421S</v>
          </cell>
          <cell r="M334">
            <v>0</v>
          </cell>
          <cell r="N334">
            <v>0</v>
          </cell>
          <cell r="O334">
            <v>-61.68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 t="str">
            <v>595WYU</v>
          </cell>
          <cell r="B335">
            <v>595</v>
          </cell>
          <cell r="C335" t="str">
            <v>WYU</v>
          </cell>
          <cell r="D335">
            <v>0</v>
          </cell>
          <cell r="F335" t="str">
            <v>595WYU</v>
          </cell>
          <cell r="G335">
            <v>595</v>
          </cell>
          <cell r="H335" t="str">
            <v>WYU</v>
          </cell>
          <cell r="I335">
            <v>0</v>
          </cell>
          <cell r="L335" t="str">
            <v>421SO</v>
          </cell>
          <cell r="M335">
            <v>0</v>
          </cell>
          <cell r="N335">
            <v>0</v>
          </cell>
          <cell r="O335">
            <v>265210.97931887087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 t="str">
            <v>596CA</v>
          </cell>
          <cell r="B336">
            <v>596</v>
          </cell>
          <cell r="C336" t="str">
            <v>CA</v>
          </cell>
          <cell r="D336">
            <v>82411.03</v>
          </cell>
          <cell r="F336" t="str">
            <v>596CA</v>
          </cell>
          <cell r="G336">
            <v>596</v>
          </cell>
          <cell r="H336" t="str">
            <v>CA</v>
          </cell>
          <cell r="I336">
            <v>82411.03</v>
          </cell>
          <cell r="L336" t="str">
            <v>427S</v>
          </cell>
          <cell r="M336">
            <v>0</v>
          </cell>
          <cell r="N336">
            <v>0</v>
          </cell>
          <cell r="O336">
            <v>5168181.4787926823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 t="str">
            <v>596ID</v>
          </cell>
          <cell r="B337">
            <v>596</v>
          </cell>
          <cell r="C337" t="str">
            <v>ID</v>
          </cell>
          <cell r="D337">
            <v>93989.31</v>
          </cell>
          <cell r="F337" t="str">
            <v>596ID</v>
          </cell>
          <cell r="G337">
            <v>596</v>
          </cell>
          <cell r="H337" t="str">
            <v>ID</v>
          </cell>
          <cell r="I337">
            <v>93989.31</v>
          </cell>
          <cell r="L337" t="str">
            <v>4311S</v>
          </cell>
          <cell r="M337">
            <v>0</v>
          </cell>
          <cell r="N337">
            <v>0</v>
          </cell>
          <cell r="O337">
            <v>60419.600000000006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 t="str">
            <v>596OR</v>
          </cell>
          <cell r="B338">
            <v>596</v>
          </cell>
          <cell r="C338" t="str">
            <v>OR</v>
          </cell>
          <cell r="D338">
            <v>849568.93</v>
          </cell>
          <cell r="F338" t="str">
            <v>596OR</v>
          </cell>
          <cell r="G338">
            <v>596</v>
          </cell>
          <cell r="H338" t="str">
            <v>OR</v>
          </cell>
          <cell r="I338">
            <v>849568.93</v>
          </cell>
          <cell r="L338" t="str">
            <v>440S</v>
          </cell>
          <cell r="M338">
            <v>0</v>
          </cell>
          <cell r="N338">
            <v>0</v>
          </cell>
          <cell r="O338">
            <v>12934518.4316839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 t="str">
            <v>596UT</v>
          </cell>
          <cell r="B339">
            <v>596</v>
          </cell>
          <cell r="C339" t="str">
            <v>UT</v>
          </cell>
          <cell r="D339">
            <v>1272348.92</v>
          </cell>
          <cell r="F339" t="str">
            <v>596UT</v>
          </cell>
          <cell r="G339">
            <v>596</v>
          </cell>
          <cell r="H339" t="str">
            <v>UT</v>
          </cell>
          <cell r="I339">
            <v>1272348.92</v>
          </cell>
          <cell r="L339" t="str">
            <v>442S</v>
          </cell>
          <cell r="M339">
            <v>0</v>
          </cell>
          <cell r="N339">
            <v>0</v>
          </cell>
          <cell r="O339">
            <v>26976762.590316184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 t="str">
            <v>596WA</v>
          </cell>
          <cell r="B340">
            <v>596</v>
          </cell>
          <cell r="C340" t="str">
            <v>WA</v>
          </cell>
          <cell r="D340">
            <v>140544.63</v>
          </cell>
          <cell r="F340" t="str">
            <v>596WA</v>
          </cell>
          <cell r="G340">
            <v>596</v>
          </cell>
          <cell r="H340" t="str">
            <v>WA</v>
          </cell>
          <cell r="I340">
            <v>140544.63</v>
          </cell>
          <cell r="L340" t="str">
            <v>444S</v>
          </cell>
          <cell r="M340">
            <v>0</v>
          </cell>
          <cell r="N340">
            <v>0</v>
          </cell>
          <cell r="O340">
            <v>112028.35877330475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 t="str">
            <v>596WYP</v>
          </cell>
          <cell r="B341">
            <v>596</v>
          </cell>
          <cell r="C341" t="str">
            <v>WYP</v>
          </cell>
          <cell r="D341">
            <v>355115.53</v>
          </cell>
          <cell r="F341" t="str">
            <v>596WYP</v>
          </cell>
          <cell r="G341">
            <v>596</v>
          </cell>
          <cell r="H341" t="str">
            <v>WYP</v>
          </cell>
          <cell r="I341">
            <v>355115.53</v>
          </cell>
          <cell r="L341" t="str">
            <v>445S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 t="str">
            <v>596WYU</v>
          </cell>
          <cell r="B342">
            <v>596</v>
          </cell>
          <cell r="C342" t="str">
            <v>WYU</v>
          </cell>
          <cell r="D342">
            <v>113902.99</v>
          </cell>
          <cell r="F342" t="str">
            <v>596WYU</v>
          </cell>
          <cell r="G342">
            <v>596</v>
          </cell>
          <cell r="H342" t="str">
            <v>WYU</v>
          </cell>
          <cell r="I342">
            <v>113902.99</v>
          </cell>
          <cell r="L342" t="str">
            <v>447NPCCAEW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 t="str">
            <v>597CA</v>
          </cell>
          <cell r="B343">
            <v>597</v>
          </cell>
          <cell r="C343" t="str">
            <v>CA</v>
          </cell>
          <cell r="D343">
            <v>20473.3</v>
          </cell>
          <cell r="F343" t="str">
            <v>597CA</v>
          </cell>
          <cell r="G343">
            <v>597</v>
          </cell>
          <cell r="H343" t="str">
            <v>CA</v>
          </cell>
          <cell r="I343">
            <v>20473.3</v>
          </cell>
          <cell r="L343" t="str">
            <v>447NPCCAGW</v>
          </cell>
          <cell r="M343">
            <v>0</v>
          </cell>
          <cell r="N343">
            <v>0</v>
          </cell>
          <cell r="O343">
            <v>-372719.74523370899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 t="str">
            <v>597ID</v>
          </cell>
          <cell r="B344">
            <v>597</v>
          </cell>
          <cell r="C344" t="str">
            <v>ID</v>
          </cell>
          <cell r="D344">
            <v>40275.51</v>
          </cell>
          <cell r="F344" t="str">
            <v>597ID</v>
          </cell>
          <cell r="G344">
            <v>597</v>
          </cell>
          <cell r="H344" t="str">
            <v>ID</v>
          </cell>
          <cell r="I344">
            <v>40275.51</v>
          </cell>
          <cell r="L344" t="str">
            <v>447NPCS</v>
          </cell>
          <cell r="M344">
            <v>0</v>
          </cell>
          <cell r="N344">
            <v>0</v>
          </cell>
          <cell r="O344">
            <v>-14476811.784625905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 t="str">
            <v>597OR</v>
          </cell>
          <cell r="B345">
            <v>597</v>
          </cell>
          <cell r="C345" t="str">
            <v>OR</v>
          </cell>
          <cell r="D345">
            <v>258545.42</v>
          </cell>
          <cell r="F345" t="str">
            <v>597OR</v>
          </cell>
          <cell r="G345">
            <v>597</v>
          </cell>
          <cell r="H345" t="str">
            <v>OR</v>
          </cell>
          <cell r="I345">
            <v>258545.42</v>
          </cell>
          <cell r="L345" t="str">
            <v>451S</v>
          </cell>
          <cell r="M345">
            <v>0</v>
          </cell>
          <cell r="N345">
            <v>0</v>
          </cell>
          <cell r="O345">
            <v>-427912.20158807386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 t="str">
            <v>597SNPD</v>
          </cell>
          <cell r="B346">
            <v>597</v>
          </cell>
          <cell r="C346" t="str">
            <v>SNPD</v>
          </cell>
          <cell r="D346">
            <v>-265352.82</v>
          </cell>
          <cell r="F346" t="str">
            <v>597SNPD</v>
          </cell>
          <cell r="G346">
            <v>597</v>
          </cell>
          <cell r="H346" t="str">
            <v>SNPD</v>
          </cell>
          <cell r="I346">
            <v>-265352.82</v>
          </cell>
          <cell r="L346" t="str">
            <v>456CAGE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 t="str">
            <v>597UT</v>
          </cell>
          <cell r="B347">
            <v>597</v>
          </cell>
          <cell r="C347" t="str">
            <v>UT</v>
          </cell>
          <cell r="D347">
            <v>240303.66</v>
          </cell>
          <cell r="F347" t="str">
            <v>597UT</v>
          </cell>
          <cell r="G347">
            <v>597</v>
          </cell>
          <cell r="H347" t="str">
            <v>UT</v>
          </cell>
          <cell r="I347">
            <v>240303.66</v>
          </cell>
          <cell r="L347" t="str">
            <v>456CAGW</v>
          </cell>
          <cell r="M347">
            <v>0</v>
          </cell>
          <cell r="N347">
            <v>0</v>
          </cell>
          <cell r="O347">
            <v>-9999.7793424724368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 t="str">
            <v>597WA</v>
          </cell>
          <cell r="B348">
            <v>597</v>
          </cell>
          <cell r="C348" t="str">
            <v>WA</v>
          </cell>
          <cell r="D348">
            <v>32049.69</v>
          </cell>
          <cell r="F348" t="str">
            <v>597WA</v>
          </cell>
          <cell r="G348">
            <v>597</v>
          </cell>
          <cell r="H348" t="str">
            <v>WA</v>
          </cell>
          <cell r="I348">
            <v>32049.69</v>
          </cell>
          <cell r="L348" t="str">
            <v>456S</v>
          </cell>
          <cell r="M348">
            <v>0</v>
          </cell>
          <cell r="N348">
            <v>0</v>
          </cell>
          <cell r="O348">
            <v>47809.260000000009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597WYP</v>
          </cell>
          <cell r="B349">
            <v>597</v>
          </cell>
          <cell r="C349" t="str">
            <v>WYP</v>
          </cell>
          <cell r="D349">
            <v>35805.47</v>
          </cell>
          <cell r="F349" t="str">
            <v>597WYP</v>
          </cell>
          <cell r="G349">
            <v>597</v>
          </cell>
          <cell r="H349" t="str">
            <v>WYP</v>
          </cell>
          <cell r="I349">
            <v>35805.47</v>
          </cell>
          <cell r="L349" t="str">
            <v>456SG</v>
          </cell>
          <cell r="M349">
            <v>0</v>
          </cell>
          <cell r="N349">
            <v>0</v>
          </cell>
          <cell r="O349">
            <v>9206733.6732749734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597WYU</v>
          </cell>
          <cell r="B350">
            <v>597</v>
          </cell>
          <cell r="C350" t="str">
            <v>WYU</v>
          </cell>
          <cell r="D350">
            <v>14281.5</v>
          </cell>
          <cell r="F350" t="str">
            <v>597WYU</v>
          </cell>
          <cell r="G350">
            <v>597</v>
          </cell>
          <cell r="H350" t="str">
            <v>WYU</v>
          </cell>
          <cell r="I350">
            <v>14281.5</v>
          </cell>
          <cell r="L350" t="str">
            <v>456WRE</v>
          </cell>
          <cell r="M350">
            <v>0</v>
          </cell>
          <cell r="N350">
            <v>0</v>
          </cell>
          <cell r="O350">
            <v>-857882.39441257808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 t="str">
            <v>598CA</v>
          </cell>
          <cell r="B351">
            <v>598</v>
          </cell>
          <cell r="C351" t="str">
            <v>CA</v>
          </cell>
          <cell r="D351">
            <v>68513.279999999999</v>
          </cell>
          <cell r="F351" t="str">
            <v>598CA</v>
          </cell>
          <cell r="G351">
            <v>598</v>
          </cell>
          <cell r="H351" t="str">
            <v>CA</v>
          </cell>
          <cell r="I351">
            <v>68513.279999999999</v>
          </cell>
          <cell r="L351" t="str">
            <v>456WRG</v>
          </cell>
          <cell r="M351">
            <v>0</v>
          </cell>
          <cell r="N351">
            <v>0</v>
          </cell>
          <cell r="O351">
            <v>-4729005.2932926398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 t="str">
            <v>598ID</v>
          </cell>
          <cell r="B352">
            <v>598</v>
          </cell>
          <cell r="C352" t="str">
            <v>ID</v>
          </cell>
          <cell r="D352">
            <v>82521.66</v>
          </cell>
          <cell r="F352" t="str">
            <v>598ID</v>
          </cell>
          <cell r="G352">
            <v>598</v>
          </cell>
          <cell r="H352" t="str">
            <v>ID</v>
          </cell>
          <cell r="I352">
            <v>82521.66</v>
          </cell>
          <cell r="L352" t="str">
            <v>500CAGE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 t="str">
            <v>598OR</v>
          </cell>
          <cell r="B353">
            <v>598</v>
          </cell>
          <cell r="C353" t="str">
            <v>OR</v>
          </cell>
          <cell r="D353">
            <v>619578.43000000005</v>
          </cell>
          <cell r="F353" t="str">
            <v>598OR</v>
          </cell>
          <cell r="G353">
            <v>598</v>
          </cell>
          <cell r="H353" t="str">
            <v>OR</v>
          </cell>
          <cell r="I353">
            <v>619578.43000000005</v>
          </cell>
          <cell r="L353" t="str">
            <v>500CAGW</v>
          </cell>
          <cell r="M353">
            <v>0</v>
          </cell>
          <cell r="N353">
            <v>0</v>
          </cell>
          <cell r="O353">
            <v>-2156.2262297734023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 t="str">
            <v>598SNPD</v>
          </cell>
          <cell r="B354">
            <v>598</v>
          </cell>
          <cell r="C354" t="str">
            <v>SNPD</v>
          </cell>
          <cell r="D354">
            <v>3397284.68</v>
          </cell>
          <cell r="F354" t="str">
            <v>598SNPD</v>
          </cell>
          <cell r="G354">
            <v>598</v>
          </cell>
          <cell r="H354" t="str">
            <v>SNPD</v>
          </cell>
          <cell r="I354">
            <v>3397284.68</v>
          </cell>
          <cell r="L354" t="str">
            <v>500JBG</v>
          </cell>
          <cell r="M354">
            <v>0</v>
          </cell>
          <cell r="N354">
            <v>0</v>
          </cell>
          <cell r="O354">
            <v>24798.145810665763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 t="str">
            <v>598UT</v>
          </cell>
          <cell r="B355">
            <v>598</v>
          </cell>
          <cell r="C355" t="str">
            <v>UT</v>
          </cell>
          <cell r="D355">
            <v>672326.44</v>
          </cell>
          <cell r="F355" t="str">
            <v>598UT</v>
          </cell>
          <cell r="G355">
            <v>598</v>
          </cell>
          <cell r="H355" t="str">
            <v>UT</v>
          </cell>
          <cell r="I355">
            <v>672326.44</v>
          </cell>
          <cell r="L355" t="str">
            <v>500SG</v>
          </cell>
          <cell r="M355">
            <v>0</v>
          </cell>
          <cell r="N355">
            <v>0</v>
          </cell>
          <cell r="O355">
            <v>1349.0666668767151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 t="str">
            <v>598WA</v>
          </cell>
          <cell r="B356">
            <v>598</v>
          </cell>
          <cell r="C356" t="str">
            <v>WA</v>
          </cell>
          <cell r="D356">
            <v>127521.79</v>
          </cell>
          <cell r="F356" t="str">
            <v>598WA</v>
          </cell>
          <cell r="G356">
            <v>598</v>
          </cell>
          <cell r="H356" t="str">
            <v>WA</v>
          </cell>
          <cell r="I356">
            <v>127521.79</v>
          </cell>
          <cell r="L356" t="str">
            <v>501CAEE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 t="str">
            <v>598WYP</v>
          </cell>
          <cell r="B357">
            <v>598</v>
          </cell>
          <cell r="C357" t="str">
            <v>WYP</v>
          </cell>
          <cell r="D357">
            <v>184975.28</v>
          </cell>
          <cell r="F357" t="str">
            <v>598WYP</v>
          </cell>
          <cell r="G357">
            <v>598</v>
          </cell>
          <cell r="H357" t="str">
            <v>WYP</v>
          </cell>
          <cell r="I357">
            <v>184975.28</v>
          </cell>
          <cell r="L357" t="str">
            <v>501CAGW</v>
          </cell>
          <cell r="M357">
            <v>0</v>
          </cell>
          <cell r="N357">
            <v>0</v>
          </cell>
          <cell r="O357">
            <v>-91916.684043498521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 t="str">
            <v>901CA</v>
          </cell>
          <cell r="B358">
            <v>901</v>
          </cell>
          <cell r="C358" t="str">
            <v>CA</v>
          </cell>
          <cell r="D358">
            <v>0</v>
          </cell>
          <cell r="F358" t="str">
            <v>901CA</v>
          </cell>
          <cell r="G358">
            <v>901</v>
          </cell>
          <cell r="H358" t="str">
            <v>CA</v>
          </cell>
          <cell r="I358">
            <v>0</v>
          </cell>
          <cell r="L358" t="str">
            <v>501JBE</v>
          </cell>
          <cell r="M358">
            <v>0</v>
          </cell>
          <cell r="N358">
            <v>0</v>
          </cell>
          <cell r="O358">
            <v>3966.3225690023019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 t="str">
            <v>901CN</v>
          </cell>
          <cell r="B359">
            <v>901</v>
          </cell>
          <cell r="C359" t="str">
            <v>CN</v>
          </cell>
          <cell r="D359">
            <v>2689357.41</v>
          </cell>
          <cell r="F359" t="str">
            <v>901CN</v>
          </cell>
          <cell r="G359">
            <v>901</v>
          </cell>
          <cell r="H359" t="str">
            <v>CN</v>
          </cell>
          <cell r="I359">
            <v>2689357.41</v>
          </cell>
          <cell r="L359" t="str">
            <v>501JBG</v>
          </cell>
          <cell r="M359">
            <v>0</v>
          </cell>
          <cell r="N359">
            <v>0</v>
          </cell>
          <cell r="O359">
            <v>2549407.9127013339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 t="str">
            <v>901OR</v>
          </cell>
          <cell r="B360">
            <v>901</v>
          </cell>
          <cell r="C360" t="str">
            <v>OR</v>
          </cell>
          <cell r="D360">
            <v>0</v>
          </cell>
          <cell r="F360" t="str">
            <v>901OR</v>
          </cell>
          <cell r="G360">
            <v>901</v>
          </cell>
          <cell r="H360" t="str">
            <v>OR</v>
          </cell>
          <cell r="I360">
            <v>0</v>
          </cell>
          <cell r="L360" t="str">
            <v>501NPCCAEW</v>
          </cell>
          <cell r="M360">
            <v>0</v>
          </cell>
          <cell r="N360">
            <v>0</v>
          </cell>
          <cell r="O360">
            <v>-1215724.1705464125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 t="str">
            <v>901WA</v>
          </cell>
          <cell r="B361">
            <v>901</v>
          </cell>
          <cell r="C361" t="str">
            <v>WA</v>
          </cell>
          <cell r="D361">
            <v>0</v>
          </cell>
          <cell r="F361" t="str">
            <v>901WA</v>
          </cell>
          <cell r="G361">
            <v>901</v>
          </cell>
          <cell r="H361" t="str">
            <v>WA</v>
          </cell>
          <cell r="I361">
            <v>0</v>
          </cell>
          <cell r="L361" t="str">
            <v>501NPCS</v>
          </cell>
          <cell r="M361">
            <v>0</v>
          </cell>
          <cell r="N361">
            <v>0</v>
          </cell>
          <cell r="O361">
            <v>-4714257.427668673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 t="str">
            <v>901WYP</v>
          </cell>
          <cell r="B362">
            <v>901</v>
          </cell>
          <cell r="C362" t="str">
            <v>WYP</v>
          </cell>
          <cell r="D362">
            <v>177.74</v>
          </cell>
          <cell r="F362" t="str">
            <v>901WYP</v>
          </cell>
          <cell r="G362">
            <v>901</v>
          </cell>
          <cell r="H362" t="str">
            <v>WYP</v>
          </cell>
          <cell r="I362">
            <v>177.74</v>
          </cell>
          <cell r="L362" t="str">
            <v>502CAGW</v>
          </cell>
          <cell r="M362">
            <v>0</v>
          </cell>
          <cell r="N362">
            <v>0</v>
          </cell>
          <cell r="O362">
            <v>-67166.844788615243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 t="str">
            <v>902CA</v>
          </cell>
          <cell r="B363">
            <v>902</v>
          </cell>
          <cell r="C363" t="str">
            <v>CA</v>
          </cell>
          <cell r="D363">
            <v>658728.35</v>
          </cell>
          <cell r="F363" t="str">
            <v>902CA</v>
          </cell>
          <cell r="G363">
            <v>902</v>
          </cell>
          <cell r="H363" t="str">
            <v>CA</v>
          </cell>
          <cell r="I363">
            <v>658728.35</v>
          </cell>
          <cell r="L363" t="str">
            <v>503CAEE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 t="str">
            <v>902CN</v>
          </cell>
          <cell r="B364">
            <v>902</v>
          </cell>
          <cell r="C364" t="str">
            <v>CN</v>
          </cell>
          <cell r="D364">
            <v>743635.02</v>
          </cell>
          <cell r="F364" t="str">
            <v>902CN</v>
          </cell>
          <cell r="G364">
            <v>902</v>
          </cell>
          <cell r="H364" t="str">
            <v>CN</v>
          </cell>
          <cell r="I364">
            <v>743635.02</v>
          </cell>
          <cell r="L364" t="str">
            <v>503SE</v>
          </cell>
          <cell r="M364">
            <v>0</v>
          </cell>
          <cell r="N364">
            <v>0</v>
          </cell>
          <cell r="O364">
            <v>339903.47444253182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 t="str">
            <v>902ID</v>
          </cell>
          <cell r="B365">
            <v>902</v>
          </cell>
          <cell r="C365" t="str">
            <v>ID</v>
          </cell>
          <cell r="D365">
            <v>2185118.4900000002</v>
          </cell>
          <cell r="F365" t="str">
            <v>902ID</v>
          </cell>
          <cell r="G365">
            <v>902</v>
          </cell>
          <cell r="H365" t="str">
            <v>ID</v>
          </cell>
          <cell r="I365">
            <v>2185118.4900000002</v>
          </cell>
          <cell r="L365" t="str">
            <v>505CAGW</v>
          </cell>
          <cell r="M365">
            <v>0</v>
          </cell>
          <cell r="N365">
            <v>0</v>
          </cell>
          <cell r="O365">
            <v>-2878.1702973257934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 t="str">
            <v>902OR</v>
          </cell>
          <cell r="B366">
            <v>902</v>
          </cell>
          <cell r="C366" t="str">
            <v>OR</v>
          </cell>
          <cell r="D366">
            <v>7223863.6699999999</v>
          </cell>
          <cell r="F366" t="str">
            <v>902OR</v>
          </cell>
          <cell r="G366">
            <v>902</v>
          </cell>
          <cell r="H366" t="str">
            <v>OR</v>
          </cell>
          <cell r="I366">
            <v>7223863.6699999999</v>
          </cell>
          <cell r="L366" t="str">
            <v>506CAGE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 t="str">
            <v>902UT</v>
          </cell>
          <cell r="B367">
            <v>902</v>
          </cell>
          <cell r="C367" t="str">
            <v>UT</v>
          </cell>
          <cell r="D367">
            <v>4461575.0199999996</v>
          </cell>
          <cell r="F367" t="str">
            <v>902UT</v>
          </cell>
          <cell r="G367">
            <v>902</v>
          </cell>
          <cell r="H367" t="str">
            <v>UT</v>
          </cell>
          <cell r="I367">
            <v>4461575.0199999996</v>
          </cell>
          <cell r="L367" t="str">
            <v>506CAGW</v>
          </cell>
          <cell r="M367">
            <v>0</v>
          </cell>
          <cell r="N367">
            <v>0</v>
          </cell>
          <cell r="O367">
            <v>-129787.55415490002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 t="str">
            <v>902WA</v>
          </cell>
          <cell r="B368">
            <v>902</v>
          </cell>
          <cell r="C368" t="str">
            <v>WA</v>
          </cell>
          <cell r="D368">
            <v>642455.62</v>
          </cell>
          <cell r="F368" t="str">
            <v>902WA</v>
          </cell>
          <cell r="G368">
            <v>902</v>
          </cell>
          <cell r="H368" t="str">
            <v>WA</v>
          </cell>
          <cell r="I368">
            <v>642455.62</v>
          </cell>
          <cell r="L368" t="str">
            <v>506JBG</v>
          </cell>
          <cell r="M368">
            <v>0</v>
          </cell>
          <cell r="N368">
            <v>0</v>
          </cell>
          <cell r="O368">
            <v>26857.18983444613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 t="str">
            <v>902WYP</v>
          </cell>
          <cell r="B369">
            <v>902</v>
          </cell>
          <cell r="C369" t="str">
            <v>WYP</v>
          </cell>
          <cell r="D369">
            <v>1080264.31</v>
          </cell>
          <cell r="F369" t="str">
            <v>902WYP</v>
          </cell>
          <cell r="G369">
            <v>902</v>
          </cell>
          <cell r="H369" t="str">
            <v>WYP</v>
          </cell>
          <cell r="I369">
            <v>1080264.31</v>
          </cell>
          <cell r="L369" t="str">
            <v>507CAGW</v>
          </cell>
          <cell r="M369">
            <v>0</v>
          </cell>
          <cell r="N369">
            <v>0</v>
          </cell>
          <cell r="O369">
            <v>-1444.0667414613361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 t="str">
            <v>902WYU</v>
          </cell>
          <cell r="B370">
            <v>902</v>
          </cell>
          <cell r="C370" t="str">
            <v>WYU</v>
          </cell>
          <cell r="D370">
            <v>226683.01</v>
          </cell>
          <cell r="F370" t="str">
            <v>902WYU</v>
          </cell>
          <cell r="G370">
            <v>902</v>
          </cell>
          <cell r="H370" t="str">
            <v>WYU</v>
          </cell>
          <cell r="I370">
            <v>226683.01</v>
          </cell>
          <cell r="L370" t="str">
            <v>510CAGW</v>
          </cell>
          <cell r="M370">
            <v>0</v>
          </cell>
          <cell r="N370">
            <v>0</v>
          </cell>
          <cell r="O370">
            <v>-16450.299165102755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 t="str">
            <v>903CA</v>
          </cell>
          <cell r="B371">
            <v>903</v>
          </cell>
          <cell r="C371" t="str">
            <v>CA</v>
          </cell>
          <cell r="D371">
            <v>178584.37</v>
          </cell>
          <cell r="F371" t="str">
            <v>903CA</v>
          </cell>
          <cell r="G371">
            <v>903</v>
          </cell>
          <cell r="H371" t="str">
            <v>CA</v>
          </cell>
          <cell r="I371">
            <v>178584.37</v>
          </cell>
          <cell r="L371" t="str">
            <v>511CAGW</v>
          </cell>
          <cell r="M371">
            <v>0</v>
          </cell>
          <cell r="N371">
            <v>0</v>
          </cell>
          <cell r="O371">
            <v>-21803.056906190395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 t="str">
            <v>903CN</v>
          </cell>
          <cell r="B372">
            <v>903</v>
          </cell>
          <cell r="C372" t="str">
            <v>CN</v>
          </cell>
          <cell r="D372">
            <v>41740806.93</v>
          </cell>
          <cell r="F372" t="str">
            <v>903CN</v>
          </cell>
          <cell r="G372">
            <v>903</v>
          </cell>
          <cell r="H372" t="str">
            <v>CN</v>
          </cell>
          <cell r="I372">
            <v>41740806.93</v>
          </cell>
          <cell r="L372" t="str">
            <v>512CAGE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 t="str">
            <v>903ID</v>
          </cell>
          <cell r="B373">
            <v>903</v>
          </cell>
          <cell r="C373" t="str">
            <v>ID</v>
          </cell>
          <cell r="D373">
            <v>389626.35</v>
          </cell>
          <cell r="F373" t="str">
            <v>903ID</v>
          </cell>
          <cell r="G373">
            <v>903</v>
          </cell>
          <cell r="H373" t="str">
            <v>ID</v>
          </cell>
          <cell r="I373">
            <v>389626.35</v>
          </cell>
          <cell r="L373" t="str">
            <v>512CAGW</v>
          </cell>
          <cell r="M373">
            <v>0</v>
          </cell>
          <cell r="N373">
            <v>0</v>
          </cell>
          <cell r="O373">
            <v>-165160.9531400484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 t="str">
            <v>903OR</v>
          </cell>
          <cell r="B374">
            <v>903</v>
          </cell>
          <cell r="C374" t="str">
            <v>OR</v>
          </cell>
          <cell r="D374">
            <v>1745123.49</v>
          </cell>
          <cell r="F374" t="str">
            <v>903OR</v>
          </cell>
          <cell r="G374">
            <v>903</v>
          </cell>
          <cell r="H374" t="str">
            <v>OR</v>
          </cell>
          <cell r="I374">
            <v>1745123.49</v>
          </cell>
          <cell r="L374" t="str">
            <v>512JBG</v>
          </cell>
          <cell r="M374">
            <v>0</v>
          </cell>
          <cell r="N374">
            <v>0</v>
          </cell>
          <cell r="O374">
            <v>247687.95254289889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 t="str">
            <v>903UT</v>
          </cell>
          <cell r="B375">
            <v>903</v>
          </cell>
          <cell r="C375" t="str">
            <v>UT</v>
          </cell>
          <cell r="D375">
            <v>3209816.03</v>
          </cell>
          <cell r="F375" t="str">
            <v>903UT</v>
          </cell>
          <cell r="G375">
            <v>903</v>
          </cell>
          <cell r="H375" t="str">
            <v>UT</v>
          </cell>
          <cell r="I375">
            <v>3209816.03</v>
          </cell>
          <cell r="L375" t="str">
            <v>512SG</v>
          </cell>
          <cell r="M375">
            <v>0</v>
          </cell>
          <cell r="N375">
            <v>0</v>
          </cell>
          <cell r="O375">
            <v>263779.47855041223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 t="str">
            <v>903WA</v>
          </cell>
          <cell r="B376">
            <v>903</v>
          </cell>
          <cell r="C376" t="str">
            <v>WA</v>
          </cell>
          <cell r="D376">
            <v>529917.64</v>
          </cell>
          <cell r="F376" t="str">
            <v>903WA</v>
          </cell>
          <cell r="G376">
            <v>903</v>
          </cell>
          <cell r="H376" t="str">
            <v>WA</v>
          </cell>
          <cell r="I376">
            <v>529917.64</v>
          </cell>
          <cell r="L376" t="str">
            <v>513CAGW</v>
          </cell>
          <cell r="M376">
            <v>0</v>
          </cell>
          <cell r="N376">
            <v>0</v>
          </cell>
          <cell r="O376">
            <v>-3403.1435557821887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 t="str">
            <v>903WYP</v>
          </cell>
          <cell r="B377">
            <v>903</v>
          </cell>
          <cell r="C377" t="str">
            <v>WYP</v>
          </cell>
          <cell r="D377">
            <v>482276.45</v>
          </cell>
          <cell r="F377" t="str">
            <v>903WYP</v>
          </cell>
          <cell r="G377">
            <v>903</v>
          </cell>
          <cell r="H377" t="str">
            <v>WYP</v>
          </cell>
          <cell r="I377">
            <v>482276.45</v>
          </cell>
          <cell r="L377" t="str">
            <v>514CAGW</v>
          </cell>
          <cell r="M377">
            <v>0</v>
          </cell>
          <cell r="N377">
            <v>0</v>
          </cell>
          <cell r="O377">
            <v>-26856.187742552775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 t="str">
            <v>903WYU</v>
          </cell>
          <cell r="B378">
            <v>903</v>
          </cell>
          <cell r="C378" t="str">
            <v>WYU</v>
          </cell>
          <cell r="D378">
            <v>85971.22</v>
          </cell>
          <cell r="F378" t="str">
            <v>903WYU</v>
          </cell>
          <cell r="G378">
            <v>903</v>
          </cell>
          <cell r="H378" t="str">
            <v>WYU</v>
          </cell>
          <cell r="I378">
            <v>85971.22</v>
          </cell>
          <cell r="L378" t="str">
            <v>535CAGE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 t="str">
            <v>904CA</v>
          </cell>
          <cell r="B379">
            <v>904</v>
          </cell>
          <cell r="C379" t="str">
            <v>CA</v>
          </cell>
          <cell r="D379">
            <v>732167.9</v>
          </cell>
          <cell r="F379" t="str">
            <v>904CA</v>
          </cell>
          <cell r="G379">
            <v>904</v>
          </cell>
          <cell r="H379" t="str">
            <v>CA</v>
          </cell>
          <cell r="I379">
            <v>732167.9</v>
          </cell>
          <cell r="L379" t="str">
            <v>535CAGW</v>
          </cell>
          <cell r="M379">
            <v>0</v>
          </cell>
          <cell r="N379">
            <v>0</v>
          </cell>
          <cell r="O379">
            <v>130055.40550788669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 t="str">
            <v>904CN</v>
          </cell>
          <cell r="B380">
            <v>904</v>
          </cell>
          <cell r="C380" t="str">
            <v>CN</v>
          </cell>
          <cell r="D380">
            <v>64325.1</v>
          </cell>
          <cell r="F380" t="str">
            <v>904CN</v>
          </cell>
          <cell r="G380">
            <v>904</v>
          </cell>
          <cell r="H380" t="str">
            <v>CN</v>
          </cell>
          <cell r="I380">
            <v>64325.1</v>
          </cell>
          <cell r="L380" t="str">
            <v>535SG</v>
          </cell>
          <cell r="M380">
            <v>0</v>
          </cell>
          <cell r="N380">
            <v>0</v>
          </cell>
          <cell r="O380">
            <v>16651.631132495226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 t="str">
            <v>904ID</v>
          </cell>
          <cell r="B381">
            <v>904</v>
          </cell>
          <cell r="C381" t="str">
            <v>ID</v>
          </cell>
          <cell r="D381">
            <v>717753.19</v>
          </cell>
          <cell r="F381" t="str">
            <v>904ID</v>
          </cell>
          <cell r="G381">
            <v>904</v>
          </cell>
          <cell r="H381" t="str">
            <v>ID</v>
          </cell>
          <cell r="I381">
            <v>717753.19</v>
          </cell>
          <cell r="L381" t="str">
            <v>545CAGE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 t="str">
            <v>904OR</v>
          </cell>
          <cell r="B382">
            <v>904</v>
          </cell>
          <cell r="C382" t="str">
            <v>OR</v>
          </cell>
          <cell r="D382">
            <v>4630969.13</v>
          </cell>
          <cell r="F382" t="str">
            <v>904OR</v>
          </cell>
          <cell r="G382">
            <v>904</v>
          </cell>
          <cell r="H382" t="str">
            <v>OR</v>
          </cell>
          <cell r="I382">
            <v>4630969.13</v>
          </cell>
          <cell r="L382" t="str">
            <v>545CAGW</v>
          </cell>
          <cell r="M382">
            <v>0</v>
          </cell>
          <cell r="N382">
            <v>0</v>
          </cell>
          <cell r="O382">
            <v>-6971727.5657977248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 t="str">
            <v>904UT</v>
          </cell>
          <cell r="B383">
            <v>904</v>
          </cell>
          <cell r="C383" t="str">
            <v>UT</v>
          </cell>
          <cell r="D383">
            <v>4528924.79</v>
          </cell>
          <cell r="F383" t="str">
            <v>904UT</v>
          </cell>
          <cell r="G383">
            <v>904</v>
          </cell>
          <cell r="H383" t="str">
            <v>UT</v>
          </cell>
          <cell r="I383">
            <v>4528924.79</v>
          </cell>
          <cell r="L383" t="str">
            <v>545SG</v>
          </cell>
          <cell r="M383">
            <v>0</v>
          </cell>
          <cell r="N383">
            <v>0</v>
          </cell>
          <cell r="O383">
            <v>3390356.2888943506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 t="str">
            <v>904WA</v>
          </cell>
          <cell r="B384">
            <v>904</v>
          </cell>
          <cell r="C384" t="str">
            <v>WA</v>
          </cell>
          <cell r="D384">
            <v>1670264.6</v>
          </cell>
          <cell r="F384" t="str">
            <v>904WA</v>
          </cell>
          <cell r="G384">
            <v>904</v>
          </cell>
          <cell r="H384" t="str">
            <v>WA</v>
          </cell>
          <cell r="I384">
            <v>1670264.6</v>
          </cell>
          <cell r="L384" t="str">
            <v>547NPCCAEW</v>
          </cell>
          <cell r="M384">
            <v>0</v>
          </cell>
          <cell r="N384">
            <v>0</v>
          </cell>
          <cell r="O384">
            <v>-300554.78959586471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 t="str">
            <v>904WYP</v>
          </cell>
          <cell r="B385">
            <v>904</v>
          </cell>
          <cell r="C385" t="str">
            <v>WYP</v>
          </cell>
          <cell r="D385">
            <v>992990.37</v>
          </cell>
          <cell r="F385" t="str">
            <v>904WYP</v>
          </cell>
          <cell r="G385">
            <v>904</v>
          </cell>
          <cell r="H385" t="str">
            <v>WYP</v>
          </cell>
          <cell r="I385">
            <v>992990.37</v>
          </cell>
          <cell r="L385" t="str">
            <v>547NPCS</v>
          </cell>
          <cell r="M385">
            <v>0</v>
          </cell>
          <cell r="N385">
            <v>0</v>
          </cell>
          <cell r="O385">
            <v>4149428.5777009227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 t="str">
            <v>904WYU</v>
          </cell>
          <cell r="B386">
            <v>904</v>
          </cell>
          <cell r="C386" t="str">
            <v>WYU</v>
          </cell>
          <cell r="D386">
            <v>0</v>
          </cell>
          <cell r="F386" t="str">
            <v>904WYU</v>
          </cell>
          <cell r="G386">
            <v>904</v>
          </cell>
          <cell r="H386" t="str">
            <v>WYU</v>
          </cell>
          <cell r="I386">
            <v>0</v>
          </cell>
          <cell r="L386" t="str">
            <v>548CAGE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 t="str">
            <v>905CA</v>
          </cell>
          <cell r="B387">
            <v>905</v>
          </cell>
          <cell r="C387" t="str">
            <v>CA</v>
          </cell>
          <cell r="D387">
            <v>0</v>
          </cell>
          <cell r="F387" t="str">
            <v>905CA</v>
          </cell>
          <cell r="G387">
            <v>905</v>
          </cell>
          <cell r="H387" t="str">
            <v>CA</v>
          </cell>
          <cell r="I387">
            <v>0</v>
          </cell>
          <cell r="L387" t="str">
            <v>548CAGW</v>
          </cell>
          <cell r="M387">
            <v>0</v>
          </cell>
          <cell r="N387">
            <v>0</v>
          </cell>
          <cell r="O387">
            <v>26354.549140362727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 t="str">
            <v>905CN</v>
          </cell>
          <cell r="B388">
            <v>905</v>
          </cell>
          <cell r="C388" t="str">
            <v>CN</v>
          </cell>
          <cell r="D388">
            <v>22019.33</v>
          </cell>
          <cell r="F388" t="str">
            <v>905CN</v>
          </cell>
          <cell r="G388">
            <v>905</v>
          </cell>
          <cell r="H388" t="str">
            <v>CN</v>
          </cell>
          <cell r="I388">
            <v>22019.33</v>
          </cell>
          <cell r="L388" t="str">
            <v>548SG</v>
          </cell>
          <cell r="M388">
            <v>0</v>
          </cell>
          <cell r="N388">
            <v>0</v>
          </cell>
          <cell r="O388">
            <v>6923.0061980065711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 t="str">
            <v>905UT</v>
          </cell>
          <cell r="B389">
            <v>905</v>
          </cell>
          <cell r="C389" t="str">
            <v>UT</v>
          </cell>
          <cell r="D389">
            <v>416829.64</v>
          </cell>
          <cell r="F389" t="str">
            <v>905UT</v>
          </cell>
          <cell r="G389">
            <v>905</v>
          </cell>
          <cell r="H389" t="str">
            <v>UT</v>
          </cell>
          <cell r="I389">
            <v>416829.64</v>
          </cell>
          <cell r="L389" t="str">
            <v>549CAGE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 t="str">
            <v>907CN</v>
          </cell>
          <cell r="B390">
            <v>907</v>
          </cell>
          <cell r="C390" t="str">
            <v>CN</v>
          </cell>
          <cell r="D390">
            <v>164.82</v>
          </cell>
          <cell r="F390" t="str">
            <v>907CN</v>
          </cell>
          <cell r="G390">
            <v>907</v>
          </cell>
          <cell r="H390" t="str">
            <v>CN</v>
          </cell>
          <cell r="I390">
            <v>164.82</v>
          </cell>
          <cell r="L390" t="str">
            <v>549CAGW</v>
          </cell>
          <cell r="M390">
            <v>0</v>
          </cell>
          <cell r="N390">
            <v>0</v>
          </cell>
          <cell r="O390">
            <v>-1284981.6408962309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 t="str">
            <v>908CA</v>
          </cell>
          <cell r="B391">
            <v>908</v>
          </cell>
          <cell r="C391" t="str">
            <v>CA</v>
          </cell>
          <cell r="D391">
            <v>107310.33</v>
          </cell>
          <cell r="F391" t="str">
            <v>908CA</v>
          </cell>
          <cell r="G391">
            <v>908</v>
          </cell>
          <cell r="H391" t="str">
            <v>CA</v>
          </cell>
          <cell r="I391">
            <v>107310.33</v>
          </cell>
          <cell r="L391" t="str">
            <v>549S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 t="str">
            <v>908CN</v>
          </cell>
          <cell r="B392">
            <v>908</v>
          </cell>
          <cell r="C392" t="str">
            <v>CN</v>
          </cell>
          <cell r="D392">
            <v>2701623.65</v>
          </cell>
          <cell r="F392" t="str">
            <v>908CN</v>
          </cell>
          <cell r="G392">
            <v>908</v>
          </cell>
          <cell r="H392" t="str">
            <v>CN</v>
          </cell>
          <cell r="I392">
            <v>2701623.65</v>
          </cell>
          <cell r="L392" t="str">
            <v>549SG</v>
          </cell>
          <cell r="M392">
            <v>0</v>
          </cell>
          <cell r="N392">
            <v>0</v>
          </cell>
          <cell r="O392">
            <v>2816824.0549440142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 t="str">
            <v>908ID</v>
          </cell>
          <cell r="B393">
            <v>908</v>
          </cell>
          <cell r="C393" t="str">
            <v>ID</v>
          </cell>
          <cell r="D393">
            <v>16884.93</v>
          </cell>
          <cell r="F393" t="str">
            <v>908ID</v>
          </cell>
          <cell r="G393">
            <v>908</v>
          </cell>
          <cell r="H393" t="str">
            <v>ID</v>
          </cell>
          <cell r="I393">
            <v>16884.93</v>
          </cell>
          <cell r="L393" t="str">
            <v>553CAGE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 t="str">
            <v>908OR</v>
          </cell>
          <cell r="B394">
            <v>908</v>
          </cell>
          <cell r="C394" t="str">
            <v>OR</v>
          </cell>
          <cell r="D394">
            <v>2096459.35</v>
          </cell>
          <cell r="F394" t="str">
            <v>908OR</v>
          </cell>
          <cell r="G394">
            <v>908</v>
          </cell>
          <cell r="H394" t="str">
            <v>OR</v>
          </cell>
          <cell r="I394">
            <v>2096459.35</v>
          </cell>
          <cell r="L394" t="str">
            <v>553CAGW</v>
          </cell>
          <cell r="M394">
            <v>0</v>
          </cell>
          <cell r="N394">
            <v>0</v>
          </cell>
          <cell r="O394">
            <v>48725.943648139553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 t="str">
            <v>908OTHER</v>
          </cell>
          <cell r="B395">
            <v>908</v>
          </cell>
          <cell r="C395" t="str">
            <v>OTHER</v>
          </cell>
          <cell r="D395">
            <v>83357915.310000002</v>
          </cell>
          <cell r="F395" t="str">
            <v>908OTHER</v>
          </cell>
          <cell r="G395">
            <v>908</v>
          </cell>
          <cell r="H395" t="str">
            <v>OTHER</v>
          </cell>
          <cell r="I395">
            <v>83357915.310000002</v>
          </cell>
          <cell r="L395" t="str">
            <v>555NPCCAEW</v>
          </cell>
          <cell r="M395">
            <v>0</v>
          </cell>
          <cell r="N395">
            <v>0</v>
          </cell>
          <cell r="O395">
            <v>-5200.8958587409288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 t="str">
            <v>908UT</v>
          </cell>
          <cell r="B396">
            <v>908</v>
          </cell>
          <cell r="C396" t="str">
            <v>UT</v>
          </cell>
          <cell r="D396">
            <v>2583792.0099999998</v>
          </cell>
          <cell r="F396" t="str">
            <v>908UT</v>
          </cell>
          <cell r="G396">
            <v>908</v>
          </cell>
          <cell r="H396" t="str">
            <v>UT</v>
          </cell>
          <cell r="I396">
            <v>2583792.0099999998</v>
          </cell>
          <cell r="L396" t="str">
            <v>555NPCCAGW</v>
          </cell>
          <cell r="M396">
            <v>0</v>
          </cell>
          <cell r="N396">
            <v>0</v>
          </cell>
          <cell r="O396">
            <v>-6461788.1335230349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 t="str">
            <v>908WA</v>
          </cell>
          <cell r="B397">
            <v>908</v>
          </cell>
          <cell r="C397" t="str">
            <v>WA</v>
          </cell>
          <cell r="D397">
            <v>355542.02</v>
          </cell>
          <cell r="F397" t="str">
            <v>908WA</v>
          </cell>
          <cell r="G397">
            <v>908</v>
          </cell>
          <cell r="H397" t="str">
            <v>WA</v>
          </cell>
          <cell r="I397">
            <v>355542.02</v>
          </cell>
          <cell r="L397" t="str">
            <v>555NPCS</v>
          </cell>
          <cell r="M397">
            <v>0</v>
          </cell>
          <cell r="N397">
            <v>0</v>
          </cell>
          <cell r="O397">
            <v>-11716673.414558964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 t="str">
            <v>908WYP</v>
          </cell>
          <cell r="B398">
            <v>908</v>
          </cell>
          <cell r="C398" t="str">
            <v>WYP</v>
          </cell>
          <cell r="D398">
            <v>969503.78</v>
          </cell>
          <cell r="F398" t="str">
            <v>908WYP</v>
          </cell>
          <cell r="G398">
            <v>908</v>
          </cell>
          <cell r="H398" t="str">
            <v>WYP</v>
          </cell>
          <cell r="I398">
            <v>969503.78</v>
          </cell>
          <cell r="L398" t="str">
            <v>555S</v>
          </cell>
          <cell r="M398">
            <v>0</v>
          </cell>
          <cell r="N398">
            <v>0</v>
          </cell>
          <cell r="O398">
            <v>260000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 t="str">
            <v>909CA</v>
          </cell>
          <cell r="B399">
            <v>909</v>
          </cell>
          <cell r="C399" t="str">
            <v>CA</v>
          </cell>
          <cell r="D399">
            <v>147369.39000000001</v>
          </cell>
          <cell r="F399" t="str">
            <v>909CA</v>
          </cell>
          <cell r="G399">
            <v>909</v>
          </cell>
          <cell r="H399" t="str">
            <v>CA</v>
          </cell>
          <cell r="I399">
            <v>147369.39000000001</v>
          </cell>
          <cell r="L399" t="str">
            <v>557CAEE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 t="str">
            <v>909CN</v>
          </cell>
          <cell r="B400">
            <v>909</v>
          </cell>
          <cell r="C400" t="str">
            <v>CN</v>
          </cell>
          <cell r="D400">
            <v>2687097.26</v>
          </cell>
          <cell r="F400" t="str">
            <v>909CN</v>
          </cell>
          <cell r="G400">
            <v>909</v>
          </cell>
          <cell r="H400" t="str">
            <v>CN</v>
          </cell>
          <cell r="I400">
            <v>2687097.26</v>
          </cell>
          <cell r="L400" t="str">
            <v>557CAGE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 t="str">
            <v>909ID</v>
          </cell>
          <cell r="B401">
            <v>909</v>
          </cell>
          <cell r="C401" t="str">
            <v>ID</v>
          </cell>
          <cell r="D401">
            <v>160778.17000000001</v>
          </cell>
          <cell r="F401" t="str">
            <v>909ID</v>
          </cell>
          <cell r="G401">
            <v>909</v>
          </cell>
          <cell r="H401" t="str">
            <v>ID</v>
          </cell>
          <cell r="I401">
            <v>160778.17000000001</v>
          </cell>
          <cell r="L401" t="str">
            <v>557CAGW</v>
          </cell>
          <cell r="M401">
            <v>0</v>
          </cell>
          <cell r="N401">
            <v>0</v>
          </cell>
          <cell r="O401">
            <v>173786.64182651124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 t="str">
            <v>909OR</v>
          </cell>
          <cell r="B402">
            <v>909</v>
          </cell>
          <cell r="C402" t="str">
            <v>OR</v>
          </cell>
          <cell r="D402">
            <v>1894444.61</v>
          </cell>
          <cell r="F402" t="str">
            <v>909OR</v>
          </cell>
          <cell r="G402">
            <v>909</v>
          </cell>
          <cell r="H402" t="str">
            <v>OR</v>
          </cell>
          <cell r="I402">
            <v>1894444.61</v>
          </cell>
          <cell r="L402" t="str">
            <v>557S</v>
          </cell>
          <cell r="M402">
            <v>0</v>
          </cell>
          <cell r="N402">
            <v>0</v>
          </cell>
          <cell r="O402">
            <v>6754.3600000000006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 t="str">
            <v>909UT</v>
          </cell>
          <cell r="B403">
            <v>909</v>
          </cell>
          <cell r="C403" t="str">
            <v>UT</v>
          </cell>
          <cell r="D403">
            <v>1552525.01</v>
          </cell>
          <cell r="F403" t="str">
            <v>909UT</v>
          </cell>
          <cell r="G403">
            <v>909</v>
          </cell>
          <cell r="H403" t="str">
            <v>UT</v>
          </cell>
          <cell r="I403">
            <v>1552525.01</v>
          </cell>
          <cell r="L403" t="str">
            <v>557SG</v>
          </cell>
          <cell r="M403">
            <v>0</v>
          </cell>
          <cell r="N403">
            <v>0</v>
          </cell>
          <cell r="O403">
            <v>81399.18240546083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 t="str">
            <v>909WA</v>
          </cell>
          <cell r="B404">
            <v>909</v>
          </cell>
          <cell r="C404" t="str">
            <v>WA</v>
          </cell>
          <cell r="D404">
            <v>272993</v>
          </cell>
          <cell r="F404" t="str">
            <v>909WA</v>
          </cell>
          <cell r="G404">
            <v>909</v>
          </cell>
          <cell r="H404" t="str">
            <v>WA</v>
          </cell>
          <cell r="I404">
            <v>272993</v>
          </cell>
          <cell r="L404" t="str">
            <v>557SO</v>
          </cell>
          <cell r="M404">
            <v>0</v>
          </cell>
          <cell r="N404">
            <v>0</v>
          </cell>
          <cell r="O404">
            <v>5289.7725308105873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 t="str">
            <v>909WYP</v>
          </cell>
          <cell r="B405">
            <v>909</v>
          </cell>
          <cell r="C405" t="str">
            <v>WYP</v>
          </cell>
          <cell r="D405">
            <v>368683.48</v>
          </cell>
          <cell r="F405" t="str">
            <v>909WYP</v>
          </cell>
          <cell r="G405">
            <v>909</v>
          </cell>
          <cell r="H405" t="str">
            <v>WYP</v>
          </cell>
          <cell r="I405">
            <v>368683.48</v>
          </cell>
          <cell r="L405" t="str">
            <v>560CAGE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 t="str">
            <v>909WYU</v>
          </cell>
          <cell r="B406">
            <v>909</v>
          </cell>
          <cell r="C406" t="str">
            <v>WYU</v>
          </cell>
          <cell r="D406">
            <v>3320.05</v>
          </cell>
          <cell r="F406" t="str">
            <v>909WYU</v>
          </cell>
          <cell r="G406">
            <v>909</v>
          </cell>
          <cell r="H406" t="str">
            <v>WYU</v>
          </cell>
          <cell r="I406">
            <v>3320.05</v>
          </cell>
          <cell r="L406" t="str">
            <v>560CAGW</v>
          </cell>
          <cell r="M406">
            <v>0</v>
          </cell>
          <cell r="N406">
            <v>0</v>
          </cell>
          <cell r="O406">
            <v>-534159.34393530991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 t="str">
            <v>910CN</v>
          </cell>
          <cell r="B407">
            <v>910</v>
          </cell>
          <cell r="C407" t="str">
            <v>CN</v>
          </cell>
          <cell r="D407">
            <v>16170.61</v>
          </cell>
          <cell r="F407" t="str">
            <v>910CN</v>
          </cell>
          <cell r="G407">
            <v>910</v>
          </cell>
          <cell r="H407" t="str">
            <v>CN</v>
          </cell>
          <cell r="I407">
            <v>16170.61</v>
          </cell>
          <cell r="L407" t="str">
            <v>560JBG</v>
          </cell>
          <cell r="M407">
            <v>0</v>
          </cell>
          <cell r="N407">
            <v>0</v>
          </cell>
          <cell r="O407">
            <v>-14992.014133516086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 t="str">
            <v>920OR</v>
          </cell>
          <cell r="B408">
            <v>920</v>
          </cell>
          <cell r="C408" t="str">
            <v>OR</v>
          </cell>
          <cell r="D408">
            <v>-38.89</v>
          </cell>
          <cell r="F408" t="str">
            <v>920OR</v>
          </cell>
          <cell r="G408">
            <v>920</v>
          </cell>
          <cell r="H408" t="str">
            <v>OR</v>
          </cell>
          <cell r="I408">
            <v>-38.89</v>
          </cell>
          <cell r="L408" t="str">
            <v>560SG</v>
          </cell>
          <cell r="M408">
            <v>0</v>
          </cell>
          <cell r="N408">
            <v>0</v>
          </cell>
          <cell r="O408">
            <v>829910.44490823301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 t="str">
            <v>920SO</v>
          </cell>
          <cell r="B409">
            <v>920</v>
          </cell>
          <cell r="C409" t="str">
            <v>SO</v>
          </cell>
          <cell r="D409">
            <v>73780563.790000007</v>
          </cell>
          <cell r="F409" t="str">
            <v>920SO</v>
          </cell>
          <cell r="G409">
            <v>920</v>
          </cell>
          <cell r="H409" t="str">
            <v>SO</v>
          </cell>
          <cell r="I409">
            <v>73780563.790000007</v>
          </cell>
          <cell r="L409" t="str">
            <v>565NPCCAEW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 t="str">
            <v>920WA</v>
          </cell>
          <cell r="B410">
            <v>920</v>
          </cell>
          <cell r="C410" t="str">
            <v>WA</v>
          </cell>
          <cell r="D410">
            <v>1.17</v>
          </cell>
          <cell r="F410" t="str">
            <v>920WA</v>
          </cell>
          <cell r="G410">
            <v>920</v>
          </cell>
          <cell r="H410" t="str">
            <v>WA</v>
          </cell>
          <cell r="I410">
            <v>1.17</v>
          </cell>
          <cell r="L410" t="str">
            <v>565NPCCAGW</v>
          </cell>
          <cell r="M410">
            <v>0</v>
          </cell>
          <cell r="N410">
            <v>0</v>
          </cell>
          <cell r="O410">
            <v>-588245.29424889339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 t="str">
            <v>921CA</v>
          </cell>
          <cell r="B411">
            <v>921</v>
          </cell>
          <cell r="C411" t="str">
            <v>CA</v>
          </cell>
          <cell r="D411">
            <v>4832.33</v>
          </cell>
          <cell r="F411" t="str">
            <v>921CA</v>
          </cell>
          <cell r="G411">
            <v>921</v>
          </cell>
          <cell r="H411" t="str">
            <v>CA</v>
          </cell>
          <cell r="I411">
            <v>4832.33</v>
          </cell>
          <cell r="L411" t="str">
            <v>565NPCS</v>
          </cell>
          <cell r="M411">
            <v>0</v>
          </cell>
          <cell r="N411">
            <v>0</v>
          </cell>
          <cell r="O411">
            <v>-15666520.784212762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 t="str">
            <v>921CN</v>
          </cell>
          <cell r="B412">
            <v>921</v>
          </cell>
          <cell r="C412" t="str">
            <v>CN</v>
          </cell>
          <cell r="D412">
            <v>89292.85</v>
          </cell>
          <cell r="F412" t="str">
            <v>921CN</v>
          </cell>
          <cell r="G412">
            <v>921</v>
          </cell>
          <cell r="H412" t="str">
            <v>CN</v>
          </cell>
          <cell r="I412">
            <v>89292.85</v>
          </cell>
          <cell r="L412" t="str">
            <v>571CAGE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 t="str">
            <v>921ID</v>
          </cell>
          <cell r="B413">
            <v>921</v>
          </cell>
          <cell r="C413" t="str">
            <v>ID</v>
          </cell>
          <cell r="D413">
            <v>26365.01</v>
          </cell>
          <cell r="F413" t="str">
            <v>921ID</v>
          </cell>
          <cell r="G413">
            <v>921</v>
          </cell>
          <cell r="H413" t="str">
            <v>ID</v>
          </cell>
          <cell r="I413">
            <v>26365.01</v>
          </cell>
          <cell r="L413" t="str">
            <v>571CAGW</v>
          </cell>
          <cell r="M413">
            <v>0</v>
          </cell>
          <cell r="N413">
            <v>0</v>
          </cell>
          <cell r="O413">
            <v>-2374755.0009679482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 t="str">
            <v>921OR</v>
          </cell>
          <cell r="B414">
            <v>921</v>
          </cell>
          <cell r="C414" t="str">
            <v>OR</v>
          </cell>
          <cell r="D414">
            <v>56777.62</v>
          </cell>
          <cell r="F414" t="str">
            <v>921OR</v>
          </cell>
          <cell r="G414">
            <v>921</v>
          </cell>
          <cell r="H414" t="str">
            <v>OR</v>
          </cell>
          <cell r="I414">
            <v>56777.62</v>
          </cell>
          <cell r="L414" t="str">
            <v>571JBG</v>
          </cell>
          <cell r="M414">
            <v>0</v>
          </cell>
          <cell r="N414">
            <v>0</v>
          </cell>
          <cell r="O414">
            <v>-63118.323311369451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 t="str">
            <v>921SO</v>
          </cell>
          <cell r="B415">
            <v>921</v>
          </cell>
          <cell r="C415" t="str">
            <v>SO</v>
          </cell>
          <cell r="D415">
            <v>9148245.3000000007</v>
          </cell>
          <cell r="F415" t="str">
            <v>921SO</v>
          </cell>
          <cell r="G415">
            <v>921</v>
          </cell>
          <cell r="H415" t="str">
            <v>SO</v>
          </cell>
          <cell r="I415">
            <v>9148245.3000000007</v>
          </cell>
          <cell r="L415" t="str">
            <v>571SG</v>
          </cell>
          <cell r="M415">
            <v>0</v>
          </cell>
          <cell r="N415">
            <v>0</v>
          </cell>
          <cell r="O415">
            <v>2226168.5762779727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 t="str">
            <v>921UT</v>
          </cell>
          <cell r="B416">
            <v>921</v>
          </cell>
          <cell r="C416" t="str">
            <v>UT</v>
          </cell>
          <cell r="D416">
            <v>128100.35</v>
          </cell>
          <cell r="F416" t="str">
            <v>921UT</v>
          </cell>
          <cell r="G416">
            <v>921</v>
          </cell>
          <cell r="H416" t="str">
            <v>UT</v>
          </cell>
          <cell r="I416">
            <v>128100.35</v>
          </cell>
          <cell r="L416" t="str">
            <v>580S</v>
          </cell>
          <cell r="M416">
            <v>0</v>
          </cell>
          <cell r="N416">
            <v>0</v>
          </cell>
          <cell r="O416">
            <v>90584.510592222869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 t="str">
            <v>921WA</v>
          </cell>
          <cell r="B417">
            <v>921</v>
          </cell>
          <cell r="C417" t="str">
            <v>WA</v>
          </cell>
          <cell r="D417">
            <v>10038.209999999999</v>
          </cell>
          <cell r="F417" t="str">
            <v>921WA</v>
          </cell>
          <cell r="G417">
            <v>921</v>
          </cell>
          <cell r="H417" t="str">
            <v>WA</v>
          </cell>
          <cell r="I417">
            <v>10038.209999999999</v>
          </cell>
          <cell r="L417" t="str">
            <v>580SNPD</v>
          </cell>
          <cell r="M417">
            <v>0</v>
          </cell>
          <cell r="N417">
            <v>0</v>
          </cell>
          <cell r="O417">
            <v>79342.711925528158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 t="str">
            <v>921WYP</v>
          </cell>
          <cell r="B418">
            <v>921</v>
          </cell>
          <cell r="C418" t="str">
            <v>WYP</v>
          </cell>
          <cell r="D418">
            <v>36406.550000000003</v>
          </cell>
          <cell r="F418" t="str">
            <v>921WYP</v>
          </cell>
          <cell r="G418">
            <v>921</v>
          </cell>
          <cell r="H418" t="str">
            <v>WYP</v>
          </cell>
          <cell r="I418">
            <v>36406.550000000003</v>
          </cell>
          <cell r="L418" t="str">
            <v>588S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 t="str">
            <v>921WYU</v>
          </cell>
          <cell r="B419">
            <v>921</v>
          </cell>
          <cell r="C419" t="str">
            <v>WYU</v>
          </cell>
          <cell r="D419">
            <v>8335.48</v>
          </cell>
          <cell r="F419" t="str">
            <v>921WYU</v>
          </cell>
          <cell r="G419">
            <v>921</v>
          </cell>
          <cell r="H419" t="str">
            <v>WYU</v>
          </cell>
          <cell r="I419">
            <v>8335.48</v>
          </cell>
          <cell r="L419" t="str">
            <v>588SNPD</v>
          </cell>
          <cell r="M419">
            <v>0</v>
          </cell>
          <cell r="N419">
            <v>0</v>
          </cell>
          <cell r="O419">
            <v>-245.32449298058287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 t="str">
            <v>922SO</v>
          </cell>
          <cell r="B420">
            <v>922</v>
          </cell>
          <cell r="C420" t="str">
            <v>SO</v>
          </cell>
          <cell r="D420">
            <v>-33020274.239999998</v>
          </cell>
          <cell r="F420" t="str">
            <v>922SO</v>
          </cell>
          <cell r="G420">
            <v>922</v>
          </cell>
          <cell r="H420" t="str">
            <v>SO</v>
          </cell>
          <cell r="I420">
            <v>-33020274.239999998</v>
          </cell>
          <cell r="L420" t="str">
            <v>593S</v>
          </cell>
          <cell r="M420">
            <v>0</v>
          </cell>
          <cell r="N420">
            <v>0</v>
          </cell>
          <cell r="O420">
            <v>417916.67725826654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 t="str">
            <v>923CA</v>
          </cell>
          <cell r="B421">
            <v>923</v>
          </cell>
          <cell r="C421" t="str">
            <v>CA</v>
          </cell>
          <cell r="D421">
            <v>128921.79</v>
          </cell>
          <cell r="F421" t="str">
            <v>923CA</v>
          </cell>
          <cell r="G421">
            <v>923</v>
          </cell>
          <cell r="H421" t="str">
            <v>CA</v>
          </cell>
          <cell r="I421">
            <v>128921.79</v>
          </cell>
          <cell r="L421" t="str">
            <v>593SNPD</v>
          </cell>
          <cell r="M421">
            <v>0</v>
          </cell>
          <cell r="N421">
            <v>0</v>
          </cell>
          <cell r="O421">
            <v>25573.42551831502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 t="str">
            <v>923ID</v>
          </cell>
          <cell r="B422">
            <v>923</v>
          </cell>
          <cell r="C422" t="str">
            <v>ID</v>
          </cell>
          <cell r="D422">
            <v>77.19</v>
          </cell>
          <cell r="F422" t="str">
            <v>923ID</v>
          </cell>
          <cell r="G422">
            <v>923</v>
          </cell>
          <cell r="H422" t="str">
            <v>ID</v>
          </cell>
          <cell r="I422">
            <v>77.19</v>
          </cell>
          <cell r="L422" t="str">
            <v>903CN</v>
          </cell>
          <cell r="M422">
            <v>0</v>
          </cell>
          <cell r="N422">
            <v>0</v>
          </cell>
          <cell r="O422">
            <v>115213.97715175187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 t="str">
            <v>923OR</v>
          </cell>
          <cell r="B423">
            <v>923</v>
          </cell>
          <cell r="C423" t="str">
            <v>OR</v>
          </cell>
          <cell r="D423">
            <v>123975.17</v>
          </cell>
          <cell r="F423" t="str">
            <v>923OR</v>
          </cell>
          <cell r="G423">
            <v>923</v>
          </cell>
          <cell r="H423" t="str">
            <v>OR</v>
          </cell>
          <cell r="I423">
            <v>123975.17</v>
          </cell>
          <cell r="L423" t="str">
            <v>903S</v>
          </cell>
          <cell r="M423">
            <v>0</v>
          </cell>
          <cell r="N423">
            <v>0</v>
          </cell>
          <cell r="O423">
            <v>923376.95188401593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 t="str">
            <v>923SO</v>
          </cell>
          <cell r="B424">
            <v>923</v>
          </cell>
          <cell r="C424" t="str">
            <v>SO</v>
          </cell>
          <cell r="D424">
            <v>21001084.329999998</v>
          </cell>
          <cell r="F424" t="str">
            <v>923SO</v>
          </cell>
          <cell r="G424">
            <v>923</v>
          </cell>
          <cell r="H424" t="str">
            <v>SO</v>
          </cell>
          <cell r="I424">
            <v>21001084.329999998</v>
          </cell>
          <cell r="L424" t="str">
            <v>904S</v>
          </cell>
          <cell r="M424">
            <v>0</v>
          </cell>
          <cell r="N424">
            <v>0</v>
          </cell>
          <cell r="O424">
            <v>62258.880074109882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 t="str">
            <v>923UT</v>
          </cell>
          <cell r="B425">
            <v>923</v>
          </cell>
          <cell r="C425" t="str">
            <v>UT</v>
          </cell>
          <cell r="D425">
            <v>1278672.1499999999</v>
          </cell>
          <cell r="F425" t="str">
            <v>923UT</v>
          </cell>
          <cell r="G425">
            <v>923</v>
          </cell>
          <cell r="H425" t="str">
            <v>UT</v>
          </cell>
          <cell r="I425">
            <v>1278672.1499999999</v>
          </cell>
          <cell r="L425" t="str">
            <v>905CAGE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 t="str">
            <v>923WA</v>
          </cell>
          <cell r="B426">
            <v>923</v>
          </cell>
          <cell r="C426" t="str">
            <v>WA</v>
          </cell>
          <cell r="D426">
            <v>9697.92</v>
          </cell>
          <cell r="F426" t="str">
            <v>923WA</v>
          </cell>
          <cell r="G426">
            <v>923</v>
          </cell>
          <cell r="H426" t="str">
            <v>WA</v>
          </cell>
          <cell r="I426">
            <v>9697.92</v>
          </cell>
          <cell r="L426" t="str">
            <v>905CAGW</v>
          </cell>
          <cell r="M426">
            <v>0</v>
          </cell>
          <cell r="N426">
            <v>0</v>
          </cell>
          <cell r="O426">
            <v>20358.871091146189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 t="str">
            <v>923WYP</v>
          </cell>
          <cell r="B427">
            <v>923</v>
          </cell>
          <cell r="C427" t="str">
            <v>WYP</v>
          </cell>
          <cell r="D427">
            <v>3590.62</v>
          </cell>
          <cell r="F427" t="str">
            <v>923WYP</v>
          </cell>
          <cell r="G427">
            <v>923</v>
          </cell>
          <cell r="H427" t="str">
            <v>WYP</v>
          </cell>
          <cell r="I427">
            <v>3590.62</v>
          </cell>
          <cell r="L427" t="str">
            <v>905CN</v>
          </cell>
          <cell r="M427">
            <v>0</v>
          </cell>
          <cell r="N427">
            <v>0</v>
          </cell>
          <cell r="O427">
            <v>-120.38275286138142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 t="str">
            <v>923WYU</v>
          </cell>
          <cell r="B428">
            <v>923</v>
          </cell>
          <cell r="C428" t="str">
            <v>WYU</v>
          </cell>
          <cell r="D428">
            <v>5542.1</v>
          </cell>
          <cell r="F428" t="str">
            <v>923WYU</v>
          </cell>
          <cell r="G428">
            <v>923</v>
          </cell>
          <cell r="H428" t="str">
            <v>WYU</v>
          </cell>
          <cell r="I428">
            <v>5542.1</v>
          </cell>
          <cell r="L428" t="str">
            <v>905S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 t="str">
            <v>924CA</v>
          </cell>
          <cell r="B429">
            <v>924</v>
          </cell>
          <cell r="C429" t="str">
            <v>CA</v>
          </cell>
          <cell r="D429">
            <v>1468349.9</v>
          </cell>
          <cell r="F429" t="str">
            <v>924CA</v>
          </cell>
          <cell r="G429">
            <v>924</v>
          </cell>
          <cell r="H429" t="str">
            <v>CA</v>
          </cell>
          <cell r="I429">
            <v>1468349.9</v>
          </cell>
          <cell r="L429" t="str">
            <v>908CN</v>
          </cell>
          <cell r="M429">
            <v>0</v>
          </cell>
          <cell r="N429">
            <v>0</v>
          </cell>
          <cell r="O429">
            <v>12929.028927098358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 t="str">
            <v>924ID</v>
          </cell>
          <cell r="B430">
            <v>924</v>
          </cell>
          <cell r="C430" t="str">
            <v>ID</v>
          </cell>
          <cell r="D430">
            <v>113544</v>
          </cell>
          <cell r="F430" t="str">
            <v>924ID</v>
          </cell>
          <cell r="G430">
            <v>924</v>
          </cell>
          <cell r="H430" t="str">
            <v>ID</v>
          </cell>
          <cell r="I430">
            <v>113544</v>
          </cell>
          <cell r="L430" t="str">
            <v>908OTHER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 t="str">
            <v>924OR</v>
          </cell>
          <cell r="B431">
            <v>924</v>
          </cell>
          <cell r="C431" t="str">
            <v>OR</v>
          </cell>
          <cell r="D431">
            <v>6295833.4000000004</v>
          </cell>
          <cell r="F431" t="str">
            <v>924OR</v>
          </cell>
          <cell r="G431">
            <v>924</v>
          </cell>
          <cell r="H431" t="str">
            <v>OR</v>
          </cell>
          <cell r="I431">
            <v>6295833.4000000004</v>
          </cell>
          <cell r="L431" t="str">
            <v>908S</v>
          </cell>
          <cell r="M431">
            <v>0</v>
          </cell>
          <cell r="N431">
            <v>0</v>
          </cell>
          <cell r="O431">
            <v>18334.453336781764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 t="str">
            <v>924SO</v>
          </cell>
          <cell r="B432">
            <v>924</v>
          </cell>
          <cell r="C432" t="str">
            <v>SO</v>
          </cell>
          <cell r="D432">
            <v>4722690.91</v>
          </cell>
          <cell r="F432" t="str">
            <v>924SO</v>
          </cell>
          <cell r="G432">
            <v>924</v>
          </cell>
          <cell r="H432" t="str">
            <v>SO</v>
          </cell>
          <cell r="I432">
            <v>4722690.91</v>
          </cell>
          <cell r="L432" t="str">
            <v>909CAGE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 t="str">
            <v>924UT</v>
          </cell>
          <cell r="B433">
            <v>924</v>
          </cell>
          <cell r="C433" t="str">
            <v>UT</v>
          </cell>
          <cell r="D433">
            <v>2152236</v>
          </cell>
          <cell r="F433" t="str">
            <v>924UT</v>
          </cell>
          <cell r="G433">
            <v>924</v>
          </cell>
          <cell r="H433" t="str">
            <v>UT</v>
          </cell>
          <cell r="I433">
            <v>2152236</v>
          </cell>
          <cell r="L433" t="str">
            <v>909CAGW</v>
          </cell>
          <cell r="M433">
            <v>0</v>
          </cell>
          <cell r="N433">
            <v>0</v>
          </cell>
          <cell r="O433">
            <v>6009.0863537789955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 t="str">
            <v>924WYP</v>
          </cell>
          <cell r="B434">
            <v>924</v>
          </cell>
          <cell r="C434" t="str">
            <v>WYP</v>
          </cell>
          <cell r="D434">
            <v>349809.96</v>
          </cell>
          <cell r="F434" t="str">
            <v>924WYP</v>
          </cell>
          <cell r="G434">
            <v>924</v>
          </cell>
          <cell r="H434" t="str">
            <v>WYP</v>
          </cell>
          <cell r="I434">
            <v>349809.96</v>
          </cell>
          <cell r="L434" t="str">
            <v>909CN</v>
          </cell>
          <cell r="M434">
            <v>0</v>
          </cell>
          <cell r="N434">
            <v>0</v>
          </cell>
          <cell r="O434">
            <v>-20276.190665540438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 t="str">
            <v>925OR</v>
          </cell>
          <cell r="B435">
            <v>925</v>
          </cell>
          <cell r="C435" t="str">
            <v>OR</v>
          </cell>
          <cell r="D435">
            <v>-21502.97</v>
          </cell>
          <cell r="F435" t="str">
            <v>925OR</v>
          </cell>
          <cell r="G435">
            <v>925</v>
          </cell>
          <cell r="H435" t="str">
            <v>OR</v>
          </cell>
          <cell r="I435">
            <v>-21502.97</v>
          </cell>
          <cell r="L435" t="str">
            <v>909S</v>
          </cell>
          <cell r="M435">
            <v>0</v>
          </cell>
          <cell r="N435">
            <v>0</v>
          </cell>
          <cell r="O435">
            <v>17265.88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 t="str">
            <v>925SO</v>
          </cell>
          <cell r="B436">
            <v>925</v>
          </cell>
          <cell r="C436" t="str">
            <v>SO</v>
          </cell>
          <cell r="D436">
            <v>17313348.120000001</v>
          </cell>
          <cell r="F436" t="str">
            <v>925SO</v>
          </cell>
          <cell r="G436">
            <v>925</v>
          </cell>
          <cell r="H436" t="str">
            <v>SO</v>
          </cell>
          <cell r="I436">
            <v>17313348.120000001</v>
          </cell>
          <cell r="L436" t="str">
            <v>910CN</v>
          </cell>
          <cell r="M436">
            <v>0</v>
          </cell>
          <cell r="N436">
            <v>0</v>
          </cell>
          <cell r="O436">
            <v>17.087637409889062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 t="str">
            <v>926CA</v>
          </cell>
          <cell r="B437">
            <v>926</v>
          </cell>
          <cell r="C437" t="str">
            <v>CA</v>
          </cell>
          <cell r="D437">
            <v>-36272.720000000001</v>
          </cell>
          <cell r="F437" t="str">
            <v>926CA</v>
          </cell>
          <cell r="G437">
            <v>926</v>
          </cell>
          <cell r="H437" t="str">
            <v>CA</v>
          </cell>
          <cell r="I437">
            <v>-36272.720000000001</v>
          </cell>
          <cell r="L437" t="str">
            <v>920S</v>
          </cell>
          <cell r="M437">
            <v>0</v>
          </cell>
          <cell r="N437">
            <v>0</v>
          </cell>
          <cell r="O437">
            <v>-711374.13782782655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 t="str">
            <v>926OR</v>
          </cell>
          <cell r="B438">
            <v>926</v>
          </cell>
          <cell r="C438" t="str">
            <v>OR</v>
          </cell>
          <cell r="D438">
            <v>-407235.61</v>
          </cell>
          <cell r="F438" t="str">
            <v>926OR</v>
          </cell>
          <cell r="G438">
            <v>926</v>
          </cell>
          <cell r="H438" t="str">
            <v>OR</v>
          </cell>
          <cell r="I438">
            <v>-407235.61</v>
          </cell>
          <cell r="L438" t="str">
            <v>920SO</v>
          </cell>
          <cell r="M438">
            <v>0</v>
          </cell>
          <cell r="N438">
            <v>0</v>
          </cell>
          <cell r="O438">
            <v>175618.22835443899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 t="str">
            <v>926SO</v>
          </cell>
          <cell r="B439">
            <v>926</v>
          </cell>
          <cell r="C439" t="str">
            <v>SO</v>
          </cell>
          <cell r="D439">
            <v>118045638.3</v>
          </cell>
          <cell r="F439" t="str">
            <v>926SO</v>
          </cell>
          <cell r="G439">
            <v>926</v>
          </cell>
          <cell r="H439" t="str">
            <v>SO</v>
          </cell>
          <cell r="I439">
            <v>118045638.3</v>
          </cell>
          <cell r="L439" t="str">
            <v>921SO</v>
          </cell>
          <cell r="M439">
            <v>0</v>
          </cell>
          <cell r="N439">
            <v>0</v>
          </cell>
          <cell r="O439">
            <v>98848.078992583673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 t="str">
            <v>926WYP</v>
          </cell>
          <cell r="B440">
            <v>926</v>
          </cell>
          <cell r="C440" t="str">
            <v>WYP</v>
          </cell>
          <cell r="D440">
            <v>375321</v>
          </cell>
          <cell r="F440" t="str">
            <v>926WYP</v>
          </cell>
          <cell r="G440">
            <v>926</v>
          </cell>
          <cell r="H440" t="str">
            <v>WYP</v>
          </cell>
          <cell r="I440">
            <v>375321</v>
          </cell>
          <cell r="L440" t="str">
            <v>923CAGE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 t="str">
            <v>928CA</v>
          </cell>
          <cell r="B441">
            <v>928</v>
          </cell>
          <cell r="C441" t="str">
            <v>CA</v>
          </cell>
          <cell r="D441">
            <v>1057243.6599999999</v>
          </cell>
          <cell r="F441" t="str">
            <v>928CA</v>
          </cell>
          <cell r="G441">
            <v>928</v>
          </cell>
          <cell r="H441" t="str">
            <v>CA</v>
          </cell>
          <cell r="I441">
            <v>1057243.6599999999</v>
          </cell>
          <cell r="L441" t="str">
            <v>923CAGW</v>
          </cell>
          <cell r="M441">
            <v>0</v>
          </cell>
          <cell r="N441">
            <v>0</v>
          </cell>
          <cell r="O441">
            <v>64394.99995555231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 t="str">
            <v>928CAEE</v>
          </cell>
          <cell r="B442">
            <v>928</v>
          </cell>
          <cell r="C442" t="str">
            <v>CAEE</v>
          </cell>
          <cell r="D442">
            <v>8082.63</v>
          </cell>
          <cell r="F442" t="str">
            <v>928CAEE</v>
          </cell>
          <cell r="G442">
            <v>928</v>
          </cell>
          <cell r="H442" t="str">
            <v>CAEE</v>
          </cell>
          <cell r="I442">
            <v>8082.63</v>
          </cell>
          <cell r="L442" t="str">
            <v>923JBG</v>
          </cell>
          <cell r="M442">
            <v>0</v>
          </cell>
          <cell r="N442">
            <v>0</v>
          </cell>
          <cell r="O442">
            <v>2614.2646240441059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 t="str">
            <v>928CAGE</v>
          </cell>
          <cell r="B443">
            <v>928</v>
          </cell>
          <cell r="C443" t="str">
            <v>CAGE</v>
          </cell>
          <cell r="D443">
            <v>206393.68</v>
          </cell>
          <cell r="F443" t="str">
            <v>928CAGE</v>
          </cell>
          <cell r="G443">
            <v>928</v>
          </cell>
          <cell r="H443" t="str">
            <v>CAGE</v>
          </cell>
          <cell r="I443">
            <v>206393.68</v>
          </cell>
          <cell r="L443" t="str">
            <v>923S</v>
          </cell>
          <cell r="M443">
            <v>0</v>
          </cell>
          <cell r="N443">
            <v>0</v>
          </cell>
          <cell r="O443">
            <v>1919.8500000000004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928CAGW</v>
          </cell>
          <cell r="B444">
            <v>928</v>
          </cell>
          <cell r="C444" t="str">
            <v>CAGW</v>
          </cell>
          <cell r="D444">
            <v>2612211.69</v>
          </cell>
          <cell r="F444" t="str">
            <v>928CAGW</v>
          </cell>
          <cell r="G444">
            <v>928</v>
          </cell>
          <cell r="H444" t="str">
            <v>CAGW</v>
          </cell>
          <cell r="I444">
            <v>2612211.69</v>
          </cell>
          <cell r="L444" t="str">
            <v>923SG</v>
          </cell>
          <cell r="M444">
            <v>0</v>
          </cell>
          <cell r="N444">
            <v>0</v>
          </cell>
          <cell r="O444">
            <v>10013.740211972934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A445" t="str">
            <v>928ID</v>
          </cell>
          <cell r="B445">
            <v>928</v>
          </cell>
          <cell r="C445" t="str">
            <v>ID</v>
          </cell>
          <cell r="D445">
            <v>694442.08</v>
          </cell>
          <cell r="F445" t="str">
            <v>928ID</v>
          </cell>
          <cell r="G445">
            <v>928</v>
          </cell>
          <cell r="H445" t="str">
            <v>ID</v>
          </cell>
          <cell r="I445">
            <v>694442.08</v>
          </cell>
          <cell r="L445" t="str">
            <v>923SO</v>
          </cell>
          <cell r="M445">
            <v>0</v>
          </cell>
          <cell r="N445">
            <v>0</v>
          </cell>
          <cell r="O445">
            <v>-27625.646506035533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</row>
        <row r="446">
          <cell r="A446" t="str">
            <v>928OR</v>
          </cell>
          <cell r="B446">
            <v>928</v>
          </cell>
          <cell r="C446" t="str">
            <v>OR</v>
          </cell>
          <cell r="D446">
            <v>4070427.1</v>
          </cell>
          <cell r="F446" t="str">
            <v>928OR</v>
          </cell>
          <cell r="G446">
            <v>928</v>
          </cell>
          <cell r="H446" t="str">
            <v>OR</v>
          </cell>
          <cell r="I446">
            <v>4070427.1</v>
          </cell>
          <cell r="L446" t="str">
            <v>924SO</v>
          </cell>
          <cell r="M446">
            <v>0</v>
          </cell>
          <cell r="N446">
            <v>0</v>
          </cell>
          <cell r="O446">
            <v>-127874.28027931522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A447" t="str">
            <v>928SG</v>
          </cell>
          <cell r="B447">
            <v>928</v>
          </cell>
          <cell r="C447" t="str">
            <v>SG</v>
          </cell>
          <cell r="D447">
            <v>2415099.13</v>
          </cell>
          <cell r="F447" t="str">
            <v>928SG</v>
          </cell>
          <cell r="G447">
            <v>928</v>
          </cell>
          <cell r="H447" t="str">
            <v>SG</v>
          </cell>
          <cell r="I447">
            <v>2415099.13</v>
          </cell>
          <cell r="L447" t="str">
            <v>925S</v>
          </cell>
          <cell r="M447">
            <v>0</v>
          </cell>
          <cell r="N447">
            <v>0</v>
          </cell>
          <cell r="O447">
            <v>387.5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</row>
        <row r="448">
          <cell r="A448" t="str">
            <v>928SO</v>
          </cell>
          <cell r="B448">
            <v>928</v>
          </cell>
          <cell r="C448" t="str">
            <v>SO</v>
          </cell>
          <cell r="D448">
            <v>3155076.87</v>
          </cell>
          <cell r="F448" t="str">
            <v>928SO</v>
          </cell>
          <cell r="G448">
            <v>928</v>
          </cell>
          <cell r="H448" t="str">
            <v>SO</v>
          </cell>
          <cell r="I448">
            <v>3155076.87</v>
          </cell>
          <cell r="L448" t="str">
            <v>925SO</v>
          </cell>
          <cell r="M448">
            <v>0</v>
          </cell>
          <cell r="N448">
            <v>0</v>
          </cell>
          <cell r="O448">
            <v>131073.51358580225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</row>
        <row r="449">
          <cell r="A449" t="str">
            <v>928UT</v>
          </cell>
          <cell r="B449">
            <v>928</v>
          </cell>
          <cell r="C449" t="str">
            <v>UT</v>
          </cell>
          <cell r="D449">
            <v>6652137.2599999998</v>
          </cell>
          <cell r="F449" t="str">
            <v>928UT</v>
          </cell>
          <cell r="G449">
            <v>928</v>
          </cell>
          <cell r="H449" t="str">
            <v>UT</v>
          </cell>
          <cell r="I449">
            <v>6652137.2599999998</v>
          </cell>
          <cell r="L449" t="str">
            <v>926S</v>
          </cell>
          <cell r="M449">
            <v>0</v>
          </cell>
          <cell r="N449">
            <v>0</v>
          </cell>
          <cell r="O449">
            <v>73058.87999999999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</row>
        <row r="450">
          <cell r="A450" t="str">
            <v>928WA</v>
          </cell>
          <cell r="B450">
            <v>928</v>
          </cell>
          <cell r="C450" t="str">
            <v>WA</v>
          </cell>
          <cell r="D450">
            <v>663739.18999999994</v>
          </cell>
          <cell r="F450" t="str">
            <v>928WA</v>
          </cell>
          <cell r="G450">
            <v>928</v>
          </cell>
          <cell r="H450" t="str">
            <v>WA</v>
          </cell>
          <cell r="I450">
            <v>663739.18999999994</v>
          </cell>
          <cell r="L450" t="str">
            <v>926SO</v>
          </cell>
          <cell r="M450">
            <v>0</v>
          </cell>
          <cell r="N450">
            <v>0</v>
          </cell>
          <cell r="O450">
            <v>74462.307557463369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</row>
        <row r="451">
          <cell r="A451" t="str">
            <v>928WYP</v>
          </cell>
          <cell r="B451">
            <v>928</v>
          </cell>
          <cell r="C451" t="str">
            <v>WYP</v>
          </cell>
          <cell r="D451">
            <v>1595584.08</v>
          </cell>
          <cell r="F451" t="str">
            <v>928WYP</v>
          </cell>
          <cell r="G451">
            <v>928</v>
          </cell>
          <cell r="H451" t="str">
            <v>WYP</v>
          </cell>
          <cell r="I451">
            <v>1595584.08</v>
          </cell>
          <cell r="L451" t="str">
            <v>928CAGE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</row>
        <row r="452">
          <cell r="A452" t="str">
            <v>929SO</v>
          </cell>
          <cell r="B452">
            <v>929</v>
          </cell>
          <cell r="C452" t="str">
            <v>SO</v>
          </cell>
          <cell r="D452">
            <v>-130126920.04000001</v>
          </cell>
          <cell r="F452" t="str">
            <v>929SO</v>
          </cell>
          <cell r="G452">
            <v>929</v>
          </cell>
          <cell r="H452" t="str">
            <v>SO</v>
          </cell>
          <cell r="I452">
            <v>-130126920.04000001</v>
          </cell>
          <cell r="L452" t="str">
            <v>928CAGW</v>
          </cell>
          <cell r="M452">
            <v>0</v>
          </cell>
          <cell r="N452">
            <v>0</v>
          </cell>
          <cell r="O452">
            <v>57.718990624016129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A453" t="str">
            <v>930CA</v>
          </cell>
          <cell r="B453">
            <v>930</v>
          </cell>
          <cell r="C453" t="str">
            <v>CA</v>
          </cell>
          <cell r="D453">
            <v>1000</v>
          </cell>
          <cell r="F453" t="str">
            <v>930CA</v>
          </cell>
          <cell r="G453">
            <v>930</v>
          </cell>
          <cell r="H453" t="str">
            <v>CA</v>
          </cell>
          <cell r="I453">
            <v>1000</v>
          </cell>
          <cell r="L453" t="str">
            <v>928S</v>
          </cell>
          <cell r="M453">
            <v>0</v>
          </cell>
          <cell r="N453">
            <v>0</v>
          </cell>
          <cell r="O453">
            <v>-535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</row>
        <row r="454">
          <cell r="A454" t="str">
            <v>930ID</v>
          </cell>
          <cell r="B454">
            <v>930</v>
          </cell>
          <cell r="C454" t="str">
            <v>ID</v>
          </cell>
          <cell r="D454">
            <v>0</v>
          </cell>
          <cell r="F454" t="str">
            <v>930ID</v>
          </cell>
          <cell r="G454">
            <v>930</v>
          </cell>
          <cell r="H454" t="str">
            <v>ID</v>
          </cell>
          <cell r="I454">
            <v>0</v>
          </cell>
          <cell r="L454" t="str">
            <v>928SG</v>
          </cell>
          <cell r="M454">
            <v>0</v>
          </cell>
          <cell r="N454">
            <v>0</v>
          </cell>
          <cell r="O454">
            <v>153.09764114344108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</row>
        <row r="455">
          <cell r="A455" t="str">
            <v>930OR</v>
          </cell>
          <cell r="B455">
            <v>930</v>
          </cell>
          <cell r="C455" t="str">
            <v>OR</v>
          </cell>
          <cell r="D455">
            <v>33353.53</v>
          </cell>
          <cell r="F455" t="str">
            <v>930OR</v>
          </cell>
          <cell r="G455">
            <v>930</v>
          </cell>
          <cell r="H455" t="str">
            <v>OR</v>
          </cell>
          <cell r="I455">
            <v>33353.53</v>
          </cell>
          <cell r="L455" t="str">
            <v>928SO</v>
          </cell>
          <cell r="M455">
            <v>0</v>
          </cell>
          <cell r="N455">
            <v>0</v>
          </cell>
          <cell r="O455">
            <v>-122158.40392036689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A456" t="str">
            <v>930SO</v>
          </cell>
          <cell r="B456">
            <v>930</v>
          </cell>
          <cell r="C456" t="str">
            <v>SO</v>
          </cell>
          <cell r="D456">
            <v>2160475.2999999998</v>
          </cell>
          <cell r="F456" t="str">
            <v>930SO</v>
          </cell>
          <cell r="G456">
            <v>930</v>
          </cell>
          <cell r="H456" t="str">
            <v>SO</v>
          </cell>
          <cell r="I456">
            <v>2160475.2999999998</v>
          </cell>
          <cell r="L456" t="str">
            <v>929SO</v>
          </cell>
          <cell r="M456">
            <v>0</v>
          </cell>
          <cell r="N456">
            <v>0</v>
          </cell>
          <cell r="O456">
            <v>-1214.0235334185697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A457" t="str">
            <v>930UT</v>
          </cell>
          <cell r="B457">
            <v>930</v>
          </cell>
          <cell r="C457" t="str">
            <v>UT</v>
          </cell>
          <cell r="D457">
            <v>0</v>
          </cell>
          <cell r="F457" t="str">
            <v>930UT</v>
          </cell>
          <cell r="G457">
            <v>930</v>
          </cell>
          <cell r="H457" t="str">
            <v>UT</v>
          </cell>
          <cell r="I457">
            <v>0</v>
          </cell>
          <cell r="L457" t="str">
            <v>930S</v>
          </cell>
          <cell r="M457">
            <v>0</v>
          </cell>
          <cell r="N457">
            <v>0</v>
          </cell>
          <cell r="O457">
            <v>39022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A458" t="str">
            <v>930WA</v>
          </cell>
          <cell r="B458">
            <v>930</v>
          </cell>
          <cell r="C458" t="str">
            <v>WA</v>
          </cell>
          <cell r="D458">
            <v>7272.94</v>
          </cell>
          <cell r="F458" t="str">
            <v>930WA</v>
          </cell>
          <cell r="G458">
            <v>930</v>
          </cell>
          <cell r="H458" t="str">
            <v>WA</v>
          </cell>
          <cell r="I458">
            <v>7272.94</v>
          </cell>
          <cell r="L458" t="str">
            <v>930SO</v>
          </cell>
          <cell r="M458">
            <v>0</v>
          </cell>
          <cell r="N458">
            <v>0</v>
          </cell>
          <cell r="O458">
            <v>-26000.489973346092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A459" t="str">
            <v>930WYP</v>
          </cell>
          <cell r="B459">
            <v>930</v>
          </cell>
          <cell r="C459" t="str">
            <v>WYP</v>
          </cell>
          <cell r="D459">
            <v>870</v>
          </cell>
          <cell r="F459" t="str">
            <v>930WYP</v>
          </cell>
          <cell r="G459">
            <v>930</v>
          </cell>
          <cell r="H459" t="str">
            <v>WYP</v>
          </cell>
          <cell r="I459">
            <v>870</v>
          </cell>
          <cell r="L459" t="str">
            <v>935S</v>
          </cell>
          <cell r="M459">
            <v>0</v>
          </cell>
          <cell r="N459">
            <v>0</v>
          </cell>
          <cell r="O459">
            <v>1.7820010586011179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A460" t="str">
            <v>930WYU</v>
          </cell>
          <cell r="B460">
            <v>930</v>
          </cell>
          <cell r="C460" t="str">
            <v>WYU</v>
          </cell>
          <cell r="D460">
            <v>0</v>
          </cell>
          <cell r="F460" t="str">
            <v>930WYU</v>
          </cell>
          <cell r="G460">
            <v>930</v>
          </cell>
          <cell r="H460" t="str">
            <v>WYU</v>
          </cell>
          <cell r="I460">
            <v>0</v>
          </cell>
          <cell r="L460" t="str">
            <v>935SO</v>
          </cell>
          <cell r="M460">
            <v>0</v>
          </cell>
          <cell r="N460">
            <v>0</v>
          </cell>
          <cell r="O460">
            <v>8167.8570022847698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A461" t="str">
            <v>931CA</v>
          </cell>
          <cell r="B461">
            <v>931</v>
          </cell>
          <cell r="C461" t="str">
            <v>CA</v>
          </cell>
          <cell r="D461">
            <v>66943.88</v>
          </cell>
          <cell r="F461" t="str">
            <v>931CA</v>
          </cell>
          <cell r="G461">
            <v>931</v>
          </cell>
          <cell r="H461" t="str">
            <v>CA</v>
          </cell>
          <cell r="I461">
            <v>66943.88</v>
          </cell>
          <cell r="L461" t="str">
            <v>ACCOUNTS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A462" t="str">
            <v>931ID</v>
          </cell>
          <cell r="B462">
            <v>931</v>
          </cell>
          <cell r="C462" t="str">
            <v>ID</v>
          </cell>
          <cell r="D462">
            <v>1012.32</v>
          </cell>
          <cell r="F462" t="str">
            <v>931ID</v>
          </cell>
          <cell r="G462">
            <v>931</v>
          </cell>
          <cell r="H462" t="str">
            <v>ID</v>
          </cell>
          <cell r="I462">
            <v>1012.32</v>
          </cell>
          <cell r="L462" t="str">
            <v>CWCS</v>
          </cell>
          <cell r="M462">
            <v>0</v>
          </cell>
          <cell r="N462">
            <v>0</v>
          </cell>
          <cell r="O462">
            <v>23459504.952025533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A463" t="str">
            <v>931OR</v>
          </cell>
          <cell r="B463">
            <v>931</v>
          </cell>
          <cell r="C463" t="str">
            <v>OR</v>
          </cell>
          <cell r="D463">
            <v>259286.92</v>
          </cell>
          <cell r="F463" t="str">
            <v>931OR</v>
          </cell>
          <cell r="G463">
            <v>931</v>
          </cell>
          <cell r="H463" t="str">
            <v>OR</v>
          </cell>
          <cell r="I463">
            <v>259286.92</v>
          </cell>
          <cell r="L463" t="str">
            <v>DPS</v>
          </cell>
          <cell r="M463">
            <v>0</v>
          </cell>
          <cell r="N463">
            <v>0</v>
          </cell>
          <cell r="O463">
            <v>-2435140.8337500002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A464" t="str">
            <v>931SO</v>
          </cell>
          <cell r="B464">
            <v>931</v>
          </cell>
          <cell r="C464" t="str">
            <v>SO</v>
          </cell>
          <cell r="D464">
            <v>2138242.75</v>
          </cell>
          <cell r="F464" t="str">
            <v>931SO</v>
          </cell>
          <cell r="G464">
            <v>931</v>
          </cell>
          <cell r="H464" t="str">
            <v>SO</v>
          </cell>
          <cell r="I464">
            <v>2138242.75</v>
          </cell>
          <cell r="L464" t="str">
            <v>GPCAGE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A465" t="str">
            <v>931UT</v>
          </cell>
          <cell r="B465">
            <v>931</v>
          </cell>
          <cell r="C465" t="str">
            <v>UT</v>
          </cell>
          <cell r="D465">
            <v>10014.719999999999</v>
          </cell>
          <cell r="F465" t="str">
            <v>931UT</v>
          </cell>
          <cell r="G465">
            <v>931</v>
          </cell>
          <cell r="H465" t="str">
            <v>UT</v>
          </cell>
          <cell r="I465">
            <v>10014.719999999999</v>
          </cell>
          <cell r="L465" t="str">
            <v>GPSG</v>
          </cell>
          <cell r="M465">
            <v>0</v>
          </cell>
          <cell r="N465">
            <v>0</v>
          </cell>
          <cell r="O465">
            <v>534.72937767997757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A466" t="str">
            <v>931WA</v>
          </cell>
          <cell r="B466">
            <v>931</v>
          </cell>
          <cell r="C466" t="str">
            <v>WA</v>
          </cell>
          <cell r="D466">
            <v>41302.43</v>
          </cell>
          <cell r="F466" t="str">
            <v>931WA</v>
          </cell>
          <cell r="G466">
            <v>931</v>
          </cell>
          <cell r="H466" t="str">
            <v>WA</v>
          </cell>
          <cell r="I466">
            <v>41302.43</v>
          </cell>
          <cell r="L466" t="str">
            <v>GPSO</v>
          </cell>
          <cell r="M466">
            <v>0</v>
          </cell>
          <cell r="N466">
            <v>0</v>
          </cell>
          <cell r="O466">
            <v>857422.0128971535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A467" t="str">
            <v>931WYP</v>
          </cell>
          <cell r="B467">
            <v>931</v>
          </cell>
          <cell r="C467" t="str">
            <v>WYP</v>
          </cell>
          <cell r="D467">
            <v>41919.730000000003</v>
          </cell>
          <cell r="F467" t="str">
            <v>931WYP</v>
          </cell>
          <cell r="G467">
            <v>931</v>
          </cell>
          <cell r="H467" t="str">
            <v>WYP</v>
          </cell>
          <cell r="I467">
            <v>41919.730000000003</v>
          </cell>
          <cell r="L467" t="str">
            <v>OWC143SO</v>
          </cell>
          <cell r="M467">
            <v>0</v>
          </cell>
          <cell r="N467">
            <v>0</v>
          </cell>
          <cell r="O467">
            <v>-3490479.2739727902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A468" t="str">
            <v>935CA</v>
          </cell>
          <cell r="B468">
            <v>935</v>
          </cell>
          <cell r="C468" t="str">
            <v>CA</v>
          </cell>
          <cell r="D468">
            <v>93038.6</v>
          </cell>
          <cell r="F468" t="str">
            <v>935CA</v>
          </cell>
          <cell r="G468">
            <v>935</v>
          </cell>
          <cell r="H468" t="str">
            <v>CA</v>
          </cell>
          <cell r="I468">
            <v>93038.6</v>
          </cell>
          <cell r="L468" t="str">
            <v>OWC232CAEE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A469" t="str">
            <v>935CN</v>
          </cell>
          <cell r="B469">
            <v>935</v>
          </cell>
          <cell r="C469" t="str">
            <v>CN</v>
          </cell>
          <cell r="D469">
            <v>59158.26</v>
          </cell>
          <cell r="F469" t="str">
            <v>935CN</v>
          </cell>
          <cell r="G469">
            <v>935</v>
          </cell>
          <cell r="H469" t="str">
            <v>CN</v>
          </cell>
          <cell r="I469">
            <v>59158.26</v>
          </cell>
          <cell r="L469" t="str">
            <v>OWC232CAGE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A470" t="str">
            <v>935ID</v>
          </cell>
          <cell r="B470">
            <v>935</v>
          </cell>
          <cell r="C470" t="str">
            <v>ID</v>
          </cell>
          <cell r="D470">
            <v>15194.54</v>
          </cell>
          <cell r="F470" t="str">
            <v>935ID</v>
          </cell>
          <cell r="G470">
            <v>935</v>
          </cell>
          <cell r="H470" t="str">
            <v>ID</v>
          </cell>
          <cell r="I470">
            <v>15194.54</v>
          </cell>
          <cell r="L470" t="str">
            <v>OWC232S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A471" t="str">
            <v>935OR</v>
          </cell>
          <cell r="B471">
            <v>935</v>
          </cell>
          <cell r="C471" t="str">
            <v>OR</v>
          </cell>
          <cell r="D471">
            <v>167285.01</v>
          </cell>
          <cell r="F471" t="str">
            <v>935OR</v>
          </cell>
          <cell r="G471">
            <v>935</v>
          </cell>
          <cell r="H471" t="str">
            <v>OR</v>
          </cell>
          <cell r="I471">
            <v>167285.01</v>
          </cell>
          <cell r="L471" t="str">
            <v>OWC232SG</v>
          </cell>
          <cell r="M471">
            <v>0</v>
          </cell>
          <cell r="N471">
            <v>0</v>
          </cell>
          <cell r="O471">
            <v>160375.10243031819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A472" t="str">
            <v>935SO</v>
          </cell>
          <cell r="B472">
            <v>935</v>
          </cell>
          <cell r="C472" t="str">
            <v>SO</v>
          </cell>
          <cell r="D472">
            <v>23205820.41</v>
          </cell>
          <cell r="F472" t="str">
            <v>935SO</v>
          </cell>
          <cell r="G472">
            <v>935</v>
          </cell>
          <cell r="H472" t="str">
            <v>SO</v>
          </cell>
          <cell r="I472">
            <v>23205820.41</v>
          </cell>
          <cell r="L472" t="str">
            <v>OWC232SO</v>
          </cell>
          <cell r="M472">
            <v>0</v>
          </cell>
          <cell r="N472">
            <v>0</v>
          </cell>
          <cell r="O472">
            <v>490630.22944147052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A473" t="str">
            <v>935UT</v>
          </cell>
          <cell r="B473">
            <v>935</v>
          </cell>
          <cell r="C473" t="str">
            <v>UT</v>
          </cell>
          <cell r="D473">
            <v>100923.51</v>
          </cell>
          <cell r="F473" t="str">
            <v>935UT</v>
          </cell>
          <cell r="G473">
            <v>935</v>
          </cell>
          <cell r="H473" t="str">
            <v>UT</v>
          </cell>
          <cell r="I473">
            <v>100923.51</v>
          </cell>
          <cell r="L473" t="str">
            <v>OWC2533CAGE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A474" t="str">
            <v>935WA</v>
          </cell>
          <cell r="B474">
            <v>935</v>
          </cell>
          <cell r="C474" t="str">
            <v>WA</v>
          </cell>
          <cell r="D474">
            <v>46370.82</v>
          </cell>
          <cell r="F474" t="str">
            <v>935WA</v>
          </cell>
          <cell r="G474">
            <v>935</v>
          </cell>
          <cell r="H474" t="str">
            <v>WA</v>
          </cell>
          <cell r="I474">
            <v>46370.82</v>
          </cell>
          <cell r="L474" t="str">
            <v>OWC254105CAEE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A475" t="str">
            <v>935WYP</v>
          </cell>
          <cell r="B475">
            <v>935</v>
          </cell>
          <cell r="C475" t="str">
            <v>WYP</v>
          </cell>
          <cell r="D475">
            <v>41341.82</v>
          </cell>
          <cell r="F475" t="str">
            <v>935WYP</v>
          </cell>
          <cell r="G475">
            <v>935</v>
          </cell>
          <cell r="H475" t="str">
            <v>WYP</v>
          </cell>
          <cell r="I475">
            <v>41341.82</v>
          </cell>
          <cell r="L475" t="str">
            <v>OWC254105CAGE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A476" t="str">
            <v>935WYU</v>
          </cell>
          <cell r="B476">
            <v>935</v>
          </cell>
          <cell r="C476" t="str">
            <v>WYU</v>
          </cell>
          <cell r="D476">
            <v>7474.23</v>
          </cell>
          <cell r="F476" t="str">
            <v>935WYU</v>
          </cell>
          <cell r="G476">
            <v>935</v>
          </cell>
          <cell r="H476" t="str">
            <v>WYU</v>
          </cell>
          <cell r="I476">
            <v>7474.23</v>
          </cell>
          <cell r="L476" t="str">
            <v>SCHMAPJBE</v>
          </cell>
          <cell r="M476">
            <v>0</v>
          </cell>
          <cell r="N476">
            <v>0</v>
          </cell>
          <cell r="O476">
            <v>-9064.8691755626114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A477" t="str">
            <v>4118SE</v>
          </cell>
          <cell r="B477">
            <v>4118</v>
          </cell>
          <cell r="C477" t="str">
            <v>SE</v>
          </cell>
          <cell r="D477">
            <v>-173.36</v>
          </cell>
          <cell r="F477" t="str">
            <v>4118SE</v>
          </cell>
          <cell r="G477">
            <v>4118</v>
          </cell>
          <cell r="H477" t="str">
            <v>SE</v>
          </cell>
          <cell r="I477">
            <v>-173.36</v>
          </cell>
          <cell r="L477" t="str">
            <v>SCHMAPSCHMDEXP</v>
          </cell>
          <cell r="M477">
            <v>0</v>
          </cell>
          <cell r="N477">
            <v>0</v>
          </cell>
          <cell r="O477">
            <v>1211.4725894705491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A478" t="str">
            <v>40910IBT</v>
          </cell>
          <cell r="B478">
            <v>40910</v>
          </cell>
          <cell r="C478" t="str">
            <v>IBT</v>
          </cell>
          <cell r="D478">
            <v>137232718.15000001</v>
          </cell>
          <cell r="F478" t="str">
            <v>40910IBT</v>
          </cell>
          <cell r="G478">
            <v>40910</v>
          </cell>
          <cell r="H478" t="str">
            <v>IBT</v>
          </cell>
          <cell r="I478">
            <v>137232718.15000001</v>
          </cell>
          <cell r="L478" t="str">
            <v>SCHMAPSO</v>
          </cell>
          <cell r="M478">
            <v>0</v>
          </cell>
          <cell r="N478">
            <v>0</v>
          </cell>
          <cell r="O478">
            <v>58089.600508754433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A479" t="str">
            <v>40911IBT</v>
          </cell>
          <cell r="B479">
            <v>40911</v>
          </cell>
          <cell r="C479" t="str">
            <v>IBT</v>
          </cell>
          <cell r="D479">
            <v>35668036.920000002</v>
          </cell>
          <cell r="F479" t="str">
            <v>40911IBT</v>
          </cell>
          <cell r="G479">
            <v>40911</v>
          </cell>
          <cell r="H479" t="str">
            <v>IBT</v>
          </cell>
          <cell r="I479">
            <v>35668036.920000002</v>
          </cell>
          <cell r="L479" t="str">
            <v>SCHMATCAEE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A480" t="str">
            <v>41140DGU</v>
          </cell>
          <cell r="B480">
            <v>41140</v>
          </cell>
          <cell r="C480" t="str">
            <v>DGU</v>
          </cell>
          <cell r="D480">
            <v>-2943986.95</v>
          </cell>
          <cell r="F480" t="str">
            <v>41140DGU</v>
          </cell>
          <cell r="G480">
            <v>41140</v>
          </cell>
          <cell r="H480" t="str">
            <v>DGU</v>
          </cell>
          <cell r="I480">
            <v>-2943986.95</v>
          </cell>
          <cell r="L480" t="str">
            <v>SCHMATCAGE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A481" t="str">
            <v>41160SO</v>
          </cell>
          <cell r="B481">
            <v>41160</v>
          </cell>
          <cell r="C481" t="str">
            <v>SO</v>
          </cell>
          <cell r="D481">
            <v>0</v>
          </cell>
          <cell r="F481" t="str">
            <v>41160SO</v>
          </cell>
          <cell r="G481">
            <v>41160</v>
          </cell>
          <cell r="H481" t="str">
            <v>SO</v>
          </cell>
          <cell r="I481">
            <v>0</v>
          </cell>
          <cell r="L481" t="str">
            <v>SCHMATCAGW</v>
          </cell>
          <cell r="M481">
            <v>0</v>
          </cell>
          <cell r="N481">
            <v>0</v>
          </cell>
          <cell r="O481">
            <v>3082916.3170979284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A482" t="str">
            <v>403360CA</v>
          </cell>
          <cell r="B482">
            <v>403360</v>
          </cell>
          <cell r="C482" t="str">
            <v>CA</v>
          </cell>
          <cell r="D482">
            <v>25184.27</v>
          </cell>
          <cell r="F482" t="str">
            <v>403360CA</v>
          </cell>
          <cell r="G482">
            <v>403360</v>
          </cell>
          <cell r="H482" t="str">
            <v>CA</v>
          </cell>
          <cell r="I482">
            <v>25184.27</v>
          </cell>
          <cell r="L482" t="str">
            <v>SCHMATCN</v>
          </cell>
          <cell r="M482">
            <v>0</v>
          </cell>
          <cell r="N482">
            <v>0</v>
          </cell>
          <cell r="O482">
            <v>50557.188580000024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A483" t="str">
            <v>403360ID</v>
          </cell>
          <cell r="B483">
            <v>403360</v>
          </cell>
          <cell r="C483" t="str">
            <v>ID</v>
          </cell>
          <cell r="D483">
            <v>26510.13</v>
          </cell>
          <cell r="F483" t="str">
            <v>403360ID</v>
          </cell>
          <cell r="G483">
            <v>403360</v>
          </cell>
          <cell r="H483" t="str">
            <v>ID</v>
          </cell>
          <cell r="I483">
            <v>26510.13</v>
          </cell>
          <cell r="L483" t="str">
            <v>SCHMATJBG</v>
          </cell>
          <cell r="M483">
            <v>0</v>
          </cell>
          <cell r="N483">
            <v>0</v>
          </cell>
          <cell r="O483">
            <v>61179315.218429595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A484" t="str">
            <v>403360OR</v>
          </cell>
          <cell r="B484">
            <v>403360</v>
          </cell>
          <cell r="C484" t="str">
            <v>OR</v>
          </cell>
          <cell r="D484">
            <v>61992.04</v>
          </cell>
          <cell r="F484" t="str">
            <v>403360OR</v>
          </cell>
          <cell r="G484">
            <v>403360</v>
          </cell>
          <cell r="H484" t="str">
            <v>OR</v>
          </cell>
          <cell r="I484">
            <v>61992.04</v>
          </cell>
          <cell r="L484" t="str">
            <v>SCHMATS</v>
          </cell>
          <cell r="M484">
            <v>0</v>
          </cell>
          <cell r="N484">
            <v>0</v>
          </cell>
          <cell r="O484">
            <v>4802651.805216047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A485" t="str">
            <v>403360UT</v>
          </cell>
          <cell r="B485">
            <v>403360</v>
          </cell>
          <cell r="C485" t="str">
            <v>UT</v>
          </cell>
          <cell r="D485">
            <v>184675.04</v>
          </cell>
          <cell r="F485" t="str">
            <v>403360UT</v>
          </cell>
          <cell r="G485">
            <v>403360</v>
          </cell>
          <cell r="H485" t="str">
            <v>UT</v>
          </cell>
          <cell r="I485">
            <v>184675.04</v>
          </cell>
          <cell r="L485" t="str">
            <v>SCHMATSCHMDEXP</v>
          </cell>
          <cell r="M485">
            <v>0</v>
          </cell>
          <cell r="N485">
            <v>0</v>
          </cell>
          <cell r="O485">
            <v>-12239205.407033948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A486" t="str">
            <v>403360WA</v>
          </cell>
          <cell r="B486">
            <v>403360</v>
          </cell>
          <cell r="C486" t="str">
            <v>WA</v>
          </cell>
          <cell r="D486">
            <v>7609.99</v>
          </cell>
          <cell r="F486" t="str">
            <v>403360WA</v>
          </cell>
          <cell r="G486">
            <v>403360</v>
          </cell>
          <cell r="H486" t="str">
            <v>WA</v>
          </cell>
          <cell r="I486">
            <v>7609.99</v>
          </cell>
          <cell r="L486" t="str">
            <v>SCHMATSG</v>
          </cell>
          <cell r="M486">
            <v>0</v>
          </cell>
          <cell r="N486">
            <v>0</v>
          </cell>
          <cell r="O486">
            <v>10939619.891423944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A487" t="str">
            <v>403360WYP</v>
          </cell>
          <cell r="B487">
            <v>403360</v>
          </cell>
          <cell r="C487" t="str">
            <v>WYP</v>
          </cell>
          <cell r="D487">
            <v>43042.73</v>
          </cell>
          <cell r="F487" t="str">
            <v>403360WYP</v>
          </cell>
          <cell r="G487">
            <v>403360</v>
          </cell>
          <cell r="H487" t="str">
            <v>WYP</v>
          </cell>
          <cell r="I487">
            <v>43042.73</v>
          </cell>
          <cell r="L487" t="str">
            <v>SCHMATSO</v>
          </cell>
          <cell r="M487">
            <v>0</v>
          </cell>
          <cell r="N487">
            <v>0</v>
          </cell>
          <cell r="O487">
            <v>480245.61747172853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A488" t="str">
            <v>403360WYU</v>
          </cell>
          <cell r="B488">
            <v>403360</v>
          </cell>
          <cell r="C488" t="str">
            <v>WYU</v>
          </cell>
          <cell r="D488">
            <v>79910.179999999993</v>
          </cell>
          <cell r="F488" t="str">
            <v>403360WYU</v>
          </cell>
          <cell r="G488">
            <v>403360</v>
          </cell>
          <cell r="H488" t="str">
            <v>WYU</v>
          </cell>
          <cell r="I488">
            <v>79910.179999999993</v>
          </cell>
          <cell r="L488" t="str">
            <v>SCHMDPJBE</v>
          </cell>
          <cell r="M488">
            <v>0</v>
          </cell>
          <cell r="N488">
            <v>0</v>
          </cell>
          <cell r="O488">
            <v>559334.39520980429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A489" t="str">
            <v>403361CA</v>
          </cell>
          <cell r="B489">
            <v>403361</v>
          </cell>
          <cell r="C489" t="str">
            <v>CA</v>
          </cell>
          <cell r="D489">
            <v>106202.62</v>
          </cell>
          <cell r="F489" t="str">
            <v>403361CA</v>
          </cell>
          <cell r="G489">
            <v>403361</v>
          </cell>
          <cell r="H489" t="str">
            <v>CA</v>
          </cell>
          <cell r="I489">
            <v>106202.62</v>
          </cell>
          <cell r="L489" t="str">
            <v>SCHMDPSCHMDEXP</v>
          </cell>
          <cell r="M489">
            <v>0</v>
          </cell>
          <cell r="N489">
            <v>0</v>
          </cell>
          <cell r="O489">
            <v>1310.5216784610159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A490" t="str">
            <v>403361ID</v>
          </cell>
          <cell r="B490">
            <v>403361</v>
          </cell>
          <cell r="C490" t="str">
            <v>ID</v>
          </cell>
          <cell r="D490">
            <v>49675.83</v>
          </cell>
          <cell r="F490" t="str">
            <v>403361ID</v>
          </cell>
          <cell r="G490">
            <v>403361</v>
          </cell>
          <cell r="H490" t="str">
            <v>ID</v>
          </cell>
          <cell r="I490">
            <v>49675.83</v>
          </cell>
          <cell r="L490" t="str">
            <v>SCHMDPSE</v>
          </cell>
          <cell r="M490">
            <v>0</v>
          </cell>
          <cell r="N490">
            <v>0</v>
          </cell>
          <cell r="O490">
            <v>38389.702080008101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A491" t="str">
            <v>403361OR</v>
          </cell>
          <cell r="B491">
            <v>403361</v>
          </cell>
          <cell r="C491" t="str">
            <v>OR</v>
          </cell>
          <cell r="D491">
            <v>572194.55000000005</v>
          </cell>
          <cell r="F491" t="str">
            <v>403361OR</v>
          </cell>
          <cell r="G491">
            <v>403361</v>
          </cell>
          <cell r="H491" t="str">
            <v>OR</v>
          </cell>
          <cell r="I491">
            <v>572194.55000000005</v>
          </cell>
          <cell r="L491" t="str">
            <v>SCHMDPSNP</v>
          </cell>
          <cell r="M491">
            <v>0</v>
          </cell>
          <cell r="N491">
            <v>0</v>
          </cell>
          <cell r="O491">
            <v>80.66439939744933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A492" t="str">
            <v>403361UT</v>
          </cell>
          <cell r="B492">
            <v>403361</v>
          </cell>
          <cell r="C492" t="str">
            <v>UT</v>
          </cell>
          <cell r="D492">
            <v>956274.51</v>
          </cell>
          <cell r="F492" t="str">
            <v>403361UT</v>
          </cell>
          <cell r="G492">
            <v>403361</v>
          </cell>
          <cell r="H492" t="str">
            <v>UT</v>
          </cell>
          <cell r="I492">
            <v>956274.51</v>
          </cell>
          <cell r="L492" t="str">
            <v>SCHMDTCAGE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A493" t="str">
            <v>403361WA</v>
          </cell>
          <cell r="B493">
            <v>403361</v>
          </cell>
          <cell r="C493" t="str">
            <v>WA</v>
          </cell>
          <cell r="D493">
            <v>88427.67</v>
          </cell>
          <cell r="F493" t="str">
            <v>403361WA</v>
          </cell>
          <cell r="G493">
            <v>403361</v>
          </cell>
          <cell r="H493" t="str">
            <v>WA</v>
          </cell>
          <cell r="I493">
            <v>88427.67</v>
          </cell>
          <cell r="L493" t="str">
            <v>SCHMDTCAGW</v>
          </cell>
          <cell r="M493">
            <v>0</v>
          </cell>
          <cell r="N493">
            <v>0</v>
          </cell>
          <cell r="O493">
            <v>616900.55035063112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A494" t="str">
            <v>403361WYP</v>
          </cell>
          <cell r="B494">
            <v>403361</v>
          </cell>
          <cell r="C494" t="str">
            <v>WYP</v>
          </cell>
          <cell r="D494">
            <v>223711.32</v>
          </cell>
          <cell r="F494" t="str">
            <v>403361WYP</v>
          </cell>
          <cell r="G494">
            <v>403361</v>
          </cell>
          <cell r="H494" t="str">
            <v>WYP</v>
          </cell>
          <cell r="I494">
            <v>223711.32</v>
          </cell>
          <cell r="L494" t="str">
            <v>SCHMDTJBG</v>
          </cell>
          <cell r="M494">
            <v>0</v>
          </cell>
          <cell r="N494">
            <v>0</v>
          </cell>
          <cell r="O494">
            <v>282326.00795168261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A495" t="str">
            <v>403361WYU</v>
          </cell>
          <cell r="B495">
            <v>403361</v>
          </cell>
          <cell r="C495" t="str">
            <v>WYU</v>
          </cell>
          <cell r="D495">
            <v>88664.639999999999</v>
          </cell>
          <cell r="F495" t="str">
            <v>403361WYU</v>
          </cell>
          <cell r="G495">
            <v>403361</v>
          </cell>
          <cell r="H495" t="str">
            <v>WYU</v>
          </cell>
          <cell r="I495">
            <v>88664.639999999999</v>
          </cell>
          <cell r="L495" t="str">
            <v>SCHMDTS</v>
          </cell>
          <cell r="M495">
            <v>0</v>
          </cell>
          <cell r="N495">
            <v>0</v>
          </cell>
          <cell r="O495">
            <v>1309928.4689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A496" t="str">
            <v>403362CA</v>
          </cell>
          <cell r="B496">
            <v>403362</v>
          </cell>
          <cell r="C496" t="str">
            <v>CA</v>
          </cell>
          <cell r="D496">
            <v>815994.36</v>
          </cell>
          <cell r="F496" t="str">
            <v>403362CA</v>
          </cell>
          <cell r="G496">
            <v>403362</v>
          </cell>
          <cell r="H496" t="str">
            <v>CA</v>
          </cell>
          <cell r="I496">
            <v>815994.36</v>
          </cell>
          <cell r="L496" t="str">
            <v>SCHMDTSG</v>
          </cell>
          <cell r="M496">
            <v>0</v>
          </cell>
          <cell r="N496">
            <v>0</v>
          </cell>
          <cell r="O496">
            <v>31961350.536864962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A497" t="str">
            <v>403362ID</v>
          </cell>
          <cell r="B497">
            <v>403362</v>
          </cell>
          <cell r="C497" t="str">
            <v>ID</v>
          </cell>
          <cell r="D497">
            <v>-1747209.11</v>
          </cell>
          <cell r="F497" t="str">
            <v>403362ID</v>
          </cell>
          <cell r="G497">
            <v>403362</v>
          </cell>
          <cell r="H497" t="str">
            <v>ID</v>
          </cell>
          <cell r="I497">
            <v>-1747209.11</v>
          </cell>
          <cell r="L497" t="str">
            <v>SCHMDTSO</v>
          </cell>
          <cell r="M497">
            <v>0</v>
          </cell>
          <cell r="N497">
            <v>0</v>
          </cell>
          <cell r="O497">
            <v>840636.2653579053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A498" t="str">
            <v>403362OR</v>
          </cell>
          <cell r="B498">
            <v>403362</v>
          </cell>
          <cell r="C498" t="str">
            <v>OR</v>
          </cell>
          <cell r="D498">
            <v>5417171.9199999999</v>
          </cell>
          <cell r="F498" t="str">
            <v>403362OR</v>
          </cell>
          <cell r="G498">
            <v>403362</v>
          </cell>
          <cell r="H498" t="str">
            <v>OR</v>
          </cell>
          <cell r="I498">
            <v>5417171.9199999999</v>
          </cell>
          <cell r="L498" t="str">
            <v>SCHMDTTAXDEPR</v>
          </cell>
          <cell r="M498">
            <v>0</v>
          </cell>
          <cell r="N498">
            <v>0</v>
          </cell>
          <cell r="O498">
            <v>17920124.609870076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A499" t="str">
            <v>403362UT</v>
          </cell>
          <cell r="B499">
            <v>403362</v>
          </cell>
          <cell r="C499" t="str">
            <v>UT</v>
          </cell>
          <cell r="D499">
            <v>-11208584.23</v>
          </cell>
          <cell r="F499" t="str">
            <v>403362UT</v>
          </cell>
          <cell r="G499">
            <v>403362</v>
          </cell>
          <cell r="H499" t="str">
            <v>UT</v>
          </cell>
          <cell r="I499">
            <v>-11208584.23</v>
          </cell>
          <cell r="L499" t="str">
            <v>SPCAGE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A500" t="str">
            <v>403362WA</v>
          </cell>
          <cell r="B500">
            <v>403362</v>
          </cell>
          <cell r="C500" t="str">
            <v>WA</v>
          </cell>
          <cell r="D500">
            <v>1786484.07</v>
          </cell>
          <cell r="F500" t="str">
            <v>403362WA</v>
          </cell>
          <cell r="G500">
            <v>403362</v>
          </cell>
          <cell r="H500" t="str">
            <v>WA</v>
          </cell>
          <cell r="I500">
            <v>1786484.07</v>
          </cell>
          <cell r="L500" t="str">
            <v>SPSG</v>
          </cell>
          <cell r="M500">
            <v>0</v>
          </cell>
          <cell r="N500">
            <v>0</v>
          </cell>
          <cell r="O500">
            <v>1009252.8016873732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A501" t="str">
            <v>403362WYP</v>
          </cell>
          <cell r="B501">
            <v>403362</v>
          </cell>
          <cell r="C501" t="str">
            <v>WYP</v>
          </cell>
          <cell r="D501">
            <v>474895.38</v>
          </cell>
          <cell r="F501" t="str">
            <v>403362WYP</v>
          </cell>
          <cell r="G501">
            <v>403362</v>
          </cell>
          <cell r="H501" t="str">
            <v>WYP</v>
          </cell>
          <cell r="I501">
            <v>474895.38</v>
          </cell>
          <cell r="L501" t="str">
            <v>TPCAGE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A502" t="str">
            <v>403362WYU</v>
          </cell>
          <cell r="B502">
            <v>403362</v>
          </cell>
          <cell r="C502" t="str">
            <v>WYU</v>
          </cell>
          <cell r="D502">
            <v>368659.98</v>
          </cell>
          <cell r="F502" t="str">
            <v>403362WYU</v>
          </cell>
          <cell r="G502">
            <v>403362</v>
          </cell>
          <cell r="H502" t="str">
            <v>WYU</v>
          </cell>
          <cell r="I502">
            <v>368659.98</v>
          </cell>
          <cell r="L502" t="str">
            <v>TPCAGW</v>
          </cell>
          <cell r="M502">
            <v>0</v>
          </cell>
          <cell r="N502">
            <v>0</v>
          </cell>
          <cell r="O502">
            <v>-11350475.553340707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A503" t="str">
            <v>403364CA</v>
          </cell>
          <cell r="B503">
            <v>403364</v>
          </cell>
          <cell r="C503" t="str">
            <v>CA</v>
          </cell>
          <cell r="D503">
            <v>2617304.9500000002</v>
          </cell>
          <cell r="F503" t="str">
            <v>403364CA</v>
          </cell>
          <cell r="G503">
            <v>403364</v>
          </cell>
          <cell r="H503" t="str">
            <v>CA</v>
          </cell>
          <cell r="I503">
            <v>2617304.9500000002</v>
          </cell>
          <cell r="L503" t="str">
            <v>TPSG</v>
          </cell>
          <cell r="M503">
            <v>0</v>
          </cell>
          <cell r="N503">
            <v>0</v>
          </cell>
          <cell r="O503">
            <v>9171385.519795293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A504" t="str">
            <v>403364ID</v>
          </cell>
          <cell r="B504">
            <v>403364</v>
          </cell>
          <cell r="C504" t="str">
            <v>ID</v>
          </cell>
          <cell r="D504">
            <v>3272438.88</v>
          </cell>
          <cell r="F504" t="str">
            <v>403364ID</v>
          </cell>
          <cell r="G504">
            <v>403364</v>
          </cell>
          <cell r="H504" t="str">
            <v>ID</v>
          </cell>
          <cell r="I504">
            <v>3272438.88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A505" t="str">
            <v>403364OR</v>
          </cell>
          <cell r="B505">
            <v>403364</v>
          </cell>
          <cell r="C505" t="str">
            <v>OR</v>
          </cell>
          <cell r="D505">
            <v>12836209.460000001</v>
          </cell>
          <cell r="F505" t="str">
            <v>403364OR</v>
          </cell>
          <cell r="G505">
            <v>403364</v>
          </cell>
          <cell r="H505" t="str">
            <v>OR</v>
          </cell>
          <cell r="I505">
            <v>12836209.460000001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A506" t="str">
            <v>403364UT</v>
          </cell>
          <cell r="B506">
            <v>403364</v>
          </cell>
          <cell r="C506" t="str">
            <v>UT</v>
          </cell>
          <cell r="D506">
            <v>14114038.08</v>
          </cell>
          <cell r="F506" t="str">
            <v>403364UT</v>
          </cell>
          <cell r="G506">
            <v>403364</v>
          </cell>
          <cell r="H506" t="str">
            <v>UT</v>
          </cell>
          <cell r="I506">
            <v>14114038.08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A507" t="str">
            <v>403364WA</v>
          </cell>
          <cell r="B507">
            <v>403364</v>
          </cell>
          <cell r="C507" t="str">
            <v>WA</v>
          </cell>
          <cell r="D507">
            <v>3978567.06</v>
          </cell>
          <cell r="F507" t="str">
            <v>403364WA</v>
          </cell>
          <cell r="G507">
            <v>403364</v>
          </cell>
          <cell r="H507" t="str">
            <v>WA</v>
          </cell>
          <cell r="I507">
            <v>3978567.06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A508" t="str">
            <v>403364WYP</v>
          </cell>
          <cell r="B508">
            <v>403364</v>
          </cell>
          <cell r="C508" t="str">
            <v>WYP</v>
          </cell>
          <cell r="D508">
            <v>5325621.4400000004</v>
          </cell>
          <cell r="F508" t="str">
            <v>403364WYP</v>
          </cell>
          <cell r="G508">
            <v>403364</v>
          </cell>
          <cell r="H508" t="str">
            <v>WYP</v>
          </cell>
          <cell r="I508">
            <v>5325621.4400000004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A509" t="str">
            <v>403364WYU</v>
          </cell>
          <cell r="B509">
            <v>403364</v>
          </cell>
          <cell r="C509" t="str">
            <v>WYU</v>
          </cell>
          <cell r="D509">
            <v>1121520.3</v>
          </cell>
          <cell r="F509" t="str">
            <v>403364WYU</v>
          </cell>
          <cell r="G509">
            <v>403364</v>
          </cell>
          <cell r="H509" t="str">
            <v>WYU</v>
          </cell>
          <cell r="I509">
            <v>1121520.3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A510" t="str">
            <v>403365CA</v>
          </cell>
          <cell r="B510">
            <v>403365</v>
          </cell>
          <cell r="C510" t="str">
            <v>CA</v>
          </cell>
          <cell r="D510">
            <v>1118054.45</v>
          </cell>
          <cell r="F510" t="str">
            <v>403365CA</v>
          </cell>
          <cell r="G510">
            <v>403365</v>
          </cell>
          <cell r="H510" t="str">
            <v>CA</v>
          </cell>
          <cell r="I510">
            <v>1118054.45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A511" t="str">
            <v>403365ID</v>
          </cell>
          <cell r="B511">
            <v>403365</v>
          </cell>
          <cell r="C511" t="str">
            <v>ID</v>
          </cell>
          <cell r="D511">
            <v>974597.65</v>
          </cell>
          <cell r="F511" t="str">
            <v>403365ID</v>
          </cell>
          <cell r="G511">
            <v>403365</v>
          </cell>
          <cell r="H511" t="str">
            <v>ID</v>
          </cell>
          <cell r="I511">
            <v>974597.65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A512" t="str">
            <v>403365OR</v>
          </cell>
          <cell r="B512">
            <v>403365</v>
          </cell>
          <cell r="C512" t="str">
            <v>OR</v>
          </cell>
          <cell r="D512">
            <v>7071867.7000000002</v>
          </cell>
          <cell r="F512" t="str">
            <v>403365OR</v>
          </cell>
          <cell r="G512">
            <v>403365</v>
          </cell>
          <cell r="H512" t="str">
            <v>OR</v>
          </cell>
          <cell r="I512">
            <v>7071867.7000000002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A513" t="str">
            <v>403365UT</v>
          </cell>
          <cell r="B513">
            <v>403365</v>
          </cell>
          <cell r="C513" t="str">
            <v>UT</v>
          </cell>
          <cell r="D513">
            <v>6703034.1500000004</v>
          </cell>
          <cell r="F513" t="str">
            <v>403365UT</v>
          </cell>
          <cell r="G513">
            <v>403365</v>
          </cell>
          <cell r="H513" t="str">
            <v>UT</v>
          </cell>
          <cell r="I513">
            <v>6703034.1500000004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A514" t="str">
            <v>403365WA</v>
          </cell>
          <cell r="B514">
            <v>403365</v>
          </cell>
          <cell r="C514" t="str">
            <v>WA</v>
          </cell>
          <cell r="D514">
            <v>1850295.56</v>
          </cell>
          <cell r="F514" t="str">
            <v>403365WA</v>
          </cell>
          <cell r="G514">
            <v>403365</v>
          </cell>
          <cell r="H514" t="str">
            <v>WA</v>
          </cell>
          <cell r="I514">
            <v>1850295.56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A515" t="str">
            <v>403365WYP</v>
          </cell>
          <cell r="B515">
            <v>403365</v>
          </cell>
          <cell r="C515" t="str">
            <v>WYP</v>
          </cell>
          <cell r="D515">
            <v>2441462.8199999998</v>
          </cell>
          <cell r="F515" t="str">
            <v>403365WYP</v>
          </cell>
          <cell r="G515">
            <v>403365</v>
          </cell>
          <cell r="H515" t="str">
            <v>WYP</v>
          </cell>
          <cell r="I515">
            <v>2441462.8199999998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A516" t="str">
            <v>403365WYU</v>
          </cell>
          <cell r="B516">
            <v>403365</v>
          </cell>
          <cell r="C516" t="str">
            <v>WYU</v>
          </cell>
          <cell r="D516">
            <v>341471.88</v>
          </cell>
          <cell r="F516" t="str">
            <v>403365WYU</v>
          </cell>
          <cell r="G516">
            <v>403365</v>
          </cell>
          <cell r="H516" t="str">
            <v>WYU</v>
          </cell>
          <cell r="I516">
            <v>341471.88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A517" t="str">
            <v>403366CA</v>
          </cell>
          <cell r="B517">
            <v>403366</v>
          </cell>
          <cell r="C517" t="str">
            <v>CA</v>
          </cell>
          <cell r="D517">
            <v>540208.99</v>
          </cell>
          <cell r="F517" t="str">
            <v>403366CA</v>
          </cell>
          <cell r="G517">
            <v>403366</v>
          </cell>
          <cell r="H517" t="str">
            <v>CA</v>
          </cell>
          <cell r="I517">
            <v>540208.99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A518" t="str">
            <v>403366ID</v>
          </cell>
          <cell r="B518">
            <v>403366</v>
          </cell>
          <cell r="C518" t="str">
            <v>ID</v>
          </cell>
          <cell r="D518">
            <v>240495.45</v>
          </cell>
          <cell r="F518" t="str">
            <v>403366ID</v>
          </cell>
          <cell r="G518">
            <v>403366</v>
          </cell>
          <cell r="H518" t="str">
            <v>ID</v>
          </cell>
          <cell r="I518">
            <v>240495.45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A519" t="str">
            <v>403366OR</v>
          </cell>
          <cell r="B519">
            <v>403366</v>
          </cell>
          <cell r="C519" t="str">
            <v>OR</v>
          </cell>
          <cell r="D519">
            <v>1906326.2</v>
          </cell>
          <cell r="F519" t="str">
            <v>403366OR</v>
          </cell>
          <cell r="G519">
            <v>403366</v>
          </cell>
          <cell r="H519" t="str">
            <v>OR</v>
          </cell>
          <cell r="I519">
            <v>1906326.2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A520" t="str">
            <v>403366UT</v>
          </cell>
          <cell r="B520">
            <v>403366</v>
          </cell>
          <cell r="C520" t="str">
            <v>UT</v>
          </cell>
          <cell r="D520">
            <v>5213974.38</v>
          </cell>
          <cell r="F520" t="str">
            <v>403366UT</v>
          </cell>
          <cell r="G520">
            <v>403366</v>
          </cell>
          <cell r="H520" t="str">
            <v>UT</v>
          </cell>
          <cell r="I520">
            <v>5213974.38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A521" t="str">
            <v>403366WA</v>
          </cell>
          <cell r="B521">
            <v>403366</v>
          </cell>
          <cell r="C521" t="str">
            <v>WA</v>
          </cell>
          <cell r="D521">
            <v>531967.4</v>
          </cell>
          <cell r="F521" t="str">
            <v>403366WA</v>
          </cell>
          <cell r="G521">
            <v>403366</v>
          </cell>
          <cell r="H521" t="str">
            <v>WA</v>
          </cell>
          <cell r="I521">
            <v>531967.4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A522" t="str">
            <v>403366WYP</v>
          </cell>
          <cell r="B522">
            <v>403366</v>
          </cell>
          <cell r="C522" t="str">
            <v>WYP</v>
          </cell>
          <cell r="D522">
            <v>809526.57</v>
          </cell>
          <cell r="F522" t="str">
            <v>403366WYP</v>
          </cell>
          <cell r="G522">
            <v>403366</v>
          </cell>
          <cell r="H522" t="str">
            <v>WYP</v>
          </cell>
          <cell r="I522">
            <v>809526.57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A523" t="str">
            <v>403366WYU</v>
          </cell>
          <cell r="B523">
            <v>403366</v>
          </cell>
          <cell r="C523" t="str">
            <v>WYU</v>
          </cell>
          <cell r="D523">
            <v>166990.06</v>
          </cell>
          <cell r="F523" t="str">
            <v>403366WYU</v>
          </cell>
          <cell r="G523">
            <v>403366</v>
          </cell>
          <cell r="H523" t="str">
            <v>WYU</v>
          </cell>
          <cell r="I523">
            <v>166990.06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A524" t="str">
            <v>403367CA</v>
          </cell>
          <cell r="B524">
            <v>403367</v>
          </cell>
          <cell r="C524" t="str">
            <v>CA</v>
          </cell>
          <cell r="D524">
            <v>493491.73</v>
          </cell>
          <cell r="F524" t="str">
            <v>403367CA</v>
          </cell>
          <cell r="G524">
            <v>403367</v>
          </cell>
          <cell r="H524" t="str">
            <v>CA</v>
          </cell>
          <cell r="I524">
            <v>493491.73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A525" t="str">
            <v>403367ID</v>
          </cell>
          <cell r="B525">
            <v>403367</v>
          </cell>
          <cell r="C525" t="str">
            <v>ID</v>
          </cell>
          <cell r="D525">
            <v>656471.44999999995</v>
          </cell>
          <cell r="F525" t="str">
            <v>403367ID</v>
          </cell>
          <cell r="G525">
            <v>403367</v>
          </cell>
          <cell r="H525" t="str">
            <v>ID</v>
          </cell>
          <cell r="I525">
            <v>656471.44999999995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A526" t="str">
            <v>403367OR</v>
          </cell>
          <cell r="B526">
            <v>403367</v>
          </cell>
          <cell r="C526" t="str">
            <v>OR</v>
          </cell>
          <cell r="D526">
            <v>3968158.9</v>
          </cell>
          <cell r="F526" t="str">
            <v>403367OR</v>
          </cell>
          <cell r="G526">
            <v>403367</v>
          </cell>
          <cell r="H526" t="str">
            <v>OR</v>
          </cell>
          <cell r="I526">
            <v>3968158.9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A527" t="str">
            <v>403367UT</v>
          </cell>
          <cell r="B527">
            <v>403367</v>
          </cell>
          <cell r="C527" t="str">
            <v>UT</v>
          </cell>
          <cell r="D527">
            <v>14029260.33</v>
          </cell>
          <cell r="F527" t="str">
            <v>403367UT</v>
          </cell>
          <cell r="G527">
            <v>403367</v>
          </cell>
          <cell r="H527" t="str">
            <v>UT</v>
          </cell>
          <cell r="I527">
            <v>14029260.33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A528" t="str">
            <v>403367WA</v>
          </cell>
          <cell r="B528">
            <v>403367</v>
          </cell>
          <cell r="C528" t="str">
            <v>WA</v>
          </cell>
          <cell r="D528">
            <v>739821.79</v>
          </cell>
          <cell r="F528" t="str">
            <v>403367WA</v>
          </cell>
          <cell r="G528">
            <v>403367</v>
          </cell>
          <cell r="H528" t="str">
            <v>WA</v>
          </cell>
          <cell r="I528">
            <v>739821.79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A529" t="str">
            <v>403367WYP</v>
          </cell>
          <cell r="B529">
            <v>403367</v>
          </cell>
          <cell r="C529" t="str">
            <v>WYP</v>
          </cell>
          <cell r="D529">
            <v>1538182.53</v>
          </cell>
          <cell r="F529" t="str">
            <v>403367WYP</v>
          </cell>
          <cell r="G529">
            <v>403367</v>
          </cell>
          <cell r="H529" t="str">
            <v>WYP</v>
          </cell>
          <cell r="I529">
            <v>1538182.53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A530" t="str">
            <v>403367WYU</v>
          </cell>
          <cell r="B530">
            <v>403367</v>
          </cell>
          <cell r="C530" t="str">
            <v>WYU</v>
          </cell>
          <cell r="D530">
            <v>617820.43000000005</v>
          </cell>
          <cell r="F530" t="str">
            <v>403367WYU</v>
          </cell>
          <cell r="G530">
            <v>403367</v>
          </cell>
          <cell r="H530" t="str">
            <v>WYU</v>
          </cell>
          <cell r="I530">
            <v>617820.43000000005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A531" t="str">
            <v>403368CA</v>
          </cell>
          <cell r="B531">
            <v>403368</v>
          </cell>
          <cell r="C531" t="str">
            <v>CA</v>
          </cell>
          <cell r="D531">
            <v>1381556.67</v>
          </cell>
          <cell r="F531" t="str">
            <v>403368CA</v>
          </cell>
          <cell r="G531">
            <v>403368</v>
          </cell>
          <cell r="H531" t="str">
            <v>CA</v>
          </cell>
          <cell r="I531">
            <v>1381556.67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A532" t="str">
            <v>403368ID</v>
          </cell>
          <cell r="B532">
            <v>403368</v>
          </cell>
          <cell r="C532" t="str">
            <v>ID</v>
          </cell>
          <cell r="D532">
            <v>1944819.48</v>
          </cell>
          <cell r="F532" t="str">
            <v>403368ID</v>
          </cell>
          <cell r="G532">
            <v>403368</v>
          </cell>
          <cell r="H532" t="str">
            <v>ID</v>
          </cell>
          <cell r="I532">
            <v>1944819.48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A533" t="str">
            <v>403368OR</v>
          </cell>
          <cell r="B533">
            <v>403368</v>
          </cell>
          <cell r="C533" t="str">
            <v>OR</v>
          </cell>
          <cell r="D533">
            <v>11126560.82</v>
          </cell>
          <cell r="F533" t="str">
            <v>403368OR</v>
          </cell>
          <cell r="G533">
            <v>403368</v>
          </cell>
          <cell r="H533" t="str">
            <v>OR</v>
          </cell>
          <cell r="I533">
            <v>11126560.82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A534" t="str">
            <v>403368UT</v>
          </cell>
          <cell r="B534">
            <v>403368</v>
          </cell>
          <cell r="C534" t="str">
            <v>UT</v>
          </cell>
          <cell r="D534">
            <v>12772960.529999999</v>
          </cell>
          <cell r="F534" t="str">
            <v>403368UT</v>
          </cell>
          <cell r="G534">
            <v>403368</v>
          </cell>
          <cell r="H534" t="str">
            <v>UT</v>
          </cell>
          <cell r="I534">
            <v>12772960.529999999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A535" t="str">
            <v>403368WA</v>
          </cell>
          <cell r="B535">
            <v>403368</v>
          </cell>
          <cell r="C535" t="str">
            <v>WA</v>
          </cell>
          <cell r="D535">
            <v>3027231.49</v>
          </cell>
          <cell r="F535" t="str">
            <v>403368WA</v>
          </cell>
          <cell r="G535">
            <v>403368</v>
          </cell>
          <cell r="H535" t="str">
            <v>WA</v>
          </cell>
          <cell r="I535">
            <v>3027231.49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A536" t="str">
            <v>403368WYP</v>
          </cell>
          <cell r="B536">
            <v>403368</v>
          </cell>
          <cell r="C536" t="str">
            <v>WYP</v>
          </cell>
          <cell r="D536">
            <v>3484071.89</v>
          </cell>
          <cell r="F536" t="str">
            <v>403368WYP</v>
          </cell>
          <cell r="G536">
            <v>403368</v>
          </cell>
          <cell r="H536" t="str">
            <v>WYP</v>
          </cell>
          <cell r="I536">
            <v>3484071.89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A537" t="str">
            <v>403368WYU</v>
          </cell>
          <cell r="B537">
            <v>403368</v>
          </cell>
          <cell r="C537" t="str">
            <v>WYU</v>
          </cell>
          <cell r="D537">
            <v>493613.6</v>
          </cell>
          <cell r="F537" t="str">
            <v>403368WYU</v>
          </cell>
          <cell r="G537">
            <v>403368</v>
          </cell>
          <cell r="H537" t="str">
            <v>WYU</v>
          </cell>
          <cell r="I537">
            <v>493613.6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A538" t="str">
            <v>403369CA</v>
          </cell>
          <cell r="B538">
            <v>403369</v>
          </cell>
          <cell r="C538" t="str">
            <v>CA</v>
          </cell>
          <cell r="D538">
            <v>484888.74</v>
          </cell>
          <cell r="F538" t="str">
            <v>403369CA</v>
          </cell>
          <cell r="G538">
            <v>403369</v>
          </cell>
          <cell r="H538" t="str">
            <v>CA</v>
          </cell>
          <cell r="I538">
            <v>484888.74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A539" t="str">
            <v>403369ID</v>
          </cell>
          <cell r="B539">
            <v>403369</v>
          </cell>
          <cell r="C539" t="str">
            <v>ID</v>
          </cell>
          <cell r="D539">
            <v>966372.17</v>
          </cell>
          <cell r="F539" t="str">
            <v>403369ID</v>
          </cell>
          <cell r="G539">
            <v>403369</v>
          </cell>
          <cell r="H539" t="str">
            <v>ID</v>
          </cell>
          <cell r="I539">
            <v>966372.17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A540" t="str">
            <v>403369OR</v>
          </cell>
          <cell r="B540">
            <v>403369</v>
          </cell>
          <cell r="C540" t="str">
            <v>OR</v>
          </cell>
          <cell r="D540">
            <v>6776031.0899999999</v>
          </cell>
          <cell r="F540" t="str">
            <v>403369OR</v>
          </cell>
          <cell r="G540">
            <v>403369</v>
          </cell>
          <cell r="H540" t="str">
            <v>OR</v>
          </cell>
          <cell r="I540">
            <v>6776031.0899999999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A541" t="str">
            <v>403369UT</v>
          </cell>
          <cell r="B541">
            <v>403369</v>
          </cell>
          <cell r="C541" t="str">
            <v>UT</v>
          </cell>
          <cell r="D541">
            <v>7365207.6799999997</v>
          </cell>
          <cell r="F541" t="str">
            <v>403369UT</v>
          </cell>
          <cell r="G541">
            <v>403369</v>
          </cell>
          <cell r="H541" t="str">
            <v>UT</v>
          </cell>
          <cell r="I541">
            <v>7365207.6799999997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A542" t="str">
            <v>403369WA</v>
          </cell>
          <cell r="B542">
            <v>403369</v>
          </cell>
          <cell r="C542" t="str">
            <v>WA</v>
          </cell>
          <cell r="D542">
            <v>1642366.92</v>
          </cell>
          <cell r="F542" t="str">
            <v>403369WA</v>
          </cell>
          <cell r="G542">
            <v>403369</v>
          </cell>
          <cell r="H542" t="str">
            <v>WA</v>
          </cell>
          <cell r="I542">
            <v>1642366.92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A543" t="str">
            <v>403369WYP</v>
          </cell>
          <cell r="B543">
            <v>403369</v>
          </cell>
          <cell r="C543" t="str">
            <v>WYP</v>
          </cell>
          <cell r="D543">
            <v>1295165.07</v>
          </cell>
          <cell r="F543" t="str">
            <v>403369WYP</v>
          </cell>
          <cell r="G543">
            <v>403369</v>
          </cell>
          <cell r="H543" t="str">
            <v>WYP</v>
          </cell>
          <cell r="I543">
            <v>1295165.07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A544" t="str">
            <v>403369WYU</v>
          </cell>
          <cell r="B544">
            <v>403369</v>
          </cell>
          <cell r="C544" t="str">
            <v>WYU</v>
          </cell>
          <cell r="D544">
            <v>390089.98</v>
          </cell>
          <cell r="F544" t="str">
            <v>403369WYU</v>
          </cell>
          <cell r="G544">
            <v>403369</v>
          </cell>
          <cell r="H544" t="str">
            <v>WYU</v>
          </cell>
          <cell r="I544">
            <v>390089.98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A545" t="str">
            <v>403370CA</v>
          </cell>
          <cell r="B545">
            <v>403370</v>
          </cell>
          <cell r="C545" t="str">
            <v>CA</v>
          </cell>
          <cell r="D545">
            <v>317429.78000000003</v>
          </cell>
          <cell r="F545" t="str">
            <v>403370CA</v>
          </cell>
          <cell r="G545">
            <v>403370</v>
          </cell>
          <cell r="H545" t="str">
            <v>CA</v>
          </cell>
          <cell r="I545">
            <v>317429.78000000003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A546" t="str">
            <v>403370ID</v>
          </cell>
          <cell r="B546">
            <v>403370</v>
          </cell>
          <cell r="C546" t="str">
            <v>ID</v>
          </cell>
          <cell r="D546">
            <v>635854.87</v>
          </cell>
          <cell r="F546" t="str">
            <v>403370ID</v>
          </cell>
          <cell r="G546">
            <v>403370</v>
          </cell>
          <cell r="H546" t="str">
            <v>ID</v>
          </cell>
          <cell r="I546">
            <v>635854.87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A547" t="str">
            <v>403370OR</v>
          </cell>
          <cell r="B547">
            <v>403370</v>
          </cell>
          <cell r="C547" t="str">
            <v>OR</v>
          </cell>
          <cell r="D547">
            <v>3046879.12</v>
          </cell>
          <cell r="F547" t="str">
            <v>403370OR</v>
          </cell>
          <cell r="G547">
            <v>403370</v>
          </cell>
          <cell r="H547" t="str">
            <v>OR</v>
          </cell>
          <cell r="I547">
            <v>3046879.12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A548" t="str">
            <v>403370UT</v>
          </cell>
          <cell r="B548">
            <v>403370</v>
          </cell>
          <cell r="C548" t="str">
            <v>UT</v>
          </cell>
          <cell r="D548">
            <v>3526914.67</v>
          </cell>
          <cell r="F548" t="str">
            <v>403370UT</v>
          </cell>
          <cell r="G548">
            <v>403370</v>
          </cell>
          <cell r="H548" t="str">
            <v>UT</v>
          </cell>
          <cell r="I548">
            <v>3526914.67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A549" t="str">
            <v>403370WA</v>
          </cell>
          <cell r="B549">
            <v>403370</v>
          </cell>
          <cell r="C549" t="str">
            <v>WA</v>
          </cell>
          <cell r="D549">
            <v>515517.68</v>
          </cell>
          <cell r="F549" t="str">
            <v>403370WA</v>
          </cell>
          <cell r="G549">
            <v>403370</v>
          </cell>
          <cell r="H549" t="str">
            <v>WA</v>
          </cell>
          <cell r="I549">
            <v>515517.68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A550" t="str">
            <v>403370WYP</v>
          </cell>
          <cell r="B550">
            <v>403370</v>
          </cell>
          <cell r="C550" t="str">
            <v>WYP</v>
          </cell>
          <cell r="D550">
            <v>541673.97</v>
          </cell>
          <cell r="F550" t="str">
            <v>403370WYP</v>
          </cell>
          <cell r="G550">
            <v>403370</v>
          </cell>
          <cell r="H550" t="str">
            <v>WYP</v>
          </cell>
          <cell r="I550">
            <v>541673.97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A551" t="str">
            <v>403370WYU</v>
          </cell>
          <cell r="B551">
            <v>403370</v>
          </cell>
          <cell r="C551" t="str">
            <v>WYU</v>
          </cell>
          <cell r="D551">
            <v>97392.08</v>
          </cell>
          <cell r="F551" t="str">
            <v>403370WYU</v>
          </cell>
          <cell r="G551">
            <v>403370</v>
          </cell>
          <cell r="H551" t="str">
            <v>WYU</v>
          </cell>
          <cell r="I551">
            <v>97392.08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A552" t="str">
            <v>403371CA</v>
          </cell>
          <cell r="B552">
            <v>403371</v>
          </cell>
          <cell r="C552" t="str">
            <v>CA</v>
          </cell>
          <cell r="D552">
            <v>13378.25</v>
          </cell>
          <cell r="F552" t="str">
            <v>403371CA</v>
          </cell>
          <cell r="G552">
            <v>403371</v>
          </cell>
          <cell r="H552" t="str">
            <v>CA</v>
          </cell>
          <cell r="I552">
            <v>13378.25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A553" t="str">
            <v>403371ID</v>
          </cell>
          <cell r="B553">
            <v>403371</v>
          </cell>
          <cell r="C553" t="str">
            <v>ID</v>
          </cell>
          <cell r="D553">
            <v>9785.09</v>
          </cell>
          <cell r="F553" t="str">
            <v>403371ID</v>
          </cell>
          <cell r="G553">
            <v>403371</v>
          </cell>
          <cell r="H553" t="str">
            <v>ID</v>
          </cell>
          <cell r="I553">
            <v>9785.09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A554" t="str">
            <v>403371OR</v>
          </cell>
          <cell r="B554">
            <v>403371</v>
          </cell>
          <cell r="C554" t="str">
            <v>OR</v>
          </cell>
          <cell r="D554">
            <v>126330.3</v>
          </cell>
          <cell r="F554" t="str">
            <v>403371OR</v>
          </cell>
          <cell r="G554">
            <v>403371</v>
          </cell>
          <cell r="H554" t="str">
            <v>OR</v>
          </cell>
          <cell r="I554">
            <v>126330.3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A555" t="str">
            <v>403371UT</v>
          </cell>
          <cell r="B555">
            <v>403371</v>
          </cell>
          <cell r="C555" t="str">
            <v>UT</v>
          </cell>
          <cell r="D555">
            <v>270236.75</v>
          </cell>
          <cell r="F555" t="str">
            <v>403371UT</v>
          </cell>
          <cell r="G555">
            <v>403371</v>
          </cell>
          <cell r="H555" t="str">
            <v>UT</v>
          </cell>
          <cell r="I555">
            <v>270236.75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A556" t="str">
            <v>403371WA</v>
          </cell>
          <cell r="B556">
            <v>403371</v>
          </cell>
          <cell r="C556" t="str">
            <v>WA</v>
          </cell>
          <cell r="D556">
            <v>17748.509999999998</v>
          </cell>
          <cell r="F556" t="str">
            <v>403371WA</v>
          </cell>
          <cell r="G556">
            <v>403371</v>
          </cell>
          <cell r="H556" t="str">
            <v>WA</v>
          </cell>
          <cell r="I556">
            <v>17748.509999999998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A557" t="str">
            <v>403371WYP</v>
          </cell>
          <cell r="B557">
            <v>403371</v>
          </cell>
          <cell r="C557" t="str">
            <v>WYP</v>
          </cell>
          <cell r="D557">
            <v>49770.64</v>
          </cell>
          <cell r="F557" t="str">
            <v>403371WYP</v>
          </cell>
          <cell r="G557">
            <v>403371</v>
          </cell>
          <cell r="H557" t="str">
            <v>WYP</v>
          </cell>
          <cell r="I557">
            <v>49770.64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A558" t="str">
            <v>403371WYU</v>
          </cell>
          <cell r="B558">
            <v>403371</v>
          </cell>
          <cell r="C558" t="str">
            <v>WYU</v>
          </cell>
          <cell r="D558">
            <v>9451.06</v>
          </cell>
          <cell r="F558" t="str">
            <v>403371WYU</v>
          </cell>
          <cell r="G558">
            <v>403371</v>
          </cell>
          <cell r="H558" t="str">
            <v>WYU</v>
          </cell>
          <cell r="I558">
            <v>9451.06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A559" t="str">
            <v>403373CA</v>
          </cell>
          <cell r="B559">
            <v>403373</v>
          </cell>
          <cell r="C559" t="str">
            <v>CA</v>
          </cell>
          <cell r="D559">
            <v>23480.35</v>
          </cell>
          <cell r="F559" t="str">
            <v>403373CA</v>
          </cell>
          <cell r="G559">
            <v>403373</v>
          </cell>
          <cell r="H559" t="str">
            <v>CA</v>
          </cell>
          <cell r="I559">
            <v>23480.35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A560" t="str">
            <v>403373ID</v>
          </cell>
          <cell r="B560">
            <v>403373</v>
          </cell>
          <cell r="C560" t="str">
            <v>ID</v>
          </cell>
          <cell r="D560">
            <v>35374.86</v>
          </cell>
          <cell r="F560" t="str">
            <v>403373ID</v>
          </cell>
          <cell r="G560">
            <v>403373</v>
          </cell>
          <cell r="H560" t="str">
            <v>ID</v>
          </cell>
          <cell r="I560">
            <v>35374.86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A561" t="str">
            <v>403373OR</v>
          </cell>
          <cell r="B561">
            <v>403373</v>
          </cell>
          <cell r="C561" t="str">
            <v>OR</v>
          </cell>
          <cell r="D561">
            <v>698541.64</v>
          </cell>
          <cell r="F561" t="str">
            <v>403373OR</v>
          </cell>
          <cell r="G561">
            <v>403373</v>
          </cell>
          <cell r="H561" t="str">
            <v>OR</v>
          </cell>
          <cell r="I561">
            <v>698541.64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A562" t="str">
            <v>403373UT</v>
          </cell>
          <cell r="B562">
            <v>403373</v>
          </cell>
          <cell r="C562" t="str">
            <v>UT</v>
          </cell>
          <cell r="D562">
            <v>1041356.71</v>
          </cell>
          <cell r="F562" t="str">
            <v>403373UT</v>
          </cell>
          <cell r="G562">
            <v>403373</v>
          </cell>
          <cell r="H562" t="str">
            <v>UT</v>
          </cell>
          <cell r="I562">
            <v>1041356.71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A563" t="str">
            <v>403373WA</v>
          </cell>
          <cell r="B563">
            <v>403373</v>
          </cell>
          <cell r="C563" t="str">
            <v>WA</v>
          </cell>
          <cell r="D563">
            <v>125496.85</v>
          </cell>
          <cell r="F563" t="str">
            <v>403373WA</v>
          </cell>
          <cell r="G563">
            <v>403373</v>
          </cell>
          <cell r="H563" t="str">
            <v>WA</v>
          </cell>
          <cell r="I563">
            <v>125496.85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A564" t="str">
            <v>403373WYP</v>
          </cell>
          <cell r="B564">
            <v>403373</v>
          </cell>
          <cell r="C564" t="str">
            <v>WYP</v>
          </cell>
          <cell r="D564">
            <v>245566.67</v>
          </cell>
          <cell r="F564" t="str">
            <v>403373WYP</v>
          </cell>
          <cell r="G564">
            <v>403373</v>
          </cell>
          <cell r="H564" t="str">
            <v>WYP</v>
          </cell>
          <cell r="I564">
            <v>245566.67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A565" t="str">
            <v>403373WYU</v>
          </cell>
          <cell r="B565">
            <v>403373</v>
          </cell>
          <cell r="C565" t="str">
            <v>WYU</v>
          </cell>
          <cell r="D565">
            <v>65568.14</v>
          </cell>
          <cell r="F565" t="str">
            <v>403373WYU</v>
          </cell>
          <cell r="G565">
            <v>403373</v>
          </cell>
          <cell r="H565" t="str">
            <v>WYU</v>
          </cell>
          <cell r="I565">
            <v>65568.14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A566" t="str">
            <v>403GPCA</v>
          </cell>
          <cell r="B566" t="str">
            <v>403GP</v>
          </cell>
          <cell r="C566" t="str">
            <v>CA</v>
          </cell>
          <cell r="D566">
            <v>402578.22</v>
          </cell>
          <cell r="F566" t="str">
            <v>403GPCA</v>
          </cell>
          <cell r="G566" t="str">
            <v>403GP</v>
          </cell>
          <cell r="H566" t="str">
            <v>CA</v>
          </cell>
          <cell r="I566">
            <v>402578.22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A567" t="str">
            <v>403GPCAEE</v>
          </cell>
          <cell r="B567" t="str">
            <v>403GP</v>
          </cell>
          <cell r="C567" t="str">
            <v>CAEE</v>
          </cell>
          <cell r="D567">
            <v>95328.48</v>
          </cell>
          <cell r="F567" t="str">
            <v>403GPCAEE</v>
          </cell>
          <cell r="G567" t="str">
            <v>403GP</v>
          </cell>
          <cell r="H567" t="str">
            <v>CAEE</v>
          </cell>
          <cell r="I567">
            <v>95328.48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A568" t="str">
            <v>403GPCAGE</v>
          </cell>
          <cell r="B568" t="str">
            <v>403GP</v>
          </cell>
          <cell r="C568" t="str">
            <v>CAGE</v>
          </cell>
          <cell r="D568">
            <v>6638364.9000000004</v>
          </cell>
          <cell r="F568" t="str">
            <v>403GPCAGE</v>
          </cell>
          <cell r="G568" t="str">
            <v>403GP</v>
          </cell>
          <cell r="H568" t="str">
            <v>CAGE</v>
          </cell>
          <cell r="I568">
            <v>6638364.9000000004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A569" t="str">
            <v>403GPCAGW</v>
          </cell>
          <cell r="B569" t="str">
            <v>403GP</v>
          </cell>
          <cell r="C569" t="str">
            <v>CAGW</v>
          </cell>
          <cell r="D569">
            <v>2887055.19</v>
          </cell>
          <cell r="F569" t="str">
            <v>403GPCAGW</v>
          </cell>
          <cell r="G569" t="str">
            <v>403GP</v>
          </cell>
          <cell r="H569" t="str">
            <v>CAGW</v>
          </cell>
          <cell r="I569">
            <v>2887055.19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A570" t="str">
            <v>403GPCN</v>
          </cell>
          <cell r="B570" t="str">
            <v>403GP</v>
          </cell>
          <cell r="C570" t="str">
            <v>CN</v>
          </cell>
          <cell r="D570">
            <v>1040345.44</v>
          </cell>
          <cell r="F570" t="str">
            <v>403GPCN</v>
          </cell>
          <cell r="G570" t="str">
            <v>403GP</v>
          </cell>
          <cell r="H570" t="str">
            <v>CN</v>
          </cell>
          <cell r="I570">
            <v>1040345.44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A571" t="str">
            <v>403GPID</v>
          </cell>
          <cell r="B571" t="str">
            <v>403GP</v>
          </cell>
          <cell r="C571" t="str">
            <v>ID</v>
          </cell>
          <cell r="D571">
            <v>919901.03</v>
          </cell>
          <cell r="F571" t="str">
            <v>403GPID</v>
          </cell>
          <cell r="G571" t="str">
            <v>403GP</v>
          </cell>
          <cell r="H571" t="str">
            <v>ID</v>
          </cell>
          <cell r="I571">
            <v>919901.03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A572" t="str">
            <v>403GPJBG</v>
          </cell>
          <cell r="B572" t="str">
            <v>403GP</v>
          </cell>
          <cell r="C572" t="str">
            <v>JBG</v>
          </cell>
          <cell r="D572">
            <v>435213.83</v>
          </cell>
          <cell r="F572" t="str">
            <v>403GPJBG</v>
          </cell>
          <cell r="G572" t="str">
            <v>403GP</v>
          </cell>
          <cell r="H572" t="str">
            <v>JBG</v>
          </cell>
          <cell r="I572">
            <v>435213.83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A573" t="str">
            <v>403GPOR</v>
          </cell>
          <cell r="B573" t="str">
            <v>403GP</v>
          </cell>
          <cell r="C573" t="str">
            <v>OR</v>
          </cell>
          <cell r="D573">
            <v>5078614.17</v>
          </cell>
          <cell r="F573" t="str">
            <v>403GPOR</v>
          </cell>
          <cell r="G573" t="str">
            <v>403GP</v>
          </cell>
          <cell r="H573" t="str">
            <v>OR</v>
          </cell>
          <cell r="I573">
            <v>5078614.17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A574" t="str">
            <v>403GPSG</v>
          </cell>
          <cell r="B574" t="str">
            <v>403GP</v>
          </cell>
          <cell r="C574" t="str">
            <v>SG</v>
          </cell>
          <cell r="D574">
            <v>1452.23</v>
          </cell>
          <cell r="F574" t="str">
            <v>403GPSG</v>
          </cell>
          <cell r="G574" t="str">
            <v>403GP</v>
          </cell>
          <cell r="H574" t="str">
            <v>SG</v>
          </cell>
          <cell r="I574">
            <v>1452.23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A575" t="str">
            <v>403GPSO</v>
          </cell>
          <cell r="B575" t="str">
            <v>403GP</v>
          </cell>
          <cell r="C575" t="str">
            <v>SO</v>
          </cell>
          <cell r="D575">
            <v>15567253.9</v>
          </cell>
          <cell r="F575" t="str">
            <v>403GPSO</v>
          </cell>
          <cell r="G575" t="str">
            <v>403GP</v>
          </cell>
          <cell r="H575" t="str">
            <v>SO</v>
          </cell>
          <cell r="I575">
            <v>15567253.9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A576" t="str">
            <v>403GPUT</v>
          </cell>
          <cell r="B576" t="str">
            <v>403GP</v>
          </cell>
          <cell r="C576" t="str">
            <v>UT</v>
          </cell>
          <cell r="D576">
            <v>4800293.32</v>
          </cell>
          <cell r="F576" t="str">
            <v>403GPUT</v>
          </cell>
          <cell r="G576" t="str">
            <v>403GP</v>
          </cell>
          <cell r="H576" t="str">
            <v>UT</v>
          </cell>
          <cell r="I576">
            <v>4800293.32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A577" t="str">
            <v>403GPWA</v>
          </cell>
          <cell r="B577" t="str">
            <v>403GP</v>
          </cell>
          <cell r="C577" t="str">
            <v>WA</v>
          </cell>
          <cell r="D577">
            <v>1153845.1599999999</v>
          </cell>
          <cell r="F577" t="str">
            <v>403GPWA</v>
          </cell>
          <cell r="G577" t="str">
            <v>403GP</v>
          </cell>
          <cell r="H577" t="str">
            <v>WA</v>
          </cell>
          <cell r="I577">
            <v>1153845.1599999999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A578" t="str">
            <v>403GPWYP</v>
          </cell>
          <cell r="B578" t="str">
            <v>403GP</v>
          </cell>
          <cell r="C578" t="str">
            <v>WYP</v>
          </cell>
          <cell r="D578">
            <v>1983010.63</v>
          </cell>
          <cell r="F578" t="str">
            <v>403GPWYP</v>
          </cell>
          <cell r="G578" t="str">
            <v>403GP</v>
          </cell>
          <cell r="H578" t="str">
            <v>WYP</v>
          </cell>
          <cell r="I578">
            <v>1983010.63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A579" t="str">
            <v>403GPWYU</v>
          </cell>
          <cell r="B579" t="str">
            <v>403GP</v>
          </cell>
          <cell r="C579" t="str">
            <v>WYU</v>
          </cell>
          <cell r="D579">
            <v>388207.77</v>
          </cell>
          <cell r="F579" t="str">
            <v>403GPWYU</v>
          </cell>
          <cell r="G579" t="str">
            <v>403GP</v>
          </cell>
          <cell r="H579" t="str">
            <v>WYU</v>
          </cell>
          <cell r="I579">
            <v>388207.77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 t="str">
            <v>403HPCAGE</v>
          </cell>
          <cell r="B580" t="str">
            <v>403HP</v>
          </cell>
          <cell r="C580" t="str">
            <v>CAGE</v>
          </cell>
          <cell r="D580">
            <v>7434215.8300000001</v>
          </cell>
          <cell r="F580" t="str">
            <v>403HPCAGE</v>
          </cell>
          <cell r="G580" t="str">
            <v>403HP</v>
          </cell>
          <cell r="H580" t="str">
            <v>CAGE</v>
          </cell>
          <cell r="I580">
            <v>7434215.8300000001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A581" t="str">
            <v>403HPCAGW</v>
          </cell>
          <cell r="B581" t="str">
            <v>403HP</v>
          </cell>
          <cell r="C581" t="str">
            <v>CAGW</v>
          </cell>
          <cell r="D581">
            <v>32495639.969999999</v>
          </cell>
          <cell r="F581" t="str">
            <v>403HPCAGW</v>
          </cell>
          <cell r="G581" t="str">
            <v>403HP</v>
          </cell>
          <cell r="H581" t="str">
            <v>CAGW</v>
          </cell>
          <cell r="I581">
            <v>32495639.969999999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A582" t="str">
            <v>403OPCAGE</v>
          </cell>
          <cell r="B582" t="str">
            <v>403OP</v>
          </cell>
          <cell r="C582" t="str">
            <v>CAGE</v>
          </cell>
          <cell r="D582">
            <v>87144034.829999998</v>
          </cell>
          <cell r="F582" t="str">
            <v>403OPCAGE</v>
          </cell>
          <cell r="G582" t="str">
            <v>403OP</v>
          </cell>
          <cell r="H582" t="str">
            <v>CAGE</v>
          </cell>
          <cell r="I582">
            <v>87144034.829999998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 t="str">
            <v>403OPCAGW</v>
          </cell>
          <cell r="B583" t="str">
            <v>403OP</v>
          </cell>
          <cell r="C583" t="str">
            <v>CAGW</v>
          </cell>
          <cell r="D583">
            <v>41310164.189999998</v>
          </cell>
          <cell r="F583" t="str">
            <v>403OPCAGW</v>
          </cell>
          <cell r="G583" t="str">
            <v>403OP</v>
          </cell>
          <cell r="H583" t="str">
            <v>CAGW</v>
          </cell>
          <cell r="I583">
            <v>41310164.189999998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A584" t="str">
            <v>403SPCAGE</v>
          </cell>
          <cell r="B584" t="str">
            <v>403SP</v>
          </cell>
          <cell r="C584" t="str">
            <v>CAGE</v>
          </cell>
          <cell r="D584">
            <v>200998873.40000001</v>
          </cell>
          <cell r="F584" t="str">
            <v>403SPCAGE</v>
          </cell>
          <cell r="G584" t="str">
            <v>403SP</v>
          </cell>
          <cell r="H584" t="str">
            <v>CAGE</v>
          </cell>
          <cell r="I584">
            <v>200998873.40000001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A585" t="str">
            <v>403SPCAGW</v>
          </cell>
          <cell r="B585" t="str">
            <v>403SP</v>
          </cell>
          <cell r="C585" t="str">
            <v>CAGW</v>
          </cell>
          <cell r="D585">
            <v>5128620.41</v>
          </cell>
          <cell r="F585" t="str">
            <v>403SPCAGW</v>
          </cell>
          <cell r="G585" t="str">
            <v>403SP</v>
          </cell>
          <cell r="H585" t="str">
            <v>CAGW</v>
          </cell>
          <cell r="I585">
            <v>5128620.41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A586" t="str">
            <v>403SPJBG</v>
          </cell>
          <cell r="B586" t="str">
            <v>403SP</v>
          </cell>
          <cell r="C586" t="str">
            <v>JBG</v>
          </cell>
          <cell r="D586">
            <v>39542493.649999999</v>
          </cell>
          <cell r="F586" t="str">
            <v>403SPJBG</v>
          </cell>
          <cell r="G586" t="str">
            <v>403SP</v>
          </cell>
          <cell r="H586" t="str">
            <v>JBG</v>
          </cell>
          <cell r="I586">
            <v>39542493.649999999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A587" t="str">
            <v>403TPCAGE</v>
          </cell>
          <cell r="B587" t="str">
            <v>403TP</v>
          </cell>
          <cell r="C587" t="str">
            <v>CAGE</v>
          </cell>
          <cell r="D587">
            <v>81451417.870000005</v>
          </cell>
          <cell r="F587" t="str">
            <v>403TPCAGE</v>
          </cell>
          <cell r="G587" t="str">
            <v>403TP</v>
          </cell>
          <cell r="H587" t="str">
            <v>CAGE</v>
          </cell>
          <cell r="I587">
            <v>81451417.870000005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88">
          <cell r="A588" t="str">
            <v>403TPCAGW</v>
          </cell>
          <cell r="B588" t="str">
            <v>403TP</v>
          </cell>
          <cell r="C588" t="str">
            <v>CAGW</v>
          </cell>
          <cell r="D588">
            <v>26988243.629999999</v>
          </cell>
          <cell r="F588" t="str">
            <v>403TPCAGW</v>
          </cell>
          <cell r="G588" t="str">
            <v>403TP</v>
          </cell>
          <cell r="H588" t="str">
            <v>CAGW</v>
          </cell>
          <cell r="I588">
            <v>26988243.629999999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 t="str">
            <v>403TPJBG</v>
          </cell>
          <cell r="B589" t="str">
            <v>403TP</v>
          </cell>
          <cell r="C589" t="str">
            <v>JBG</v>
          </cell>
          <cell r="D589">
            <v>1364751.07</v>
          </cell>
          <cell r="F589" t="str">
            <v>403TPJBG</v>
          </cell>
          <cell r="G589" t="str">
            <v>403TP</v>
          </cell>
          <cell r="H589" t="str">
            <v>JBG</v>
          </cell>
          <cell r="I589">
            <v>1364751.07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</row>
        <row r="590">
          <cell r="A590" t="str">
            <v>403TPSG</v>
          </cell>
          <cell r="B590" t="str">
            <v>403TP</v>
          </cell>
          <cell r="C590" t="str">
            <v>SG</v>
          </cell>
          <cell r="D590">
            <v>32238</v>
          </cell>
          <cell r="F590" t="str">
            <v>403TPSG</v>
          </cell>
          <cell r="G590" t="str">
            <v>403TP</v>
          </cell>
          <cell r="H590" t="str">
            <v>SG</v>
          </cell>
          <cell r="I590">
            <v>32238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A591" t="str">
            <v>404GPCA</v>
          </cell>
          <cell r="B591" t="str">
            <v>404GP</v>
          </cell>
          <cell r="C591" t="str">
            <v>CA</v>
          </cell>
          <cell r="D591">
            <v>67061.990000000005</v>
          </cell>
          <cell r="F591" t="str">
            <v>404GPCA</v>
          </cell>
          <cell r="G591" t="str">
            <v>404GP</v>
          </cell>
          <cell r="H591" t="str">
            <v>CA</v>
          </cell>
          <cell r="I591">
            <v>67061.990000000005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A592" t="str">
            <v>404GPID</v>
          </cell>
          <cell r="B592" t="str">
            <v>404GP</v>
          </cell>
          <cell r="C592" t="str">
            <v>ID</v>
          </cell>
          <cell r="D592">
            <v>0</v>
          </cell>
          <cell r="F592" t="str">
            <v>404GPID</v>
          </cell>
          <cell r="G592" t="str">
            <v>404GP</v>
          </cell>
          <cell r="H592" t="str">
            <v>ID</v>
          </cell>
          <cell r="I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A593" t="str">
            <v>404GPOR</v>
          </cell>
          <cell r="B593" t="str">
            <v>404GP</v>
          </cell>
          <cell r="C593" t="str">
            <v>OR</v>
          </cell>
          <cell r="D593">
            <v>308163.25</v>
          </cell>
          <cell r="F593" t="str">
            <v>404GPOR</v>
          </cell>
          <cell r="G593" t="str">
            <v>404GP</v>
          </cell>
          <cell r="H593" t="str">
            <v>OR</v>
          </cell>
          <cell r="I593">
            <v>308163.25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A594" t="str">
            <v>404GPSO</v>
          </cell>
          <cell r="B594" t="str">
            <v>404GP</v>
          </cell>
          <cell r="C594" t="str">
            <v>SO</v>
          </cell>
          <cell r="D594">
            <v>289934.09000000003</v>
          </cell>
          <cell r="F594" t="str">
            <v>404GPSO</v>
          </cell>
          <cell r="G594" t="str">
            <v>404GP</v>
          </cell>
          <cell r="H594" t="str">
            <v>SO</v>
          </cell>
          <cell r="I594">
            <v>289934.09000000003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A595" t="str">
            <v>404GPUT</v>
          </cell>
          <cell r="B595" t="str">
            <v>404GP</v>
          </cell>
          <cell r="C595" t="str">
            <v>UT</v>
          </cell>
          <cell r="D595">
            <v>727.9</v>
          </cell>
          <cell r="F595" t="str">
            <v>404GPUT</v>
          </cell>
          <cell r="G595" t="str">
            <v>404GP</v>
          </cell>
          <cell r="H595" t="str">
            <v>UT</v>
          </cell>
          <cell r="I595">
            <v>727.9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</row>
        <row r="596">
          <cell r="A596" t="str">
            <v>404GPWA</v>
          </cell>
          <cell r="B596" t="str">
            <v>404GP</v>
          </cell>
          <cell r="C596" t="str">
            <v>WA</v>
          </cell>
          <cell r="D596">
            <v>82033.53</v>
          </cell>
          <cell r="F596" t="str">
            <v>404GPWA</v>
          </cell>
          <cell r="G596" t="str">
            <v>404GP</v>
          </cell>
          <cell r="H596" t="str">
            <v>WA</v>
          </cell>
          <cell r="I596">
            <v>82033.53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A597" t="str">
            <v>404GPWYP</v>
          </cell>
          <cell r="B597" t="str">
            <v>404GP</v>
          </cell>
          <cell r="C597" t="str">
            <v>WYP</v>
          </cell>
          <cell r="D597">
            <v>118537.86</v>
          </cell>
          <cell r="F597" t="str">
            <v>404GPWYP</v>
          </cell>
          <cell r="G597" t="str">
            <v>404GP</v>
          </cell>
          <cell r="H597" t="str">
            <v>WYP</v>
          </cell>
          <cell r="I597">
            <v>118537.86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</row>
        <row r="598">
          <cell r="A598" t="str">
            <v>404HPCAGW</v>
          </cell>
          <cell r="B598" t="str">
            <v>404HP</v>
          </cell>
          <cell r="C598" t="str">
            <v>CAGW</v>
          </cell>
          <cell r="D598">
            <v>311125.15000000002</v>
          </cell>
          <cell r="F598" t="str">
            <v>404HPCAGW</v>
          </cell>
          <cell r="G598" t="str">
            <v>404HP</v>
          </cell>
          <cell r="H598" t="str">
            <v>CAGW</v>
          </cell>
          <cell r="I598">
            <v>311125.15000000002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A599" t="str">
            <v>404IPCA</v>
          </cell>
          <cell r="B599" t="str">
            <v>404IP</v>
          </cell>
          <cell r="C599" t="str">
            <v>CA</v>
          </cell>
          <cell r="D599">
            <v>1765.21</v>
          </cell>
          <cell r="F599" t="str">
            <v>404IPCA</v>
          </cell>
          <cell r="G599" t="str">
            <v>404IP</v>
          </cell>
          <cell r="H599" t="str">
            <v>CA</v>
          </cell>
          <cell r="I599">
            <v>1765.21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A600" t="str">
            <v>404IPCAEE</v>
          </cell>
          <cell r="B600" t="str">
            <v>404IP</v>
          </cell>
          <cell r="C600" t="str">
            <v>CAEE</v>
          </cell>
          <cell r="D600">
            <v>1239.29</v>
          </cell>
          <cell r="F600" t="str">
            <v>404IPCAEE</v>
          </cell>
          <cell r="G600" t="str">
            <v>404IP</v>
          </cell>
          <cell r="H600" t="str">
            <v>CAEE</v>
          </cell>
          <cell r="I600">
            <v>1239.29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A601" t="str">
            <v>404IPCAGE</v>
          </cell>
          <cell r="B601" t="str">
            <v>404IP</v>
          </cell>
          <cell r="C601" t="str">
            <v>CAGE</v>
          </cell>
          <cell r="D601">
            <v>4471040.9800000004</v>
          </cell>
          <cell r="F601" t="str">
            <v>404IPCAGE</v>
          </cell>
          <cell r="G601" t="str">
            <v>404IP</v>
          </cell>
          <cell r="H601" t="str">
            <v>CAGE</v>
          </cell>
          <cell r="I601">
            <v>4471040.9800000004</v>
          </cell>
        </row>
        <row r="602">
          <cell r="A602" t="str">
            <v>404IPCAGW</v>
          </cell>
          <cell r="B602" t="str">
            <v>404IP</v>
          </cell>
          <cell r="C602" t="str">
            <v>CAGW</v>
          </cell>
          <cell r="D602">
            <v>13386378.82</v>
          </cell>
          <cell r="F602" t="str">
            <v>404IPCAGW</v>
          </cell>
          <cell r="G602" t="str">
            <v>404IP</v>
          </cell>
          <cell r="H602" t="str">
            <v>CAGW</v>
          </cell>
          <cell r="I602">
            <v>13386378.82</v>
          </cell>
        </row>
        <row r="603">
          <cell r="A603" t="str">
            <v>404IPCN</v>
          </cell>
          <cell r="B603" t="str">
            <v>404IP</v>
          </cell>
          <cell r="C603" t="str">
            <v>CN</v>
          </cell>
          <cell r="D603">
            <v>9726914.6400000006</v>
          </cell>
          <cell r="F603" t="str">
            <v>404IPCN</v>
          </cell>
          <cell r="G603" t="str">
            <v>404IP</v>
          </cell>
          <cell r="H603" t="str">
            <v>CN</v>
          </cell>
          <cell r="I603">
            <v>9726914.6400000006</v>
          </cell>
        </row>
        <row r="604">
          <cell r="A604" t="str">
            <v>404IPID</v>
          </cell>
          <cell r="B604" t="str">
            <v>404IP</v>
          </cell>
          <cell r="C604" t="str">
            <v>ID</v>
          </cell>
          <cell r="D604">
            <v>23041.53</v>
          </cell>
          <cell r="F604" t="str">
            <v>404IPID</v>
          </cell>
          <cell r="G604" t="str">
            <v>404IP</v>
          </cell>
          <cell r="H604" t="str">
            <v>ID</v>
          </cell>
          <cell r="I604">
            <v>23041.53</v>
          </cell>
        </row>
        <row r="605">
          <cell r="A605" t="str">
            <v>404IPJBG</v>
          </cell>
          <cell r="B605" t="str">
            <v>404IP</v>
          </cell>
          <cell r="C605" t="str">
            <v>JBG</v>
          </cell>
          <cell r="D605">
            <v>224239.95</v>
          </cell>
          <cell r="F605" t="str">
            <v>404IPJBG</v>
          </cell>
          <cell r="G605" t="str">
            <v>404IP</v>
          </cell>
          <cell r="H605" t="str">
            <v>JBG</v>
          </cell>
          <cell r="I605">
            <v>224239.95</v>
          </cell>
        </row>
        <row r="606">
          <cell r="A606" t="str">
            <v>404IPOR</v>
          </cell>
          <cell r="B606" t="str">
            <v>404IP</v>
          </cell>
          <cell r="C606" t="str">
            <v>OR</v>
          </cell>
          <cell r="D606">
            <v>10341.049999999999</v>
          </cell>
          <cell r="F606" t="str">
            <v>404IPOR</v>
          </cell>
          <cell r="G606" t="str">
            <v>404IP</v>
          </cell>
          <cell r="H606" t="str">
            <v>OR</v>
          </cell>
          <cell r="I606">
            <v>10341.049999999999</v>
          </cell>
        </row>
        <row r="607">
          <cell r="A607" t="str">
            <v>404IPOTHER</v>
          </cell>
          <cell r="B607" t="str">
            <v>404IP</v>
          </cell>
          <cell r="C607" t="str">
            <v>OTHER</v>
          </cell>
          <cell r="D607">
            <v>4252162.3499999996</v>
          </cell>
          <cell r="F607" t="str">
            <v>404IPOTHER</v>
          </cell>
          <cell r="G607" t="str">
            <v>404IP</v>
          </cell>
          <cell r="H607" t="str">
            <v>OTHER</v>
          </cell>
          <cell r="I607">
            <v>4252162.3499999996</v>
          </cell>
        </row>
        <row r="608">
          <cell r="A608" t="str">
            <v>404IPSG</v>
          </cell>
          <cell r="B608" t="str">
            <v>404IP</v>
          </cell>
          <cell r="C608" t="str">
            <v>SG</v>
          </cell>
          <cell r="D608">
            <v>7593453.7199999997</v>
          </cell>
          <cell r="F608" t="str">
            <v>404IPSG</v>
          </cell>
          <cell r="G608" t="str">
            <v>404IP</v>
          </cell>
          <cell r="H608" t="str">
            <v>SG</v>
          </cell>
          <cell r="I608">
            <v>7593453.7199999997</v>
          </cell>
        </row>
        <row r="609">
          <cell r="A609" t="str">
            <v>404IPSO</v>
          </cell>
          <cell r="B609" t="str">
            <v>404IP</v>
          </cell>
          <cell r="C609" t="str">
            <v>SO</v>
          </cell>
          <cell r="D609">
            <v>10992229.210000001</v>
          </cell>
          <cell r="F609" t="str">
            <v>404IPSO</v>
          </cell>
          <cell r="G609" t="str">
            <v>404IP</v>
          </cell>
          <cell r="H609" t="str">
            <v>SO</v>
          </cell>
          <cell r="I609">
            <v>10992229.210000001</v>
          </cell>
        </row>
        <row r="610">
          <cell r="A610" t="str">
            <v>404IPUT</v>
          </cell>
          <cell r="B610" t="str">
            <v>404IP</v>
          </cell>
          <cell r="C610" t="str">
            <v>UT</v>
          </cell>
          <cell r="D610">
            <v>-3576248.27</v>
          </cell>
          <cell r="F610" t="str">
            <v>404IPUT</v>
          </cell>
          <cell r="G610" t="str">
            <v>404IP</v>
          </cell>
          <cell r="H610" t="str">
            <v>UT</v>
          </cell>
          <cell r="I610">
            <v>-3576248.27</v>
          </cell>
        </row>
        <row r="611">
          <cell r="A611" t="str">
            <v>404IPWA</v>
          </cell>
          <cell r="B611" t="str">
            <v>404IP</v>
          </cell>
          <cell r="C611" t="str">
            <v>WA</v>
          </cell>
          <cell r="D611">
            <v>3023.6</v>
          </cell>
          <cell r="F611" t="str">
            <v>404IPWA</v>
          </cell>
          <cell r="G611" t="str">
            <v>404IP</v>
          </cell>
          <cell r="H611" t="str">
            <v>WA</v>
          </cell>
          <cell r="I611">
            <v>3023.6</v>
          </cell>
        </row>
        <row r="612">
          <cell r="A612" t="str">
            <v>404IPWYP</v>
          </cell>
          <cell r="B612" t="str">
            <v>404IP</v>
          </cell>
          <cell r="C612" t="str">
            <v>WYP</v>
          </cell>
          <cell r="D612">
            <v>107691.67</v>
          </cell>
          <cell r="F612" t="str">
            <v>404IPWYP</v>
          </cell>
          <cell r="G612" t="str">
            <v>404IP</v>
          </cell>
          <cell r="H612" t="str">
            <v>WYP</v>
          </cell>
          <cell r="I612">
            <v>107691.67</v>
          </cell>
        </row>
        <row r="613">
          <cell r="A613" t="str">
            <v>105CA</v>
          </cell>
          <cell r="B613">
            <v>105</v>
          </cell>
          <cell r="C613" t="str">
            <v>CA</v>
          </cell>
          <cell r="D613">
            <v>683317.99</v>
          </cell>
          <cell r="F613" t="str">
            <v>105CA</v>
          </cell>
          <cell r="G613">
            <v>105</v>
          </cell>
          <cell r="H613" t="str">
            <v>CA</v>
          </cell>
          <cell r="I613">
            <v>683317.99</v>
          </cell>
        </row>
        <row r="614">
          <cell r="A614" t="str">
            <v>105CAEE</v>
          </cell>
          <cell r="B614">
            <v>105</v>
          </cell>
          <cell r="C614" t="str">
            <v>CAEE</v>
          </cell>
          <cell r="D614">
            <v>0</v>
          </cell>
          <cell r="F614" t="str">
            <v>105CAEE</v>
          </cell>
          <cell r="G614">
            <v>105</v>
          </cell>
          <cell r="H614" t="str">
            <v>CAEE</v>
          </cell>
          <cell r="I614">
            <v>0</v>
          </cell>
        </row>
        <row r="615">
          <cell r="A615" t="str">
            <v>105CAGE</v>
          </cell>
          <cell r="B615">
            <v>105</v>
          </cell>
          <cell r="C615" t="str">
            <v>CAGE</v>
          </cell>
          <cell r="D615">
            <v>12418892.050000001</v>
          </cell>
          <cell r="F615" t="str">
            <v>105CAGE</v>
          </cell>
          <cell r="G615">
            <v>105</v>
          </cell>
          <cell r="H615" t="str">
            <v>CAGE</v>
          </cell>
          <cell r="I615">
            <v>12418892.050000001</v>
          </cell>
        </row>
        <row r="616">
          <cell r="A616" t="str">
            <v>105CAGW</v>
          </cell>
          <cell r="B616">
            <v>105</v>
          </cell>
          <cell r="C616" t="str">
            <v>CAGW</v>
          </cell>
          <cell r="D616">
            <v>161943.97</v>
          </cell>
          <cell r="F616" t="str">
            <v>105CAGW</v>
          </cell>
          <cell r="G616">
            <v>105</v>
          </cell>
          <cell r="H616" t="str">
            <v>CAGW</v>
          </cell>
          <cell r="I616">
            <v>161943.97</v>
          </cell>
        </row>
        <row r="617">
          <cell r="A617" t="str">
            <v>105OR</v>
          </cell>
          <cell r="B617">
            <v>105</v>
          </cell>
          <cell r="C617" t="str">
            <v>OR</v>
          </cell>
          <cell r="D617">
            <v>7335680.4962499999</v>
          </cell>
          <cell r="F617" t="str">
            <v>105OR</v>
          </cell>
          <cell r="G617">
            <v>105</v>
          </cell>
          <cell r="H617" t="str">
            <v>OR</v>
          </cell>
          <cell r="I617">
            <v>7335680.4962499999</v>
          </cell>
        </row>
        <row r="618">
          <cell r="A618" t="str">
            <v>105SE</v>
          </cell>
          <cell r="B618">
            <v>105</v>
          </cell>
          <cell r="C618" t="str">
            <v>SE</v>
          </cell>
          <cell r="D618">
            <v>0</v>
          </cell>
          <cell r="F618" t="str">
            <v>105SE</v>
          </cell>
          <cell r="G618">
            <v>105</v>
          </cell>
          <cell r="H618" t="str">
            <v>SE</v>
          </cell>
          <cell r="I618">
            <v>0</v>
          </cell>
        </row>
        <row r="619">
          <cell r="A619" t="str">
            <v>105UT</v>
          </cell>
          <cell r="B619">
            <v>105</v>
          </cell>
          <cell r="C619" t="str">
            <v>UT</v>
          </cell>
          <cell r="D619">
            <v>5730528.6500000004</v>
          </cell>
          <cell r="F619" t="str">
            <v>105UT</v>
          </cell>
          <cell r="G619">
            <v>105</v>
          </cell>
          <cell r="H619" t="str">
            <v>UT</v>
          </cell>
          <cell r="I619">
            <v>5730528.6500000004</v>
          </cell>
        </row>
        <row r="620">
          <cell r="A620" t="str">
            <v>105WYP</v>
          </cell>
          <cell r="B620">
            <v>105</v>
          </cell>
          <cell r="C620" t="str">
            <v>WYP</v>
          </cell>
          <cell r="D620">
            <v>600.72</v>
          </cell>
          <cell r="F620" t="str">
            <v>105WYP</v>
          </cell>
          <cell r="G620">
            <v>105</v>
          </cell>
          <cell r="H620" t="str">
            <v>WYP</v>
          </cell>
          <cell r="I620">
            <v>600.72</v>
          </cell>
        </row>
        <row r="621">
          <cell r="A621" t="str">
            <v>106SG</v>
          </cell>
          <cell r="B621">
            <v>106</v>
          </cell>
          <cell r="C621" t="str">
            <v>SG</v>
          </cell>
          <cell r="D621">
            <v>0</v>
          </cell>
          <cell r="F621" t="str">
            <v>106SG</v>
          </cell>
          <cell r="G621">
            <v>106</v>
          </cell>
          <cell r="H621" t="str">
            <v>SG</v>
          </cell>
          <cell r="I621">
            <v>0</v>
          </cell>
        </row>
        <row r="622">
          <cell r="A622" t="str">
            <v>114CAGE</v>
          </cell>
          <cell r="B622">
            <v>114</v>
          </cell>
          <cell r="C622" t="str">
            <v>CAGE</v>
          </cell>
          <cell r="D622">
            <v>143167970.74000001</v>
          </cell>
          <cell r="F622" t="str">
            <v>114CAGE</v>
          </cell>
          <cell r="G622">
            <v>114</v>
          </cell>
          <cell r="H622" t="str">
            <v>CAGE</v>
          </cell>
          <cell r="I622">
            <v>143167970.74000001</v>
          </cell>
        </row>
        <row r="623">
          <cell r="A623" t="str">
            <v>114UT</v>
          </cell>
          <cell r="B623">
            <v>114</v>
          </cell>
          <cell r="C623" t="str">
            <v>UT</v>
          </cell>
          <cell r="D623">
            <v>11763783.68</v>
          </cell>
          <cell r="F623" t="str">
            <v>114UT</v>
          </cell>
          <cell r="G623">
            <v>114</v>
          </cell>
          <cell r="H623" t="str">
            <v>UT</v>
          </cell>
          <cell r="I623">
            <v>11763783.68</v>
          </cell>
        </row>
        <row r="624">
          <cell r="A624" t="str">
            <v>115CAGE</v>
          </cell>
          <cell r="B624">
            <v>115</v>
          </cell>
          <cell r="C624" t="str">
            <v>CAGE</v>
          </cell>
          <cell r="D624">
            <v>-125934375.00125</v>
          </cell>
          <cell r="F624" t="str">
            <v>115CAGE</v>
          </cell>
          <cell r="G624">
            <v>115</v>
          </cell>
          <cell r="H624" t="str">
            <v>CAGE</v>
          </cell>
          <cell r="I624">
            <v>-125934375.00125</v>
          </cell>
        </row>
        <row r="625">
          <cell r="A625" t="str">
            <v>115UT</v>
          </cell>
          <cell r="B625">
            <v>115</v>
          </cell>
          <cell r="C625" t="str">
            <v>UT</v>
          </cell>
          <cell r="D625">
            <v>-1143452.6499999999</v>
          </cell>
          <cell r="F625" t="str">
            <v>115UT</v>
          </cell>
          <cell r="G625">
            <v>115</v>
          </cell>
          <cell r="H625" t="str">
            <v>UT</v>
          </cell>
          <cell r="I625">
            <v>-1143452.6499999999</v>
          </cell>
        </row>
        <row r="626">
          <cell r="A626" t="str">
            <v>124CA</v>
          </cell>
          <cell r="B626">
            <v>124</v>
          </cell>
          <cell r="C626" t="str">
            <v>CA</v>
          </cell>
          <cell r="D626">
            <v>26051.83</v>
          </cell>
          <cell r="F626" t="str">
            <v>124CA</v>
          </cell>
          <cell r="G626">
            <v>124</v>
          </cell>
          <cell r="H626" t="str">
            <v>CA</v>
          </cell>
          <cell r="I626">
            <v>26051.83</v>
          </cell>
        </row>
        <row r="627">
          <cell r="A627" t="str">
            <v>124ID</v>
          </cell>
          <cell r="B627">
            <v>124</v>
          </cell>
          <cell r="C627" t="str">
            <v>ID</v>
          </cell>
          <cell r="D627">
            <v>0</v>
          </cell>
          <cell r="F627" t="str">
            <v>124ID</v>
          </cell>
          <cell r="G627">
            <v>124</v>
          </cell>
          <cell r="H627" t="str">
            <v>ID</v>
          </cell>
          <cell r="I627">
            <v>0</v>
          </cell>
        </row>
        <row r="628">
          <cell r="A628" t="str">
            <v>124MT</v>
          </cell>
          <cell r="B628">
            <v>124</v>
          </cell>
          <cell r="C628" t="str">
            <v>MT</v>
          </cell>
          <cell r="D628">
            <v>0</v>
          </cell>
          <cell r="F628" t="str">
            <v>124MT</v>
          </cell>
          <cell r="G628">
            <v>124</v>
          </cell>
          <cell r="H628" t="str">
            <v>MT</v>
          </cell>
          <cell r="I628">
            <v>0</v>
          </cell>
        </row>
        <row r="629">
          <cell r="A629" t="str">
            <v>124OR</v>
          </cell>
          <cell r="B629">
            <v>124</v>
          </cell>
          <cell r="C629" t="str">
            <v>OR</v>
          </cell>
          <cell r="D629">
            <v>0.17</v>
          </cell>
          <cell r="F629" t="str">
            <v>124OR</v>
          </cell>
          <cell r="G629">
            <v>124</v>
          </cell>
          <cell r="H629" t="str">
            <v>OR</v>
          </cell>
          <cell r="I629">
            <v>0.17</v>
          </cell>
        </row>
        <row r="630">
          <cell r="A630" t="str">
            <v>124OTHER</v>
          </cell>
          <cell r="B630">
            <v>124</v>
          </cell>
          <cell r="C630" t="str">
            <v>OTHER</v>
          </cell>
          <cell r="D630">
            <v>778230.91374999995</v>
          </cell>
          <cell r="F630" t="str">
            <v>124OTHER</v>
          </cell>
          <cell r="G630">
            <v>124</v>
          </cell>
          <cell r="H630" t="str">
            <v>OTHER</v>
          </cell>
          <cell r="I630">
            <v>778230.91374999995</v>
          </cell>
        </row>
        <row r="631">
          <cell r="A631" t="str">
            <v>124SO</v>
          </cell>
          <cell r="B631">
            <v>124</v>
          </cell>
          <cell r="C631" t="str">
            <v>SO</v>
          </cell>
          <cell r="D631">
            <v>-5007.95</v>
          </cell>
          <cell r="F631" t="str">
            <v>124SO</v>
          </cell>
          <cell r="G631">
            <v>124</v>
          </cell>
          <cell r="H631" t="str">
            <v>SO</v>
          </cell>
          <cell r="I631">
            <v>-5007.95</v>
          </cell>
        </row>
        <row r="632">
          <cell r="A632" t="str">
            <v>124UT</v>
          </cell>
          <cell r="B632">
            <v>124</v>
          </cell>
          <cell r="C632" t="str">
            <v>UT</v>
          </cell>
          <cell r="D632">
            <v>8003.5079166666701</v>
          </cell>
          <cell r="F632" t="str">
            <v>124UT</v>
          </cell>
          <cell r="G632">
            <v>124</v>
          </cell>
          <cell r="H632" t="str">
            <v>UT</v>
          </cell>
          <cell r="I632">
            <v>8003.5079166666701</v>
          </cell>
        </row>
        <row r="633">
          <cell r="A633" t="str">
            <v>124WA</v>
          </cell>
          <cell r="B633">
            <v>124</v>
          </cell>
          <cell r="C633" t="str">
            <v>WA</v>
          </cell>
          <cell r="D633">
            <v>5428.2650000000003</v>
          </cell>
          <cell r="F633" t="str">
            <v>124WA</v>
          </cell>
          <cell r="G633">
            <v>124</v>
          </cell>
          <cell r="H633" t="str">
            <v>WA</v>
          </cell>
          <cell r="I633">
            <v>5428.2650000000003</v>
          </cell>
        </row>
        <row r="634">
          <cell r="A634" t="str">
            <v>124WYP</v>
          </cell>
          <cell r="B634">
            <v>124</v>
          </cell>
          <cell r="C634" t="str">
            <v>WYP</v>
          </cell>
          <cell r="D634">
            <v>0</v>
          </cell>
          <cell r="F634" t="str">
            <v>124WYP</v>
          </cell>
          <cell r="G634">
            <v>124</v>
          </cell>
          <cell r="H634" t="str">
            <v>WYP</v>
          </cell>
          <cell r="I634">
            <v>0</v>
          </cell>
        </row>
        <row r="635">
          <cell r="A635" t="str">
            <v>124WYU</v>
          </cell>
          <cell r="B635">
            <v>124</v>
          </cell>
          <cell r="C635" t="str">
            <v>WYU</v>
          </cell>
          <cell r="D635">
            <v>0</v>
          </cell>
          <cell r="F635" t="str">
            <v>124WYU</v>
          </cell>
          <cell r="G635">
            <v>124</v>
          </cell>
          <cell r="H635" t="str">
            <v>WYU</v>
          </cell>
          <cell r="I635">
            <v>0</v>
          </cell>
        </row>
        <row r="636">
          <cell r="A636" t="str">
            <v>151CAEE</v>
          </cell>
          <cell r="B636">
            <v>151</v>
          </cell>
          <cell r="C636" t="str">
            <v>CAEE</v>
          </cell>
          <cell r="D636">
            <v>157089240.99125001</v>
          </cell>
          <cell r="F636" t="str">
            <v>151CAEE</v>
          </cell>
          <cell r="G636">
            <v>151</v>
          </cell>
          <cell r="H636" t="str">
            <v>CAEE</v>
          </cell>
          <cell r="I636">
            <v>157089240.99125001</v>
          </cell>
        </row>
        <row r="637">
          <cell r="A637" t="str">
            <v>151CAEW</v>
          </cell>
          <cell r="B637">
            <v>151</v>
          </cell>
          <cell r="C637" t="str">
            <v>CAEW</v>
          </cell>
          <cell r="D637">
            <v>1733255.2254166701</v>
          </cell>
          <cell r="F637" t="str">
            <v>151CAEW</v>
          </cell>
          <cell r="G637">
            <v>151</v>
          </cell>
          <cell r="H637" t="str">
            <v>CAEW</v>
          </cell>
          <cell r="I637">
            <v>1733255.2254166701</v>
          </cell>
        </row>
        <row r="638">
          <cell r="A638" t="str">
            <v>151JBE</v>
          </cell>
          <cell r="B638">
            <v>151</v>
          </cell>
          <cell r="C638" t="str">
            <v>JBE</v>
          </cell>
          <cell r="D638">
            <v>23591300.679166701</v>
          </cell>
          <cell r="F638" t="str">
            <v>151JBE</v>
          </cell>
          <cell r="G638">
            <v>151</v>
          </cell>
          <cell r="H638" t="str">
            <v>JBE</v>
          </cell>
          <cell r="I638">
            <v>23591300.679166701</v>
          </cell>
        </row>
        <row r="639">
          <cell r="A639" t="str">
            <v>151SE</v>
          </cell>
          <cell r="B639">
            <v>151</v>
          </cell>
          <cell r="C639" t="str">
            <v>SE</v>
          </cell>
          <cell r="D639">
            <v>0</v>
          </cell>
          <cell r="F639" t="str">
            <v>151SE</v>
          </cell>
          <cell r="G639">
            <v>151</v>
          </cell>
          <cell r="H639" t="str">
            <v>SE</v>
          </cell>
          <cell r="I639">
            <v>0</v>
          </cell>
        </row>
        <row r="640">
          <cell r="A640" t="str">
            <v>154CA</v>
          </cell>
          <cell r="B640">
            <v>154</v>
          </cell>
          <cell r="C640" t="str">
            <v>CA</v>
          </cell>
          <cell r="D640">
            <v>1841193.855</v>
          </cell>
          <cell r="F640" t="str">
            <v>154CA</v>
          </cell>
          <cell r="G640">
            <v>154</v>
          </cell>
          <cell r="H640" t="str">
            <v>CA</v>
          </cell>
          <cell r="I640">
            <v>1841193.855</v>
          </cell>
        </row>
        <row r="641">
          <cell r="A641" t="str">
            <v>154CAEE</v>
          </cell>
          <cell r="B641">
            <v>154</v>
          </cell>
          <cell r="C641" t="str">
            <v>CAEE</v>
          </cell>
          <cell r="D641">
            <v>0</v>
          </cell>
          <cell r="F641" t="str">
            <v>154CAEE</v>
          </cell>
          <cell r="G641">
            <v>154</v>
          </cell>
          <cell r="H641" t="str">
            <v>CAEE</v>
          </cell>
          <cell r="I641">
            <v>0</v>
          </cell>
        </row>
        <row r="642">
          <cell r="A642" t="str">
            <v>154CAEW</v>
          </cell>
          <cell r="B642">
            <v>154</v>
          </cell>
          <cell r="C642" t="str">
            <v>CAEW</v>
          </cell>
          <cell r="D642">
            <v>0</v>
          </cell>
          <cell r="F642" t="str">
            <v>154CAEW</v>
          </cell>
          <cell r="G642">
            <v>154</v>
          </cell>
          <cell r="H642" t="str">
            <v>CAEW</v>
          </cell>
          <cell r="I642">
            <v>0</v>
          </cell>
        </row>
        <row r="643">
          <cell r="A643" t="str">
            <v>154CAGE</v>
          </cell>
          <cell r="B643">
            <v>154</v>
          </cell>
          <cell r="C643" t="str">
            <v>CAGE</v>
          </cell>
          <cell r="D643">
            <v>118931940.878333</v>
          </cell>
          <cell r="F643" t="str">
            <v>154CAGE</v>
          </cell>
          <cell r="G643">
            <v>154</v>
          </cell>
          <cell r="H643" t="str">
            <v>CAGE</v>
          </cell>
          <cell r="I643">
            <v>118931940.878333</v>
          </cell>
        </row>
        <row r="644">
          <cell r="A644" t="str">
            <v>154CAGW</v>
          </cell>
          <cell r="B644">
            <v>154</v>
          </cell>
          <cell r="C644" t="str">
            <v>CAGW</v>
          </cell>
          <cell r="D644">
            <v>7556111.6683333302</v>
          </cell>
          <cell r="F644" t="str">
            <v>154CAGW</v>
          </cell>
          <cell r="G644">
            <v>154</v>
          </cell>
          <cell r="H644" t="str">
            <v>CAGW</v>
          </cell>
          <cell r="I644">
            <v>7556111.6683333302</v>
          </cell>
        </row>
        <row r="645">
          <cell r="A645" t="str">
            <v>154ID</v>
          </cell>
          <cell r="B645">
            <v>154</v>
          </cell>
          <cell r="C645" t="str">
            <v>ID</v>
          </cell>
          <cell r="D645">
            <v>5719102.1004166696</v>
          </cell>
          <cell r="F645" t="str">
            <v>154ID</v>
          </cell>
          <cell r="G645">
            <v>154</v>
          </cell>
          <cell r="H645" t="str">
            <v>ID</v>
          </cell>
          <cell r="I645">
            <v>5719102.1004166696</v>
          </cell>
        </row>
        <row r="646">
          <cell r="A646" t="str">
            <v>154JBG</v>
          </cell>
          <cell r="B646">
            <v>154</v>
          </cell>
          <cell r="C646" t="str">
            <v>JBG</v>
          </cell>
          <cell r="D646">
            <v>4872296.8333333302</v>
          </cell>
          <cell r="F646" t="str">
            <v>154JBG</v>
          </cell>
          <cell r="G646">
            <v>154</v>
          </cell>
          <cell r="H646" t="str">
            <v>JBG</v>
          </cell>
          <cell r="I646">
            <v>4872296.8333333302</v>
          </cell>
        </row>
        <row r="647">
          <cell r="A647" t="str">
            <v>154OR</v>
          </cell>
          <cell r="B647">
            <v>154</v>
          </cell>
          <cell r="C647" t="str">
            <v>OR</v>
          </cell>
          <cell r="D647">
            <v>38230952.710000001</v>
          </cell>
          <cell r="F647" t="str">
            <v>154OR</v>
          </cell>
          <cell r="G647">
            <v>154</v>
          </cell>
          <cell r="H647" t="str">
            <v>OR</v>
          </cell>
          <cell r="I647">
            <v>38230952.710000001</v>
          </cell>
        </row>
        <row r="648">
          <cell r="A648" t="str">
            <v>154SG</v>
          </cell>
          <cell r="B648">
            <v>154</v>
          </cell>
          <cell r="C648" t="str">
            <v>SG</v>
          </cell>
          <cell r="D648">
            <v>421795.70541666698</v>
          </cell>
          <cell r="F648" t="str">
            <v>154SG</v>
          </cell>
          <cell r="G648">
            <v>154</v>
          </cell>
          <cell r="H648" t="str">
            <v>SG</v>
          </cell>
          <cell r="I648">
            <v>421795.70541666698</v>
          </cell>
        </row>
        <row r="649">
          <cell r="A649" t="str">
            <v>154SNPD</v>
          </cell>
          <cell r="B649">
            <v>154</v>
          </cell>
          <cell r="C649" t="str">
            <v>SNPD</v>
          </cell>
          <cell r="D649">
            <v>-1708132.04333333</v>
          </cell>
          <cell r="F649" t="str">
            <v>154SNPD</v>
          </cell>
          <cell r="G649">
            <v>154</v>
          </cell>
          <cell r="H649" t="str">
            <v>SNPD</v>
          </cell>
          <cell r="I649">
            <v>-1708132.04333333</v>
          </cell>
        </row>
        <row r="650">
          <cell r="A650" t="str">
            <v>154SNPPS</v>
          </cell>
          <cell r="B650">
            <v>154</v>
          </cell>
          <cell r="C650" t="str">
            <v>SNPPS</v>
          </cell>
          <cell r="D650">
            <v>0</v>
          </cell>
          <cell r="F650" t="str">
            <v>154SNPPS</v>
          </cell>
          <cell r="G650">
            <v>154</v>
          </cell>
          <cell r="H650" t="str">
            <v>SNPPS</v>
          </cell>
          <cell r="I650">
            <v>0</v>
          </cell>
        </row>
        <row r="651">
          <cell r="A651" t="str">
            <v>154SO</v>
          </cell>
          <cell r="B651">
            <v>154</v>
          </cell>
          <cell r="C651" t="str">
            <v>SO</v>
          </cell>
          <cell r="D651">
            <v>140741.82</v>
          </cell>
          <cell r="F651" t="str">
            <v>154SO</v>
          </cell>
          <cell r="G651">
            <v>154</v>
          </cell>
          <cell r="H651" t="str">
            <v>SO</v>
          </cell>
          <cell r="I651">
            <v>140741.82</v>
          </cell>
        </row>
        <row r="652">
          <cell r="A652" t="str">
            <v>154UT</v>
          </cell>
          <cell r="B652">
            <v>154</v>
          </cell>
          <cell r="C652" t="str">
            <v>UT</v>
          </cell>
          <cell r="D652">
            <v>48557561.449583299</v>
          </cell>
          <cell r="F652" t="str">
            <v>154UT</v>
          </cell>
          <cell r="G652">
            <v>154</v>
          </cell>
          <cell r="H652" t="str">
            <v>UT</v>
          </cell>
          <cell r="I652">
            <v>48557561.449583299</v>
          </cell>
        </row>
        <row r="653">
          <cell r="A653" t="str">
            <v>154WA</v>
          </cell>
          <cell r="B653">
            <v>154</v>
          </cell>
          <cell r="C653" t="str">
            <v>WA</v>
          </cell>
          <cell r="D653">
            <v>6204807.2320833299</v>
          </cell>
          <cell r="F653" t="str">
            <v>154WA</v>
          </cell>
          <cell r="G653">
            <v>154</v>
          </cell>
          <cell r="H653" t="str">
            <v>WA</v>
          </cell>
          <cell r="I653">
            <v>6204807.2320833299</v>
          </cell>
        </row>
        <row r="654">
          <cell r="A654" t="str">
            <v>154WYP</v>
          </cell>
          <cell r="B654">
            <v>154</v>
          </cell>
          <cell r="C654" t="str">
            <v>WYP</v>
          </cell>
          <cell r="D654">
            <v>10645053.9883333</v>
          </cell>
          <cell r="F654" t="str">
            <v>154WYP</v>
          </cell>
          <cell r="G654">
            <v>154</v>
          </cell>
          <cell r="H654" t="str">
            <v>WYP</v>
          </cell>
          <cell r="I654">
            <v>10645053.9883333</v>
          </cell>
        </row>
        <row r="655">
          <cell r="A655" t="str">
            <v>154WYU</v>
          </cell>
          <cell r="B655">
            <v>154</v>
          </cell>
          <cell r="C655" t="str">
            <v>WYU</v>
          </cell>
          <cell r="D655">
            <v>1234934.52208333</v>
          </cell>
          <cell r="F655" t="str">
            <v>154WYU</v>
          </cell>
          <cell r="G655">
            <v>154</v>
          </cell>
          <cell r="H655" t="str">
            <v>WYU</v>
          </cell>
          <cell r="I655">
            <v>1234934.52208333</v>
          </cell>
        </row>
        <row r="656">
          <cell r="A656" t="str">
            <v>163SO</v>
          </cell>
          <cell r="B656">
            <v>163</v>
          </cell>
          <cell r="C656" t="str">
            <v>SO</v>
          </cell>
          <cell r="D656">
            <v>0</v>
          </cell>
          <cell r="F656" t="str">
            <v>163SO</v>
          </cell>
          <cell r="G656">
            <v>163</v>
          </cell>
          <cell r="H656" t="str">
            <v>SO</v>
          </cell>
          <cell r="I656">
            <v>0</v>
          </cell>
        </row>
        <row r="657">
          <cell r="A657" t="str">
            <v>165CAEE</v>
          </cell>
          <cell r="B657">
            <v>165</v>
          </cell>
          <cell r="C657" t="str">
            <v>CAEE</v>
          </cell>
          <cell r="D657">
            <v>-11001.36</v>
          </cell>
          <cell r="F657" t="str">
            <v>165CAEE</v>
          </cell>
          <cell r="G657">
            <v>165</v>
          </cell>
          <cell r="H657" t="str">
            <v>CAEE</v>
          </cell>
          <cell r="I657">
            <v>-11001.36</v>
          </cell>
        </row>
        <row r="658">
          <cell r="A658" t="str">
            <v>165CAEW</v>
          </cell>
          <cell r="B658">
            <v>165</v>
          </cell>
          <cell r="C658" t="str">
            <v>CAEW</v>
          </cell>
          <cell r="D658">
            <v>4054.84</v>
          </cell>
          <cell r="F658" t="str">
            <v>165CAEW</v>
          </cell>
          <cell r="G658">
            <v>165</v>
          </cell>
          <cell r="H658" t="str">
            <v>CAEW</v>
          </cell>
          <cell r="I658">
            <v>4054.84</v>
          </cell>
        </row>
        <row r="659">
          <cell r="A659" t="str">
            <v>165CAGE</v>
          </cell>
          <cell r="B659">
            <v>165</v>
          </cell>
          <cell r="C659" t="str">
            <v>CAGE</v>
          </cell>
          <cell r="D659">
            <v>1095446.9350000001</v>
          </cell>
          <cell r="F659" t="str">
            <v>165CAGE</v>
          </cell>
          <cell r="G659">
            <v>165</v>
          </cell>
          <cell r="H659" t="str">
            <v>CAGE</v>
          </cell>
          <cell r="I659">
            <v>1095446.9350000001</v>
          </cell>
        </row>
        <row r="660">
          <cell r="A660" t="str">
            <v>165CAGW</v>
          </cell>
          <cell r="B660">
            <v>165</v>
          </cell>
          <cell r="C660" t="str">
            <v>CAGW</v>
          </cell>
          <cell r="D660">
            <v>1018234.82791667</v>
          </cell>
          <cell r="F660" t="str">
            <v>165CAGW</v>
          </cell>
          <cell r="G660">
            <v>165</v>
          </cell>
          <cell r="H660" t="str">
            <v>CAGW</v>
          </cell>
          <cell r="I660">
            <v>1018234.82791667</v>
          </cell>
        </row>
        <row r="661">
          <cell r="A661" t="str">
            <v>165GPS</v>
          </cell>
          <cell r="B661">
            <v>165</v>
          </cell>
          <cell r="C661" t="str">
            <v>GPS</v>
          </cell>
          <cell r="D661">
            <v>5172309.0212500002</v>
          </cell>
          <cell r="F661" t="str">
            <v>165GPS</v>
          </cell>
          <cell r="G661">
            <v>165</v>
          </cell>
          <cell r="H661" t="str">
            <v>GPS</v>
          </cell>
          <cell r="I661">
            <v>5172309.0212500002</v>
          </cell>
        </row>
        <row r="662">
          <cell r="A662" t="str">
            <v>165ID</v>
          </cell>
          <cell r="B662">
            <v>165</v>
          </cell>
          <cell r="C662" t="str">
            <v>ID</v>
          </cell>
          <cell r="D662">
            <v>246375.88333333301</v>
          </cell>
          <cell r="F662" t="str">
            <v>165ID</v>
          </cell>
          <cell r="G662">
            <v>165</v>
          </cell>
          <cell r="H662" t="str">
            <v>ID</v>
          </cell>
          <cell r="I662">
            <v>246375.88333333301</v>
          </cell>
        </row>
        <row r="663">
          <cell r="A663" t="str">
            <v>165OR</v>
          </cell>
          <cell r="B663">
            <v>165</v>
          </cell>
          <cell r="C663" t="str">
            <v>OR</v>
          </cell>
          <cell r="D663">
            <v>2251368.3916666699</v>
          </cell>
          <cell r="F663" t="str">
            <v>165OR</v>
          </cell>
          <cell r="G663">
            <v>165</v>
          </cell>
          <cell r="H663" t="str">
            <v>OR</v>
          </cell>
          <cell r="I663">
            <v>2251368.3916666699</v>
          </cell>
        </row>
        <row r="664">
          <cell r="A664" t="str">
            <v>165OTHER</v>
          </cell>
          <cell r="B664">
            <v>165</v>
          </cell>
          <cell r="C664" t="str">
            <v>OTHER</v>
          </cell>
          <cell r="D664">
            <v>15910643.887083299</v>
          </cell>
          <cell r="F664" t="str">
            <v>165OTHER</v>
          </cell>
          <cell r="G664">
            <v>165</v>
          </cell>
          <cell r="H664" t="str">
            <v>OTHER</v>
          </cell>
          <cell r="I664">
            <v>15910643.887083299</v>
          </cell>
        </row>
        <row r="665">
          <cell r="A665" t="str">
            <v>165SG</v>
          </cell>
          <cell r="B665">
            <v>165</v>
          </cell>
          <cell r="C665" t="str">
            <v>SG</v>
          </cell>
          <cell r="D665">
            <v>1176717.53083333</v>
          </cell>
          <cell r="F665" t="str">
            <v>165SG</v>
          </cell>
          <cell r="G665">
            <v>165</v>
          </cell>
          <cell r="H665" t="str">
            <v>SG</v>
          </cell>
          <cell r="I665">
            <v>1176717.53083333</v>
          </cell>
        </row>
        <row r="666">
          <cell r="A666" t="str">
            <v>165SO</v>
          </cell>
          <cell r="B666">
            <v>165</v>
          </cell>
          <cell r="C666" t="str">
            <v>SO</v>
          </cell>
          <cell r="D666">
            <v>20504403.180833299</v>
          </cell>
          <cell r="F666" t="str">
            <v>165SO</v>
          </cell>
          <cell r="G666">
            <v>165</v>
          </cell>
          <cell r="H666" t="str">
            <v>SO</v>
          </cell>
          <cell r="I666">
            <v>20504403.180833299</v>
          </cell>
        </row>
        <row r="667">
          <cell r="A667" t="str">
            <v>165UT</v>
          </cell>
          <cell r="B667">
            <v>165</v>
          </cell>
          <cell r="C667" t="str">
            <v>UT</v>
          </cell>
          <cell r="D667">
            <v>3398562.3108333298</v>
          </cell>
          <cell r="F667" t="str">
            <v>165UT</v>
          </cell>
          <cell r="G667">
            <v>165</v>
          </cell>
          <cell r="H667" t="str">
            <v>UT</v>
          </cell>
          <cell r="I667">
            <v>3398562.3108333298</v>
          </cell>
        </row>
        <row r="668">
          <cell r="A668" t="str">
            <v>165WA</v>
          </cell>
          <cell r="B668">
            <v>165</v>
          </cell>
          <cell r="C668" t="str">
            <v>WA</v>
          </cell>
          <cell r="D668">
            <v>0</v>
          </cell>
          <cell r="F668" t="str">
            <v>165WA</v>
          </cell>
          <cell r="G668">
            <v>165</v>
          </cell>
          <cell r="H668" t="str">
            <v>WA</v>
          </cell>
          <cell r="I668">
            <v>0</v>
          </cell>
        </row>
        <row r="669">
          <cell r="A669" t="str">
            <v>165WYP</v>
          </cell>
          <cell r="B669">
            <v>165</v>
          </cell>
          <cell r="C669" t="str">
            <v>WYP</v>
          </cell>
          <cell r="D669">
            <v>128294.618333333</v>
          </cell>
          <cell r="F669" t="str">
            <v>165WYP</v>
          </cell>
          <cell r="G669">
            <v>165</v>
          </cell>
          <cell r="H669" t="str">
            <v>WYP</v>
          </cell>
          <cell r="I669">
            <v>128294.618333333</v>
          </cell>
        </row>
        <row r="670">
          <cell r="A670" t="str">
            <v>165WYU</v>
          </cell>
          <cell r="B670">
            <v>165</v>
          </cell>
          <cell r="C670" t="str">
            <v>WYU</v>
          </cell>
          <cell r="D670">
            <v>0</v>
          </cell>
          <cell r="F670" t="str">
            <v>165WYU</v>
          </cell>
          <cell r="G670">
            <v>165</v>
          </cell>
          <cell r="H670" t="str">
            <v>WYU</v>
          </cell>
          <cell r="I670">
            <v>0</v>
          </cell>
        </row>
        <row r="671">
          <cell r="A671" t="str">
            <v>190BADDEBT</v>
          </cell>
          <cell r="B671">
            <v>190</v>
          </cell>
          <cell r="C671" t="str">
            <v>BADDEBT</v>
          </cell>
          <cell r="D671">
            <v>2538677.1087500001</v>
          </cell>
          <cell r="F671" t="str">
            <v>190BADDEBT</v>
          </cell>
          <cell r="G671">
            <v>190</v>
          </cell>
          <cell r="H671" t="str">
            <v>BADDEBT</v>
          </cell>
          <cell r="I671">
            <v>2538677.1087500001</v>
          </cell>
        </row>
        <row r="672">
          <cell r="A672" t="str">
            <v>190CA</v>
          </cell>
          <cell r="B672">
            <v>190</v>
          </cell>
          <cell r="C672" t="str">
            <v>CA</v>
          </cell>
          <cell r="D672">
            <v>413809.26666666701</v>
          </cell>
          <cell r="F672" t="str">
            <v>190CA</v>
          </cell>
          <cell r="G672">
            <v>190</v>
          </cell>
          <cell r="H672" t="str">
            <v>CA</v>
          </cell>
          <cell r="I672">
            <v>413809.26666666701</v>
          </cell>
        </row>
        <row r="673">
          <cell r="A673" t="str">
            <v>190CAEE</v>
          </cell>
          <cell r="B673">
            <v>190</v>
          </cell>
          <cell r="C673" t="str">
            <v>CAEE</v>
          </cell>
          <cell r="D673">
            <v>32121161.876249999</v>
          </cell>
          <cell r="F673" t="str">
            <v>190CAEE</v>
          </cell>
          <cell r="G673">
            <v>190</v>
          </cell>
          <cell r="H673" t="str">
            <v>CAEE</v>
          </cell>
          <cell r="I673">
            <v>32121161.876249999</v>
          </cell>
        </row>
        <row r="674">
          <cell r="A674" t="str">
            <v>190CAEW</v>
          </cell>
          <cell r="B674">
            <v>190</v>
          </cell>
          <cell r="C674" t="str">
            <v>CAEW</v>
          </cell>
          <cell r="D674">
            <v>0</v>
          </cell>
          <cell r="F674" t="str">
            <v>190CAEW</v>
          </cell>
          <cell r="G674">
            <v>190</v>
          </cell>
          <cell r="H674" t="str">
            <v>CAEW</v>
          </cell>
          <cell r="I674">
            <v>0</v>
          </cell>
        </row>
        <row r="675">
          <cell r="A675" t="str">
            <v>190CAGE</v>
          </cell>
          <cell r="B675">
            <v>190</v>
          </cell>
          <cell r="C675" t="str">
            <v>CAGE</v>
          </cell>
          <cell r="D675">
            <v>-8.208329975605011E-2</v>
          </cell>
          <cell r="F675" t="str">
            <v>190CAGE</v>
          </cell>
          <cell r="G675">
            <v>190</v>
          </cell>
          <cell r="H675" t="str">
            <v>CAGE</v>
          </cell>
          <cell r="I675">
            <v>-8.208329975605011E-2</v>
          </cell>
        </row>
        <row r="676">
          <cell r="A676" t="str">
            <v>190CAGW</v>
          </cell>
          <cell r="B676">
            <v>190</v>
          </cell>
          <cell r="C676" t="str">
            <v>CAGW</v>
          </cell>
          <cell r="D676">
            <v>140598.51291666701</v>
          </cell>
          <cell r="F676" t="str">
            <v>190CAGW</v>
          </cell>
          <cell r="G676">
            <v>190</v>
          </cell>
          <cell r="H676" t="str">
            <v>CAGW</v>
          </cell>
          <cell r="I676">
            <v>140598.51291666701</v>
          </cell>
        </row>
        <row r="677">
          <cell r="A677" t="str">
            <v>190FERC</v>
          </cell>
          <cell r="B677">
            <v>190</v>
          </cell>
          <cell r="C677" t="str">
            <v>FERC</v>
          </cell>
          <cell r="D677">
            <v>4333.6691666666702</v>
          </cell>
          <cell r="F677" t="str">
            <v>190FERC</v>
          </cell>
          <cell r="G677">
            <v>190</v>
          </cell>
          <cell r="H677" t="str">
            <v>FERC</v>
          </cell>
          <cell r="I677">
            <v>4333.6691666666702</v>
          </cell>
        </row>
        <row r="678">
          <cell r="A678" t="str">
            <v>190ID</v>
          </cell>
          <cell r="B678">
            <v>190</v>
          </cell>
          <cell r="C678" t="str">
            <v>ID</v>
          </cell>
          <cell r="D678">
            <v>964747.71708333294</v>
          </cell>
          <cell r="F678" t="str">
            <v>190ID</v>
          </cell>
          <cell r="G678">
            <v>190</v>
          </cell>
          <cell r="H678" t="str">
            <v>ID</v>
          </cell>
          <cell r="I678">
            <v>964747.71708333294</v>
          </cell>
        </row>
        <row r="679">
          <cell r="A679" t="str">
            <v>190JBE</v>
          </cell>
          <cell r="B679">
            <v>190</v>
          </cell>
          <cell r="C679" t="str">
            <v>JBE</v>
          </cell>
          <cell r="D679">
            <v>-12366937.8066667</v>
          </cell>
          <cell r="F679" t="str">
            <v>190JBE</v>
          </cell>
          <cell r="G679">
            <v>190</v>
          </cell>
          <cell r="H679" t="str">
            <v>JBE</v>
          </cell>
          <cell r="I679">
            <v>-12366937.8066667</v>
          </cell>
        </row>
        <row r="680">
          <cell r="A680" t="str">
            <v>190MT</v>
          </cell>
          <cell r="B680">
            <v>190</v>
          </cell>
          <cell r="C680" t="str">
            <v>MT</v>
          </cell>
          <cell r="D680">
            <v>0</v>
          </cell>
          <cell r="F680" t="str">
            <v>190MT</v>
          </cell>
          <cell r="G680">
            <v>190</v>
          </cell>
          <cell r="H680" t="str">
            <v>MT</v>
          </cell>
          <cell r="I680">
            <v>0</v>
          </cell>
        </row>
        <row r="681">
          <cell r="A681" t="str">
            <v>190OR</v>
          </cell>
          <cell r="B681">
            <v>190</v>
          </cell>
          <cell r="C681" t="str">
            <v>OR</v>
          </cell>
          <cell r="D681">
            <v>7468269.1299999999</v>
          </cell>
          <cell r="F681" t="str">
            <v>190OR</v>
          </cell>
          <cell r="G681">
            <v>190</v>
          </cell>
          <cell r="H681" t="str">
            <v>OR</v>
          </cell>
          <cell r="I681">
            <v>7468269.1299999999</v>
          </cell>
        </row>
        <row r="682">
          <cell r="A682" t="str">
            <v>190OTHER</v>
          </cell>
          <cell r="B682">
            <v>190</v>
          </cell>
          <cell r="C682" t="str">
            <v>OTHER</v>
          </cell>
          <cell r="D682">
            <v>51185327.469583303</v>
          </cell>
          <cell r="F682" t="str">
            <v>190OTHER</v>
          </cell>
          <cell r="G682">
            <v>190</v>
          </cell>
          <cell r="H682" t="str">
            <v>OTHER</v>
          </cell>
          <cell r="I682">
            <v>51185327.469583303</v>
          </cell>
        </row>
        <row r="683">
          <cell r="A683" t="str">
            <v>190SE</v>
          </cell>
          <cell r="B683">
            <v>190</v>
          </cell>
          <cell r="C683" t="str">
            <v>SE</v>
          </cell>
          <cell r="D683">
            <v>0</v>
          </cell>
          <cell r="F683" t="str">
            <v>190SE</v>
          </cell>
          <cell r="G683">
            <v>190</v>
          </cell>
          <cell r="H683" t="str">
            <v>SE</v>
          </cell>
          <cell r="I683">
            <v>0</v>
          </cell>
        </row>
        <row r="684">
          <cell r="A684" t="str">
            <v>190SG</v>
          </cell>
          <cell r="B684">
            <v>190</v>
          </cell>
          <cell r="C684" t="str">
            <v>SG</v>
          </cell>
          <cell r="D684">
            <v>7634357.0458333297</v>
          </cell>
          <cell r="F684" t="str">
            <v>190SG</v>
          </cell>
          <cell r="G684">
            <v>190</v>
          </cell>
          <cell r="H684" t="str">
            <v>SG</v>
          </cell>
          <cell r="I684">
            <v>7634357.0458333297</v>
          </cell>
        </row>
        <row r="685">
          <cell r="A685" t="str">
            <v>190SNP</v>
          </cell>
          <cell r="B685">
            <v>190</v>
          </cell>
          <cell r="C685" t="str">
            <v>SNP</v>
          </cell>
          <cell r="D685">
            <v>0</v>
          </cell>
          <cell r="F685" t="str">
            <v>190SNP</v>
          </cell>
          <cell r="G685">
            <v>190</v>
          </cell>
          <cell r="H685" t="str">
            <v>SNP</v>
          </cell>
          <cell r="I685">
            <v>0</v>
          </cell>
        </row>
        <row r="686">
          <cell r="A686" t="str">
            <v>190SNPD</v>
          </cell>
          <cell r="B686">
            <v>190</v>
          </cell>
          <cell r="C686" t="str">
            <v>SNPD</v>
          </cell>
          <cell r="D686">
            <v>1360918.6504166699</v>
          </cell>
          <cell r="F686" t="str">
            <v>190SNPD</v>
          </cell>
          <cell r="G686">
            <v>190</v>
          </cell>
          <cell r="H686" t="str">
            <v>SNPD</v>
          </cell>
          <cell r="I686">
            <v>1360918.6504166699</v>
          </cell>
        </row>
        <row r="687">
          <cell r="A687" t="str">
            <v>190SO</v>
          </cell>
          <cell r="B687">
            <v>190</v>
          </cell>
          <cell r="C687" t="str">
            <v>SO</v>
          </cell>
          <cell r="D687">
            <v>27605915.364166699</v>
          </cell>
          <cell r="F687" t="str">
            <v>190SO</v>
          </cell>
          <cell r="G687">
            <v>190</v>
          </cell>
          <cell r="H687" t="str">
            <v>SO</v>
          </cell>
          <cell r="I687">
            <v>27605915.364166699</v>
          </cell>
        </row>
        <row r="688">
          <cell r="A688" t="str">
            <v>190TROJD</v>
          </cell>
          <cell r="B688">
            <v>190</v>
          </cell>
          <cell r="C688" t="str">
            <v>TROJD</v>
          </cell>
          <cell r="D688">
            <v>0</v>
          </cell>
          <cell r="F688" t="str">
            <v>190TROJD</v>
          </cell>
          <cell r="G688">
            <v>190</v>
          </cell>
          <cell r="H688" t="str">
            <v>TROJD</v>
          </cell>
          <cell r="I688">
            <v>0</v>
          </cell>
        </row>
        <row r="689">
          <cell r="A689" t="str">
            <v>190UT</v>
          </cell>
          <cell r="B689">
            <v>190</v>
          </cell>
          <cell r="C689" t="str">
            <v>UT</v>
          </cell>
          <cell r="D689">
            <v>7943524.3766666697</v>
          </cell>
          <cell r="F689" t="str">
            <v>190UT</v>
          </cell>
          <cell r="G689">
            <v>190</v>
          </cell>
          <cell r="H689" t="str">
            <v>UT</v>
          </cell>
          <cell r="I689">
            <v>7943524.3766666697</v>
          </cell>
        </row>
        <row r="690">
          <cell r="A690" t="str">
            <v>190WA</v>
          </cell>
          <cell r="B690">
            <v>190</v>
          </cell>
          <cell r="C690" t="str">
            <v>WA</v>
          </cell>
          <cell r="D690">
            <v>7523901.5999999996</v>
          </cell>
          <cell r="F690" t="str">
            <v>190WA</v>
          </cell>
          <cell r="G690">
            <v>190</v>
          </cell>
          <cell r="H690" t="str">
            <v>WA</v>
          </cell>
          <cell r="I690">
            <v>7523901.5999999996</v>
          </cell>
        </row>
        <row r="691">
          <cell r="A691" t="str">
            <v>190WYP</v>
          </cell>
          <cell r="B691">
            <v>190</v>
          </cell>
          <cell r="C691" t="str">
            <v>WYP</v>
          </cell>
          <cell r="D691">
            <v>189593.562916667</v>
          </cell>
          <cell r="F691" t="str">
            <v>190WYP</v>
          </cell>
          <cell r="G691">
            <v>190</v>
          </cell>
          <cell r="H691" t="str">
            <v>WYP</v>
          </cell>
          <cell r="I691">
            <v>189593.562916667</v>
          </cell>
        </row>
        <row r="692">
          <cell r="A692" t="str">
            <v>190WYU</v>
          </cell>
          <cell r="B692">
            <v>190</v>
          </cell>
          <cell r="C692" t="str">
            <v>WYU</v>
          </cell>
          <cell r="D692">
            <v>3864163.7145833299</v>
          </cell>
          <cell r="F692" t="str">
            <v>190WYU</v>
          </cell>
          <cell r="G692">
            <v>190</v>
          </cell>
          <cell r="H692" t="str">
            <v>WYU</v>
          </cell>
          <cell r="I692">
            <v>3864163.7145833299</v>
          </cell>
        </row>
        <row r="693">
          <cell r="A693" t="str">
            <v>252CA</v>
          </cell>
          <cell r="B693">
            <v>252</v>
          </cell>
          <cell r="C693" t="str">
            <v>CA</v>
          </cell>
          <cell r="D693">
            <v>0</v>
          </cell>
          <cell r="F693" t="str">
            <v>252CA</v>
          </cell>
          <cell r="G693">
            <v>252</v>
          </cell>
          <cell r="H693" t="str">
            <v>CA</v>
          </cell>
          <cell r="I693">
            <v>0</v>
          </cell>
        </row>
        <row r="694">
          <cell r="A694" t="str">
            <v>252CAGE</v>
          </cell>
          <cell r="B694">
            <v>252</v>
          </cell>
          <cell r="C694" t="str">
            <v>CAGE</v>
          </cell>
          <cell r="D694">
            <v>-57139583.170833297</v>
          </cell>
          <cell r="F694" t="str">
            <v>252CAGE</v>
          </cell>
          <cell r="G694">
            <v>252</v>
          </cell>
          <cell r="H694" t="str">
            <v>CAGE</v>
          </cell>
          <cell r="I694">
            <v>-57139583.170833297</v>
          </cell>
        </row>
        <row r="695">
          <cell r="A695" t="str">
            <v>252CAGW</v>
          </cell>
          <cell r="B695">
            <v>252</v>
          </cell>
          <cell r="C695" t="str">
            <v>CAGW</v>
          </cell>
          <cell r="D695">
            <v>0</v>
          </cell>
          <cell r="F695" t="str">
            <v>252CAGW</v>
          </cell>
          <cell r="G695">
            <v>252</v>
          </cell>
          <cell r="H695" t="str">
            <v>CAGW</v>
          </cell>
          <cell r="I695">
            <v>0</v>
          </cell>
        </row>
        <row r="696">
          <cell r="A696" t="str">
            <v>252CN</v>
          </cell>
          <cell r="B696">
            <v>252</v>
          </cell>
          <cell r="C696" t="str">
            <v>CN</v>
          </cell>
          <cell r="D696">
            <v>0</v>
          </cell>
          <cell r="F696" t="str">
            <v>252CN</v>
          </cell>
          <cell r="G696">
            <v>252</v>
          </cell>
          <cell r="H696" t="str">
            <v>CN</v>
          </cell>
          <cell r="I696">
            <v>0</v>
          </cell>
        </row>
        <row r="697">
          <cell r="A697" t="str">
            <v>252ID</v>
          </cell>
          <cell r="B697">
            <v>252</v>
          </cell>
          <cell r="C697" t="str">
            <v>ID</v>
          </cell>
          <cell r="D697">
            <v>0</v>
          </cell>
          <cell r="F697" t="str">
            <v>252ID</v>
          </cell>
          <cell r="G697">
            <v>252</v>
          </cell>
          <cell r="H697" t="str">
            <v>ID</v>
          </cell>
          <cell r="I697">
            <v>0</v>
          </cell>
        </row>
        <row r="698">
          <cell r="A698" t="str">
            <v>252OR</v>
          </cell>
          <cell r="B698">
            <v>252</v>
          </cell>
          <cell r="C698" t="str">
            <v>OR</v>
          </cell>
          <cell r="D698">
            <v>-1763949.43583333</v>
          </cell>
          <cell r="F698" t="str">
            <v>252OR</v>
          </cell>
          <cell r="G698">
            <v>252</v>
          </cell>
          <cell r="H698" t="str">
            <v>OR</v>
          </cell>
          <cell r="I698">
            <v>-1763949.43583333</v>
          </cell>
        </row>
        <row r="699">
          <cell r="A699" t="str">
            <v>252SG</v>
          </cell>
          <cell r="B699">
            <v>252</v>
          </cell>
          <cell r="C699" t="str">
            <v>SG</v>
          </cell>
          <cell r="D699">
            <v>322408.98</v>
          </cell>
          <cell r="F699" t="str">
            <v>252SG</v>
          </cell>
          <cell r="G699">
            <v>252</v>
          </cell>
          <cell r="H699" t="str">
            <v>SG</v>
          </cell>
          <cell r="I699">
            <v>322408.98</v>
          </cell>
        </row>
        <row r="700">
          <cell r="A700" t="str">
            <v>252UT</v>
          </cell>
          <cell r="B700">
            <v>252</v>
          </cell>
          <cell r="C700" t="str">
            <v>UT</v>
          </cell>
          <cell r="D700">
            <v>-1076999.01958333</v>
          </cell>
          <cell r="F700" t="str">
            <v>252UT</v>
          </cell>
          <cell r="G700">
            <v>252</v>
          </cell>
          <cell r="H700" t="str">
            <v>UT</v>
          </cell>
          <cell r="I700">
            <v>-1076999.01958333</v>
          </cell>
        </row>
        <row r="701">
          <cell r="A701" t="str">
            <v>252WA</v>
          </cell>
          <cell r="B701">
            <v>252</v>
          </cell>
          <cell r="C701" t="str">
            <v>WA</v>
          </cell>
          <cell r="D701">
            <v>-2968.75</v>
          </cell>
          <cell r="F701" t="str">
            <v>252WA</v>
          </cell>
          <cell r="G701">
            <v>252</v>
          </cell>
          <cell r="H701" t="str">
            <v>WA</v>
          </cell>
          <cell r="I701">
            <v>-2968.75</v>
          </cell>
        </row>
        <row r="702">
          <cell r="A702" t="str">
            <v>252WYP</v>
          </cell>
          <cell r="B702">
            <v>252</v>
          </cell>
          <cell r="C702" t="str">
            <v>WYP</v>
          </cell>
          <cell r="D702">
            <v>0</v>
          </cell>
          <cell r="F702" t="str">
            <v>252WYP</v>
          </cell>
          <cell r="G702">
            <v>252</v>
          </cell>
          <cell r="H702" t="str">
            <v>WYP</v>
          </cell>
          <cell r="I702">
            <v>0</v>
          </cell>
        </row>
        <row r="703">
          <cell r="A703" t="str">
            <v>252WYU</v>
          </cell>
          <cell r="B703">
            <v>252</v>
          </cell>
          <cell r="C703" t="str">
            <v>WYU</v>
          </cell>
          <cell r="D703">
            <v>0</v>
          </cell>
          <cell r="F703" t="str">
            <v>252WYU</v>
          </cell>
          <cell r="G703">
            <v>252</v>
          </cell>
          <cell r="H703" t="str">
            <v>WYU</v>
          </cell>
          <cell r="I703">
            <v>0</v>
          </cell>
        </row>
        <row r="704">
          <cell r="A704" t="str">
            <v>254CA</v>
          </cell>
          <cell r="B704">
            <v>254</v>
          </cell>
          <cell r="C704" t="str">
            <v>CA</v>
          </cell>
          <cell r="D704">
            <v>-1683068.42916667</v>
          </cell>
          <cell r="F704" t="str">
            <v>254CA</v>
          </cell>
          <cell r="G704">
            <v>254</v>
          </cell>
          <cell r="H704" t="str">
            <v>CA</v>
          </cell>
          <cell r="I704">
            <v>-1683068.42916667</v>
          </cell>
        </row>
        <row r="705">
          <cell r="A705" t="str">
            <v>254FERC</v>
          </cell>
          <cell r="B705">
            <v>254</v>
          </cell>
          <cell r="C705" t="str">
            <v>FERC</v>
          </cell>
          <cell r="D705">
            <v>-17625.39</v>
          </cell>
          <cell r="F705" t="str">
            <v>254FERC</v>
          </cell>
          <cell r="G705">
            <v>254</v>
          </cell>
          <cell r="H705" t="str">
            <v>FERC</v>
          </cell>
          <cell r="I705">
            <v>-17625.39</v>
          </cell>
        </row>
        <row r="706">
          <cell r="A706" t="str">
            <v>254ID</v>
          </cell>
          <cell r="B706">
            <v>254</v>
          </cell>
          <cell r="C706" t="str">
            <v>ID</v>
          </cell>
          <cell r="D706">
            <v>-3147711.7537500001</v>
          </cell>
          <cell r="F706" t="str">
            <v>254ID</v>
          </cell>
          <cell r="G706">
            <v>254</v>
          </cell>
          <cell r="H706" t="str">
            <v>ID</v>
          </cell>
          <cell r="I706">
            <v>-3147711.7537500001</v>
          </cell>
        </row>
        <row r="707">
          <cell r="A707" t="str">
            <v>254OR</v>
          </cell>
          <cell r="B707">
            <v>254</v>
          </cell>
          <cell r="C707" t="str">
            <v>OR</v>
          </cell>
          <cell r="D707">
            <v>-22496188.796250001</v>
          </cell>
          <cell r="F707" t="str">
            <v>254OR</v>
          </cell>
          <cell r="G707">
            <v>254</v>
          </cell>
          <cell r="H707" t="str">
            <v>OR</v>
          </cell>
          <cell r="I707">
            <v>-22496188.796250001</v>
          </cell>
        </row>
        <row r="708">
          <cell r="A708" t="str">
            <v>254OTHER</v>
          </cell>
          <cell r="B708">
            <v>254</v>
          </cell>
          <cell r="C708" t="str">
            <v>OTHER</v>
          </cell>
          <cell r="D708">
            <v>-205112466.7525</v>
          </cell>
          <cell r="F708" t="str">
            <v>254OTHER</v>
          </cell>
          <cell r="G708">
            <v>254</v>
          </cell>
          <cell r="H708" t="str">
            <v>OTHER</v>
          </cell>
          <cell r="I708">
            <v>-205112466.7525</v>
          </cell>
        </row>
        <row r="709">
          <cell r="A709" t="str">
            <v>254SE</v>
          </cell>
          <cell r="B709">
            <v>254</v>
          </cell>
          <cell r="C709" t="str">
            <v>SE</v>
          </cell>
          <cell r="D709">
            <v>0</v>
          </cell>
          <cell r="F709" t="str">
            <v>254SE</v>
          </cell>
          <cell r="G709">
            <v>254</v>
          </cell>
          <cell r="H709" t="str">
            <v>SE</v>
          </cell>
          <cell r="I709">
            <v>0</v>
          </cell>
        </row>
        <row r="710">
          <cell r="A710" t="str">
            <v>254SO</v>
          </cell>
          <cell r="B710">
            <v>254</v>
          </cell>
          <cell r="C710" t="str">
            <v>SO</v>
          </cell>
          <cell r="D710">
            <v>0</v>
          </cell>
          <cell r="F710" t="str">
            <v>254SO</v>
          </cell>
          <cell r="G710">
            <v>254</v>
          </cell>
          <cell r="H710" t="str">
            <v>SO</v>
          </cell>
          <cell r="I710">
            <v>0</v>
          </cell>
        </row>
        <row r="711">
          <cell r="A711" t="str">
            <v>254UT</v>
          </cell>
          <cell r="B711">
            <v>254</v>
          </cell>
          <cell r="C711" t="str">
            <v>UT</v>
          </cell>
          <cell r="D711">
            <v>-25459025.883333299</v>
          </cell>
          <cell r="F711" t="str">
            <v>254UT</v>
          </cell>
          <cell r="G711">
            <v>254</v>
          </cell>
          <cell r="H711" t="str">
            <v>UT</v>
          </cell>
          <cell r="I711">
            <v>-25459025.883333299</v>
          </cell>
        </row>
        <row r="712">
          <cell r="A712" t="str">
            <v>254WA</v>
          </cell>
          <cell r="B712">
            <v>254</v>
          </cell>
          <cell r="C712" t="str">
            <v>WA</v>
          </cell>
          <cell r="D712">
            <v>-30601634.09375</v>
          </cell>
          <cell r="F712" t="str">
            <v>254WA</v>
          </cell>
          <cell r="G712">
            <v>254</v>
          </cell>
          <cell r="H712" t="str">
            <v>WA</v>
          </cell>
          <cell r="I712">
            <v>-30601634.09375</v>
          </cell>
        </row>
        <row r="713">
          <cell r="A713" t="str">
            <v>254WYP</v>
          </cell>
          <cell r="B713">
            <v>254</v>
          </cell>
          <cell r="C713" t="str">
            <v>WYP</v>
          </cell>
          <cell r="D713">
            <v>0</v>
          </cell>
          <cell r="F713" t="str">
            <v>254WYP</v>
          </cell>
          <cell r="G713">
            <v>254</v>
          </cell>
          <cell r="H713" t="str">
            <v>WYP</v>
          </cell>
          <cell r="I713">
            <v>0</v>
          </cell>
        </row>
        <row r="714">
          <cell r="A714" t="str">
            <v>254WYU</v>
          </cell>
          <cell r="B714">
            <v>254</v>
          </cell>
          <cell r="C714" t="str">
            <v>WYU</v>
          </cell>
          <cell r="D714">
            <v>-15716543.5895833</v>
          </cell>
          <cell r="F714" t="str">
            <v>254WYU</v>
          </cell>
          <cell r="G714">
            <v>254</v>
          </cell>
          <cell r="H714" t="str">
            <v>WYU</v>
          </cell>
          <cell r="I714">
            <v>-15716543.5895833</v>
          </cell>
        </row>
        <row r="715">
          <cell r="A715" t="str">
            <v>255ITC84</v>
          </cell>
          <cell r="B715">
            <v>255</v>
          </cell>
          <cell r="C715" t="str">
            <v>ITC84</v>
          </cell>
          <cell r="D715">
            <v>0</v>
          </cell>
          <cell r="F715" t="str">
            <v>255ITC84</v>
          </cell>
          <cell r="G715">
            <v>255</v>
          </cell>
          <cell r="H715" t="str">
            <v>ITC84</v>
          </cell>
          <cell r="I715">
            <v>0</v>
          </cell>
        </row>
        <row r="716">
          <cell r="A716" t="str">
            <v>255ITC85</v>
          </cell>
          <cell r="B716">
            <v>255</v>
          </cell>
          <cell r="C716" t="str">
            <v>ITC85</v>
          </cell>
          <cell r="D716">
            <v>0</v>
          </cell>
          <cell r="F716" t="str">
            <v>255ITC85</v>
          </cell>
          <cell r="G716">
            <v>255</v>
          </cell>
          <cell r="H716" t="str">
            <v>ITC85</v>
          </cell>
          <cell r="I716">
            <v>0</v>
          </cell>
        </row>
        <row r="717">
          <cell r="A717" t="str">
            <v>255ITC86</v>
          </cell>
          <cell r="B717">
            <v>255</v>
          </cell>
          <cell r="C717" t="str">
            <v>ITC86</v>
          </cell>
          <cell r="D717">
            <v>0</v>
          </cell>
          <cell r="F717" t="str">
            <v>255ITC86</v>
          </cell>
          <cell r="G717">
            <v>255</v>
          </cell>
          <cell r="H717" t="str">
            <v>ITC86</v>
          </cell>
          <cell r="I717">
            <v>0</v>
          </cell>
        </row>
        <row r="718">
          <cell r="A718" t="str">
            <v>255ITC88</v>
          </cell>
          <cell r="B718">
            <v>255</v>
          </cell>
          <cell r="C718" t="str">
            <v>ITC88</v>
          </cell>
          <cell r="D718">
            <v>0</v>
          </cell>
          <cell r="F718" t="str">
            <v>255ITC88</v>
          </cell>
          <cell r="G718">
            <v>255</v>
          </cell>
          <cell r="H718" t="str">
            <v>ITC88</v>
          </cell>
          <cell r="I718">
            <v>0</v>
          </cell>
        </row>
        <row r="719">
          <cell r="A719" t="str">
            <v>255ITC89</v>
          </cell>
          <cell r="B719">
            <v>255</v>
          </cell>
          <cell r="C719" t="str">
            <v>ITC89</v>
          </cell>
          <cell r="D719">
            <v>0</v>
          </cell>
          <cell r="F719" t="str">
            <v>255ITC89</v>
          </cell>
          <cell r="G719">
            <v>255</v>
          </cell>
          <cell r="H719" t="str">
            <v>ITC89</v>
          </cell>
          <cell r="I719">
            <v>0</v>
          </cell>
        </row>
        <row r="720">
          <cell r="A720" t="str">
            <v>255ITC90</v>
          </cell>
          <cell r="B720">
            <v>255</v>
          </cell>
          <cell r="C720" t="str">
            <v>ITC90</v>
          </cell>
          <cell r="D720">
            <v>-56922</v>
          </cell>
          <cell r="F720" t="str">
            <v>255ITC90</v>
          </cell>
          <cell r="G720">
            <v>255</v>
          </cell>
          <cell r="H720" t="str">
            <v>ITC90</v>
          </cell>
          <cell r="I720">
            <v>-56922</v>
          </cell>
        </row>
        <row r="721">
          <cell r="A721" t="str">
            <v>255SG</v>
          </cell>
          <cell r="B721">
            <v>255</v>
          </cell>
          <cell r="C721" t="str">
            <v>SG</v>
          </cell>
          <cell r="D721">
            <v>-222375.58624999999</v>
          </cell>
          <cell r="F721" t="str">
            <v>255SG</v>
          </cell>
          <cell r="G721">
            <v>255</v>
          </cell>
          <cell r="H721" t="str">
            <v>SG</v>
          </cell>
          <cell r="I721">
            <v>-222375.58624999999</v>
          </cell>
        </row>
        <row r="722">
          <cell r="A722" t="str">
            <v>281CAGW</v>
          </cell>
          <cell r="B722">
            <v>281</v>
          </cell>
          <cell r="C722" t="str">
            <v>CAGW</v>
          </cell>
          <cell r="D722">
            <v>0</v>
          </cell>
          <cell r="F722" t="str">
            <v>281CAGW</v>
          </cell>
          <cell r="G722">
            <v>281</v>
          </cell>
          <cell r="H722" t="str">
            <v>CAGW</v>
          </cell>
          <cell r="I722">
            <v>0</v>
          </cell>
        </row>
        <row r="723">
          <cell r="A723" t="str">
            <v>281SG</v>
          </cell>
          <cell r="B723">
            <v>281</v>
          </cell>
          <cell r="C723" t="str">
            <v>SG</v>
          </cell>
          <cell r="D723">
            <v>-0.1333329975605011</v>
          </cell>
          <cell r="F723" t="str">
            <v>281SG</v>
          </cell>
          <cell r="G723">
            <v>281</v>
          </cell>
          <cell r="H723" t="str">
            <v>SG</v>
          </cell>
          <cell r="I723">
            <v>-0.1333329975605011</v>
          </cell>
        </row>
        <row r="724">
          <cell r="A724" t="str">
            <v>282CA</v>
          </cell>
          <cell r="B724">
            <v>282</v>
          </cell>
          <cell r="C724" t="str">
            <v>CA</v>
          </cell>
          <cell r="D724">
            <v>-96799717.5</v>
          </cell>
          <cell r="F724" t="str">
            <v>282CA</v>
          </cell>
          <cell r="G724">
            <v>282</v>
          </cell>
          <cell r="H724" t="str">
            <v>CA</v>
          </cell>
          <cell r="I724">
            <v>-96799717.5</v>
          </cell>
        </row>
        <row r="725">
          <cell r="A725" t="str">
            <v>282CAEE</v>
          </cell>
          <cell r="B725">
            <v>282</v>
          </cell>
          <cell r="C725" t="str">
            <v>CAEE</v>
          </cell>
          <cell r="D725">
            <v>154520.35875000001</v>
          </cell>
          <cell r="F725" t="str">
            <v>282CAEE</v>
          </cell>
          <cell r="G725">
            <v>282</v>
          </cell>
          <cell r="H725" t="str">
            <v>CAEE</v>
          </cell>
          <cell r="I725">
            <v>154520.35875000001</v>
          </cell>
        </row>
        <row r="726">
          <cell r="A726" t="str">
            <v>282CAGE</v>
          </cell>
          <cell r="B726">
            <v>282</v>
          </cell>
          <cell r="C726" t="str">
            <v>CAGE</v>
          </cell>
          <cell r="D726">
            <v>-956838.60041666694</v>
          </cell>
          <cell r="F726" t="str">
            <v>282CAGE</v>
          </cell>
          <cell r="G726">
            <v>282</v>
          </cell>
          <cell r="H726" t="str">
            <v>CAGE</v>
          </cell>
          <cell r="I726">
            <v>-956838.60041666694</v>
          </cell>
        </row>
        <row r="727">
          <cell r="A727" t="str">
            <v>282CAGW</v>
          </cell>
          <cell r="B727">
            <v>282</v>
          </cell>
          <cell r="C727" t="str">
            <v>CAGW</v>
          </cell>
          <cell r="D727">
            <v>0</v>
          </cell>
          <cell r="F727" t="str">
            <v>282CAGW</v>
          </cell>
          <cell r="G727">
            <v>282</v>
          </cell>
          <cell r="H727" t="str">
            <v>CAGW</v>
          </cell>
          <cell r="I727">
            <v>0</v>
          </cell>
        </row>
        <row r="728">
          <cell r="A728" t="str">
            <v>282DITBAL</v>
          </cell>
          <cell r="B728">
            <v>282</v>
          </cell>
          <cell r="C728" t="str">
            <v>DITBAL</v>
          </cell>
          <cell r="D728">
            <v>6.6070799827575684</v>
          </cell>
          <cell r="F728" t="str">
            <v>282DITBAL</v>
          </cell>
          <cell r="G728">
            <v>282</v>
          </cell>
          <cell r="H728" t="str">
            <v>DITBAL</v>
          </cell>
          <cell r="I728">
            <v>6.6070799827575684</v>
          </cell>
        </row>
        <row r="729">
          <cell r="A729" t="str">
            <v>282FERC</v>
          </cell>
          <cell r="B729">
            <v>282</v>
          </cell>
          <cell r="C729" t="str">
            <v>FERC</v>
          </cell>
          <cell r="D729">
            <v>-2041317.41666667</v>
          </cell>
          <cell r="F729" t="str">
            <v>282FERC</v>
          </cell>
          <cell r="G729">
            <v>282</v>
          </cell>
          <cell r="H729" t="str">
            <v>FERC</v>
          </cell>
          <cell r="I729">
            <v>-2041317.41666667</v>
          </cell>
        </row>
        <row r="730">
          <cell r="A730" t="str">
            <v>282ID</v>
          </cell>
          <cell r="B730">
            <v>282</v>
          </cell>
          <cell r="C730" t="str">
            <v>ID</v>
          </cell>
          <cell r="D730">
            <v>-252515186.53083333</v>
          </cell>
          <cell r="F730" t="str">
            <v>282ID</v>
          </cell>
          <cell r="G730">
            <v>282</v>
          </cell>
          <cell r="H730" t="str">
            <v>ID</v>
          </cell>
          <cell r="I730">
            <v>-252515186.53083333</v>
          </cell>
        </row>
        <row r="731">
          <cell r="A731" t="str">
            <v>282JBE</v>
          </cell>
          <cell r="B731">
            <v>282</v>
          </cell>
          <cell r="C731" t="str">
            <v>JBE</v>
          </cell>
          <cell r="D731">
            <v>-8026757.2858333299</v>
          </cell>
          <cell r="F731" t="str">
            <v>282JBE</v>
          </cell>
          <cell r="G731">
            <v>282</v>
          </cell>
          <cell r="H731" t="str">
            <v>JBE</v>
          </cell>
          <cell r="I731">
            <v>-8026757.2858333299</v>
          </cell>
        </row>
        <row r="732">
          <cell r="A732" t="str">
            <v>282OR</v>
          </cell>
          <cell r="B732">
            <v>282</v>
          </cell>
          <cell r="C732" t="str">
            <v>OR</v>
          </cell>
          <cell r="D732">
            <v>-1159661145.375</v>
          </cell>
          <cell r="F732" t="str">
            <v>282OR</v>
          </cell>
          <cell r="G732">
            <v>282</v>
          </cell>
          <cell r="H732" t="str">
            <v>OR</v>
          </cell>
          <cell r="I732">
            <v>-1159661145.375</v>
          </cell>
        </row>
        <row r="733">
          <cell r="A733" t="str">
            <v>282OTHER</v>
          </cell>
          <cell r="B733">
            <v>282</v>
          </cell>
          <cell r="C733" t="str">
            <v>OTHER</v>
          </cell>
          <cell r="D733">
            <v>-79502491.822083324</v>
          </cell>
          <cell r="F733" t="str">
            <v>282OTHER</v>
          </cell>
          <cell r="G733">
            <v>282</v>
          </cell>
          <cell r="H733" t="str">
            <v>OTHER</v>
          </cell>
          <cell r="I733">
            <v>-79502491.822083324</v>
          </cell>
        </row>
        <row r="734">
          <cell r="A734" t="str">
            <v>282SE</v>
          </cell>
          <cell r="B734">
            <v>282</v>
          </cell>
          <cell r="C734" t="str">
            <v>SE</v>
          </cell>
          <cell r="D734">
            <v>0</v>
          </cell>
          <cell r="F734" t="str">
            <v>282SE</v>
          </cell>
          <cell r="G734">
            <v>282</v>
          </cell>
          <cell r="H734" t="str">
            <v>SE</v>
          </cell>
          <cell r="I734">
            <v>0</v>
          </cell>
        </row>
        <row r="735">
          <cell r="A735" t="str">
            <v>282SG</v>
          </cell>
          <cell r="B735">
            <v>282</v>
          </cell>
          <cell r="C735" t="str">
            <v>SG</v>
          </cell>
          <cell r="D735">
            <v>16021889</v>
          </cell>
          <cell r="F735" t="str">
            <v>282SG</v>
          </cell>
          <cell r="G735">
            <v>282</v>
          </cell>
          <cell r="H735" t="str">
            <v>SG</v>
          </cell>
          <cell r="I735">
            <v>16021889</v>
          </cell>
        </row>
        <row r="736">
          <cell r="A736" t="str">
            <v>282SO</v>
          </cell>
          <cell r="B736">
            <v>282</v>
          </cell>
          <cell r="C736" t="str">
            <v>SO</v>
          </cell>
          <cell r="D736">
            <v>-1415106.2845833302</v>
          </cell>
          <cell r="F736" t="str">
            <v>282SO</v>
          </cell>
          <cell r="G736">
            <v>282</v>
          </cell>
          <cell r="H736" t="str">
            <v>SO</v>
          </cell>
          <cell r="I736">
            <v>-1415106.2845833302</v>
          </cell>
        </row>
        <row r="737">
          <cell r="A737" t="str">
            <v>282UT</v>
          </cell>
          <cell r="B737">
            <v>282</v>
          </cell>
          <cell r="C737" t="str">
            <v>UT</v>
          </cell>
          <cell r="D737">
            <v>-1913711378.9100001</v>
          </cell>
          <cell r="F737" t="str">
            <v>282UT</v>
          </cell>
          <cell r="G737">
            <v>282</v>
          </cell>
          <cell r="H737" t="str">
            <v>UT</v>
          </cell>
          <cell r="I737">
            <v>-1913711378.9100001</v>
          </cell>
        </row>
        <row r="738">
          <cell r="A738" t="str">
            <v>282WA</v>
          </cell>
          <cell r="B738">
            <v>282</v>
          </cell>
          <cell r="C738" t="str">
            <v>WA</v>
          </cell>
          <cell r="D738">
            <v>-278019247.20833331</v>
          </cell>
          <cell r="F738" t="str">
            <v>282WA</v>
          </cell>
          <cell r="G738">
            <v>282</v>
          </cell>
          <cell r="H738" t="str">
            <v>WA</v>
          </cell>
          <cell r="I738">
            <v>-278019247.20833331</v>
          </cell>
        </row>
        <row r="739">
          <cell r="A739" t="str">
            <v>282WYP</v>
          </cell>
          <cell r="B739">
            <v>282</v>
          </cell>
          <cell r="C739" t="str">
            <v>WYP</v>
          </cell>
          <cell r="D739">
            <v>-614294973.0958333</v>
          </cell>
          <cell r="F739" t="str">
            <v>282WYP</v>
          </cell>
          <cell r="G739">
            <v>282</v>
          </cell>
          <cell r="H739" t="str">
            <v>WYP</v>
          </cell>
          <cell r="I739">
            <v>-614294973.0958333</v>
          </cell>
        </row>
        <row r="740">
          <cell r="A740" t="str">
            <v>282SNP</v>
          </cell>
          <cell r="B740">
            <v>282</v>
          </cell>
          <cell r="C740" t="str">
            <v>SNP</v>
          </cell>
          <cell r="D740">
            <v>-2682998</v>
          </cell>
          <cell r="F740" t="str">
            <v>282SNP</v>
          </cell>
          <cell r="G740">
            <v>282</v>
          </cell>
          <cell r="H740" t="str">
            <v>SNP</v>
          </cell>
          <cell r="I740">
            <v>-2682998</v>
          </cell>
        </row>
        <row r="741">
          <cell r="A741" t="str">
            <v>282CIAC</v>
          </cell>
          <cell r="B741">
            <v>282</v>
          </cell>
          <cell r="C741" t="str">
            <v>CIAC</v>
          </cell>
          <cell r="D741">
            <v>35987</v>
          </cell>
          <cell r="F741" t="str">
            <v>282CIAC</v>
          </cell>
          <cell r="G741">
            <v>282</v>
          </cell>
          <cell r="H741" t="str">
            <v>CIAC</v>
          </cell>
          <cell r="I741">
            <v>35987</v>
          </cell>
        </row>
        <row r="742">
          <cell r="A742" t="str">
            <v>282JBG</v>
          </cell>
          <cell r="B742">
            <v>282</v>
          </cell>
          <cell r="C742" t="str">
            <v>JBG</v>
          </cell>
          <cell r="D742">
            <v>2786</v>
          </cell>
          <cell r="F742" t="str">
            <v>282JBG</v>
          </cell>
          <cell r="G742">
            <v>282</v>
          </cell>
          <cell r="H742" t="str">
            <v>JBG</v>
          </cell>
          <cell r="I742">
            <v>2786</v>
          </cell>
        </row>
        <row r="743">
          <cell r="A743" t="str">
            <v>282SNPD</v>
          </cell>
          <cell r="B743">
            <v>282</v>
          </cell>
          <cell r="C743" t="str">
            <v>SNPD</v>
          </cell>
          <cell r="D743">
            <v>-405626</v>
          </cell>
          <cell r="F743" t="str">
            <v>282SNPD</v>
          </cell>
          <cell r="G743">
            <v>282</v>
          </cell>
          <cell r="H743" t="str">
            <v>SNPD</v>
          </cell>
          <cell r="I743">
            <v>-405626</v>
          </cell>
        </row>
        <row r="744">
          <cell r="A744" t="str">
            <v>282WYU</v>
          </cell>
          <cell r="B744">
            <v>282</v>
          </cell>
          <cell r="C744" t="str">
            <v>WYU</v>
          </cell>
          <cell r="D744">
            <v>-20849443.875</v>
          </cell>
          <cell r="F744" t="str">
            <v>282WYU</v>
          </cell>
          <cell r="G744">
            <v>282</v>
          </cell>
          <cell r="H744" t="str">
            <v>WYU</v>
          </cell>
          <cell r="I744">
            <v>-20849443.875</v>
          </cell>
        </row>
        <row r="745">
          <cell r="A745" t="str">
            <v>283CA</v>
          </cell>
          <cell r="B745">
            <v>283</v>
          </cell>
          <cell r="C745" t="str">
            <v>CA</v>
          </cell>
          <cell r="D745">
            <v>620356.98083333299</v>
          </cell>
          <cell r="F745" t="str">
            <v>283CA</v>
          </cell>
          <cell r="G745">
            <v>283</v>
          </cell>
          <cell r="H745" t="str">
            <v>CA</v>
          </cell>
          <cell r="I745">
            <v>620356.98083333299</v>
          </cell>
        </row>
        <row r="746">
          <cell r="A746" t="str">
            <v>283CAEE</v>
          </cell>
          <cell r="B746">
            <v>283</v>
          </cell>
          <cell r="C746" t="str">
            <v>CAEE</v>
          </cell>
          <cell r="D746">
            <v>-44111273.6291667</v>
          </cell>
          <cell r="F746" t="str">
            <v>283CAEE</v>
          </cell>
          <cell r="G746">
            <v>283</v>
          </cell>
          <cell r="H746" t="str">
            <v>CAEE</v>
          </cell>
          <cell r="I746">
            <v>-44111273.6291667</v>
          </cell>
        </row>
        <row r="747">
          <cell r="A747" t="str">
            <v>283CAGE</v>
          </cell>
          <cell r="B747">
            <v>283</v>
          </cell>
          <cell r="C747" t="str">
            <v>CAGE</v>
          </cell>
          <cell r="D747">
            <v>-1017253.525</v>
          </cell>
          <cell r="F747" t="str">
            <v>283CAGE</v>
          </cell>
          <cell r="G747">
            <v>283</v>
          </cell>
          <cell r="H747" t="str">
            <v>CAGE</v>
          </cell>
          <cell r="I747">
            <v>-1017253.525</v>
          </cell>
        </row>
        <row r="748">
          <cell r="A748" t="str">
            <v>283CAGW</v>
          </cell>
          <cell r="B748">
            <v>283</v>
          </cell>
          <cell r="C748" t="str">
            <v>CAGW</v>
          </cell>
          <cell r="D748">
            <v>-742254.94083333295</v>
          </cell>
          <cell r="F748" t="str">
            <v>283CAGW</v>
          </cell>
          <cell r="G748">
            <v>283</v>
          </cell>
          <cell r="H748" t="str">
            <v>CAGW</v>
          </cell>
          <cell r="I748">
            <v>-742254.94083333295</v>
          </cell>
        </row>
        <row r="749">
          <cell r="A749" t="str">
            <v>283GPS</v>
          </cell>
          <cell r="B749">
            <v>283</v>
          </cell>
          <cell r="C749" t="str">
            <v>GPS</v>
          </cell>
          <cell r="D749">
            <v>-3444681.8224999998</v>
          </cell>
          <cell r="F749" t="str">
            <v>283GPS</v>
          </cell>
          <cell r="G749">
            <v>283</v>
          </cell>
          <cell r="H749" t="str">
            <v>GPS</v>
          </cell>
          <cell r="I749">
            <v>-3444681.8224999998</v>
          </cell>
        </row>
        <row r="750">
          <cell r="A750" t="str">
            <v>283ID</v>
          </cell>
          <cell r="B750">
            <v>283</v>
          </cell>
          <cell r="C750" t="str">
            <v>ID</v>
          </cell>
          <cell r="D750">
            <v>70595.391250000001</v>
          </cell>
          <cell r="F750" t="str">
            <v>283ID</v>
          </cell>
          <cell r="G750">
            <v>283</v>
          </cell>
          <cell r="H750" t="str">
            <v>ID</v>
          </cell>
          <cell r="I750">
            <v>70595.391250000001</v>
          </cell>
        </row>
        <row r="751">
          <cell r="A751" t="str">
            <v>283JBE</v>
          </cell>
          <cell r="B751">
            <v>283</v>
          </cell>
          <cell r="C751" t="str">
            <v>JBE</v>
          </cell>
          <cell r="D751">
            <v>-22438.875</v>
          </cell>
          <cell r="F751" t="str">
            <v>283JBE</v>
          </cell>
          <cell r="G751">
            <v>283</v>
          </cell>
          <cell r="H751" t="str">
            <v>JBE</v>
          </cell>
          <cell r="I751">
            <v>-22438.875</v>
          </cell>
        </row>
        <row r="752">
          <cell r="A752" t="str">
            <v>283OR</v>
          </cell>
          <cell r="B752">
            <v>283</v>
          </cell>
          <cell r="C752" t="str">
            <v>OR</v>
          </cell>
          <cell r="D752">
            <v>-340843.97208333301</v>
          </cell>
          <cell r="F752" t="str">
            <v>283OR</v>
          </cell>
          <cell r="G752">
            <v>283</v>
          </cell>
          <cell r="H752" t="str">
            <v>OR</v>
          </cell>
          <cell r="I752">
            <v>-340843.97208333301</v>
          </cell>
        </row>
        <row r="753">
          <cell r="A753" t="str">
            <v>283OTHER</v>
          </cell>
          <cell r="B753">
            <v>283</v>
          </cell>
          <cell r="C753" t="str">
            <v>OTHER</v>
          </cell>
          <cell r="D753">
            <v>-25201016.404166698</v>
          </cell>
          <cell r="F753" t="str">
            <v>283OTHER</v>
          </cell>
          <cell r="G753">
            <v>283</v>
          </cell>
          <cell r="H753" t="str">
            <v>OTHER</v>
          </cell>
          <cell r="I753">
            <v>-25201016.404166698</v>
          </cell>
        </row>
        <row r="754">
          <cell r="A754" t="str">
            <v>283SE</v>
          </cell>
          <cell r="B754">
            <v>283</v>
          </cell>
          <cell r="C754" t="str">
            <v>SE</v>
          </cell>
          <cell r="D754">
            <v>0</v>
          </cell>
          <cell r="F754" t="str">
            <v>283SE</v>
          </cell>
          <cell r="G754">
            <v>283</v>
          </cell>
          <cell r="H754" t="str">
            <v>SE</v>
          </cell>
          <cell r="I754">
            <v>0</v>
          </cell>
        </row>
        <row r="755">
          <cell r="A755" t="str">
            <v>283SG</v>
          </cell>
          <cell r="B755">
            <v>283</v>
          </cell>
          <cell r="C755" t="str">
            <v>SG</v>
          </cell>
          <cell r="D755">
            <v>-4780.4220833333302</v>
          </cell>
          <cell r="F755" t="str">
            <v>283SG</v>
          </cell>
          <cell r="G755">
            <v>283</v>
          </cell>
          <cell r="H755" t="str">
            <v>SG</v>
          </cell>
          <cell r="I755">
            <v>-4780.4220833333302</v>
          </cell>
        </row>
        <row r="756">
          <cell r="A756" t="str">
            <v>283SNP</v>
          </cell>
          <cell r="B756">
            <v>283</v>
          </cell>
          <cell r="C756" t="str">
            <v>SNP</v>
          </cell>
          <cell r="D756">
            <v>-1119888.08416667</v>
          </cell>
          <cell r="F756" t="str">
            <v>283SNP</v>
          </cell>
          <cell r="G756">
            <v>283</v>
          </cell>
          <cell r="H756" t="str">
            <v>SNP</v>
          </cell>
          <cell r="I756">
            <v>-1119888.08416667</v>
          </cell>
        </row>
        <row r="757">
          <cell r="A757" t="str">
            <v>283SO</v>
          </cell>
          <cell r="B757">
            <v>283</v>
          </cell>
          <cell r="C757" t="str">
            <v>SO</v>
          </cell>
          <cell r="D757">
            <v>-21711222.909166701</v>
          </cell>
          <cell r="F757" t="str">
            <v>283SO</v>
          </cell>
          <cell r="G757">
            <v>283</v>
          </cell>
          <cell r="H757" t="str">
            <v>SO</v>
          </cell>
          <cell r="I757">
            <v>-21711222.909166701</v>
          </cell>
        </row>
        <row r="758">
          <cell r="A758" t="str">
            <v>283TROJD</v>
          </cell>
          <cell r="B758">
            <v>283</v>
          </cell>
          <cell r="C758" t="str">
            <v>TROJD</v>
          </cell>
          <cell r="D758">
            <v>0</v>
          </cell>
          <cell r="F758" t="str">
            <v>283TROJD</v>
          </cell>
          <cell r="G758">
            <v>283</v>
          </cell>
          <cell r="H758" t="str">
            <v>TROJD</v>
          </cell>
          <cell r="I758">
            <v>0</v>
          </cell>
        </row>
        <row r="759">
          <cell r="A759" t="str">
            <v>283UT</v>
          </cell>
          <cell r="B759">
            <v>283</v>
          </cell>
          <cell r="C759" t="str">
            <v>UT</v>
          </cell>
          <cell r="D759">
            <v>-5058639.5824999996</v>
          </cell>
          <cell r="F759" t="str">
            <v>283UT</v>
          </cell>
          <cell r="G759">
            <v>283</v>
          </cell>
          <cell r="H759" t="str">
            <v>UT</v>
          </cell>
          <cell r="I759">
            <v>-5058639.5824999996</v>
          </cell>
        </row>
        <row r="760">
          <cell r="A760" t="str">
            <v>283WA</v>
          </cell>
          <cell r="B760">
            <v>283</v>
          </cell>
          <cell r="C760" t="str">
            <v>WA</v>
          </cell>
          <cell r="D760">
            <v>468086.22208333301</v>
          </cell>
          <cell r="F760" t="str">
            <v>283WA</v>
          </cell>
          <cell r="G760">
            <v>283</v>
          </cell>
          <cell r="H760" t="str">
            <v>WA</v>
          </cell>
          <cell r="I760">
            <v>468086.22208333301</v>
          </cell>
        </row>
        <row r="761">
          <cell r="A761" t="str">
            <v>283WYP</v>
          </cell>
          <cell r="B761">
            <v>283</v>
          </cell>
          <cell r="C761" t="str">
            <v>WYP</v>
          </cell>
          <cell r="D761">
            <v>-2972292.4312499999</v>
          </cell>
          <cell r="F761" t="str">
            <v>283WYP</v>
          </cell>
          <cell r="G761">
            <v>283</v>
          </cell>
          <cell r="H761" t="str">
            <v>WYP</v>
          </cell>
          <cell r="I761">
            <v>-2972292.4312499999</v>
          </cell>
        </row>
        <row r="762">
          <cell r="A762" t="str">
            <v>283WYU</v>
          </cell>
          <cell r="B762">
            <v>283</v>
          </cell>
          <cell r="C762" t="str">
            <v>WYU</v>
          </cell>
          <cell r="D762">
            <v>-106293.750833333</v>
          </cell>
          <cell r="F762" t="str">
            <v>283WYU</v>
          </cell>
          <cell r="G762">
            <v>283</v>
          </cell>
          <cell r="H762" t="str">
            <v>WYU</v>
          </cell>
          <cell r="I762">
            <v>-106293.750833333</v>
          </cell>
        </row>
        <row r="763">
          <cell r="A763" t="str">
            <v>302CAGE</v>
          </cell>
          <cell r="B763">
            <v>302</v>
          </cell>
          <cell r="C763" t="str">
            <v>CAGE</v>
          </cell>
          <cell r="D763">
            <v>14386244.550000001</v>
          </cell>
          <cell r="F763" t="str">
            <v>302CAGE</v>
          </cell>
          <cell r="G763">
            <v>302</v>
          </cell>
          <cell r="H763" t="str">
            <v>CAGE</v>
          </cell>
          <cell r="I763">
            <v>14386244.550000001</v>
          </cell>
        </row>
        <row r="764">
          <cell r="A764" t="str">
            <v>302CAGW</v>
          </cell>
          <cell r="B764">
            <v>302</v>
          </cell>
          <cell r="C764" t="str">
            <v>CAGW</v>
          </cell>
          <cell r="D764">
            <v>181298687.63791701</v>
          </cell>
          <cell r="F764" t="str">
            <v>302CAGW</v>
          </cell>
          <cell r="G764">
            <v>302</v>
          </cell>
          <cell r="H764" t="str">
            <v>CAGW</v>
          </cell>
          <cell r="I764">
            <v>181298687.63791701</v>
          </cell>
        </row>
        <row r="765">
          <cell r="A765" t="str">
            <v>302ID</v>
          </cell>
          <cell r="B765">
            <v>302</v>
          </cell>
          <cell r="C765" t="str">
            <v>ID</v>
          </cell>
          <cell r="D765">
            <v>1000000</v>
          </cell>
          <cell r="F765" t="str">
            <v>302ID</v>
          </cell>
          <cell r="G765">
            <v>302</v>
          </cell>
          <cell r="H765" t="str">
            <v>ID</v>
          </cell>
          <cell r="I765">
            <v>1000000</v>
          </cell>
        </row>
        <row r="766">
          <cell r="A766" t="str">
            <v>302UT</v>
          </cell>
          <cell r="B766">
            <v>302</v>
          </cell>
          <cell r="C766" t="str">
            <v>UT</v>
          </cell>
          <cell r="D766">
            <v>-32081214.850000001</v>
          </cell>
          <cell r="F766" t="str">
            <v>302UT</v>
          </cell>
          <cell r="G766">
            <v>302</v>
          </cell>
          <cell r="H766" t="str">
            <v>UT</v>
          </cell>
          <cell r="I766">
            <v>-32081214.850000001</v>
          </cell>
        </row>
        <row r="767">
          <cell r="A767" t="str">
            <v>303CA</v>
          </cell>
          <cell r="B767">
            <v>303</v>
          </cell>
          <cell r="C767" t="str">
            <v>CA</v>
          </cell>
          <cell r="D767">
            <v>481167.06</v>
          </cell>
          <cell r="F767" t="str">
            <v>303CA</v>
          </cell>
          <cell r="G767">
            <v>303</v>
          </cell>
          <cell r="H767" t="str">
            <v>CA</v>
          </cell>
          <cell r="I767">
            <v>481167.06</v>
          </cell>
        </row>
        <row r="768">
          <cell r="A768" t="str">
            <v>303CAEE</v>
          </cell>
          <cell r="B768">
            <v>303</v>
          </cell>
          <cell r="C768" t="str">
            <v>CAEE</v>
          </cell>
          <cell r="D768">
            <v>6716.1187499999996</v>
          </cell>
          <cell r="F768" t="str">
            <v>303CAEE</v>
          </cell>
          <cell r="G768">
            <v>303</v>
          </cell>
          <cell r="H768" t="str">
            <v>CAEE</v>
          </cell>
          <cell r="I768">
            <v>6716.1187499999996</v>
          </cell>
        </row>
        <row r="769">
          <cell r="A769" t="str">
            <v>303CAGE</v>
          </cell>
          <cell r="B769">
            <v>303</v>
          </cell>
          <cell r="C769" t="str">
            <v>CAGE</v>
          </cell>
          <cell r="D769">
            <v>86355413.687083304</v>
          </cell>
          <cell r="F769" t="str">
            <v>303CAGE</v>
          </cell>
          <cell r="G769">
            <v>303</v>
          </cell>
          <cell r="H769" t="str">
            <v>CAGE</v>
          </cell>
          <cell r="I769">
            <v>86355413.687083304</v>
          </cell>
        </row>
        <row r="770">
          <cell r="A770" t="str">
            <v>303CAGW</v>
          </cell>
          <cell r="B770">
            <v>303</v>
          </cell>
          <cell r="C770" t="str">
            <v>CAGW</v>
          </cell>
          <cell r="D770">
            <v>76950152.477500007</v>
          </cell>
          <cell r="F770" t="str">
            <v>303CAGW</v>
          </cell>
          <cell r="G770">
            <v>303</v>
          </cell>
          <cell r="H770" t="str">
            <v>CAGW</v>
          </cell>
          <cell r="I770">
            <v>76950152.477500007</v>
          </cell>
        </row>
        <row r="771">
          <cell r="A771" t="str">
            <v>303CN</v>
          </cell>
          <cell r="B771">
            <v>303</v>
          </cell>
          <cell r="C771" t="str">
            <v>CN</v>
          </cell>
          <cell r="D771">
            <v>170442379.00999999</v>
          </cell>
          <cell r="F771" t="str">
            <v>303CN</v>
          </cell>
          <cell r="G771">
            <v>303</v>
          </cell>
          <cell r="H771" t="str">
            <v>CN</v>
          </cell>
          <cell r="I771">
            <v>170442379.00999999</v>
          </cell>
        </row>
        <row r="772">
          <cell r="A772" t="str">
            <v>303ID</v>
          </cell>
          <cell r="B772">
            <v>303</v>
          </cell>
          <cell r="C772" t="str">
            <v>ID</v>
          </cell>
          <cell r="D772">
            <v>3371145.07</v>
          </cell>
          <cell r="F772" t="str">
            <v>303ID</v>
          </cell>
          <cell r="G772">
            <v>303</v>
          </cell>
          <cell r="H772" t="str">
            <v>ID</v>
          </cell>
          <cell r="I772">
            <v>3371145.07</v>
          </cell>
        </row>
        <row r="773">
          <cell r="A773" t="str">
            <v>303JBG</v>
          </cell>
          <cell r="B773">
            <v>303</v>
          </cell>
          <cell r="C773" t="str">
            <v>JBG</v>
          </cell>
          <cell r="D773">
            <v>2130387.8149999999</v>
          </cell>
          <cell r="F773" t="str">
            <v>303JBG</v>
          </cell>
          <cell r="G773">
            <v>303</v>
          </cell>
          <cell r="H773" t="str">
            <v>JBG</v>
          </cell>
          <cell r="I773">
            <v>2130387.8149999999</v>
          </cell>
        </row>
        <row r="774">
          <cell r="A774" t="str">
            <v>303OR</v>
          </cell>
          <cell r="B774">
            <v>303</v>
          </cell>
          <cell r="C774" t="str">
            <v>OR</v>
          </cell>
          <cell r="D774">
            <v>4609189.2787499996</v>
          </cell>
          <cell r="F774" t="str">
            <v>303OR</v>
          </cell>
          <cell r="G774">
            <v>303</v>
          </cell>
          <cell r="H774" t="str">
            <v>OR</v>
          </cell>
          <cell r="I774">
            <v>4609189.2787499996</v>
          </cell>
        </row>
        <row r="775">
          <cell r="A775" t="str">
            <v>303SG</v>
          </cell>
          <cell r="B775">
            <v>303</v>
          </cell>
          <cell r="C775" t="str">
            <v>SG</v>
          </cell>
          <cell r="D775">
            <v>1600187.12</v>
          </cell>
          <cell r="F775" t="str">
            <v>303SG</v>
          </cell>
          <cell r="G775">
            <v>303</v>
          </cell>
          <cell r="H775" t="str">
            <v>SG</v>
          </cell>
          <cell r="I775">
            <v>1600187.12</v>
          </cell>
        </row>
        <row r="776">
          <cell r="A776" t="str">
            <v>303SO</v>
          </cell>
          <cell r="B776">
            <v>303</v>
          </cell>
          <cell r="C776" t="str">
            <v>SO</v>
          </cell>
          <cell r="D776">
            <v>383478028.83249998</v>
          </cell>
          <cell r="F776" t="str">
            <v>303SO</v>
          </cell>
          <cell r="G776">
            <v>303</v>
          </cell>
          <cell r="H776" t="str">
            <v>SO</v>
          </cell>
          <cell r="I776">
            <v>383478028.83249998</v>
          </cell>
        </row>
        <row r="777">
          <cell r="A777" t="str">
            <v>303UT</v>
          </cell>
          <cell r="B777">
            <v>303</v>
          </cell>
          <cell r="C777" t="str">
            <v>UT</v>
          </cell>
          <cell r="D777">
            <v>5291167.9933333304</v>
          </cell>
          <cell r="F777" t="str">
            <v>303UT</v>
          </cell>
          <cell r="G777">
            <v>303</v>
          </cell>
          <cell r="H777" t="str">
            <v>UT</v>
          </cell>
          <cell r="I777">
            <v>5291167.9933333304</v>
          </cell>
        </row>
        <row r="778">
          <cell r="A778" t="str">
            <v>303WA</v>
          </cell>
          <cell r="B778">
            <v>303</v>
          </cell>
          <cell r="C778" t="str">
            <v>WA</v>
          </cell>
          <cell r="D778">
            <v>2036363.08</v>
          </cell>
          <cell r="F778" t="str">
            <v>303WA</v>
          </cell>
          <cell r="G778">
            <v>303</v>
          </cell>
          <cell r="H778" t="str">
            <v>WA</v>
          </cell>
          <cell r="I778">
            <v>2036363.08</v>
          </cell>
        </row>
        <row r="779">
          <cell r="A779" t="str">
            <v>303WYP</v>
          </cell>
          <cell r="B779">
            <v>303</v>
          </cell>
          <cell r="C779" t="str">
            <v>WYP</v>
          </cell>
          <cell r="D779">
            <v>5426106.5070833303</v>
          </cell>
          <cell r="F779" t="str">
            <v>303WYP</v>
          </cell>
          <cell r="G779">
            <v>303</v>
          </cell>
          <cell r="H779" t="str">
            <v>WYP</v>
          </cell>
          <cell r="I779">
            <v>5426106.5070833303</v>
          </cell>
        </row>
        <row r="780">
          <cell r="A780" t="str">
            <v>310CAGE</v>
          </cell>
          <cell r="B780">
            <v>310</v>
          </cell>
          <cell r="C780" t="str">
            <v>CAGE</v>
          </cell>
          <cell r="D780">
            <v>90007495.148333296</v>
          </cell>
          <cell r="F780" t="str">
            <v>310CAGE</v>
          </cell>
          <cell r="G780">
            <v>310</v>
          </cell>
          <cell r="H780" t="str">
            <v>CAGE</v>
          </cell>
          <cell r="I780">
            <v>90007495.148333296</v>
          </cell>
        </row>
        <row r="781">
          <cell r="A781" t="str">
            <v>310CAGW</v>
          </cell>
          <cell r="B781">
            <v>310</v>
          </cell>
          <cell r="C781" t="str">
            <v>CAGW</v>
          </cell>
          <cell r="D781">
            <v>1788644.22</v>
          </cell>
          <cell r="F781" t="str">
            <v>310CAGW</v>
          </cell>
          <cell r="G781">
            <v>310</v>
          </cell>
          <cell r="H781" t="str">
            <v>CAGW</v>
          </cell>
          <cell r="I781">
            <v>1788644.22</v>
          </cell>
        </row>
        <row r="782">
          <cell r="A782" t="str">
            <v>310JBG</v>
          </cell>
          <cell r="B782">
            <v>310</v>
          </cell>
          <cell r="C782" t="str">
            <v>JBG</v>
          </cell>
          <cell r="D782">
            <v>1193760.78</v>
          </cell>
          <cell r="F782" t="str">
            <v>310JBG</v>
          </cell>
          <cell r="G782">
            <v>310</v>
          </cell>
          <cell r="H782" t="str">
            <v>JBG</v>
          </cell>
          <cell r="I782">
            <v>1193760.78</v>
          </cell>
        </row>
        <row r="783">
          <cell r="A783" t="str">
            <v>311CAGE</v>
          </cell>
          <cell r="B783">
            <v>311</v>
          </cell>
          <cell r="C783" t="str">
            <v>CAGE</v>
          </cell>
          <cell r="D783">
            <v>822926268.28333294</v>
          </cell>
          <cell r="F783" t="str">
            <v>311CAGE</v>
          </cell>
          <cell r="G783">
            <v>311</v>
          </cell>
          <cell r="H783" t="str">
            <v>CAGE</v>
          </cell>
          <cell r="I783">
            <v>822926268.28333294</v>
          </cell>
        </row>
        <row r="784">
          <cell r="A784" t="str">
            <v>311CAGW</v>
          </cell>
          <cell r="B784">
            <v>311</v>
          </cell>
          <cell r="C784" t="str">
            <v>CAGW</v>
          </cell>
          <cell r="D784">
            <v>62979415.532083303</v>
          </cell>
          <cell r="F784" t="str">
            <v>311CAGW</v>
          </cell>
          <cell r="G784">
            <v>311</v>
          </cell>
          <cell r="H784" t="str">
            <v>CAGW</v>
          </cell>
          <cell r="I784">
            <v>62979415.532083303</v>
          </cell>
        </row>
        <row r="785">
          <cell r="A785" t="str">
            <v>311JBG</v>
          </cell>
          <cell r="B785">
            <v>311</v>
          </cell>
          <cell r="C785" t="str">
            <v>JBG</v>
          </cell>
          <cell r="D785">
            <v>148219714.212917</v>
          </cell>
          <cell r="F785" t="str">
            <v>311JBG</v>
          </cell>
          <cell r="G785">
            <v>311</v>
          </cell>
          <cell r="H785" t="str">
            <v>JBG</v>
          </cell>
          <cell r="I785">
            <v>148219714.212917</v>
          </cell>
        </row>
        <row r="786">
          <cell r="A786" t="str">
            <v>312CAGE</v>
          </cell>
          <cell r="B786">
            <v>312</v>
          </cell>
          <cell r="C786" t="str">
            <v>CAGE</v>
          </cell>
          <cell r="D786">
            <v>3507824449.32792</v>
          </cell>
          <cell r="F786" t="str">
            <v>312CAGE</v>
          </cell>
          <cell r="G786">
            <v>312</v>
          </cell>
          <cell r="H786" t="str">
            <v>CAGE</v>
          </cell>
          <cell r="I786">
            <v>3507824449.32792</v>
          </cell>
        </row>
        <row r="787">
          <cell r="A787" t="str">
            <v>312CAGW</v>
          </cell>
          <cell r="B787">
            <v>312</v>
          </cell>
          <cell r="C787" t="str">
            <v>CAGW</v>
          </cell>
          <cell r="D787">
            <v>122341922.05958299</v>
          </cell>
          <cell r="F787" t="str">
            <v>312CAGW</v>
          </cell>
          <cell r="G787">
            <v>312</v>
          </cell>
          <cell r="H787" t="str">
            <v>CAGW</v>
          </cell>
          <cell r="I787">
            <v>122341922.05958299</v>
          </cell>
        </row>
        <row r="788">
          <cell r="A788" t="str">
            <v>312JBG</v>
          </cell>
          <cell r="B788">
            <v>312</v>
          </cell>
          <cell r="C788" t="str">
            <v>JBG</v>
          </cell>
          <cell r="D788">
            <v>992279162.27374995</v>
          </cell>
          <cell r="F788" t="str">
            <v>312JBG</v>
          </cell>
          <cell r="G788">
            <v>312</v>
          </cell>
          <cell r="H788" t="str">
            <v>JBG</v>
          </cell>
          <cell r="I788">
            <v>992279162.27374995</v>
          </cell>
        </row>
        <row r="789">
          <cell r="A789" t="str">
            <v>314CAGE</v>
          </cell>
          <cell r="B789">
            <v>314</v>
          </cell>
          <cell r="C789" t="str">
            <v>CAGE</v>
          </cell>
          <cell r="D789">
            <v>754220624.93458295</v>
          </cell>
          <cell r="F789" t="str">
            <v>314CAGE</v>
          </cell>
          <cell r="G789">
            <v>314</v>
          </cell>
          <cell r="H789" t="str">
            <v>CAGE</v>
          </cell>
          <cell r="I789">
            <v>754220624.93458295</v>
          </cell>
        </row>
        <row r="790">
          <cell r="A790" t="str">
            <v>314CAGW</v>
          </cell>
          <cell r="B790">
            <v>314</v>
          </cell>
          <cell r="C790" t="str">
            <v>CAGW</v>
          </cell>
          <cell r="D790">
            <v>39056062.118749999</v>
          </cell>
          <cell r="F790" t="str">
            <v>314CAGW</v>
          </cell>
          <cell r="G790">
            <v>314</v>
          </cell>
          <cell r="H790" t="str">
            <v>CAGW</v>
          </cell>
          <cell r="I790">
            <v>39056062.118749999</v>
          </cell>
        </row>
        <row r="791">
          <cell r="A791" t="str">
            <v>314JBG</v>
          </cell>
          <cell r="B791">
            <v>314</v>
          </cell>
          <cell r="C791" t="str">
            <v>JBG</v>
          </cell>
          <cell r="D791">
            <v>205729752.00874999</v>
          </cell>
          <cell r="F791" t="str">
            <v>314JBG</v>
          </cell>
          <cell r="G791">
            <v>314</v>
          </cell>
          <cell r="H791" t="str">
            <v>JBG</v>
          </cell>
          <cell r="I791">
            <v>205729752.00874999</v>
          </cell>
        </row>
        <row r="792">
          <cell r="A792" t="str">
            <v>315CAGE</v>
          </cell>
          <cell r="B792">
            <v>315</v>
          </cell>
          <cell r="C792" t="str">
            <v>CAGE</v>
          </cell>
          <cell r="D792">
            <v>417783382.51583302</v>
          </cell>
          <cell r="F792" t="str">
            <v>315CAGE</v>
          </cell>
          <cell r="G792">
            <v>315</v>
          </cell>
          <cell r="H792" t="str">
            <v>CAGE</v>
          </cell>
          <cell r="I792">
            <v>417783382.51583302</v>
          </cell>
        </row>
        <row r="793">
          <cell r="A793" t="str">
            <v>315CAGW</v>
          </cell>
          <cell r="B793">
            <v>315</v>
          </cell>
          <cell r="C793" t="str">
            <v>CAGW</v>
          </cell>
          <cell r="D793">
            <v>9346936.8041666709</v>
          </cell>
          <cell r="F793" t="str">
            <v>315CAGW</v>
          </cell>
          <cell r="G793">
            <v>315</v>
          </cell>
          <cell r="H793" t="str">
            <v>CAGW</v>
          </cell>
          <cell r="I793">
            <v>9346936.8041666709</v>
          </cell>
        </row>
        <row r="794">
          <cell r="A794" t="str">
            <v>315JBG</v>
          </cell>
          <cell r="B794">
            <v>315</v>
          </cell>
          <cell r="C794" t="str">
            <v>JBG</v>
          </cell>
          <cell r="D794">
            <v>60820908.645416699</v>
          </cell>
          <cell r="F794" t="str">
            <v>315JBG</v>
          </cell>
          <cell r="G794">
            <v>315</v>
          </cell>
          <cell r="H794" t="str">
            <v>JBG</v>
          </cell>
          <cell r="I794">
            <v>60820908.645416699</v>
          </cell>
        </row>
        <row r="795">
          <cell r="A795" t="str">
            <v>316CAGE</v>
          </cell>
          <cell r="B795">
            <v>316</v>
          </cell>
          <cell r="C795" t="str">
            <v>CAGE</v>
          </cell>
          <cell r="D795">
            <v>27181447.5154167</v>
          </cell>
          <cell r="F795" t="str">
            <v>316CAGE</v>
          </cell>
          <cell r="G795">
            <v>316</v>
          </cell>
          <cell r="H795" t="str">
            <v>CAGE</v>
          </cell>
          <cell r="I795">
            <v>27181447.5154167</v>
          </cell>
        </row>
        <row r="796">
          <cell r="A796" t="str">
            <v>316CAGW</v>
          </cell>
          <cell r="B796">
            <v>316</v>
          </cell>
          <cell r="C796" t="str">
            <v>CAGW</v>
          </cell>
          <cell r="D796">
            <v>420930.68874999997</v>
          </cell>
          <cell r="F796" t="str">
            <v>316CAGW</v>
          </cell>
          <cell r="G796">
            <v>316</v>
          </cell>
          <cell r="H796" t="str">
            <v>CAGW</v>
          </cell>
          <cell r="I796">
            <v>420930.68874999997</v>
          </cell>
        </row>
        <row r="797">
          <cell r="A797" t="str">
            <v>316JBG</v>
          </cell>
          <cell r="B797">
            <v>316</v>
          </cell>
          <cell r="C797" t="str">
            <v>JBG</v>
          </cell>
          <cell r="D797">
            <v>5154994.9091666704</v>
          </cell>
          <cell r="F797" t="str">
            <v>316JBG</v>
          </cell>
          <cell r="G797">
            <v>316</v>
          </cell>
          <cell r="H797" t="str">
            <v>JBG</v>
          </cell>
          <cell r="I797">
            <v>5154994.9091666704</v>
          </cell>
        </row>
        <row r="798">
          <cell r="A798" t="str">
            <v>330CAGE</v>
          </cell>
          <cell r="B798">
            <v>330</v>
          </cell>
          <cell r="C798" t="str">
            <v>CAGE</v>
          </cell>
          <cell r="D798">
            <v>6553227.1699999999</v>
          </cell>
          <cell r="F798" t="str">
            <v>330CAGE</v>
          </cell>
          <cell r="G798">
            <v>330</v>
          </cell>
          <cell r="H798" t="str">
            <v>CAGE</v>
          </cell>
          <cell r="I798">
            <v>6553227.1699999999</v>
          </cell>
        </row>
        <row r="799">
          <cell r="A799" t="str">
            <v>330CAGW</v>
          </cell>
          <cell r="B799">
            <v>330</v>
          </cell>
          <cell r="C799" t="str">
            <v>CAGW</v>
          </cell>
          <cell r="D799">
            <v>29762193.084583301</v>
          </cell>
          <cell r="F799" t="str">
            <v>330CAGW</v>
          </cell>
          <cell r="G799">
            <v>330</v>
          </cell>
          <cell r="H799" t="str">
            <v>CAGW</v>
          </cell>
          <cell r="I799">
            <v>29762193.084583301</v>
          </cell>
        </row>
        <row r="800">
          <cell r="A800" t="str">
            <v>331CAGE</v>
          </cell>
          <cell r="B800">
            <v>331</v>
          </cell>
          <cell r="C800" t="str">
            <v>CAGE</v>
          </cell>
          <cell r="D800">
            <v>17225000.412083302</v>
          </cell>
          <cell r="F800" t="str">
            <v>331CAGE</v>
          </cell>
          <cell r="G800">
            <v>331</v>
          </cell>
          <cell r="H800" t="str">
            <v>CAGE</v>
          </cell>
          <cell r="I800">
            <v>17225000.412083302</v>
          </cell>
        </row>
        <row r="801">
          <cell r="A801" t="str">
            <v>331CAGW</v>
          </cell>
          <cell r="B801">
            <v>331</v>
          </cell>
          <cell r="C801" t="str">
            <v>CAGW</v>
          </cell>
          <cell r="D801">
            <v>259235593.96250001</v>
          </cell>
          <cell r="F801" t="str">
            <v>331CAGW</v>
          </cell>
          <cell r="G801">
            <v>331</v>
          </cell>
          <cell r="H801" t="str">
            <v>CAGW</v>
          </cell>
          <cell r="I801">
            <v>259235593.96250001</v>
          </cell>
        </row>
        <row r="802">
          <cell r="A802" t="str">
            <v>332CAGE</v>
          </cell>
          <cell r="B802">
            <v>332</v>
          </cell>
          <cell r="C802" t="str">
            <v>CAGE</v>
          </cell>
          <cell r="D802">
            <v>100754393.150417</v>
          </cell>
          <cell r="F802" t="str">
            <v>332CAGE</v>
          </cell>
          <cell r="G802">
            <v>332</v>
          </cell>
          <cell r="H802" t="str">
            <v>CAGE</v>
          </cell>
          <cell r="I802">
            <v>100754393.150417</v>
          </cell>
        </row>
        <row r="803">
          <cell r="A803" t="str">
            <v>332CAGW</v>
          </cell>
          <cell r="B803">
            <v>332</v>
          </cell>
          <cell r="C803" t="str">
            <v>CAGW</v>
          </cell>
          <cell r="D803">
            <v>408153635.48708302</v>
          </cell>
          <cell r="F803" t="str">
            <v>332CAGW</v>
          </cell>
          <cell r="G803">
            <v>332</v>
          </cell>
          <cell r="H803" t="str">
            <v>CAGW</v>
          </cell>
          <cell r="I803">
            <v>408153635.48708302</v>
          </cell>
        </row>
        <row r="804">
          <cell r="A804" t="str">
            <v>333CAGE</v>
          </cell>
          <cell r="B804">
            <v>333</v>
          </cell>
          <cell r="C804" t="str">
            <v>CAGE</v>
          </cell>
          <cell r="D804">
            <v>46165942.807499997</v>
          </cell>
          <cell r="F804" t="str">
            <v>333CAGE</v>
          </cell>
          <cell r="G804">
            <v>333</v>
          </cell>
          <cell r="H804" t="str">
            <v>CAGE</v>
          </cell>
          <cell r="I804">
            <v>46165942.807499997</v>
          </cell>
        </row>
        <row r="805">
          <cell r="A805" t="str">
            <v>333CAGW</v>
          </cell>
          <cell r="B805">
            <v>333</v>
          </cell>
          <cell r="C805" t="str">
            <v>CAGW</v>
          </cell>
          <cell r="D805">
            <v>89540090.649166703</v>
          </cell>
          <cell r="F805" t="str">
            <v>333CAGW</v>
          </cell>
          <cell r="G805">
            <v>333</v>
          </cell>
          <cell r="H805" t="str">
            <v>CAGW</v>
          </cell>
          <cell r="I805">
            <v>89540090.649166703</v>
          </cell>
        </row>
        <row r="806">
          <cell r="A806" t="str">
            <v>334CAGE</v>
          </cell>
          <cell r="B806">
            <v>334</v>
          </cell>
          <cell r="C806" t="str">
            <v>CAGE</v>
          </cell>
          <cell r="D806">
            <v>14682267.1170833</v>
          </cell>
          <cell r="F806" t="str">
            <v>334CAGE</v>
          </cell>
          <cell r="G806">
            <v>334</v>
          </cell>
          <cell r="H806" t="str">
            <v>CAGE</v>
          </cell>
          <cell r="I806">
            <v>14682267.1170833</v>
          </cell>
        </row>
        <row r="807">
          <cell r="A807" t="str">
            <v>334CAGW</v>
          </cell>
          <cell r="B807">
            <v>334</v>
          </cell>
          <cell r="C807" t="str">
            <v>CAGW</v>
          </cell>
          <cell r="D807">
            <v>69449200.382083297</v>
          </cell>
          <cell r="F807" t="str">
            <v>334CAGW</v>
          </cell>
          <cell r="G807">
            <v>334</v>
          </cell>
          <cell r="H807" t="str">
            <v>CAGW</v>
          </cell>
          <cell r="I807">
            <v>69449200.382083297</v>
          </cell>
        </row>
        <row r="808">
          <cell r="A808" t="str">
            <v>335CAGE</v>
          </cell>
          <cell r="B808">
            <v>335</v>
          </cell>
          <cell r="C808" t="str">
            <v>CAGE</v>
          </cell>
          <cell r="D808">
            <v>175189.94625000001</v>
          </cell>
          <cell r="F808" t="str">
            <v>335CAGE</v>
          </cell>
          <cell r="G808">
            <v>335</v>
          </cell>
          <cell r="H808" t="str">
            <v>CAGE</v>
          </cell>
          <cell r="I808">
            <v>175189.94625000001</v>
          </cell>
        </row>
        <row r="809">
          <cell r="A809" t="str">
            <v>335CAGW</v>
          </cell>
          <cell r="B809">
            <v>335</v>
          </cell>
          <cell r="C809" t="str">
            <v>CAGW</v>
          </cell>
          <cell r="D809">
            <v>2217863.53083333</v>
          </cell>
          <cell r="F809" t="str">
            <v>335CAGW</v>
          </cell>
          <cell r="G809">
            <v>335</v>
          </cell>
          <cell r="H809" t="str">
            <v>CAGW</v>
          </cell>
          <cell r="I809">
            <v>2217863.53083333</v>
          </cell>
        </row>
        <row r="810">
          <cell r="A810" t="str">
            <v>336CAGE</v>
          </cell>
          <cell r="B810">
            <v>336</v>
          </cell>
          <cell r="C810" t="str">
            <v>CAGE</v>
          </cell>
          <cell r="D810">
            <v>2501475.0995833301</v>
          </cell>
          <cell r="F810" t="str">
            <v>336CAGE</v>
          </cell>
          <cell r="G810">
            <v>336</v>
          </cell>
          <cell r="H810" t="str">
            <v>CAGE</v>
          </cell>
          <cell r="I810">
            <v>2501475.0995833301</v>
          </cell>
        </row>
        <row r="811">
          <cell r="A811" t="str">
            <v>336CAGW</v>
          </cell>
          <cell r="B811">
            <v>336</v>
          </cell>
          <cell r="C811" t="str">
            <v>CAGW</v>
          </cell>
          <cell r="D811">
            <v>21932266.723333299</v>
          </cell>
          <cell r="F811" t="str">
            <v>336CAGW</v>
          </cell>
          <cell r="G811">
            <v>336</v>
          </cell>
          <cell r="H811" t="str">
            <v>CAGW</v>
          </cell>
          <cell r="I811">
            <v>21932266.723333299</v>
          </cell>
        </row>
        <row r="812">
          <cell r="A812" t="str">
            <v>340CAGE</v>
          </cell>
          <cell r="B812">
            <v>340</v>
          </cell>
          <cell r="C812" t="str">
            <v>CAGE</v>
          </cell>
          <cell r="D812">
            <v>40830447.450000003</v>
          </cell>
          <cell r="F812" t="str">
            <v>340CAGE</v>
          </cell>
          <cell r="G812">
            <v>340</v>
          </cell>
          <cell r="H812" t="str">
            <v>CAGE</v>
          </cell>
          <cell r="I812">
            <v>40830447.450000003</v>
          </cell>
        </row>
        <row r="813">
          <cell r="A813" t="str">
            <v>340CAGW</v>
          </cell>
          <cell r="B813">
            <v>340</v>
          </cell>
          <cell r="C813" t="str">
            <v>CAGW</v>
          </cell>
          <cell r="D813">
            <v>4533120.0374999996</v>
          </cell>
          <cell r="F813" t="str">
            <v>340CAGW</v>
          </cell>
          <cell r="G813">
            <v>340</v>
          </cell>
          <cell r="H813" t="str">
            <v>CAGW</v>
          </cell>
          <cell r="I813">
            <v>4533120.0374999996</v>
          </cell>
        </row>
        <row r="814">
          <cell r="A814" t="str">
            <v>340OR</v>
          </cell>
          <cell r="B814">
            <v>340</v>
          </cell>
          <cell r="C814" t="str">
            <v>OR</v>
          </cell>
          <cell r="D814">
            <v>74985.87</v>
          </cell>
          <cell r="F814" t="str">
            <v>340OR</v>
          </cell>
          <cell r="G814">
            <v>340</v>
          </cell>
          <cell r="H814" t="str">
            <v>OR</v>
          </cell>
          <cell r="I814">
            <v>74985.87</v>
          </cell>
        </row>
        <row r="815">
          <cell r="A815" t="str">
            <v>341CAGE</v>
          </cell>
          <cell r="B815">
            <v>341</v>
          </cell>
          <cell r="C815" t="str">
            <v>CAGE</v>
          </cell>
          <cell r="D815">
            <v>169992868.80875</v>
          </cell>
          <cell r="F815" t="str">
            <v>341CAGE</v>
          </cell>
          <cell r="G815">
            <v>341</v>
          </cell>
          <cell r="H815" t="str">
            <v>CAGE</v>
          </cell>
          <cell r="I815">
            <v>169992868.80875</v>
          </cell>
        </row>
        <row r="816">
          <cell r="A816" t="str">
            <v>341CAGW</v>
          </cell>
          <cell r="B816">
            <v>341</v>
          </cell>
          <cell r="C816" t="str">
            <v>CAGW</v>
          </cell>
          <cell r="D816">
            <v>58221169.946666703</v>
          </cell>
          <cell r="F816" t="str">
            <v>341CAGW</v>
          </cell>
          <cell r="G816">
            <v>341</v>
          </cell>
          <cell r="H816" t="str">
            <v>CAGW</v>
          </cell>
          <cell r="I816">
            <v>58221169.946666703</v>
          </cell>
        </row>
        <row r="817">
          <cell r="A817" t="str">
            <v>342CAGE</v>
          </cell>
          <cell r="B817">
            <v>342</v>
          </cell>
          <cell r="C817" t="str">
            <v>CAGE</v>
          </cell>
          <cell r="D817">
            <v>14565556.1</v>
          </cell>
          <cell r="F817" t="str">
            <v>342CAGE</v>
          </cell>
          <cell r="G817">
            <v>342</v>
          </cell>
          <cell r="H817" t="str">
            <v>CAGE</v>
          </cell>
          <cell r="I817">
            <v>14565556.1</v>
          </cell>
        </row>
        <row r="818">
          <cell r="A818" t="str">
            <v>342CAGW</v>
          </cell>
          <cell r="B818">
            <v>342</v>
          </cell>
          <cell r="C818" t="str">
            <v>CAGW</v>
          </cell>
          <cell r="D818">
            <v>1622667.14</v>
          </cell>
          <cell r="F818" t="str">
            <v>342CAGW</v>
          </cell>
          <cell r="G818">
            <v>342</v>
          </cell>
          <cell r="H818" t="str">
            <v>CAGW</v>
          </cell>
          <cell r="I818">
            <v>1622667.14</v>
          </cell>
        </row>
        <row r="819">
          <cell r="A819" t="str">
            <v>343CAGE</v>
          </cell>
          <cell r="B819">
            <v>343</v>
          </cell>
          <cell r="C819" t="str">
            <v>CAGE</v>
          </cell>
          <cell r="D819">
            <v>1946316331.3225</v>
          </cell>
          <cell r="F819" t="str">
            <v>343CAGE</v>
          </cell>
          <cell r="G819">
            <v>343</v>
          </cell>
          <cell r="H819" t="str">
            <v>CAGE</v>
          </cell>
          <cell r="I819">
            <v>1946316331.3225</v>
          </cell>
        </row>
        <row r="820">
          <cell r="A820" t="str">
            <v>343CAGW</v>
          </cell>
          <cell r="B820">
            <v>343</v>
          </cell>
          <cell r="C820" t="str">
            <v>CAGW</v>
          </cell>
          <cell r="D820">
            <v>978058626.86208296</v>
          </cell>
          <cell r="F820" t="str">
            <v>343CAGW</v>
          </cell>
          <cell r="G820">
            <v>343</v>
          </cell>
          <cell r="H820" t="str">
            <v>CAGW</v>
          </cell>
          <cell r="I820">
            <v>978058626.86208296</v>
          </cell>
        </row>
        <row r="821">
          <cell r="A821" t="str">
            <v>344CAGE</v>
          </cell>
          <cell r="B821">
            <v>344</v>
          </cell>
          <cell r="C821" t="str">
            <v>CAGE</v>
          </cell>
          <cell r="D821">
            <v>340870545.98791701</v>
          </cell>
          <cell r="F821" t="str">
            <v>344CAGE</v>
          </cell>
          <cell r="G821">
            <v>344</v>
          </cell>
          <cell r="H821" t="str">
            <v>CAGE</v>
          </cell>
          <cell r="I821">
            <v>340870545.98791701</v>
          </cell>
        </row>
        <row r="822">
          <cell r="A822" t="str">
            <v>344CAGW</v>
          </cell>
          <cell r="B822">
            <v>344</v>
          </cell>
          <cell r="C822" t="str">
            <v>CAGW</v>
          </cell>
          <cell r="D822">
            <v>134496124.17833301</v>
          </cell>
          <cell r="F822" t="str">
            <v>344CAGW</v>
          </cell>
          <cell r="G822">
            <v>344</v>
          </cell>
          <cell r="H822" t="str">
            <v>CAGW</v>
          </cell>
          <cell r="I822">
            <v>134496124.17833301</v>
          </cell>
        </row>
        <row r="823">
          <cell r="A823" t="str">
            <v>345CAGE</v>
          </cell>
          <cell r="B823">
            <v>345</v>
          </cell>
          <cell r="C823" t="str">
            <v>CAGE</v>
          </cell>
          <cell r="D823">
            <v>238783839.93458301</v>
          </cell>
          <cell r="F823" t="str">
            <v>345CAGE</v>
          </cell>
          <cell r="G823">
            <v>345</v>
          </cell>
          <cell r="H823" t="str">
            <v>CAGE</v>
          </cell>
          <cell r="I823">
            <v>238783839.93458301</v>
          </cell>
        </row>
        <row r="824">
          <cell r="A824" t="str">
            <v>345CAGW</v>
          </cell>
          <cell r="B824">
            <v>345</v>
          </cell>
          <cell r="C824" t="str">
            <v>CAGW</v>
          </cell>
          <cell r="D824">
            <v>88588289.507916704</v>
          </cell>
          <cell r="F824" t="str">
            <v>345CAGW</v>
          </cell>
          <cell r="G824">
            <v>345</v>
          </cell>
          <cell r="H824" t="str">
            <v>CAGW</v>
          </cell>
          <cell r="I824">
            <v>88588289.507916704</v>
          </cell>
        </row>
        <row r="825">
          <cell r="A825" t="str">
            <v>346CAGE</v>
          </cell>
          <cell r="B825">
            <v>346</v>
          </cell>
          <cell r="C825" t="str">
            <v>CAGE</v>
          </cell>
          <cell r="D825">
            <v>11837625.66</v>
          </cell>
          <cell r="F825" t="str">
            <v>346CAGE</v>
          </cell>
          <cell r="G825">
            <v>346</v>
          </cell>
          <cell r="H825" t="str">
            <v>CAGE</v>
          </cell>
          <cell r="I825">
            <v>11837625.66</v>
          </cell>
        </row>
        <row r="826">
          <cell r="A826" t="str">
            <v>346CAGW</v>
          </cell>
          <cell r="B826">
            <v>346</v>
          </cell>
          <cell r="C826" t="str">
            <v>CAGW</v>
          </cell>
          <cell r="D826">
            <v>4080872.39708333</v>
          </cell>
          <cell r="F826" t="str">
            <v>346CAGW</v>
          </cell>
          <cell r="G826">
            <v>346</v>
          </cell>
          <cell r="H826" t="str">
            <v>CAGW</v>
          </cell>
          <cell r="I826">
            <v>4080872.39708333</v>
          </cell>
        </row>
        <row r="827">
          <cell r="A827" t="str">
            <v>350CAGE</v>
          </cell>
          <cell r="B827">
            <v>350</v>
          </cell>
          <cell r="C827" t="str">
            <v>CAGE</v>
          </cell>
          <cell r="D827">
            <v>232316124.99208301</v>
          </cell>
          <cell r="F827" t="str">
            <v>350CAGE</v>
          </cell>
          <cell r="G827">
            <v>350</v>
          </cell>
          <cell r="H827" t="str">
            <v>CAGE</v>
          </cell>
          <cell r="I827">
            <v>232316124.99208301</v>
          </cell>
        </row>
        <row r="828">
          <cell r="A828" t="str">
            <v>350CAGW</v>
          </cell>
          <cell r="B828">
            <v>350</v>
          </cell>
          <cell r="C828" t="str">
            <v>CAGW</v>
          </cell>
          <cell r="D828">
            <v>36382142.913333297</v>
          </cell>
          <cell r="F828" t="str">
            <v>350CAGW</v>
          </cell>
          <cell r="G828">
            <v>350</v>
          </cell>
          <cell r="H828" t="str">
            <v>CAGW</v>
          </cell>
          <cell r="I828">
            <v>36382142.913333297</v>
          </cell>
        </row>
        <row r="829">
          <cell r="A829" t="str">
            <v>350JBG</v>
          </cell>
          <cell r="B829">
            <v>350</v>
          </cell>
          <cell r="C829" t="str">
            <v>JBG</v>
          </cell>
          <cell r="D829">
            <v>2309450.67</v>
          </cell>
          <cell r="F829" t="str">
            <v>350JBG</v>
          </cell>
          <cell r="G829">
            <v>350</v>
          </cell>
          <cell r="H829" t="str">
            <v>JBG</v>
          </cell>
          <cell r="I829">
            <v>2309450.67</v>
          </cell>
        </row>
        <row r="830">
          <cell r="A830" t="str">
            <v>350SG</v>
          </cell>
          <cell r="B830">
            <v>350</v>
          </cell>
          <cell r="C830" t="str">
            <v>SG</v>
          </cell>
          <cell r="D830">
            <v>100387.77</v>
          </cell>
          <cell r="F830" t="str">
            <v>350SG</v>
          </cell>
          <cell r="G830">
            <v>350</v>
          </cell>
          <cell r="H830" t="str">
            <v>SG</v>
          </cell>
          <cell r="I830">
            <v>100387.77</v>
          </cell>
        </row>
        <row r="831">
          <cell r="A831" t="str">
            <v>352CAGE</v>
          </cell>
          <cell r="B831">
            <v>352</v>
          </cell>
          <cell r="C831" t="str">
            <v>CAGE</v>
          </cell>
          <cell r="D831">
            <v>199298315.20625001</v>
          </cell>
          <cell r="F831" t="str">
            <v>352CAGE</v>
          </cell>
          <cell r="G831">
            <v>352</v>
          </cell>
          <cell r="H831" t="str">
            <v>CAGE</v>
          </cell>
          <cell r="I831">
            <v>199298315.20625001</v>
          </cell>
        </row>
        <row r="832">
          <cell r="A832" t="str">
            <v>352CAGW</v>
          </cell>
          <cell r="B832">
            <v>352</v>
          </cell>
          <cell r="C832" t="str">
            <v>CAGW</v>
          </cell>
          <cell r="D832">
            <v>69877356.720833302</v>
          </cell>
          <cell r="F832" t="str">
            <v>352CAGW</v>
          </cell>
          <cell r="G832">
            <v>352</v>
          </cell>
          <cell r="H832" t="str">
            <v>CAGW</v>
          </cell>
          <cell r="I832">
            <v>69877356.720833302</v>
          </cell>
        </row>
        <row r="833">
          <cell r="A833" t="str">
            <v>352JBG</v>
          </cell>
          <cell r="B833">
            <v>352</v>
          </cell>
          <cell r="C833" t="str">
            <v>JBG</v>
          </cell>
          <cell r="D833">
            <v>1671505.84</v>
          </cell>
          <cell r="F833" t="str">
            <v>352JBG</v>
          </cell>
          <cell r="G833">
            <v>352</v>
          </cell>
          <cell r="H833" t="str">
            <v>JBG</v>
          </cell>
          <cell r="I833">
            <v>1671505.84</v>
          </cell>
        </row>
        <row r="834">
          <cell r="A834" t="str">
            <v>352SG</v>
          </cell>
          <cell r="B834">
            <v>352</v>
          </cell>
          <cell r="C834" t="str">
            <v>SG</v>
          </cell>
          <cell r="D834">
            <v>3167.48</v>
          </cell>
          <cell r="F834" t="str">
            <v>352SG</v>
          </cell>
          <cell r="G834">
            <v>352</v>
          </cell>
          <cell r="H834" t="str">
            <v>SG</v>
          </cell>
          <cell r="I834">
            <v>3167.48</v>
          </cell>
        </row>
        <row r="835">
          <cell r="A835" t="str">
            <v>353CAGE</v>
          </cell>
          <cell r="B835">
            <v>353</v>
          </cell>
          <cell r="C835" t="str">
            <v>CAGE</v>
          </cell>
          <cell r="D835">
            <v>1529839362.7279201</v>
          </cell>
          <cell r="F835" t="str">
            <v>353CAGE</v>
          </cell>
          <cell r="G835">
            <v>353</v>
          </cell>
          <cell r="H835" t="str">
            <v>CAGE</v>
          </cell>
          <cell r="I835">
            <v>1529839362.7279201</v>
          </cell>
        </row>
        <row r="836">
          <cell r="A836" t="str">
            <v>353CAGW</v>
          </cell>
          <cell r="B836">
            <v>353</v>
          </cell>
          <cell r="C836" t="str">
            <v>CAGW</v>
          </cell>
          <cell r="D836">
            <v>580599779.92124999</v>
          </cell>
          <cell r="F836" t="str">
            <v>353CAGW</v>
          </cell>
          <cell r="G836">
            <v>353</v>
          </cell>
          <cell r="H836" t="str">
            <v>CAGW</v>
          </cell>
          <cell r="I836">
            <v>580599779.92124999</v>
          </cell>
        </row>
        <row r="837">
          <cell r="A837" t="str">
            <v>353JBG</v>
          </cell>
          <cell r="B837">
            <v>353</v>
          </cell>
          <cell r="C837" t="str">
            <v>JBG</v>
          </cell>
          <cell r="D837">
            <v>40324621.034999996</v>
          </cell>
          <cell r="F837" t="str">
            <v>353JBG</v>
          </cell>
          <cell r="G837">
            <v>353</v>
          </cell>
          <cell r="H837" t="str">
            <v>JBG</v>
          </cell>
          <cell r="I837">
            <v>40324621.034999996</v>
          </cell>
        </row>
        <row r="838">
          <cell r="A838" t="str">
            <v>353SG</v>
          </cell>
          <cell r="B838">
            <v>353</v>
          </cell>
          <cell r="C838" t="str">
            <v>SG</v>
          </cell>
          <cell r="D838">
            <v>952146.51</v>
          </cell>
          <cell r="F838" t="str">
            <v>353SG</v>
          </cell>
          <cell r="G838">
            <v>353</v>
          </cell>
          <cell r="H838" t="str">
            <v>SG</v>
          </cell>
          <cell r="I838">
            <v>952146.51</v>
          </cell>
        </row>
        <row r="839">
          <cell r="A839" t="str">
            <v>354CAGE</v>
          </cell>
          <cell r="B839">
            <v>354</v>
          </cell>
          <cell r="C839" t="str">
            <v>CAGE</v>
          </cell>
          <cell r="D839">
            <v>1090092324.28458</v>
          </cell>
          <cell r="F839" t="str">
            <v>354CAGE</v>
          </cell>
          <cell r="G839">
            <v>354</v>
          </cell>
          <cell r="H839" t="str">
            <v>CAGE</v>
          </cell>
          <cell r="I839">
            <v>1090092324.28458</v>
          </cell>
        </row>
        <row r="840">
          <cell r="A840" t="str">
            <v>354CAGW</v>
          </cell>
          <cell r="B840">
            <v>354</v>
          </cell>
          <cell r="C840" t="str">
            <v>CAGW</v>
          </cell>
          <cell r="D840">
            <v>169010982.570833</v>
          </cell>
          <cell r="F840" t="str">
            <v>354CAGW</v>
          </cell>
          <cell r="G840">
            <v>354</v>
          </cell>
          <cell r="H840" t="str">
            <v>CAGW</v>
          </cell>
          <cell r="I840">
            <v>169010982.570833</v>
          </cell>
        </row>
        <row r="841">
          <cell r="A841" t="str">
            <v>354JBG</v>
          </cell>
          <cell r="B841">
            <v>354</v>
          </cell>
          <cell r="C841" t="str">
            <v>JBG</v>
          </cell>
          <cell r="D841">
            <v>21750535.91</v>
          </cell>
          <cell r="F841" t="str">
            <v>354JBG</v>
          </cell>
          <cell r="G841">
            <v>354</v>
          </cell>
          <cell r="H841" t="str">
            <v>JBG</v>
          </cell>
          <cell r="I841">
            <v>21750535.91</v>
          </cell>
        </row>
        <row r="842">
          <cell r="A842" t="str">
            <v>354SG</v>
          </cell>
          <cell r="B842">
            <v>354</v>
          </cell>
          <cell r="C842" t="str">
            <v>SG</v>
          </cell>
          <cell r="D842">
            <v>123629.91</v>
          </cell>
          <cell r="F842" t="str">
            <v>354SG</v>
          </cell>
          <cell r="G842">
            <v>354</v>
          </cell>
          <cell r="H842" t="str">
            <v>SG</v>
          </cell>
          <cell r="I842">
            <v>123629.91</v>
          </cell>
        </row>
        <row r="843">
          <cell r="A843" t="str">
            <v>355CAGE</v>
          </cell>
          <cell r="B843">
            <v>355</v>
          </cell>
          <cell r="C843" t="str">
            <v>CAGE</v>
          </cell>
          <cell r="D843">
            <v>672986141.61125004</v>
          </cell>
          <cell r="F843" t="str">
            <v>355CAGE</v>
          </cell>
          <cell r="G843">
            <v>355</v>
          </cell>
          <cell r="H843" t="str">
            <v>CAGE</v>
          </cell>
          <cell r="I843">
            <v>672986141.61125004</v>
          </cell>
        </row>
        <row r="844">
          <cell r="A844" t="str">
            <v>355CAGW</v>
          </cell>
          <cell r="B844">
            <v>355</v>
          </cell>
          <cell r="C844" t="str">
            <v>CAGW</v>
          </cell>
          <cell r="D844">
            <v>280310367.98374999</v>
          </cell>
          <cell r="F844" t="str">
            <v>355CAGW</v>
          </cell>
          <cell r="G844">
            <v>355</v>
          </cell>
          <cell r="H844" t="str">
            <v>CAGW</v>
          </cell>
          <cell r="I844">
            <v>280310367.98374999</v>
          </cell>
        </row>
        <row r="845">
          <cell r="A845" t="str">
            <v>355JBG</v>
          </cell>
          <cell r="B845">
            <v>355</v>
          </cell>
          <cell r="C845" t="str">
            <v>JBG</v>
          </cell>
          <cell r="D845">
            <v>691571.70333333302</v>
          </cell>
          <cell r="F845" t="str">
            <v>355JBG</v>
          </cell>
          <cell r="G845">
            <v>355</v>
          </cell>
          <cell r="H845" t="str">
            <v>JBG</v>
          </cell>
          <cell r="I845">
            <v>691571.70333333302</v>
          </cell>
        </row>
        <row r="846">
          <cell r="A846" t="str">
            <v>355SG</v>
          </cell>
          <cell r="B846">
            <v>355</v>
          </cell>
          <cell r="C846" t="str">
            <v>SG</v>
          </cell>
          <cell r="D846">
            <v>707219.33</v>
          </cell>
          <cell r="F846" t="str">
            <v>355SG</v>
          </cell>
          <cell r="G846">
            <v>355</v>
          </cell>
          <cell r="H846" t="str">
            <v>SG</v>
          </cell>
          <cell r="I846">
            <v>707219.33</v>
          </cell>
        </row>
        <row r="847">
          <cell r="A847" t="str">
            <v>356CAGE</v>
          </cell>
          <cell r="B847">
            <v>356</v>
          </cell>
          <cell r="C847" t="str">
            <v>CAGE</v>
          </cell>
          <cell r="D847">
            <v>911836051.03333294</v>
          </cell>
          <cell r="F847" t="str">
            <v>356CAGE</v>
          </cell>
          <cell r="G847">
            <v>356</v>
          </cell>
          <cell r="H847" t="str">
            <v>CAGE</v>
          </cell>
          <cell r="I847">
            <v>911836051.03333294</v>
          </cell>
        </row>
        <row r="848">
          <cell r="A848" t="str">
            <v>356CAGW</v>
          </cell>
          <cell r="B848">
            <v>356</v>
          </cell>
          <cell r="C848" t="str">
            <v>CAGW</v>
          </cell>
          <cell r="D848">
            <v>311764922.88166702</v>
          </cell>
          <cell r="F848" t="str">
            <v>356CAGW</v>
          </cell>
          <cell r="G848">
            <v>356</v>
          </cell>
          <cell r="H848" t="str">
            <v>CAGW</v>
          </cell>
          <cell r="I848">
            <v>311764922.88166702</v>
          </cell>
        </row>
        <row r="849">
          <cell r="A849" t="str">
            <v>356JBG</v>
          </cell>
          <cell r="B849">
            <v>356</v>
          </cell>
          <cell r="C849" t="str">
            <v>JBG</v>
          </cell>
          <cell r="D849">
            <v>13943833.695833299</v>
          </cell>
          <cell r="F849" t="str">
            <v>356JBG</v>
          </cell>
          <cell r="G849">
            <v>356</v>
          </cell>
          <cell r="H849" t="str">
            <v>JBG</v>
          </cell>
          <cell r="I849">
            <v>13943833.695833299</v>
          </cell>
        </row>
        <row r="850">
          <cell r="A850" t="str">
            <v>356SG</v>
          </cell>
          <cell r="B850">
            <v>356</v>
          </cell>
          <cell r="C850" t="str">
            <v>SG</v>
          </cell>
          <cell r="D850">
            <v>1509969.63</v>
          </cell>
          <cell r="F850" t="str">
            <v>356SG</v>
          </cell>
          <cell r="G850">
            <v>356</v>
          </cell>
          <cell r="H850" t="str">
            <v>SG</v>
          </cell>
          <cell r="I850">
            <v>1509969.63</v>
          </cell>
        </row>
        <row r="851">
          <cell r="A851" t="str">
            <v>357CAGE</v>
          </cell>
          <cell r="B851">
            <v>357</v>
          </cell>
          <cell r="C851" t="str">
            <v>CAGE</v>
          </cell>
          <cell r="D851">
            <v>3346255.86</v>
          </cell>
          <cell r="F851" t="str">
            <v>357CAGE</v>
          </cell>
          <cell r="G851">
            <v>357</v>
          </cell>
          <cell r="H851" t="str">
            <v>CAGE</v>
          </cell>
          <cell r="I851">
            <v>3346255.86</v>
          </cell>
        </row>
        <row r="852">
          <cell r="A852" t="str">
            <v>357CAGW</v>
          </cell>
          <cell r="B852">
            <v>357</v>
          </cell>
          <cell r="C852" t="str">
            <v>CAGW</v>
          </cell>
          <cell r="D852">
            <v>206595.469166667</v>
          </cell>
          <cell r="F852" t="str">
            <v>357CAGW</v>
          </cell>
          <cell r="G852">
            <v>357</v>
          </cell>
          <cell r="H852" t="str">
            <v>CAGW</v>
          </cell>
          <cell r="I852">
            <v>206595.469166667</v>
          </cell>
        </row>
        <row r="853">
          <cell r="A853" t="str">
            <v>358CAGE</v>
          </cell>
          <cell r="B853">
            <v>358</v>
          </cell>
          <cell r="C853" t="str">
            <v>CAGE</v>
          </cell>
          <cell r="D853">
            <v>7728791.7400000002</v>
          </cell>
          <cell r="F853" t="str">
            <v>358CAGE</v>
          </cell>
          <cell r="G853">
            <v>358</v>
          </cell>
          <cell r="H853" t="str">
            <v>CAGE</v>
          </cell>
          <cell r="I853">
            <v>7728791.7400000002</v>
          </cell>
        </row>
        <row r="854">
          <cell r="A854" t="str">
            <v>358CAGW</v>
          </cell>
          <cell r="B854">
            <v>358</v>
          </cell>
          <cell r="C854" t="str">
            <v>CAGW</v>
          </cell>
          <cell r="D854">
            <v>306562.21999999997</v>
          </cell>
          <cell r="F854" t="str">
            <v>358CAGW</v>
          </cell>
          <cell r="G854">
            <v>358</v>
          </cell>
          <cell r="H854" t="str">
            <v>CAGW</v>
          </cell>
          <cell r="I854">
            <v>306562.21999999997</v>
          </cell>
        </row>
        <row r="855">
          <cell r="A855" t="str">
            <v>359CAGE</v>
          </cell>
          <cell r="B855">
            <v>359</v>
          </cell>
          <cell r="C855" t="str">
            <v>CAGE</v>
          </cell>
          <cell r="D855">
            <v>4861159.43</v>
          </cell>
          <cell r="F855" t="str">
            <v>359CAGE</v>
          </cell>
          <cell r="G855">
            <v>359</v>
          </cell>
          <cell r="H855" t="str">
            <v>CAGE</v>
          </cell>
          <cell r="I855">
            <v>4861159.43</v>
          </cell>
        </row>
        <row r="856">
          <cell r="A856" t="str">
            <v>359CAGW</v>
          </cell>
          <cell r="B856">
            <v>359</v>
          </cell>
          <cell r="C856" t="str">
            <v>CAGW</v>
          </cell>
          <cell r="D856">
            <v>7055228.5300000003</v>
          </cell>
          <cell r="F856" t="str">
            <v>359CAGW</v>
          </cell>
          <cell r="G856">
            <v>359</v>
          </cell>
          <cell r="H856" t="str">
            <v>CAGW</v>
          </cell>
          <cell r="I856">
            <v>7055228.5300000003</v>
          </cell>
        </row>
        <row r="857">
          <cell r="A857" t="str">
            <v>359JBG</v>
          </cell>
          <cell r="B857">
            <v>359</v>
          </cell>
          <cell r="C857" t="str">
            <v>JBG</v>
          </cell>
          <cell r="D857">
            <v>4929.3900000000003</v>
          </cell>
          <cell r="F857" t="str">
            <v>359JBG</v>
          </cell>
          <cell r="G857">
            <v>359</v>
          </cell>
          <cell r="H857" t="str">
            <v>JBG</v>
          </cell>
          <cell r="I857">
            <v>4929.3900000000003</v>
          </cell>
        </row>
        <row r="858">
          <cell r="A858" t="str">
            <v>359SG</v>
          </cell>
          <cell r="B858">
            <v>359</v>
          </cell>
          <cell r="C858" t="str">
            <v>SG</v>
          </cell>
          <cell r="D858">
            <v>15883.01</v>
          </cell>
          <cell r="F858" t="str">
            <v>359SG</v>
          </cell>
          <cell r="G858">
            <v>359</v>
          </cell>
          <cell r="H858" t="str">
            <v>SG</v>
          </cell>
          <cell r="I858">
            <v>15883.01</v>
          </cell>
        </row>
        <row r="859">
          <cell r="A859" t="str">
            <v>360CA</v>
          </cell>
          <cell r="B859">
            <v>360</v>
          </cell>
          <cell r="C859" t="str">
            <v>CA</v>
          </cell>
          <cell r="D859">
            <v>1820154.99083333</v>
          </cell>
          <cell r="F859" t="str">
            <v>360CA</v>
          </cell>
          <cell r="G859">
            <v>360</v>
          </cell>
          <cell r="H859" t="str">
            <v>CA</v>
          </cell>
          <cell r="I859">
            <v>1820154.99083333</v>
          </cell>
        </row>
        <row r="860">
          <cell r="A860" t="str">
            <v>360ID</v>
          </cell>
          <cell r="B860">
            <v>360</v>
          </cell>
          <cell r="C860" t="str">
            <v>ID</v>
          </cell>
          <cell r="D860">
            <v>1835078.0029166699</v>
          </cell>
          <cell r="F860" t="str">
            <v>360ID</v>
          </cell>
          <cell r="G860">
            <v>360</v>
          </cell>
          <cell r="H860" t="str">
            <v>ID</v>
          </cell>
          <cell r="I860">
            <v>1835078.0029166699</v>
          </cell>
        </row>
        <row r="861">
          <cell r="A861" t="str">
            <v>360OR</v>
          </cell>
          <cell r="B861">
            <v>360</v>
          </cell>
          <cell r="C861" t="str">
            <v>OR</v>
          </cell>
          <cell r="D861">
            <v>14183782.412916699</v>
          </cell>
          <cell r="F861" t="str">
            <v>360OR</v>
          </cell>
          <cell r="G861">
            <v>360</v>
          </cell>
          <cell r="H861" t="str">
            <v>OR</v>
          </cell>
          <cell r="I861">
            <v>14183782.412916699</v>
          </cell>
        </row>
        <row r="862">
          <cell r="A862" t="str">
            <v>360UT</v>
          </cell>
          <cell r="B862">
            <v>360</v>
          </cell>
          <cell r="C862" t="str">
            <v>UT</v>
          </cell>
          <cell r="D862">
            <v>37146585.450000003</v>
          </cell>
          <cell r="F862" t="str">
            <v>360UT</v>
          </cell>
          <cell r="G862">
            <v>360</v>
          </cell>
          <cell r="H862" t="str">
            <v>UT</v>
          </cell>
          <cell r="I862">
            <v>37146585.450000003</v>
          </cell>
        </row>
        <row r="863">
          <cell r="A863" t="str">
            <v>360WA</v>
          </cell>
          <cell r="B863">
            <v>360</v>
          </cell>
          <cell r="C863" t="str">
            <v>WA</v>
          </cell>
          <cell r="D863">
            <v>1867618.8983333299</v>
          </cell>
          <cell r="F863" t="str">
            <v>360WA</v>
          </cell>
          <cell r="G863">
            <v>360</v>
          </cell>
          <cell r="H863" t="str">
            <v>WA</v>
          </cell>
          <cell r="I863">
            <v>1867618.8983333299</v>
          </cell>
        </row>
        <row r="864">
          <cell r="A864" t="str">
            <v>360WYP</v>
          </cell>
          <cell r="B864">
            <v>360</v>
          </cell>
          <cell r="C864" t="str">
            <v>WYP</v>
          </cell>
          <cell r="D864">
            <v>2842264.64</v>
          </cell>
          <cell r="F864" t="str">
            <v>360WYP</v>
          </cell>
          <cell r="G864">
            <v>360</v>
          </cell>
          <cell r="H864" t="str">
            <v>WYP</v>
          </cell>
          <cell r="I864">
            <v>2842264.64</v>
          </cell>
        </row>
        <row r="865">
          <cell r="A865" t="str">
            <v>360WYU</v>
          </cell>
          <cell r="B865">
            <v>360</v>
          </cell>
          <cell r="C865" t="str">
            <v>WYU</v>
          </cell>
          <cell r="D865">
            <v>4065497.66</v>
          </cell>
          <cell r="F865" t="str">
            <v>360WYU</v>
          </cell>
          <cell r="G865">
            <v>360</v>
          </cell>
          <cell r="H865" t="str">
            <v>WYU</v>
          </cell>
          <cell r="I865">
            <v>4065497.66</v>
          </cell>
        </row>
        <row r="866">
          <cell r="A866" t="str">
            <v>361CA</v>
          </cell>
          <cell r="B866">
            <v>361</v>
          </cell>
          <cell r="C866" t="str">
            <v>CA</v>
          </cell>
          <cell r="D866">
            <v>5188026.8791666701</v>
          </cell>
          <cell r="F866" t="str">
            <v>361CA</v>
          </cell>
          <cell r="G866">
            <v>361</v>
          </cell>
          <cell r="H866" t="str">
            <v>CA</v>
          </cell>
          <cell r="I866">
            <v>5188026.8791666701</v>
          </cell>
        </row>
        <row r="867">
          <cell r="A867" t="str">
            <v>361ID</v>
          </cell>
          <cell r="B867">
            <v>361</v>
          </cell>
          <cell r="C867" t="str">
            <v>ID</v>
          </cell>
          <cell r="D867">
            <v>2985440.1462500002</v>
          </cell>
          <cell r="F867" t="str">
            <v>361ID</v>
          </cell>
          <cell r="G867">
            <v>361</v>
          </cell>
          <cell r="H867" t="str">
            <v>ID</v>
          </cell>
          <cell r="I867">
            <v>2985440.1462500002</v>
          </cell>
        </row>
        <row r="868">
          <cell r="A868" t="str">
            <v>361OR</v>
          </cell>
          <cell r="B868">
            <v>361</v>
          </cell>
          <cell r="C868" t="str">
            <v>OR</v>
          </cell>
          <cell r="D868">
            <v>31826430.030000001</v>
          </cell>
          <cell r="F868" t="str">
            <v>361OR</v>
          </cell>
          <cell r="G868">
            <v>361</v>
          </cell>
          <cell r="H868" t="str">
            <v>OR</v>
          </cell>
          <cell r="I868">
            <v>31826430.030000001</v>
          </cell>
        </row>
        <row r="869">
          <cell r="A869" t="str">
            <v>361UT</v>
          </cell>
          <cell r="B869">
            <v>361</v>
          </cell>
          <cell r="C869" t="str">
            <v>UT</v>
          </cell>
          <cell r="D869">
            <v>57595930.326666698</v>
          </cell>
          <cell r="F869" t="str">
            <v>361UT</v>
          </cell>
          <cell r="G869">
            <v>361</v>
          </cell>
          <cell r="H869" t="str">
            <v>UT</v>
          </cell>
          <cell r="I869">
            <v>57595930.326666698</v>
          </cell>
        </row>
        <row r="870">
          <cell r="A870" t="str">
            <v>361WA</v>
          </cell>
          <cell r="B870">
            <v>361</v>
          </cell>
          <cell r="C870" t="str">
            <v>WA</v>
          </cell>
          <cell r="D870">
            <v>5352850.8408333296</v>
          </cell>
          <cell r="F870" t="str">
            <v>361WA</v>
          </cell>
          <cell r="G870">
            <v>361</v>
          </cell>
          <cell r="H870" t="str">
            <v>WA</v>
          </cell>
          <cell r="I870">
            <v>5352850.8408333296</v>
          </cell>
        </row>
        <row r="871">
          <cell r="A871" t="str">
            <v>361WYP</v>
          </cell>
          <cell r="B871">
            <v>361</v>
          </cell>
          <cell r="C871" t="str">
            <v>WYP</v>
          </cell>
          <cell r="D871">
            <v>12232585.466250001</v>
          </cell>
          <cell r="F871" t="str">
            <v>361WYP</v>
          </cell>
          <cell r="G871">
            <v>361</v>
          </cell>
          <cell r="H871" t="str">
            <v>WYP</v>
          </cell>
          <cell r="I871">
            <v>12232585.466250001</v>
          </cell>
        </row>
        <row r="872">
          <cell r="A872" t="str">
            <v>361WYU</v>
          </cell>
          <cell r="B872">
            <v>361</v>
          </cell>
          <cell r="C872" t="str">
            <v>WYU</v>
          </cell>
          <cell r="D872">
            <v>4811675.32</v>
          </cell>
          <cell r="F872" t="str">
            <v>361WYU</v>
          </cell>
          <cell r="G872">
            <v>361</v>
          </cell>
          <cell r="H872" t="str">
            <v>WYU</v>
          </cell>
          <cell r="I872">
            <v>4811675.32</v>
          </cell>
        </row>
        <row r="873">
          <cell r="A873" t="str">
            <v>362CA</v>
          </cell>
          <cell r="B873">
            <v>362</v>
          </cell>
          <cell r="C873" t="str">
            <v>CA</v>
          </cell>
          <cell r="D873">
            <v>29768515.785833299</v>
          </cell>
          <cell r="F873" t="str">
            <v>362CA</v>
          </cell>
          <cell r="G873">
            <v>362</v>
          </cell>
          <cell r="H873" t="str">
            <v>CA</v>
          </cell>
          <cell r="I873">
            <v>29768515.785833299</v>
          </cell>
        </row>
        <row r="874">
          <cell r="A874" t="str">
            <v>362ID</v>
          </cell>
          <cell r="B874">
            <v>362</v>
          </cell>
          <cell r="C874" t="str">
            <v>ID</v>
          </cell>
          <cell r="D874">
            <v>35183341.28125</v>
          </cell>
          <cell r="F874" t="str">
            <v>362ID</v>
          </cell>
          <cell r="G874">
            <v>362</v>
          </cell>
          <cell r="H874" t="str">
            <v>ID</v>
          </cell>
          <cell r="I874">
            <v>35183341.28125</v>
          </cell>
        </row>
        <row r="875">
          <cell r="A875" t="str">
            <v>362OR</v>
          </cell>
          <cell r="B875">
            <v>362</v>
          </cell>
          <cell r="C875" t="str">
            <v>OR</v>
          </cell>
          <cell r="D875">
            <v>256017266.23374999</v>
          </cell>
          <cell r="F875" t="str">
            <v>362OR</v>
          </cell>
          <cell r="G875">
            <v>362</v>
          </cell>
          <cell r="H875" t="str">
            <v>OR</v>
          </cell>
          <cell r="I875">
            <v>256017266.23374999</v>
          </cell>
        </row>
        <row r="876">
          <cell r="A876" t="str">
            <v>362UT</v>
          </cell>
          <cell r="B876">
            <v>362</v>
          </cell>
          <cell r="C876" t="str">
            <v>UT</v>
          </cell>
          <cell r="D876">
            <v>481258650.70375001</v>
          </cell>
          <cell r="F876" t="str">
            <v>362UT</v>
          </cell>
          <cell r="G876">
            <v>362</v>
          </cell>
          <cell r="H876" t="str">
            <v>UT</v>
          </cell>
          <cell r="I876">
            <v>481258650.70375001</v>
          </cell>
        </row>
        <row r="877">
          <cell r="A877" t="str">
            <v>362WA</v>
          </cell>
          <cell r="B877">
            <v>362</v>
          </cell>
          <cell r="C877" t="str">
            <v>WA</v>
          </cell>
          <cell r="D877">
            <v>73441693.982083306</v>
          </cell>
          <cell r="F877" t="str">
            <v>362WA</v>
          </cell>
          <cell r="G877">
            <v>362</v>
          </cell>
          <cell r="H877" t="str">
            <v>WA</v>
          </cell>
          <cell r="I877">
            <v>73441693.982083306</v>
          </cell>
        </row>
        <row r="878">
          <cell r="A878" t="str">
            <v>362WYP</v>
          </cell>
          <cell r="B878">
            <v>362</v>
          </cell>
          <cell r="C878" t="str">
            <v>WYP</v>
          </cell>
          <cell r="D878">
            <v>118882144.005417</v>
          </cell>
          <cell r="F878" t="str">
            <v>362WYP</v>
          </cell>
          <cell r="G878">
            <v>362</v>
          </cell>
          <cell r="H878" t="str">
            <v>WYP</v>
          </cell>
          <cell r="I878">
            <v>118882144.005417</v>
          </cell>
        </row>
        <row r="879">
          <cell r="A879" t="str">
            <v>362WYU</v>
          </cell>
          <cell r="B879">
            <v>362</v>
          </cell>
          <cell r="C879" t="str">
            <v>WYU</v>
          </cell>
          <cell r="D879">
            <v>18475836.884166699</v>
          </cell>
          <cell r="F879" t="str">
            <v>362WYU</v>
          </cell>
          <cell r="G879">
            <v>362</v>
          </cell>
          <cell r="H879" t="str">
            <v>WYU</v>
          </cell>
          <cell r="I879">
            <v>18475836.884166699</v>
          </cell>
        </row>
        <row r="880">
          <cell r="A880" t="str">
            <v>364CA</v>
          </cell>
          <cell r="B880">
            <v>364</v>
          </cell>
          <cell r="C880" t="str">
            <v>CA</v>
          </cell>
          <cell r="D880">
            <v>67915571.0591667</v>
          </cell>
          <cell r="F880" t="str">
            <v>364CA</v>
          </cell>
          <cell r="G880">
            <v>364</v>
          </cell>
          <cell r="H880" t="str">
            <v>CA</v>
          </cell>
          <cell r="I880">
            <v>67915571.0591667</v>
          </cell>
        </row>
        <row r="881">
          <cell r="A881" t="str">
            <v>364ID</v>
          </cell>
          <cell r="B881">
            <v>364</v>
          </cell>
          <cell r="C881" t="str">
            <v>ID</v>
          </cell>
          <cell r="D881">
            <v>91096971.675416693</v>
          </cell>
          <cell r="F881" t="str">
            <v>364ID</v>
          </cell>
          <cell r="G881">
            <v>364</v>
          </cell>
          <cell r="H881" t="str">
            <v>ID</v>
          </cell>
          <cell r="I881">
            <v>91096971.675416693</v>
          </cell>
        </row>
        <row r="882">
          <cell r="A882" t="str">
            <v>364OR</v>
          </cell>
          <cell r="B882">
            <v>364</v>
          </cell>
          <cell r="C882" t="str">
            <v>OR</v>
          </cell>
          <cell r="D882">
            <v>389616569.36916697</v>
          </cell>
          <cell r="F882" t="str">
            <v>364OR</v>
          </cell>
          <cell r="G882">
            <v>364</v>
          </cell>
          <cell r="H882" t="str">
            <v>OR</v>
          </cell>
          <cell r="I882">
            <v>389616569.36916697</v>
          </cell>
        </row>
        <row r="883">
          <cell r="A883" t="str">
            <v>364UT</v>
          </cell>
          <cell r="B883">
            <v>364</v>
          </cell>
          <cell r="C883" t="str">
            <v>UT</v>
          </cell>
          <cell r="D883">
            <v>392733339.96958297</v>
          </cell>
          <cell r="F883" t="str">
            <v>364UT</v>
          </cell>
          <cell r="G883">
            <v>364</v>
          </cell>
          <cell r="H883" t="str">
            <v>UT</v>
          </cell>
          <cell r="I883">
            <v>392733339.96958297</v>
          </cell>
        </row>
        <row r="884">
          <cell r="A884" t="str">
            <v>364WA</v>
          </cell>
          <cell r="B884">
            <v>364</v>
          </cell>
          <cell r="C884" t="str">
            <v>WA</v>
          </cell>
          <cell r="D884">
            <v>109312458.738333</v>
          </cell>
          <cell r="F884" t="str">
            <v>364WA</v>
          </cell>
          <cell r="G884">
            <v>364</v>
          </cell>
          <cell r="H884" t="str">
            <v>WA</v>
          </cell>
          <cell r="I884">
            <v>109312458.738333</v>
          </cell>
        </row>
        <row r="885">
          <cell r="A885" t="str">
            <v>364WYP</v>
          </cell>
          <cell r="B885">
            <v>364</v>
          </cell>
          <cell r="C885" t="str">
            <v>WYP</v>
          </cell>
          <cell r="D885">
            <v>133233569.899167</v>
          </cell>
          <cell r="F885" t="str">
            <v>364WYP</v>
          </cell>
          <cell r="G885">
            <v>364</v>
          </cell>
          <cell r="H885" t="str">
            <v>WYP</v>
          </cell>
          <cell r="I885">
            <v>133233569.899167</v>
          </cell>
        </row>
        <row r="886">
          <cell r="A886" t="str">
            <v>364WYU</v>
          </cell>
          <cell r="B886">
            <v>364</v>
          </cell>
          <cell r="C886" t="str">
            <v>WYU</v>
          </cell>
          <cell r="D886">
            <v>28115307.387499999</v>
          </cell>
          <cell r="F886" t="str">
            <v>364WYU</v>
          </cell>
          <cell r="G886">
            <v>364</v>
          </cell>
          <cell r="H886" t="str">
            <v>WYU</v>
          </cell>
          <cell r="I886">
            <v>28115307.387499999</v>
          </cell>
        </row>
        <row r="887">
          <cell r="A887" t="str">
            <v>365CA</v>
          </cell>
          <cell r="B887">
            <v>365</v>
          </cell>
          <cell r="C887" t="str">
            <v>CA</v>
          </cell>
          <cell r="D887">
            <v>35820428.285833299</v>
          </cell>
          <cell r="F887" t="str">
            <v>365CA</v>
          </cell>
          <cell r="G887">
            <v>365</v>
          </cell>
          <cell r="H887" t="str">
            <v>CA</v>
          </cell>
          <cell r="I887">
            <v>35820428.285833299</v>
          </cell>
        </row>
        <row r="888">
          <cell r="A888" t="str">
            <v>365ID</v>
          </cell>
          <cell r="B888">
            <v>365</v>
          </cell>
          <cell r="C888" t="str">
            <v>ID</v>
          </cell>
          <cell r="D888">
            <v>39121972.117916703</v>
          </cell>
          <cell r="F888" t="str">
            <v>365ID</v>
          </cell>
          <cell r="G888">
            <v>365</v>
          </cell>
          <cell r="H888" t="str">
            <v>ID</v>
          </cell>
          <cell r="I888">
            <v>39121972.117916703</v>
          </cell>
        </row>
        <row r="889">
          <cell r="A889" t="str">
            <v>365OR</v>
          </cell>
          <cell r="B889">
            <v>365</v>
          </cell>
          <cell r="C889" t="str">
            <v>OR</v>
          </cell>
          <cell r="D889">
            <v>268416679.70375001</v>
          </cell>
          <cell r="F889" t="str">
            <v>365OR</v>
          </cell>
          <cell r="G889">
            <v>365</v>
          </cell>
          <cell r="H889" t="str">
            <v>OR</v>
          </cell>
          <cell r="I889">
            <v>268416679.70375001</v>
          </cell>
        </row>
        <row r="890">
          <cell r="A890" t="str">
            <v>365UT</v>
          </cell>
          <cell r="B890">
            <v>365</v>
          </cell>
          <cell r="C890" t="str">
            <v>UT</v>
          </cell>
          <cell r="D890">
            <v>241092723.63499999</v>
          </cell>
          <cell r="F890" t="str">
            <v>365UT</v>
          </cell>
          <cell r="G890">
            <v>365</v>
          </cell>
          <cell r="H890" t="str">
            <v>UT</v>
          </cell>
          <cell r="I890">
            <v>241092723.63499999</v>
          </cell>
        </row>
        <row r="891">
          <cell r="A891" t="str">
            <v>365WA</v>
          </cell>
          <cell r="B891">
            <v>365</v>
          </cell>
          <cell r="C891" t="str">
            <v>WA</v>
          </cell>
          <cell r="D891">
            <v>73536936.204583302</v>
          </cell>
          <cell r="F891" t="str">
            <v>365WA</v>
          </cell>
          <cell r="G891">
            <v>365</v>
          </cell>
          <cell r="H891" t="str">
            <v>WA</v>
          </cell>
          <cell r="I891">
            <v>73536936.204583302</v>
          </cell>
        </row>
        <row r="892">
          <cell r="A892" t="str">
            <v>365WYP</v>
          </cell>
          <cell r="B892">
            <v>365</v>
          </cell>
          <cell r="C892" t="str">
            <v>WYP</v>
          </cell>
          <cell r="D892">
            <v>99537371.989166707</v>
          </cell>
          <cell r="F892" t="str">
            <v>365WYP</v>
          </cell>
          <cell r="G892">
            <v>365</v>
          </cell>
          <cell r="H892" t="str">
            <v>WYP</v>
          </cell>
          <cell r="I892">
            <v>99537371.989166707</v>
          </cell>
        </row>
        <row r="893">
          <cell r="A893" t="str">
            <v>365WYU</v>
          </cell>
          <cell r="B893">
            <v>365</v>
          </cell>
          <cell r="C893" t="str">
            <v>WYU</v>
          </cell>
          <cell r="D893">
            <v>13939287.1</v>
          </cell>
          <cell r="F893" t="str">
            <v>365WYU</v>
          </cell>
          <cell r="G893">
            <v>365</v>
          </cell>
          <cell r="H893" t="str">
            <v>WYU</v>
          </cell>
          <cell r="I893">
            <v>13939287.1</v>
          </cell>
        </row>
        <row r="894">
          <cell r="A894" t="str">
            <v>366CA</v>
          </cell>
          <cell r="B894">
            <v>366</v>
          </cell>
          <cell r="C894" t="str">
            <v>CA</v>
          </cell>
          <cell r="D894">
            <v>17994330.770833299</v>
          </cell>
          <cell r="F894" t="str">
            <v>366CA</v>
          </cell>
          <cell r="G894">
            <v>366</v>
          </cell>
          <cell r="H894" t="str">
            <v>CA</v>
          </cell>
          <cell r="I894">
            <v>17994330.770833299</v>
          </cell>
        </row>
        <row r="895">
          <cell r="A895" t="str">
            <v>366ID</v>
          </cell>
          <cell r="B895">
            <v>366</v>
          </cell>
          <cell r="C895" t="str">
            <v>ID</v>
          </cell>
          <cell r="D895">
            <v>10313791.695833299</v>
          </cell>
          <cell r="F895" t="str">
            <v>366ID</v>
          </cell>
          <cell r="G895">
            <v>366</v>
          </cell>
          <cell r="H895" t="str">
            <v>ID</v>
          </cell>
          <cell r="I895">
            <v>10313791.695833299</v>
          </cell>
        </row>
        <row r="896">
          <cell r="A896" t="str">
            <v>366OR</v>
          </cell>
          <cell r="B896">
            <v>366</v>
          </cell>
          <cell r="C896" t="str">
            <v>OR</v>
          </cell>
          <cell r="D896">
            <v>96666420.010833293</v>
          </cell>
          <cell r="F896" t="str">
            <v>366OR</v>
          </cell>
          <cell r="G896">
            <v>366</v>
          </cell>
          <cell r="H896" t="str">
            <v>OR</v>
          </cell>
          <cell r="I896">
            <v>96666420.010833293</v>
          </cell>
        </row>
        <row r="897">
          <cell r="A897" t="str">
            <v>366UT</v>
          </cell>
          <cell r="B897">
            <v>366</v>
          </cell>
          <cell r="C897" t="str">
            <v>UT</v>
          </cell>
          <cell r="D897">
            <v>209193763.62208301</v>
          </cell>
          <cell r="F897" t="str">
            <v>366UT</v>
          </cell>
          <cell r="G897">
            <v>366</v>
          </cell>
          <cell r="H897" t="str">
            <v>UT</v>
          </cell>
          <cell r="I897">
            <v>209193763.62208301</v>
          </cell>
        </row>
        <row r="898">
          <cell r="A898" t="str">
            <v>366WA</v>
          </cell>
          <cell r="B898">
            <v>366</v>
          </cell>
          <cell r="C898" t="str">
            <v>WA</v>
          </cell>
          <cell r="D898">
            <v>18725344.276666701</v>
          </cell>
          <cell r="F898" t="str">
            <v>366WA</v>
          </cell>
          <cell r="G898">
            <v>366</v>
          </cell>
          <cell r="H898" t="str">
            <v>WA</v>
          </cell>
          <cell r="I898">
            <v>18725344.276666701</v>
          </cell>
        </row>
        <row r="899">
          <cell r="A899" t="str">
            <v>366WYP</v>
          </cell>
          <cell r="B899">
            <v>366</v>
          </cell>
          <cell r="C899" t="str">
            <v>WYP</v>
          </cell>
          <cell r="D899">
            <v>24299720.233750001</v>
          </cell>
          <cell r="F899" t="str">
            <v>366WYP</v>
          </cell>
          <cell r="G899">
            <v>366</v>
          </cell>
          <cell r="H899" t="str">
            <v>WYP</v>
          </cell>
          <cell r="I899">
            <v>24299720.233750001</v>
          </cell>
        </row>
        <row r="900">
          <cell r="A900" t="str">
            <v>366WYU</v>
          </cell>
          <cell r="B900">
            <v>366</v>
          </cell>
          <cell r="C900" t="str">
            <v>WYU</v>
          </cell>
          <cell r="D900">
            <v>5023530.4570833296</v>
          </cell>
          <cell r="F900" t="str">
            <v>366WYU</v>
          </cell>
          <cell r="G900">
            <v>366</v>
          </cell>
          <cell r="H900" t="str">
            <v>WYU</v>
          </cell>
          <cell r="I900">
            <v>5023530.4570833296</v>
          </cell>
        </row>
        <row r="901">
          <cell r="A901" t="str">
            <v>367CA</v>
          </cell>
          <cell r="B901">
            <v>367</v>
          </cell>
          <cell r="C901" t="str">
            <v>CA</v>
          </cell>
          <cell r="D901">
            <v>20215525.071666699</v>
          </cell>
          <cell r="F901" t="str">
            <v>367CA</v>
          </cell>
          <cell r="G901">
            <v>367</v>
          </cell>
          <cell r="H901" t="str">
            <v>CA</v>
          </cell>
          <cell r="I901">
            <v>20215525.071666699</v>
          </cell>
        </row>
        <row r="902">
          <cell r="A902" t="str">
            <v>367ID</v>
          </cell>
          <cell r="B902">
            <v>367</v>
          </cell>
          <cell r="C902" t="str">
            <v>ID</v>
          </cell>
          <cell r="D902">
            <v>28652053.081666701</v>
          </cell>
          <cell r="F902" t="str">
            <v>367ID</v>
          </cell>
          <cell r="G902">
            <v>367</v>
          </cell>
          <cell r="H902" t="str">
            <v>ID</v>
          </cell>
          <cell r="I902">
            <v>28652053.081666701</v>
          </cell>
        </row>
        <row r="903">
          <cell r="A903" t="str">
            <v>367OR</v>
          </cell>
          <cell r="B903">
            <v>367</v>
          </cell>
          <cell r="C903" t="str">
            <v>OR</v>
          </cell>
          <cell r="D903">
            <v>187712850.78541699</v>
          </cell>
          <cell r="F903" t="str">
            <v>367OR</v>
          </cell>
          <cell r="G903">
            <v>367</v>
          </cell>
          <cell r="H903" t="str">
            <v>OR</v>
          </cell>
          <cell r="I903">
            <v>187712850.78541699</v>
          </cell>
        </row>
        <row r="904">
          <cell r="A904" t="str">
            <v>367UT</v>
          </cell>
          <cell r="B904">
            <v>367</v>
          </cell>
          <cell r="C904" t="str">
            <v>UT</v>
          </cell>
          <cell r="D904">
            <v>562916220.61916697</v>
          </cell>
          <cell r="F904" t="str">
            <v>367UT</v>
          </cell>
          <cell r="G904">
            <v>367</v>
          </cell>
          <cell r="H904" t="str">
            <v>UT</v>
          </cell>
          <cell r="I904">
            <v>562916220.61916697</v>
          </cell>
        </row>
        <row r="905">
          <cell r="A905" t="str">
            <v>367WA</v>
          </cell>
          <cell r="B905">
            <v>367</v>
          </cell>
          <cell r="C905" t="str">
            <v>WA</v>
          </cell>
          <cell r="D905">
            <v>28835890.801666699</v>
          </cell>
          <cell r="F905" t="str">
            <v>367WA</v>
          </cell>
          <cell r="G905">
            <v>367</v>
          </cell>
          <cell r="H905" t="str">
            <v>WA</v>
          </cell>
          <cell r="I905">
            <v>28835890.801666699</v>
          </cell>
        </row>
        <row r="906">
          <cell r="A906" t="str">
            <v>367WYP</v>
          </cell>
          <cell r="B906">
            <v>367</v>
          </cell>
          <cell r="C906" t="str">
            <v>WYP</v>
          </cell>
          <cell r="D906">
            <v>45801377.956249997</v>
          </cell>
          <cell r="F906" t="str">
            <v>367WYP</v>
          </cell>
          <cell r="G906">
            <v>367</v>
          </cell>
          <cell r="H906" t="str">
            <v>WYP</v>
          </cell>
          <cell r="I906">
            <v>45801377.956249997</v>
          </cell>
        </row>
        <row r="907">
          <cell r="A907" t="str">
            <v>367WYU</v>
          </cell>
          <cell r="B907">
            <v>367</v>
          </cell>
          <cell r="C907" t="str">
            <v>WYU</v>
          </cell>
          <cell r="D907">
            <v>18435791.76125</v>
          </cell>
          <cell r="F907" t="str">
            <v>367WYU</v>
          </cell>
          <cell r="G907">
            <v>367</v>
          </cell>
          <cell r="H907" t="str">
            <v>WYU</v>
          </cell>
          <cell r="I907">
            <v>18435791.76125</v>
          </cell>
        </row>
        <row r="908">
          <cell r="A908" t="str">
            <v>368CA</v>
          </cell>
          <cell r="B908">
            <v>368</v>
          </cell>
          <cell r="C908" t="str">
            <v>CA</v>
          </cell>
          <cell r="D908">
            <v>54532409.9645833</v>
          </cell>
          <cell r="F908" t="str">
            <v>368CA</v>
          </cell>
          <cell r="G908">
            <v>368</v>
          </cell>
          <cell r="H908" t="str">
            <v>CA</v>
          </cell>
          <cell r="I908">
            <v>54532409.9645833</v>
          </cell>
        </row>
        <row r="909">
          <cell r="A909" t="str">
            <v>368ID</v>
          </cell>
          <cell r="B909">
            <v>368</v>
          </cell>
          <cell r="C909" t="str">
            <v>ID</v>
          </cell>
          <cell r="D909">
            <v>83427910.119583294</v>
          </cell>
          <cell r="F909" t="str">
            <v>368ID</v>
          </cell>
          <cell r="G909">
            <v>368</v>
          </cell>
          <cell r="H909" t="str">
            <v>ID</v>
          </cell>
          <cell r="I909">
            <v>83427910.119583294</v>
          </cell>
        </row>
        <row r="910">
          <cell r="A910" t="str">
            <v>368OR</v>
          </cell>
          <cell r="B910">
            <v>368</v>
          </cell>
          <cell r="C910" t="str">
            <v>OR</v>
          </cell>
          <cell r="D910">
            <v>455434054.82791698</v>
          </cell>
          <cell r="F910" t="str">
            <v>368OR</v>
          </cell>
          <cell r="G910">
            <v>368</v>
          </cell>
          <cell r="H910" t="str">
            <v>OR</v>
          </cell>
          <cell r="I910">
            <v>455434054.82791698</v>
          </cell>
        </row>
        <row r="911">
          <cell r="A911" t="str">
            <v>368UT</v>
          </cell>
          <cell r="B911">
            <v>368</v>
          </cell>
          <cell r="C911" t="str">
            <v>UT</v>
          </cell>
          <cell r="D911">
            <v>547654867.80999994</v>
          </cell>
          <cell r="F911" t="str">
            <v>368UT</v>
          </cell>
          <cell r="G911">
            <v>368</v>
          </cell>
          <cell r="H911" t="str">
            <v>UT</v>
          </cell>
          <cell r="I911">
            <v>547654867.80999994</v>
          </cell>
        </row>
        <row r="912">
          <cell r="A912" t="str">
            <v>368WA</v>
          </cell>
          <cell r="B912">
            <v>368</v>
          </cell>
          <cell r="C912" t="str">
            <v>WA</v>
          </cell>
          <cell r="D912">
            <v>114594634.652917</v>
          </cell>
          <cell r="F912" t="str">
            <v>368WA</v>
          </cell>
          <cell r="G912">
            <v>368</v>
          </cell>
          <cell r="H912" t="str">
            <v>WA</v>
          </cell>
          <cell r="I912">
            <v>114594634.652917</v>
          </cell>
        </row>
        <row r="913">
          <cell r="A913" t="str">
            <v>368WYP</v>
          </cell>
          <cell r="B913">
            <v>368</v>
          </cell>
          <cell r="C913" t="str">
            <v>WYP</v>
          </cell>
          <cell r="D913">
            <v>109067373.59875</v>
          </cell>
          <cell r="F913" t="str">
            <v>368WYP</v>
          </cell>
          <cell r="G913">
            <v>368</v>
          </cell>
          <cell r="H913" t="str">
            <v>WYP</v>
          </cell>
          <cell r="I913">
            <v>109067373.59875</v>
          </cell>
        </row>
        <row r="914">
          <cell r="A914" t="str">
            <v>368WYU</v>
          </cell>
          <cell r="B914">
            <v>368</v>
          </cell>
          <cell r="C914" t="str">
            <v>WYU</v>
          </cell>
          <cell r="D914">
            <v>15458177.081666701</v>
          </cell>
          <cell r="F914" t="str">
            <v>368WYU</v>
          </cell>
          <cell r="G914">
            <v>368</v>
          </cell>
          <cell r="H914" t="str">
            <v>WYU</v>
          </cell>
          <cell r="I914">
            <v>15458177.081666701</v>
          </cell>
        </row>
        <row r="915">
          <cell r="A915" t="str">
            <v>369CA</v>
          </cell>
          <cell r="B915">
            <v>369</v>
          </cell>
          <cell r="C915" t="str">
            <v>CA</v>
          </cell>
          <cell r="D915">
            <v>26925661.966666698</v>
          </cell>
          <cell r="F915" t="str">
            <v>369CA</v>
          </cell>
          <cell r="G915">
            <v>369</v>
          </cell>
          <cell r="H915" t="str">
            <v>CA</v>
          </cell>
          <cell r="I915">
            <v>26925661.966666698</v>
          </cell>
        </row>
        <row r="916">
          <cell r="A916" t="str">
            <v>369ID</v>
          </cell>
          <cell r="B916">
            <v>369</v>
          </cell>
          <cell r="C916" t="str">
            <v>ID</v>
          </cell>
          <cell r="D916">
            <v>42571430.719583303</v>
          </cell>
          <cell r="F916" t="str">
            <v>369ID</v>
          </cell>
          <cell r="G916">
            <v>369</v>
          </cell>
          <cell r="H916" t="str">
            <v>ID</v>
          </cell>
          <cell r="I916">
            <v>42571430.719583303</v>
          </cell>
        </row>
        <row r="917">
          <cell r="A917" t="str">
            <v>369OR</v>
          </cell>
          <cell r="B917">
            <v>369</v>
          </cell>
          <cell r="C917" t="str">
            <v>OR</v>
          </cell>
          <cell r="D917">
            <v>291922620.77125001</v>
          </cell>
          <cell r="F917" t="str">
            <v>369OR</v>
          </cell>
          <cell r="G917">
            <v>369</v>
          </cell>
          <cell r="H917" t="str">
            <v>OR</v>
          </cell>
          <cell r="I917">
            <v>291922620.77125001</v>
          </cell>
        </row>
        <row r="918">
          <cell r="A918" t="str">
            <v>369UT</v>
          </cell>
          <cell r="B918">
            <v>369</v>
          </cell>
          <cell r="C918" t="str">
            <v>UT</v>
          </cell>
          <cell r="D918">
            <v>324490702.71291697</v>
          </cell>
          <cell r="F918" t="str">
            <v>369UT</v>
          </cell>
          <cell r="G918">
            <v>369</v>
          </cell>
          <cell r="H918" t="str">
            <v>UT</v>
          </cell>
          <cell r="I918">
            <v>324490702.71291697</v>
          </cell>
        </row>
        <row r="919">
          <cell r="A919" t="str">
            <v>369WA</v>
          </cell>
          <cell r="B919">
            <v>369</v>
          </cell>
          <cell r="C919" t="str">
            <v>WA</v>
          </cell>
          <cell r="D919">
            <v>65667255.41375</v>
          </cell>
          <cell r="F919" t="str">
            <v>369WA</v>
          </cell>
          <cell r="G919">
            <v>369</v>
          </cell>
          <cell r="H919" t="str">
            <v>WA</v>
          </cell>
          <cell r="I919">
            <v>65667255.41375</v>
          </cell>
        </row>
        <row r="920">
          <cell r="A920" t="str">
            <v>369WYP</v>
          </cell>
          <cell r="B920">
            <v>369</v>
          </cell>
          <cell r="C920" t="str">
            <v>WYP</v>
          </cell>
          <cell r="D920">
            <v>51660461.879583299</v>
          </cell>
          <cell r="F920" t="str">
            <v>369WYP</v>
          </cell>
          <cell r="G920">
            <v>369</v>
          </cell>
          <cell r="H920" t="str">
            <v>WYP</v>
          </cell>
          <cell r="I920">
            <v>51660461.879583299</v>
          </cell>
        </row>
        <row r="921">
          <cell r="A921" t="str">
            <v>369WYU</v>
          </cell>
          <cell r="B921">
            <v>369</v>
          </cell>
          <cell r="C921" t="str">
            <v>WYU</v>
          </cell>
          <cell r="D921">
            <v>15118851.546250001</v>
          </cell>
          <cell r="F921" t="str">
            <v>369WYU</v>
          </cell>
          <cell r="G921">
            <v>369</v>
          </cell>
          <cell r="H921" t="str">
            <v>WYU</v>
          </cell>
          <cell r="I921">
            <v>15118851.546250001</v>
          </cell>
        </row>
        <row r="922">
          <cell r="A922" t="str">
            <v>370CA</v>
          </cell>
          <cell r="B922">
            <v>370</v>
          </cell>
          <cell r="C922" t="str">
            <v>CA</v>
          </cell>
          <cell r="D922">
            <v>6890210.0412499998</v>
          </cell>
          <cell r="F922" t="str">
            <v>370CA</v>
          </cell>
          <cell r="G922">
            <v>370</v>
          </cell>
          <cell r="H922" t="str">
            <v>CA</v>
          </cell>
          <cell r="I922">
            <v>6890210.0412499998</v>
          </cell>
        </row>
        <row r="923">
          <cell r="A923" t="str">
            <v>370ID</v>
          </cell>
          <cell r="B923">
            <v>370</v>
          </cell>
          <cell r="C923" t="str">
            <v>ID</v>
          </cell>
          <cell r="D923">
            <v>16089372.0975</v>
          </cell>
          <cell r="F923" t="str">
            <v>370ID</v>
          </cell>
          <cell r="G923">
            <v>370</v>
          </cell>
          <cell r="H923" t="str">
            <v>ID</v>
          </cell>
          <cell r="I923">
            <v>16089372.0975</v>
          </cell>
        </row>
        <row r="924">
          <cell r="A924" t="str">
            <v>370OR</v>
          </cell>
          <cell r="B924">
            <v>370</v>
          </cell>
          <cell r="C924" t="str">
            <v>OR</v>
          </cell>
          <cell r="D924">
            <v>84416528.950833306</v>
          </cell>
          <cell r="F924" t="str">
            <v>370OR</v>
          </cell>
          <cell r="G924">
            <v>370</v>
          </cell>
          <cell r="H924" t="str">
            <v>OR</v>
          </cell>
          <cell r="I924">
            <v>84416528.950833306</v>
          </cell>
        </row>
        <row r="925">
          <cell r="A925" t="str">
            <v>370UT</v>
          </cell>
          <cell r="B925">
            <v>370</v>
          </cell>
          <cell r="C925" t="str">
            <v>UT</v>
          </cell>
          <cell r="D925">
            <v>90397735.592500001</v>
          </cell>
          <cell r="F925" t="str">
            <v>370UT</v>
          </cell>
          <cell r="G925">
            <v>370</v>
          </cell>
          <cell r="H925" t="str">
            <v>UT</v>
          </cell>
          <cell r="I925">
            <v>90397735.592500001</v>
          </cell>
        </row>
        <row r="926">
          <cell r="A926" t="str">
            <v>370WA</v>
          </cell>
          <cell r="B926">
            <v>370</v>
          </cell>
          <cell r="C926" t="str">
            <v>WA</v>
          </cell>
          <cell r="D926">
            <v>13089495.787916699</v>
          </cell>
          <cell r="F926" t="str">
            <v>370WA</v>
          </cell>
          <cell r="G926">
            <v>370</v>
          </cell>
          <cell r="H926" t="str">
            <v>WA</v>
          </cell>
          <cell r="I926">
            <v>13089495.787916699</v>
          </cell>
        </row>
        <row r="927">
          <cell r="A927" t="str">
            <v>370WYP</v>
          </cell>
          <cell r="B927">
            <v>370</v>
          </cell>
          <cell r="C927" t="str">
            <v>WYP</v>
          </cell>
          <cell r="D927">
            <v>13405366.0454167</v>
          </cell>
          <cell r="F927" t="str">
            <v>370WYP</v>
          </cell>
          <cell r="G927">
            <v>370</v>
          </cell>
          <cell r="H927" t="str">
            <v>WYP</v>
          </cell>
          <cell r="I927">
            <v>13405366.0454167</v>
          </cell>
        </row>
        <row r="928">
          <cell r="A928" t="str">
            <v>370WYU</v>
          </cell>
          <cell r="B928">
            <v>370</v>
          </cell>
          <cell r="C928" t="str">
            <v>WYU</v>
          </cell>
          <cell r="D928">
            <v>2410557.3279166701</v>
          </cell>
          <cell r="F928" t="str">
            <v>370WYU</v>
          </cell>
          <cell r="G928">
            <v>370</v>
          </cell>
          <cell r="H928" t="str">
            <v>WYU</v>
          </cell>
          <cell r="I928">
            <v>2410557.3279166701</v>
          </cell>
        </row>
        <row r="929">
          <cell r="A929" t="str">
            <v>371CA</v>
          </cell>
          <cell r="B929">
            <v>371</v>
          </cell>
          <cell r="C929" t="str">
            <v>CA</v>
          </cell>
          <cell r="D929">
            <v>277359.43125000002</v>
          </cell>
          <cell r="F929" t="str">
            <v>371CA</v>
          </cell>
          <cell r="G929">
            <v>371</v>
          </cell>
          <cell r="H929" t="str">
            <v>CA</v>
          </cell>
          <cell r="I929">
            <v>277359.43125000002</v>
          </cell>
        </row>
        <row r="930">
          <cell r="A930" t="str">
            <v>371ID</v>
          </cell>
          <cell r="B930">
            <v>371</v>
          </cell>
          <cell r="C930" t="str">
            <v>ID</v>
          </cell>
          <cell r="D930">
            <v>169597.86749999999</v>
          </cell>
          <cell r="F930" t="str">
            <v>371ID</v>
          </cell>
          <cell r="G930">
            <v>371</v>
          </cell>
          <cell r="H930" t="str">
            <v>ID</v>
          </cell>
          <cell r="I930">
            <v>169597.86749999999</v>
          </cell>
        </row>
        <row r="931">
          <cell r="A931" t="str">
            <v>371OR</v>
          </cell>
          <cell r="B931">
            <v>371</v>
          </cell>
          <cell r="C931" t="str">
            <v>OR</v>
          </cell>
          <cell r="D931">
            <v>2637444.4708333299</v>
          </cell>
          <cell r="F931" t="str">
            <v>371OR</v>
          </cell>
          <cell r="G931">
            <v>371</v>
          </cell>
          <cell r="H931" t="str">
            <v>OR</v>
          </cell>
          <cell r="I931">
            <v>2637444.4708333299</v>
          </cell>
        </row>
        <row r="932">
          <cell r="A932" t="str">
            <v>371UT</v>
          </cell>
          <cell r="B932">
            <v>371</v>
          </cell>
          <cell r="C932" t="str">
            <v>UT</v>
          </cell>
          <cell r="D932">
            <v>4237930.44625</v>
          </cell>
          <cell r="F932" t="str">
            <v>371UT</v>
          </cell>
          <cell r="G932">
            <v>371</v>
          </cell>
          <cell r="H932" t="str">
            <v>UT</v>
          </cell>
          <cell r="I932">
            <v>4237930.44625</v>
          </cell>
        </row>
        <row r="933">
          <cell r="A933" t="str">
            <v>371WA</v>
          </cell>
          <cell r="B933">
            <v>371</v>
          </cell>
          <cell r="C933" t="str">
            <v>WA</v>
          </cell>
          <cell r="D933">
            <v>509552.01750000002</v>
          </cell>
          <cell r="F933" t="str">
            <v>371WA</v>
          </cell>
          <cell r="G933">
            <v>371</v>
          </cell>
          <cell r="H933" t="str">
            <v>WA</v>
          </cell>
          <cell r="I933">
            <v>509552.01750000002</v>
          </cell>
        </row>
        <row r="934">
          <cell r="A934" t="str">
            <v>371WYP</v>
          </cell>
          <cell r="B934">
            <v>371</v>
          </cell>
          <cell r="C934" t="str">
            <v>WYP</v>
          </cell>
          <cell r="D934">
            <v>816418.14291666704</v>
          </cell>
          <cell r="F934" t="str">
            <v>371WYP</v>
          </cell>
          <cell r="G934">
            <v>371</v>
          </cell>
          <cell r="H934" t="str">
            <v>WYP</v>
          </cell>
          <cell r="I934">
            <v>816418.14291666704</v>
          </cell>
        </row>
        <row r="935">
          <cell r="A935" t="str">
            <v>371WYU</v>
          </cell>
          <cell r="B935">
            <v>371</v>
          </cell>
          <cell r="C935" t="str">
            <v>WYU</v>
          </cell>
          <cell r="D935">
            <v>155044.85999999999</v>
          </cell>
          <cell r="F935" t="str">
            <v>371WYU</v>
          </cell>
          <cell r="G935">
            <v>371</v>
          </cell>
          <cell r="H935" t="str">
            <v>WYU</v>
          </cell>
          <cell r="I935">
            <v>155044.85999999999</v>
          </cell>
        </row>
        <row r="936">
          <cell r="A936" t="str">
            <v>373CA</v>
          </cell>
          <cell r="B936">
            <v>373</v>
          </cell>
          <cell r="C936" t="str">
            <v>CA</v>
          </cell>
          <cell r="D936">
            <v>774456.83250000002</v>
          </cell>
          <cell r="F936" t="str">
            <v>373CA</v>
          </cell>
          <cell r="G936">
            <v>373</v>
          </cell>
          <cell r="H936" t="str">
            <v>CA</v>
          </cell>
          <cell r="I936">
            <v>774456.83250000002</v>
          </cell>
        </row>
        <row r="937">
          <cell r="A937" t="str">
            <v>373ID</v>
          </cell>
          <cell r="B937">
            <v>373</v>
          </cell>
          <cell r="C937" t="str">
            <v>ID</v>
          </cell>
          <cell r="D937">
            <v>740214.75958333304</v>
          </cell>
          <cell r="F937" t="str">
            <v>373ID</v>
          </cell>
          <cell r="G937">
            <v>373</v>
          </cell>
          <cell r="H937" t="str">
            <v>ID</v>
          </cell>
          <cell r="I937">
            <v>740214.75958333304</v>
          </cell>
        </row>
        <row r="938">
          <cell r="A938" t="str">
            <v>373OR</v>
          </cell>
          <cell r="B938">
            <v>373</v>
          </cell>
          <cell r="C938" t="str">
            <v>OR</v>
          </cell>
          <cell r="D938">
            <v>23972819.997499999</v>
          </cell>
          <cell r="F938" t="str">
            <v>373OR</v>
          </cell>
          <cell r="G938">
            <v>373</v>
          </cell>
          <cell r="H938" t="str">
            <v>OR</v>
          </cell>
          <cell r="I938">
            <v>23972819.997499999</v>
          </cell>
        </row>
        <row r="939">
          <cell r="A939" t="str">
            <v>373UT</v>
          </cell>
          <cell r="B939">
            <v>373</v>
          </cell>
          <cell r="C939" t="str">
            <v>UT</v>
          </cell>
          <cell r="D939">
            <v>21759024.415833302</v>
          </cell>
          <cell r="F939" t="str">
            <v>373UT</v>
          </cell>
          <cell r="G939">
            <v>373</v>
          </cell>
          <cell r="H939" t="str">
            <v>UT</v>
          </cell>
          <cell r="I939">
            <v>21759024.415833302</v>
          </cell>
        </row>
        <row r="940">
          <cell r="A940" t="str">
            <v>373WA</v>
          </cell>
          <cell r="B940">
            <v>373</v>
          </cell>
          <cell r="C940" t="str">
            <v>WA</v>
          </cell>
          <cell r="D940">
            <v>4752678.3379166704</v>
          </cell>
          <cell r="F940" t="str">
            <v>373WA</v>
          </cell>
          <cell r="G940">
            <v>373</v>
          </cell>
          <cell r="H940" t="str">
            <v>WA</v>
          </cell>
          <cell r="I940">
            <v>4752678.3379166704</v>
          </cell>
        </row>
        <row r="941">
          <cell r="A941" t="str">
            <v>373WYP</v>
          </cell>
          <cell r="B941">
            <v>373</v>
          </cell>
          <cell r="C941" t="str">
            <v>WYP</v>
          </cell>
          <cell r="D941">
            <v>8488602.5487500001</v>
          </cell>
          <cell r="F941" t="str">
            <v>373WYP</v>
          </cell>
          <cell r="G941">
            <v>373</v>
          </cell>
          <cell r="H941" t="str">
            <v>WYP</v>
          </cell>
          <cell r="I941">
            <v>8488602.5487500001</v>
          </cell>
        </row>
        <row r="942">
          <cell r="A942" t="str">
            <v>373WYU</v>
          </cell>
          <cell r="B942">
            <v>373</v>
          </cell>
          <cell r="C942" t="str">
            <v>WYU</v>
          </cell>
          <cell r="D942">
            <v>2267642.1425000001</v>
          </cell>
          <cell r="F942" t="str">
            <v>373WYU</v>
          </cell>
          <cell r="G942">
            <v>373</v>
          </cell>
          <cell r="H942" t="str">
            <v>WYU</v>
          </cell>
          <cell r="I942">
            <v>2267642.1425000001</v>
          </cell>
        </row>
        <row r="943">
          <cell r="A943" t="str">
            <v>389CA</v>
          </cell>
          <cell r="B943">
            <v>389</v>
          </cell>
          <cell r="C943" t="str">
            <v>CA</v>
          </cell>
          <cell r="D943">
            <v>710982.42458333296</v>
          </cell>
          <cell r="F943" t="str">
            <v>389CA</v>
          </cell>
          <cell r="G943">
            <v>389</v>
          </cell>
          <cell r="H943" t="str">
            <v>CA</v>
          </cell>
          <cell r="I943">
            <v>710982.42458333296</v>
          </cell>
        </row>
        <row r="944">
          <cell r="A944" t="str">
            <v>389CAGE</v>
          </cell>
          <cell r="B944">
            <v>389</v>
          </cell>
          <cell r="C944" t="str">
            <v>CAGE</v>
          </cell>
          <cell r="D944">
            <v>1559.87</v>
          </cell>
          <cell r="F944" t="str">
            <v>389CAGE</v>
          </cell>
          <cell r="G944">
            <v>389</v>
          </cell>
          <cell r="H944" t="str">
            <v>CAGE</v>
          </cell>
          <cell r="I944">
            <v>1559.87</v>
          </cell>
        </row>
        <row r="945">
          <cell r="A945" t="str">
            <v>389CN</v>
          </cell>
          <cell r="B945">
            <v>389</v>
          </cell>
          <cell r="C945" t="str">
            <v>CN</v>
          </cell>
          <cell r="D945">
            <v>1128505.79</v>
          </cell>
          <cell r="F945" t="str">
            <v>389CN</v>
          </cell>
          <cell r="G945">
            <v>389</v>
          </cell>
          <cell r="H945" t="str">
            <v>CN</v>
          </cell>
          <cell r="I945">
            <v>1128505.79</v>
          </cell>
        </row>
        <row r="946">
          <cell r="A946" t="str">
            <v>389ID</v>
          </cell>
          <cell r="B946">
            <v>389</v>
          </cell>
          <cell r="C946" t="str">
            <v>ID</v>
          </cell>
          <cell r="D946">
            <v>193900.58</v>
          </cell>
          <cell r="F946" t="str">
            <v>389ID</v>
          </cell>
          <cell r="G946">
            <v>389</v>
          </cell>
          <cell r="H946" t="str">
            <v>ID</v>
          </cell>
          <cell r="I946">
            <v>193900.58</v>
          </cell>
        </row>
        <row r="947">
          <cell r="A947" t="str">
            <v>389OR</v>
          </cell>
          <cell r="B947">
            <v>389</v>
          </cell>
          <cell r="C947" t="str">
            <v>OR</v>
          </cell>
          <cell r="D947">
            <v>4918904.3987499997</v>
          </cell>
          <cell r="F947" t="str">
            <v>389OR</v>
          </cell>
          <cell r="G947">
            <v>389</v>
          </cell>
          <cell r="H947" t="str">
            <v>OR</v>
          </cell>
          <cell r="I947">
            <v>4918904.3987499997</v>
          </cell>
        </row>
        <row r="948">
          <cell r="A948" t="str">
            <v>389SO</v>
          </cell>
          <cell r="B948">
            <v>389</v>
          </cell>
          <cell r="C948" t="str">
            <v>SO</v>
          </cell>
          <cell r="D948">
            <v>7516302.2000000002</v>
          </cell>
          <cell r="F948" t="str">
            <v>389SO</v>
          </cell>
          <cell r="G948">
            <v>389</v>
          </cell>
          <cell r="H948" t="str">
            <v>SO</v>
          </cell>
          <cell r="I948">
            <v>7516302.2000000002</v>
          </cell>
        </row>
        <row r="949">
          <cell r="A949" t="str">
            <v>389UT</v>
          </cell>
          <cell r="B949">
            <v>389</v>
          </cell>
          <cell r="C949" t="str">
            <v>UT</v>
          </cell>
          <cell r="D949">
            <v>4149487.88625</v>
          </cell>
          <cell r="F949" t="str">
            <v>389UT</v>
          </cell>
          <cell r="G949">
            <v>389</v>
          </cell>
          <cell r="H949" t="str">
            <v>UT</v>
          </cell>
          <cell r="I949">
            <v>4149487.88625</v>
          </cell>
        </row>
        <row r="950">
          <cell r="A950" t="str">
            <v>389WA</v>
          </cell>
          <cell r="B950">
            <v>389</v>
          </cell>
          <cell r="C950" t="str">
            <v>WA</v>
          </cell>
          <cell r="D950">
            <v>1098826.3500000001</v>
          </cell>
          <cell r="F950" t="str">
            <v>389WA</v>
          </cell>
          <cell r="G950">
            <v>389</v>
          </cell>
          <cell r="H950" t="str">
            <v>WA</v>
          </cell>
          <cell r="I950">
            <v>1098826.3500000001</v>
          </cell>
        </row>
        <row r="951">
          <cell r="A951" t="str">
            <v>389WYP</v>
          </cell>
          <cell r="B951">
            <v>389</v>
          </cell>
          <cell r="C951" t="str">
            <v>WYP</v>
          </cell>
          <cell r="D951">
            <v>1646141.3149999999</v>
          </cell>
          <cell r="F951" t="str">
            <v>389WYP</v>
          </cell>
          <cell r="G951">
            <v>389</v>
          </cell>
          <cell r="H951" t="str">
            <v>WYP</v>
          </cell>
          <cell r="I951">
            <v>1646141.3149999999</v>
          </cell>
        </row>
        <row r="952">
          <cell r="A952" t="str">
            <v>389WYU</v>
          </cell>
          <cell r="B952">
            <v>389</v>
          </cell>
          <cell r="C952" t="str">
            <v>WYU</v>
          </cell>
          <cell r="D952">
            <v>677197.61</v>
          </cell>
          <cell r="F952" t="str">
            <v>389WYU</v>
          </cell>
          <cell r="G952">
            <v>389</v>
          </cell>
          <cell r="H952" t="str">
            <v>WYU</v>
          </cell>
          <cell r="I952">
            <v>677197.61</v>
          </cell>
        </row>
        <row r="953">
          <cell r="A953" t="str">
            <v>390CA</v>
          </cell>
          <cell r="B953">
            <v>390</v>
          </cell>
          <cell r="C953" t="str">
            <v>CA</v>
          </cell>
          <cell r="D953">
            <v>4028985.6037499998</v>
          </cell>
          <cell r="F953" t="str">
            <v>390CA</v>
          </cell>
          <cell r="G953">
            <v>390</v>
          </cell>
          <cell r="H953" t="str">
            <v>CA</v>
          </cell>
          <cell r="I953">
            <v>4028985.6037499998</v>
          </cell>
        </row>
        <row r="954">
          <cell r="A954" t="str">
            <v>390CAEE</v>
          </cell>
          <cell r="B954">
            <v>390</v>
          </cell>
          <cell r="C954" t="str">
            <v>CAEE</v>
          </cell>
          <cell r="D954">
            <v>1163226.5258333299</v>
          </cell>
          <cell r="F954" t="str">
            <v>390CAEE</v>
          </cell>
          <cell r="G954">
            <v>390</v>
          </cell>
          <cell r="H954" t="str">
            <v>CAEE</v>
          </cell>
          <cell r="I954">
            <v>1163226.5258333299</v>
          </cell>
        </row>
        <row r="955">
          <cell r="A955" t="str">
            <v>390CAGE</v>
          </cell>
          <cell r="B955">
            <v>390</v>
          </cell>
          <cell r="C955" t="str">
            <v>CAGE</v>
          </cell>
          <cell r="D955">
            <v>4256262.9400000004</v>
          </cell>
          <cell r="F955" t="str">
            <v>390CAGE</v>
          </cell>
          <cell r="G955">
            <v>390</v>
          </cell>
          <cell r="H955" t="str">
            <v>CAGE</v>
          </cell>
          <cell r="I955">
            <v>4256262.9400000004</v>
          </cell>
        </row>
        <row r="956">
          <cell r="A956" t="str">
            <v>390CAGW</v>
          </cell>
          <cell r="B956">
            <v>390</v>
          </cell>
          <cell r="C956" t="str">
            <v>CAGW</v>
          </cell>
          <cell r="D956">
            <v>3330663.2833333299</v>
          </cell>
          <cell r="F956" t="str">
            <v>390CAGW</v>
          </cell>
          <cell r="G956">
            <v>390</v>
          </cell>
          <cell r="H956" t="str">
            <v>CAGW</v>
          </cell>
          <cell r="I956">
            <v>3330663.2833333299</v>
          </cell>
        </row>
        <row r="957">
          <cell r="A957" t="str">
            <v>390CN</v>
          </cell>
          <cell r="B957">
            <v>390</v>
          </cell>
          <cell r="C957" t="str">
            <v>CN</v>
          </cell>
          <cell r="D957">
            <v>8183670.0012499997</v>
          </cell>
          <cell r="F957" t="str">
            <v>390CN</v>
          </cell>
          <cell r="G957">
            <v>390</v>
          </cell>
          <cell r="H957" t="str">
            <v>CN</v>
          </cell>
          <cell r="I957">
            <v>8183670.0012499997</v>
          </cell>
        </row>
        <row r="958">
          <cell r="A958" t="str">
            <v>390ID</v>
          </cell>
          <cell r="B958">
            <v>390</v>
          </cell>
          <cell r="C958" t="str">
            <v>ID</v>
          </cell>
          <cell r="D958">
            <v>11539926.2345833</v>
          </cell>
          <cell r="F958" t="str">
            <v>390ID</v>
          </cell>
          <cell r="G958">
            <v>390</v>
          </cell>
          <cell r="H958" t="str">
            <v>ID</v>
          </cell>
          <cell r="I958">
            <v>11539926.2345833</v>
          </cell>
        </row>
        <row r="959">
          <cell r="A959" t="str">
            <v>390JBG</v>
          </cell>
          <cell r="B959">
            <v>390</v>
          </cell>
          <cell r="C959" t="str">
            <v>JBG</v>
          </cell>
          <cell r="D959">
            <v>22429.3</v>
          </cell>
          <cell r="F959" t="str">
            <v>390JBG</v>
          </cell>
          <cell r="G959">
            <v>390</v>
          </cell>
          <cell r="H959" t="str">
            <v>JBG</v>
          </cell>
          <cell r="I959">
            <v>22429.3</v>
          </cell>
        </row>
        <row r="960">
          <cell r="A960" t="str">
            <v>390OR</v>
          </cell>
          <cell r="B960">
            <v>390</v>
          </cell>
          <cell r="C960" t="str">
            <v>OR</v>
          </cell>
          <cell r="D960">
            <v>40137596.750416704</v>
          </cell>
          <cell r="F960" t="str">
            <v>390OR</v>
          </cell>
          <cell r="G960">
            <v>390</v>
          </cell>
          <cell r="H960" t="str">
            <v>OR</v>
          </cell>
          <cell r="I960">
            <v>40137596.750416704</v>
          </cell>
        </row>
        <row r="961">
          <cell r="A961" t="str">
            <v>390SO</v>
          </cell>
          <cell r="B961">
            <v>390</v>
          </cell>
          <cell r="C961" t="str">
            <v>SO</v>
          </cell>
          <cell r="D961">
            <v>96607418.291250005</v>
          </cell>
          <cell r="F961" t="str">
            <v>390SO</v>
          </cell>
          <cell r="G961">
            <v>390</v>
          </cell>
          <cell r="H961" t="str">
            <v>SO</v>
          </cell>
          <cell r="I961">
            <v>96607418.291250005</v>
          </cell>
        </row>
        <row r="962">
          <cell r="A962" t="str">
            <v>390UT</v>
          </cell>
          <cell r="B962">
            <v>390</v>
          </cell>
          <cell r="C962" t="str">
            <v>UT</v>
          </cell>
          <cell r="D962">
            <v>44205179.780833296</v>
          </cell>
          <cell r="F962" t="str">
            <v>390UT</v>
          </cell>
          <cell r="G962">
            <v>390</v>
          </cell>
          <cell r="H962" t="str">
            <v>UT</v>
          </cell>
          <cell r="I962">
            <v>44205179.780833296</v>
          </cell>
        </row>
        <row r="963">
          <cell r="A963" t="str">
            <v>390WA</v>
          </cell>
          <cell r="B963">
            <v>390</v>
          </cell>
          <cell r="C963" t="str">
            <v>WA</v>
          </cell>
          <cell r="D963">
            <v>13904893.5641667</v>
          </cell>
          <cell r="F963" t="str">
            <v>390WA</v>
          </cell>
          <cell r="G963">
            <v>390</v>
          </cell>
          <cell r="H963" t="str">
            <v>WA</v>
          </cell>
          <cell r="I963">
            <v>13904893.5641667</v>
          </cell>
        </row>
        <row r="964">
          <cell r="A964" t="str">
            <v>390WYP</v>
          </cell>
          <cell r="B964">
            <v>390</v>
          </cell>
          <cell r="C964" t="str">
            <v>WYP</v>
          </cell>
          <cell r="D964">
            <v>14685172.981249999</v>
          </cell>
          <cell r="F964" t="str">
            <v>390WYP</v>
          </cell>
          <cell r="G964">
            <v>390</v>
          </cell>
          <cell r="H964" t="str">
            <v>WYP</v>
          </cell>
          <cell r="I964">
            <v>14685172.981249999</v>
          </cell>
        </row>
        <row r="965">
          <cell r="A965" t="str">
            <v>390WYU</v>
          </cell>
          <cell r="B965">
            <v>390</v>
          </cell>
          <cell r="C965" t="str">
            <v>WYU</v>
          </cell>
          <cell r="D965">
            <v>3847027.3779166699</v>
          </cell>
          <cell r="F965" t="str">
            <v>390WYU</v>
          </cell>
          <cell r="G965">
            <v>390</v>
          </cell>
          <cell r="H965" t="str">
            <v>WYU</v>
          </cell>
          <cell r="I965">
            <v>3847027.3779166699</v>
          </cell>
        </row>
        <row r="966">
          <cell r="A966" t="str">
            <v>391CA</v>
          </cell>
          <cell r="B966">
            <v>391</v>
          </cell>
          <cell r="C966" t="str">
            <v>CA</v>
          </cell>
          <cell r="D966">
            <v>169589.900833333</v>
          </cell>
          <cell r="F966" t="str">
            <v>391CA</v>
          </cell>
          <cell r="G966">
            <v>391</v>
          </cell>
          <cell r="H966" t="str">
            <v>CA</v>
          </cell>
          <cell r="I966">
            <v>169589.900833333</v>
          </cell>
        </row>
        <row r="967">
          <cell r="A967" t="str">
            <v>391CAEE</v>
          </cell>
          <cell r="B967">
            <v>391</v>
          </cell>
          <cell r="C967" t="str">
            <v>CAEE</v>
          </cell>
          <cell r="D967">
            <v>16822.297916666699</v>
          </cell>
          <cell r="F967" t="str">
            <v>391CAEE</v>
          </cell>
          <cell r="G967">
            <v>391</v>
          </cell>
          <cell r="H967" t="str">
            <v>CAEE</v>
          </cell>
          <cell r="I967">
            <v>16822.297916666699</v>
          </cell>
        </row>
        <row r="968">
          <cell r="A968" t="str">
            <v>391CAGE</v>
          </cell>
          <cell r="B968">
            <v>391</v>
          </cell>
          <cell r="C968" t="str">
            <v>CAGE</v>
          </cell>
          <cell r="D968">
            <v>2247032.6237499998</v>
          </cell>
          <cell r="F968" t="str">
            <v>391CAGE</v>
          </cell>
          <cell r="G968">
            <v>391</v>
          </cell>
          <cell r="H968" t="str">
            <v>CAGE</v>
          </cell>
          <cell r="I968">
            <v>2247032.6237499998</v>
          </cell>
        </row>
        <row r="969">
          <cell r="A969" t="str">
            <v>391CAGW</v>
          </cell>
          <cell r="B969">
            <v>391</v>
          </cell>
          <cell r="C969" t="str">
            <v>CAGW</v>
          </cell>
          <cell r="D969">
            <v>567402.01083333301</v>
          </cell>
          <cell r="F969" t="str">
            <v>391CAGW</v>
          </cell>
          <cell r="G969">
            <v>391</v>
          </cell>
          <cell r="H969" t="str">
            <v>CAGW</v>
          </cell>
          <cell r="I969">
            <v>567402.01083333301</v>
          </cell>
        </row>
        <row r="970">
          <cell r="A970" t="str">
            <v>391CN</v>
          </cell>
          <cell r="B970">
            <v>391</v>
          </cell>
          <cell r="C970" t="str">
            <v>CN</v>
          </cell>
          <cell r="D970">
            <v>4590639.5012499997</v>
          </cell>
          <cell r="F970" t="str">
            <v>391CN</v>
          </cell>
          <cell r="G970">
            <v>391</v>
          </cell>
          <cell r="H970" t="str">
            <v>CN</v>
          </cell>
          <cell r="I970">
            <v>4590639.5012499997</v>
          </cell>
        </row>
        <row r="971">
          <cell r="A971" t="str">
            <v>391ID</v>
          </cell>
          <cell r="B971">
            <v>391</v>
          </cell>
          <cell r="C971" t="str">
            <v>ID</v>
          </cell>
          <cell r="D971">
            <v>383154.48499999999</v>
          </cell>
          <cell r="F971" t="str">
            <v>391ID</v>
          </cell>
          <cell r="G971">
            <v>391</v>
          </cell>
          <cell r="H971" t="str">
            <v>ID</v>
          </cell>
          <cell r="I971">
            <v>383154.48499999999</v>
          </cell>
        </row>
        <row r="972">
          <cell r="A972" t="str">
            <v>391JBG</v>
          </cell>
          <cell r="B972">
            <v>391</v>
          </cell>
          <cell r="C972" t="str">
            <v>JBG</v>
          </cell>
          <cell r="D972">
            <v>214201.12375</v>
          </cell>
          <cell r="F972" t="str">
            <v>391JBG</v>
          </cell>
          <cell r="G972">
            <v>391</v>
          </cell>
          <cell r="H972" t="str">
            <v>JBG</v>
          </cell>
          <cell r="I972">
            <v>214201.12375</v>
          </cell>
        </row>
        <row r="973">
          <cell r="A973" t="str">
            <v>391OR</v>
          </cell>
          <cell r="B973">
            <v>391</v>
          </cell>
          <cell r="C973" t="str">
            <v>OR</v>
          </cell>
          <cell r="D973">
            <v>2323740.1120833298</v>
          </cell>
          <cell r="F973" t="str">
            <v>391OR</v>
          </cell>
          <cell r="G973">
            <v>391</v>
          </cell>
          <cell r="H973" t="str">
            <v>OR</v>
          </cell>
          <cell r="I973">
            <v>2323740.1120833298</v>
          </cell>
        </row>
        <row r="974">
          <cell r="A974" t="str">
            <v>391SO</v>
          </cell>
          <cell r="B974">
            <v>391</v>
          </cell>
          <cell r="C974" t="str">
            <v>SO</v>
          </cell>
          <cell r="D974">
            <v>62323442.5279167</v>
          </cell>
          <cell r="F974" t="str">
            <v>391SO</v>
          </cell>
          <cell r="G974">
            <v>391</v>
          </cell>
          <cell r="H974" t="str">
            <v>SO</v>
          </cell>
          <cell r="I974">
            <v>62323442.5279167</v>
          </cell>
        </row>
        <row r="975">
          <cell r="A975" t="str">
            <v>391UT</v>
          </cell>
          <cell r="B975">
            <v>391</v>
          </cell>
          <cell r="C975" t="str">
            <v>UT</v>
          </cell>
          <cell r="D975">
            <v>1257926.9737499999</v>
          </cell>
          <cell r="F975" t="str">
            <v>391UT</v>
          </cell>
          <cell r="G975">
            <v>391</v>
          </cell>
          <cell r="H975" t="str">
            <v>UT</v>
          </cell>
          <cell r="I975">
            <v>1257926.9737499999</v>
          </cell>
        </row>
        <row r="976">
          <cell r="A976" t="str">
            <v>391WA</v>
          </cell>
          <cell r="B976">
            <v>391</v>
          </cell>
          <cell r="C976" t="str">
            <v>WA</v>
          </cell>
          <cell r="D976">
            <v>320839.11375000002</v>
          </cell>
          <cell r="F976" t="str">
            <v>391WA</v>
          </cell>
          <cell r="G976">
            <v>391</v>
          </cell>
          <cell r="H976" t="str">
            <v>WA</v>
          </cell>
          <cell r="I976">
            <v>320839.11375000002</v>
          </cell>
        </row>
        <row r="977">
          <cell r="A977" t="str">
            <v>391WYP</v>
          </cell>
          <cell r="B977">
            <v>391</v>
          </cell>
          <cell r="C977" t="str">
            <v>WYP</v>
          </cell>
          <cell r="D977">
            <v>2275166.6933333301</v>
          </cell>
          <cell r="F977" t="str">
            <v>391WYP</v>
          </cell>
          <cell r="G977">
            <v>391</v>
          </cell>
          <cell r="H977" t="str">
            <v>WYP</v>
          </cell>
          <cell r="I977">
            <v>2275166.6933333301</v>
          </cell>
        </row>
        <row r="978">
          <cell r="A978" t="str">
            <v>391WYU</v>
          </cell>
          <cell r="B978">
            <v>391</v>
          </cell>
          <cell r="C978" t="str">
            <v>WYU</v>
          </cell>
          <cell r="D978">
            <v>70569.979583333305</v>
          </cell>
          <cell r="F978" t="str">
            <v>391WYU</v>
          </cell>
          <cell r="G978">
            <v>391</v>
          </cell>
          <cell r="H978" t="str">
            <v>WYU</v>
          </cell>
          <cell r="I978">
            <v>70569.979583333305</v>
          </cell>
        </row>
        <row r="979">
          <cell r="A979" t="str">
            <v>392CA</v>
          </cell>
          <cell r="B979">
            <v>392</v>
          </cell>
          <cell r="C979" t="str">
            <v>CA</v>
          </cell>
          <cell r="D979">
            <v>2151644.4187500002</v>
          </cell>
          <cell r="F979" t="str">
            <v>392CA</v>
          </cell>
          <cell r="G979">
            <v>392</v>
          </cell>
          <cell r="H979" t="str">
            <v>CA</v>
          </cell>
          <cell r="I979">
            <v>2151644.4187500002</v>
          </cell>
        </row>
        <row r="980">
          <cell r="A980" t="str">
            <v>392CAEE</v>
          </cell>
          <cell r="B980">
            <v>392</v>
          </cell>
          <cell r="C980" t="str">
            <v>CAEE</v>
          </cell>
          <cell r="D980">
            <v>515447.19124999997</v>
          </cell>
          <cell r="F980" t="str">
            <v>392CAEE</v>
          </cell>
          <cell r="G980">
            <v>392</v>
          </cell>
          <cell r="H980" t="str">
            <v>CAEE</v>
          </cell>
          <cell r="I980">
            <v>515447.19124999997</v>
          </cell>
        </row>
        <row r="981">
          <cell r="A981" t="str">
            <v>392CAGE</v>
          </cell>
          <cell r="B981">
            <v>392</v>
          </cell>
          <cell r="C981" t="str">
            <v>CAGE</v>
          </cell>
          <cell r="D981">
            <v>13456434.4079167</v>
          </cell>
          <cell r="F981" t="str">
            <v>392CAGE</v>
          </cell>
          <cell r="G981">
            <v>392</v>
          </cell>
          <cell r="H981" t="str">
            <v>CAGE</v>
          </cell>
          <cell r="I981">
            <v>13456434.4079167</v>
          </cell>
        </row>
        <row r="982">
          <cell r="A982" t="str">
            <v>392CAGW</v>
          </cell>
          <cell r="B982">
            <v>392</v>
          </cell>
          <cell r="C982" t="str">
            <v>CAGW</v>
          </cell>
          <cell r="D982">
            <v>5730349.0291666696</v>
          </cell>
          <cell r="F982" t="str">
            <v>392CAGW</v>
          </cell>
          <cell r="G982">
            <v>392</v>
          </cell>
          <cell r="H982" t="str">
            <v>CAGW</v>
          </cell>
          <cell r="I982">
            <v>5730349.0291666696</v>
          </cell>
        </row>
        <row r="983">
          <cell r="A983" t="str">
            <v>392ID</v>
          </cell>
          <cell r="B983">
            <v>392</v>
          </cell>
          <cell r="C983" t="str">
            <v>ID</v>
          </cell>
          <cell r="D983">
            <v>6651879.11583333</v>
          </cell>
          <cell r="F983" t="str">
            <v>392ID</v>
          </cell>
          <cell r="G983">
            <v>392</v>
          </cell>
          <cell r="H983" t="str">
            <v>ID</v>
          </cell>
          <cell r="I983">
            <v>6651879.11583333</v>
          </cell>
        </row>
        <row r="984">
          <cell r="A984" t="str">
            <v>392JBG</v>
          </cell>
          <cell r="B984">
            <v>392</v>
          </cell>
          <cell r="C984" t="str">
            <v>JBG</v>
          </cell>
          <cell r="D984">
            <v>2516531.5825</v>
          </cell>
          <cell r="F984" t="str">
            <v>392JBG</v>
          </cell>
          <cell r="G984">
            <v>392</v>
          </cell>
          <cell r="H984" t="str">
            <v>JBG</v>
          </cell>
          <cell r="I984">
            <v>2516531.5825</v>
          </cell>
        </row>
        <row r="985">
          <cell r="A985" t="str">
            <v>392OR</v>
          </cell>
          <cell r="B985">
            <v>392</v>
          </cell>
          <cell r="C985" t="str">
            <v>OR</v>
          </cell>
          <cell r="D985">
            <v>25470642.14875</v>
          </cell>
          <cell r="F985" t="str">
            <v>392OR</v>
          </cell>
          <cell r="G985">
            <v>392</v>
          </cell>
          <cell r="H985" t="str">
            <v>OR</v>
          </cell>
          <cell r="I985">
            <v>25470642.14875</v>
          </cell>
        </row>
        <row r="986">
          <cell r="A986" t="str">
            <v>392SO</v>
          </cell>
          <cell r="B986">
            <v>392</v>
          </cell>
          <cell r="C986" t="str">
            <v>SO</v>
          </cell>
          <cell r="D986">
            <v>7441968.3879166702</v>
          </cell>
          <cell r="F986" t="str">
            <v>392SO</v>
          </cell>
          <cell r="G986">
            <v>392</v>
          </cell>
          <cell r="H986" t="str">
            <v>SO</v>
          </cell>
          <cell r="I986">
            <v>7441968.3879166702</v>
          </cell>
        </row>
        <row r="987">
          <cell r="A987" t="str">
            <v>392UT</v>
          </cell>
          <cell r="B987">
            <v>392</v>
          </cell>
          <cell r="C987" t="str">
            <v>UT</v>
          </cell>
          <cell r="D987">
            <v>36132185.459583297</v>
          </cell>
          <cell r="F987" t="str">
            <v>392UT</v>
          </cell>
          <cell r="G987">
            <v>392</v>
          </cell>
          <cell r="H987" t="str">
            <v>UT</v>
          </cell>
          <cell r="I987">
            <v>36132185.459583297</v>
          </cell>
        </row>
        <row r="988">
          <cell r="A988" t="str">
            <v>392WA</v>
          </cell>
          <cell r="B988">
            <v>392</v>
          </cell>
          <cell r="C988" t="str">
            <v>WA</v>
          </cell>
          <cell r="D988">
            <v>5344910.09</v>
          </cell>
          <cell r="F988" t="str">
            <v>392WA</v>
          </cell>
          <cell r="G988">
            <v>392</v>
          </cell>
          <cell r="H988" t="str">
            <v>WA</v>
          </cell>
          <cell r="I988">
            <v>5344910.09</v>
          </cell>
        </row>
        <row r="989">
          <cell r="A989" t="str">
            <v>392WYP</v>
          </cell>
          <cell r="B989">
            <v>392</v>
          </cell>
          <cell r="C989" t="str">
            <v>WYP</v>
          </cell>
          <cell r="D989">
            <v>9507802.1545833293</v>
          </cell>
          <cell r="F989" t="str">
            <v>392WYP</v>
          </cell>
          <cell r="G989">
            <v>392</v>
          </cell>
          <cell r="H989" t="str">
            <v>WYP</v>
          </cell>
          <cell r="I989">
            <v>9507802.1545833293</v>
          </cell>
        </row>
        <row r="990">
          <cell r="A990" t="str">
            <v>392WYU</v>
          </cell>
          <cell r="B990">
            <v>392</v>
          </cell>
          <cell r="C990" t="str">
            <v>WYU</v>
          </cell>
          <cell r="D990">
            <v>1947132.22958333</v>
          </cell>
          <cell r="F990" t="str">
            <v>392WYU</v>
          </cell>
          <cell r="G990">
            <v>392</v>
          </cell>
          <cell r="H990" t="str">
            <v>WYU</v>
          </cell>
          <cell r="I990">
            <v>1947132.22958333</v>
          </cell>
        </row>
        <row r="991">
          <cell r="A991" t="str">
            <v>393CA</v>
          </cell>
          <cell r="B991">
            <v>393</v>
          </cell>
          <cell r="C991" t="str">
            <v>CA</v>
          </cell>
          <cell r="D991">
            <v>195267.38333333301</v>
          </cell>
          <cell r="F991" t="str">
            <v>393CA</v>
          </cell>
          <cell r="G991">
            <v>393</v>
          </cell>
          <cell r="H991" t="str">
            <v>CA</v>
          </cell>
          <cell r="I991">
            <v>195267.38333333301</v>
          </cell>
        </row>
        <row r="992">
          <cell r="A992" t="str">
            <v>393CAGE</v>
          </cell>
          <cell r="B992">
            <v>393</v>
          </cell>
          <cell r="C992" t="str">
            <v>CAGE</v>
          </cell>
          <cell r="D992">
            <v>4279935.5583333299</v>
          </cell>
          <cell r="F992" t="str">
            <v>393CAGE</v>
          </cell>
          <cell r="G992">
            <v>393</v>
          </cell>
          <cell r="H992" t="str">
            <v>CAGE</v>
          </cell>
          <cell r="I992">
            <v>4279935.5583333299</v>
          </cell>
        </row>
        <row r="993">
          <cell r="A993" t="str">
            <v>393CAGW</v>
          </cell>
          <cell r="B993">
            <v>393</v>
          </cell>
          <cell r="C993" t="str">
            <v>CAGW</v>
          </cell>
          <cell r="D993">
            <v>759222.18416666705</v>
          </cell>
          <cell r="F993" t="str">
            <v>393CAGW</v>
          </cell>
          <cell r="G993">
            <v>393</v>
          </cell>
          <cell r="H993" t="str">
            <v>CAGW</v>
          </cell>
          <cell r="I993">
            <v>759222.18416666705</v>
          </cell>
        </row>
        <row r="994">
          <cell r="A994" t="str">
            <v>393ID</v>
          </cell>
          <cell r="B994">
            <v>393</v>
          </cell>
          <cell r="C994" t="str">
            <v>ID</v>
          </cell>
          <cell r="D994">
            <v>494983.36</v>
          </cell>
          <cell r="F994" t="str">
            <v>393ID</v>
          </cell>
          <cell r="G994">
            <v>393</v>
          </cell>
          <cell r="H994" t="str">
            <v>ID</v>
          </cell>
          <cell r="I994">
            <v>494983.36</v>
          </cell>
        </row>
        <row r="995">
          <cell r="A995" t="str">
            <v>393JBG</v>
          </cell>
          <cell r="B995">
            <v>393</v>
          </cell>
          <cell r="C995" t="str">
            <v>JBG</v>
          </cell>
          <cell r="D995">
            <v>807954.27791666705</v>
          </cell>
          <cell r="F995" t="str">
            <v>393JBG</v>
          </cell>
          <cell r="G995">
            <v>393</v>
          </cell>
          <cell r="H995" t="str">
            <v>JBG</v>
          </cell>
          <cell r="I995">
            <v>807954.27791666705</v>
          </cell>
        </row>
        <row r="996">
          <cell r="A996" t="str">
            <v>393OR</v>
          </cell>
          <cell r="B996">
            <v>393</v>
          </cell>
          <cell r="C996" t="str">
            <v>OR</v>
          </cell>
          <cell r="D996">
            <v>2767091.6845833301</v>
          </cell>
          <cell r="F996" t="str">
            <v>393OR</v>
          </cell>
          <cell r="G996">
            <v>393</v>
          </cell>
          <cell r="H996" t="str">
            <v>OR</v>
          </cell>
          <cell r="I996">
            <v>2767091.6845833301</v>
          </cell>
        </row>
        <row r="997">
          <cell r="A997" t="str">
            <v>393SO</v>
          </cell>
          <cell r="B997">
            <v>393</v>
          </cell>
          <cell r="C997" t="str">
            <v>SO</v>
          </cell>
          <cell r="D997">
            <v>255084.57</v>
          </cell>
          <cell r="F997" t="str">
            <v>393SO</v>
          </cell>
          <cell r="G997">
            <v>393</v>
          </cell>
          <cell r="H997" t="str">
            <v>SO</v>
          </cell>
          <cell r="I997">
            <v>255084.57</v>
          </cell>
        </row>
        <row r="998">
          <cell r="A998" t="str">
            <v>393UT</v>
          </cell>
          <cell r="B998">
            <v>393</v>
          </cell>
          <cell r="C998" t="str">
            <v>UT</v>
          </cell>
          <cell r="D998">
            <v>3223241.1491666702</v>
          </cell>
          <cell r="F998" t="str">
            <v>393UT</v>
          </cell>
          <cell r="G998">
            <v>393</v>
          </cell>
          <cell r="H998" t="str">
            <v>UT</v>
          </cell>
          <cell r="I998">
            <v>3223241.1491666702</v>
          </cell>
        </row>
        <row r="999">
          <cell r="A999" t="str">
            <v>393WA</v>
          </cell>
          <cell r="B999">
            <v>393</v>
          </cell>
          <cell r="C999" t="str">
            <v>WA</v>
          </cell>
          <cell r="D999">
            <v>717967.05541666702</v>
          </cell>
          <cell r="F999" t="str">
            <v>393WA</v>
          </cell>
          <cell r="G999">
            <v>393</v>
          </cell>
          <cell r="H999" t="str">
            <v>WA</v>
          </cell>
          <cell r="I999">
            <v>717967.05541666702</v>
          </cell>
        </row>
        <row r="1000">
          <cell r="A1000" t="str">
            <v>393WYP</v>
          </cell>
          <cell r="B1000">
            <v>393</v>
          </cell>
          <cell r="C1000" t="str">
            <v>WYP</v>
          </cell>
          <cell r="D1000">
            <v>1095194.87458333</v>
          </cell>
          <cell r="F1000" t="str">
            <v>393WYP</v>
          </cell>
          <cell r="G1000">
            <v>393</v>
          </cell>
          <cell r="H1000" t="str">
            <v>WYP</v>
          </cell>
          <cell r="I1000">
            <v>1095194.87458333</v>
          </cell>
        </row>
        <row r="1001">
          <cell r="A1001" t="str">
            <v>393WYU</v>
          </cell>
          <cell r="B1001">
            <v>393</v>
          </cell>
          <cell r="C1001" t="str">
            <v>WYU</v>
          </cell>
          <cell r="D1001">
            <v>11346.1075</v>
          </cell>
          <cell r="F1001" t="str">
            <v>393WYU</v>
          </cell>
          <cell r="G1001">
            <v>393</v>
          </cell>
          <cell r="H1001" t="str">
            <v>WYU</v>
          </cell>
          <cell r="I1001">
            <v>11346.1075</v>
          </cell>
        </row>
        <row r="1002">
          <cell r="A1002" t="str">
            <v>394CA</v>
          </cell>
          <cell r="B1002">
            <v>394</v>
          </cell>
          <cell r="C1002" t="str">
            <v>CA</v>
          </cell>
          <cell r="D1002">
            <v>752903.56041666702</v>
          </cell>
          <cell r="F1002" t="str">
            <v>394CA</v>
          </cell>
          <cell r="G1002">
            <v>394</v>
          </cell>
          <cell r="H1002" t="str">
            <v>CA</v>
          </cell>
          <cell r="I1002">
            <v>752903.56041666702</v>
          </cell>
        </row>
        <row r="1003">
          <cell r="A1003" t="str">
            <v>394CAEE</v>
          </cell>
          <cell r="B1003">
            <v>394</v>
          </cell>
          <cell r="C1003" t="str">
            <v>CAEE</v>
          </cell>
          <cell r="D1003">
            <v>109044.38</v>
          </cell>
          <cell r="F1003" t="str">
            <v>394CAEE</v>
          </cell>
          <cell r="G1003">
            <v>394</v>
          </cell>
          <cell r="H1003" t="str">
            <v>CAEE</v>
          </cell>
          <cell r="I1003">
            <v>109044.38</v>
          </cell>
        </row>
        <row r="1004">
          <cell r="A1004" t="str">
            <v>394CAGE</v>
          </cell>
          <cell r="B1004">
            <v>394</v>
          </cell>
          <cell r="C1004" t="str">
            <v>CAGE</v>
          </cell>
          <cell r="D1004">
            <v>18499240.289999999</v>
          </cell>
          <cell r="F1004" t="str">
            <v>394CAGE</v>
          </cell>
          <cell r="G1004">
            <v>394</v>
          </cell>
          <cell r="H1004" t="str">
            <v>CAGE</v>
          </cell>
          <cell r="I1004">
            <v>18499240.289999999</v>
          </cell>
        </row>
        <row r="1005">
          <cell r="A1005" t="str">
            <v>394CAGW</v>
          </cell>
          <cell r="B1005">
            <v>394</v>
          </cell>
          <cell r="C1005" t="str">
            <v>CAGW</v>
          </cell>
          <cell r="D1005">
            <v>2741538.8537499998</v>
          </cell>
          <cell r="F1005" t="str">
            <v>394CAGW</v>
          </cell>
          <cell r="G1005">
            <v>394</v>
          </cell>
          <cell r="H1005" t="str">
            <v>CAGW</v>
          </cell>
          <cell r="I1005">
            <v>2741538.8537499998</v>
          </cell>
        </row>
        <row r="1006">
          <cell r="A1006" t="str">
            <v>394ID</v>
          </cell>
          <cell r="B1006">
            <v>394</v>
          </cell>
          <cell r="C1006" t="str">
            <v>ID</v>
          </cell>
          <cell r="D1006">
            <v>2061639.2641666699</v>
          </cell>
          <cell r="F1006" t="str">
            <v>394ID</v>
          </cell>
          <cell r="G1006">
            <v>394</v>
          </cell>
          <cell r="H1006" t="str">
            <v>ID</v>
          </cell>
          <cell r="I1006">
            <v>2061639.2641666699</v>
          </cell>
        </row>
        <row r="1007">
          <cell r="A1007" t="str">
            <v>394JBG</v>
          </cell>
          <cell r="B1007">
            <v>394</v>
          </cell>
          <cell r="C1007" t="str">
            <v>JBG</v>
          </cell>
          <cell r="D1007">
            <v>3021149.3875000002</v>
          </cell>
          <cell r="F1007" t="str">
            <v>394JBG</v>
          </cell>
          <cell r="G1007">
            <v>394</v>
          </cell>
          <cell r="H1007" t="str">
            <v>JBG</v>
          </cell>
          <cell r="I1007">
            <v>3021149.3875000002</v>
          </cell>
        </row>
        <row r="1008">
          <cell r="A1008" t="str">
            <v>394OR</v>
          </cell>
          <cell r="B1008">
            <v>394</v>
          </cell>
          <cell r="C1008" t="str">
            <v>OR</v>
          </cell>
          <cell r="D1008">
            <v>10512742.6383333</v>
          </cell>
          <cell r="F1008" t="str">
            <v>394OR</v>
          </cell>
          <cell r="G1008">
            <v>394</v>
          </cell>
          <cell r="H1008" t="str">
            <v>OR</v>
          </cell>
          <cell r="I1008">
            <v>10512742.6383333</v>
          </cell>
        </row>
        <row r="1009">
          <cell r="A1009" t="str">
            <v>394SO</v>
          </cell>
          <cell r="B1009">
            <v>394</v>
          </cell>
          <cell r="C1009" t="str">
            <v>SO</v>
          </cell>
          <cell r="D1009">
            <v>2596429.9500000002</v>
          </cell>
          <cell r="F1009" t="str">
            <v>394SO</v>
          </cell>
          <cell r="G1009">
            <v>394</v>
          </cell>
          <cell r="H1009" t="str">
            <v>SO</v>
          </cell>
          <cell r="I1009">
            <v>2596429.9500000002</v>
          </cell>
        </row>
        <row r="1010">
          <cell r="A1010" t="str">
            <v>394UT</v>
          </cell>
          <cell r="B1010">
            <v>394</v>
          </cell>
          <cell r="C1010" t="str">
            <v>UT</v>
          </cell>
          <cell r="D1010">
            <v>13957096.4583333</v>
          </cell>
          <cell r="F1010" t="str">
            <v>394UT</v>
          </cell>
          <cell r="G1010">
            <v>394</v>
          </cell>
          <cell r="H1010" t="str">
            <v>UT</v>
          </cell>
          <cell r="I1010">
            <v>13957096.4583333</v>
          </cell>
        </row>
        <row r="1011">
          <cell r="A1011" t="str">
            <v>394WA</v>
          </cell>
          <cell r="B1011">
            <v>394</v>
          </cell>
          <cell r="C1011" t="str">
            <v>WA</v>
          </cell>
          <cell r="D1011">
            <v>2795319.8729166701</v>
          </cell>
          <cell r="F1011" t="str">
            <v>394WA</v>
          </cell>
          <cell r="G1011">
            <v>394</v>
          </cell>
          <cell r="H1011" t="str">
            <v>WA</v>
          </cell>
          <cell r="I1011">
            <v>2795319.8729166701</v>
          </cell>
        </row>
        <row r="1012">
          <cell r="A1012" t="str">
            <v>394WYP</v>
          </cell>
          <cell r="B1012">
            <v>394</v>
          </cell>
          <cell r="C1012" t="str">
            <v>WYP</v>
          </cell>
          <cell r="D1012">
            <v>3767242.9720833302</v>
          </cell>
          <cell r="F1012" t="str">
            <v>394WYP</v>
          </cell>
          <cell r="G1012">
            <v>394</v>
          </cell>
          <cell r="H1012" t="str">
            <v>WYP</v>
          </cell>
          <cell r="I1012">
            <v>3767242.9720833302</v>
          </cell>
        </row>
        <row r="1013">
          <cell r="A1013" t="str">
            <v>394WYU</v>
          </cell>
          <cell r="B1013">
            <v>394</v>
          </cell>
          <cell r="C1013" t="str">
            <v>WYU</v>
          </cell>
          <cell r="D1013">
            <v>403737.53416666703</v>
          </cell>
          <cell r="F1013" t="str">
            <v>394WYU</v>
          </cell>
          <cell r="G1013">
            <v>394</v>
          </cell>
          <cell r="H1013" t="str">
            <v>WYU</v>
          </cell>
          <cell r="I1013">
            <v>403737.53416666703</v>
          </cell>
        </row>
        <row r="1014">
          <cell r="A1014" t="str">
            <v>395CA</v>
          </cell>
          <cell r="B1014">
            <v>395</v>
          </cell>
          <cell r="C1014" t="str">
            <v>CA</v>
          </cell>
          <cell r="D1014">
            <v>297273.05</v>
          </cell>
          <cell r="F1014" t="str">
            <v>395CA</v>
          </cell>
          <cell r="G1014">
            <v>395</v>
          </cell>
          <cell r="H1014" t="str">
            <v>CA</v>
          </cell>
          <cell r="I1014">
            <v>297273.05</v>
          </cell>
        </row>
        <row r="1015">
          <cell r="A1015" t="str">
            <v>395CAEE</v>
          </cell>
          <cell r="B1015">
            <v>395</v>
          </cell>
          <cell r="C1015" t="str">
            <v>CAEE</v>
          </cell>
          <cell r="D1015">
            <v>1211257.7241666701</v>
          </cell>
          <cell r="F1015" t="str">
            <v>395CAEE</v>
          </cell>
          <cell r="G1015">
            <v>395</v>
          </cell>
          <cell r="H1015" t="str">
            <v>CAEE</v>
          </cell>
          <cell r="I1015">
            <v>1211257.7241666701</v>
          </cell>
        </row>
        <row r="1016">
          <cell r="A1016" t="str">
            <v>395CAGE</v>
          </cell>
          <cell r="B1016">
            <v>395</v>
          </cell>
          <cell r="C1016" t="str">
            <v>CAGE</v>
          </cell>
          <cell r="D1016">
            <v>4815582.4166666698</v>
          </cell>
          <cell r="F1016" t="str">
            <v>395CAGE</v>
          </cell>
          <cell r="G1016">
            <v>395</v>
          </cell>
          <cell r="H1016" t="str">
            <v>CAGE</v>
          </cell>
          <cell r="I1016">
            <v>4815582.4166666698</v>
          </cell>
        </row>
        <row r="1017">
          <cell r="A1017" t="str">
            <v>395CAGW</v>
          </cell>
          <cell r="B1017">
            <v>395</v>
          </cell>
          <cell r="C1017" t="str">
            <v>CAGW</v>
          </cell>
          <cell r="D1017">
            <v>1337331.0683333301</v>
          </cell>
          <cell r="F1017" t="str">
            <v>395CAGW</v>
          </cell>
          <cell r="G1017">
            <v>395</v>
          </cell>
          <cell r="H1017" t="str">
            <v>CAGW</v>
          </cell>
          <cell r="I1017">
            <v>1337331.0683333301</v>
          </cell>
        </row>
        <row r="1018">
          <cell r="A1018" t="str">
            <v>395ID</v>
          </cell>
          <cell r="B1018">
            <v>395</v>
          </cell>
          <cell r="C1018" t="str">
            <v>ID</v>
          </cell>
          <cell r="D1018">
            <v>1319495.3079166701</v>
          </cell>
          <cell r="F1018" t="str">
            <v>395ID</v>
          </cell>
          <cell r="G1018">
            <v>395</v>
          </cell>
          <cell r="H1018" t="str">
            <v>ID</v>
          </cell>
          <cell r="I1018">
            <v>1319495.3079166701</v>
          </cell>
        </row>
        <row r="1019">
          <cell r="A1019" t="str">
            <v>395JBG</v>
          </cell>
          <cell r="B1019">
            <v>395</v>
          </cell>
          <cell r="C1019" t="str">
            <v>JBG</v>
          </cell>
          <cell r="D1019">
            <v>326496.1275</v>
          </cell>
          <cell r="F1019" t="str">
            <v>395JBG</v>
          </cell>
          <cell r="G1019">
            <v>395</v>
          </cell>
          <cell r="H1019" t="str">
            <v>JBG</v>
          </cell>
          <cell r="I1019">
            <v>326496.1275</v>
          </cell>
        </row>
        <row r="1020">
          <cell r="A1020" t="str">
            <v>395OR</v>
          </cell>
          <cell r="B1020">
            <v>395</v>
          </cell>
          <cell r="C1020" t="str">
            <v>OR</v>
          </cell>
          <cell r="D1020">
            <v>7850759.5449999999</v>
          </cell>
          <cell r="F1020" t="str">
            <v>395OR</v>
          </cell>
          <cell r="G1020">
            <v>395</v>
          </cell>
          <cell r="H1020" t="str">
            <v>OR</v>
          </cell>
          <cell r="I1020">
            <v>7850759.5449999999</v>
          </cell>
        </row>
        <row r="1021">
          <cell r="A1021" t="str">
            <v>395SO</v>
          </cell>
          <cell r="B1021">
            <v>395</v>
          </cell>
          <cell r="C1021" t="str">
            <v>SO</v>
          </cell>
          <cell r="D1021">
            <v>4830177.46</v>
          </cell>
          <cell r="F1021" t="str">
            <v>395SO</v>
          </cell>
          <cell r="G1021">
            <v>395</v>
          </cell>
          <cell r="H1021" t="str">
            <v>SO</v>
          </cell>
          <cell r="I1021">
            <v>4830177.46</v>
          </cell>
        </row>
        <row r="1022">
          <cell r="A1022" t="str">
            <v>395UT</v>
          </cell>
          <cell r="B1022">
            <v>395</v>
          </cell>
          <cell r="C1022" t="str">
            <v>UT</v>
          </cell>
          <cell r="D1022">
            <v>7974036.2258333303</v>
          </cell>
          <cell r="F1022" t="str">
            <v>395UT</v>
          </cell>
          <cell r="G1022">
            <v>395</v>
          </cell>
          <cell r="H1022" t="str">
            <v>UT</v>
          </cell>
          <cell r="I1022">
            <v>7974036.2258333303</v>
          </cell>
        </row>
        <row r="1023">
          <cell r="A1023" t="str">
            <v>395WA</v>
          </cell>
          <cell r="B1023">
            <v>395</v>
          </cell>
          <cell r="C1023" t="str">
            <v>WA</v>
          </cell>
          <cell r="D1023">
            <v>1287220.49041667</v>
          </cell>
          <cell r="F1023" t="str">
            <v>395WA</v>
          </cell>
          <cell r="G1023">
            <v>395</v>
          </cell>
          <cell r="H1023" t="str">
            <v>WA</v>
          </cell>
          <cell r="I1023">
            <v>1287220.49041667</v>
          </cell>
        </row>
        <row r="1024">
          <cell r="A1024" t="str">
            <v>395WYP</v>
          </cell>
          <cell r="B1024">
            <v>395</v>
          </cell>
          <cell r="C1024" t="str">
            <v>WYP</v>
          </cell>
          <cell r="D1024">
            <v>2485127.9866666701</v>
          </cell>
          <cell r="F1024" t="str">
            <v>395WYP</v>
          </cell>
          <cell r="G1024">
            <v>395</v>
          </cell>
          <cell r="H1024" t="str">
            <v>WYP</v>
          </cell>
          <cell r="I1024">
            <v>2485127.9866666701</v>
          </cell>
        </row>
        <row r="1025">
          <cell r="A1025" t="str">
            <v>395WYU</v>
          </cell>
          <cell r="B1025">
            <v>395</v>
          </cell>
          <cell r="C1025" t="str">
            <v>WYU</v>
          </cell>
          <cell r="D1025">
            <v>149994.23000000001</v>
          </cell>
          <cell r="F1025" t="str">
            <v>395WYU</v>
          </cell>
          <cell r="G1025">
            <v>395</v>
          </cell>
          <cell r="H1025" t="str">
            <v>WYU</v>
          </cell>
          <cell r="I1025">
            <v>149994.23000000001</v>
          </cell>
        </row>
        <row r="1026">
          <cell r="A1026" t="str">
            <v>396CA</v>
          </cell>
          <cell r="B1026">
            <v>396</v>
          </cell>
          <cell r="C1026" t="str">
            <v>CA</v>
          </cell>
          <cell r="D1026">
            <v>4602003.0354166701</v>
          </cell>
          <cell r="F1026" t="str">
            <v>396CA</v>
          </cell>
          <cell r="G1026">
            <v>396</v>
          </cell>
          <cell r="H1026" t="str">
            <v>CA</v>
          </cell>
          <cell r="I1026">
            <v>4602003.0354166701</v>
          </cell>
        </row>
        <row r="1027">
          <cell r="A1027" t="str">
            <v>396CAEE</v>
          </cell>
          <cell r="B1027">
            <v>396</v>
          </cell>
          <cell r="C1027" t="str">
            <v>CAEE</v>
          </cell>
          <cell r="D1027">
            <v>327247.39124999999</v>
          </cell>
          <cell r="F1027" t="str">
            <v>396CAEE</v>
          </cell>
          <cell r="G1027">
            <v>396</v>
          </cell>
          <cell r="H1027" t="str">
            <v>CAEE</v>
          </cell>
          <cell r="I1027">
            <v>327247.39124999999</v>
          </cell>
        </row>
        <row r="1028">
          <cell r="A1028" t="str">
            <v>396CAGE</v>
          </cell>
          <cell r="B1028">
            <v>396</v>
          </cell>
          <cell r="C1028" t="str">
            <v>CAGE</v>
          </cell>
          <cell r="D1028">
            <v>32697529.627500001</v>
          </cell>
          <cell r="F1028" t="str">
            <v>396CAGE</v>
          </cell>
          <cell r="G1028">
            <v>396</v>
          </cell>
          <cell r="H1028" t="str">
            <v>CAGE</v>
          </cell>
          <cell r="I1028">
            <v>32697529.627500001</v>
          </cell>
        </row>
        <row r="1029">
          <cell r="A1029" t="str">
            <v>396CAGW</v>
          </cell>
          <cell r="B1029">
            <v>396</v>
          </cell>
          <cell r="C1029" t="str">
            <v>CAGW</v>
          </cell>
          <cell r="D1029">
            <v>3592571.0762499999</v>
          </cell>
          <cell r="F1029" t="str">
            <v>396CAGW</v>
          </cell>
          <cell r="G1029">
            <v>396</v>
          </cell>
          <cell r="H1029" t="str">
            <v>CAGW</v>
          </cell>
          <cell r="I1029">
            <v>3592571.0762499999</v>
          </cell>
        </row>
        <row r="1030">
          <cell r="A1030" t="str">
            <v>396ID</v>
          </cell>
          <cell r="B1030">
            <v>396</v>
          </cell>
          <cell r="C1030" t="str">
            <v>ID</v>
          </cell>
          <cell r="D1030">
            <v>10092729.05625</v>
          </cell>
          <cell r="F1030" t="str">
            <v>396ID</v>
          </cell>
          <cell r="G1030">
            <v>396</v>
          </cell>
          <cell r="H1030" t="str">
            <v>ID</v>
          </cell>
          <cell r="I1030">
            <v>10092729.05625</v>
          </cell>
        </row>
        <row r="1031">
          <cell r="A1031" t="str">
            <v>396JBG</v>
          </cell>
          <cell r="B1031">
            <v>396</v>
          </cell>
          <cell r="C1031" t="str">
            <v>JBG</v>
          </cell>
          <cell r="D1031">
            <v>10066212.362500001</v>
          </cell>
          <cell r="F1031" t="str">
            <v>396JBG</v>
          </cell>
          <cell r="G1031">
            <v>396</v>
          </cell>
          <cell r="H1031" t="str">
            <v>JBG</v>
          </cell>
          <cell r="I1031">
            <v>10066212.362500001</v>
          </cell>
        </row>
        <row r="1032">
          <cell r="A1032" t="str">
            <v>396OR</v>
          </cell>
          <cell r="B1032">
            <v>396</v>
          </cell>
          <cell r="C1032" t="str">
            <v>OR</v>
          </cell>
          <cell r="D1032">
            <v>39473885.274999999</v>
          </cell>
          <cell r="F1032" t="str">
            <v>396OR</v>
          </cell>
          <cell r="G1032">
            <v>396</v>
          </cell>
          <cell r="H1032" t="str">
            <v>OR</v>
          </cell>
          <cell r="I1032">
            <v>39473885.274999999</v>
          </cell>
        </row>
        <row r="1033">
          <cell r="A1033" t="str">
            <v>396SO</v>
          </cell>
          <cell r="B1033">
            <v>396</v>
          </cell>
          <cell r="C1033" t="str">
            <v>SO</v>
          </cell>
          <cell r="D1033">
            <v>6102850.5970833302</v>
          </cell>
          <cell r="F1033" t="str">
            <v>396SO</v>
          </cell>
          <cell r="G1033">
            <v>396</v>
          </cell>
          <cell r="H1033" t="str">
            <v>SO</v>
          </cell>
          <cell r="I1033">
            <v>6102850.5970833302</v>
          </cell>
        </row>
        <row r="1034">
          <cell r="A1034" t="str">
            <v>396UT</v>
          </cell>
          <cell r="B1034">
            <v>396</v>
          </cell>
          <cell r="C1034" t="str">
            <v>UT</v>
          </cell>
          <cell r="D1034">
            <v>50246111.090833299</v>
          </cell>
          <cell r="F1034" t="str">
            <v>396UT</v>
          </cell>
          <cell r="G1034">
            <v>396</v>
          </cell>
          <cell r="H1034" t="str">
            <v>UT</v>
          </cell>
          <cell r="I1034">
            <v>50246111.090833299</v>
          </cell>
        </row>
        <row r="1035">
          <cell r="A1035" t="str">
            <v>396WA</v>
          </cell>
          <cell r="B1035">
            <v>396</v>
          </cell>
          <cell r="C1035" t="str">
            <v>WA</v>
          </cell>
          <cell r="D1035">
            <v>8939005.8291666694</v>
          </cell>
          <cell r="F1035" t="str">
            <v>396WA</v>
          </cell>
          <cell r="G1035">
            <v>396</v>
          </cell>
          <cell r="H1035" t="str">
            <v>WA</v>
          </cell>
          <cell r="I1035">
            <v>8939005.8291666694</v>
          </cell>
        </row>
        <row r="1036">
          <cell r="A1036" t="str">
            <v>396WYP</v>
          </cell>
          <cell r="B1036">
            <v>396</v>
          </cell>
          <cell r="C1036" t="str">
            <v>WYP</v>
          </cell>
          <cell r="D1036">
            <v>17001665.849583302</v>
          </cell>
          <cell r="F1036" t="str">
            <v>396WYP</v>
          </cell>
          <cell r="G1036">
            <v>396</v>
          </cell>
          <cell r="H1036" t="str">
            <v>WYP</v>
          </cell>
          <cell r="I1036">
            <v>17001665.849583302</v>
          </cell>
        </row>
        <row r="1037">
          <cell r="A1037" t="str">
            <v>396WYU</v>
          </cell>
          <cell r="B1037">
            <v>396</v>
          </cell>
          <cell r="C1037" t="str">
            <v>WYU</v>
          </cell>
          <cell r="D1037">
            <v>3703857.2025000001</v>
          </cell>
          <cell r="F1037" t="str">
            <v>396WYU</v>
          </cell>
          <cell r="G1037">
            <v>396</v>
          </cell>
          <cell r="H1037" t="str">
            <v>WYU</v>
          </cell>
          <cell r="I1037">
            <v>3703857.2025000001</v>
          </cell>
        </row>
        <row r="1038">
          <cell r="A1038" t="str">
            <v>397CA</v>
          </cell>
          <cell r="B1038">
            <v>397</v>
          </cell>
          <cell r="C1038" t="str">
            <v>CA</v>
          </cell>
          <cell r="D1038">
            <v>6364724.5774999997</v>
          </cell>
          <cell r="F1038" t="str">
            <v>397CA</v>
          </cell>
          <cell r="G1038">
            <v>397</v>
          </cell>
          <cell r="H1038" t="str">
            <v>CA</v>
          </cell>
          <cell r="I1038">
            <v>6364724.5774999997</v>
          </cell>
        </row>
        <row r="1039">
          <cell r="A1039" t="str">
            <v>397CAEE</v>
          </cell>
          <cell r="B1039">
            <v>397</v>
          </cell>
          <cell r="C1039" t="str">
            <v>CAEE</v>
          </cell>
          <cell r="D1039">
            <v>341557.84</v>
          </cell>
          <cell r="F1039" t="str">
            <v>397CAEE</v>
          </cell>
          <cell r="G1039">
            <v>397</v>
          </cell>
          <cell r="H1039" t="str">
            <v>CAEE</v>
          </cell>
          <cell r="I1039">
            <v>341557.84</v>
          </cell>
        </row>
        <row r="1040">
          <cell r="A1040" t="str">
            <v>397CAGE</v>
          </cell>
          <cell r="B1040">
            <v>397</v>
          </cell>
          <cell r="C1040" t="str">
            <v>CAGE</v>
          </cell>
          <cell r="D1040">
            <v>121125836.790417</v>
          </cell>
          <cell r="F1040" t="str">
            <v>397CAGE</v>
          </cell>
          <cell r="G1040">
            <v>397</v>
          </cell>
          <cell r="H1040" t="str">
            <v>CAGE</v>
          </cell>
          <cell r="I1040">
            <v>121125836.790417</v>
          </cell>
        </row>
        <row r="1041">
          <cell r="A1041" t="str">
            <v>397CAGW</v>
          </cell>
          <cell r="B1041">
            <v>397</v>
          </cell>
          <cell r="C1041" t="str">
            <v>CAGW</v>
          </cell>
          <cell r="D1041">
            <v>51367255.708750002</v>
          </cell>
          <cell r="F1041" t="str">
            <v>397CAGW</v>
          </cell>
          <cell r="G1041">
            <v>397</v>
          </cell>
          <cell r="H1041" t="str">
            <v>CAGW</v>
          </cell>
          <cell r="I1041">
            <v>51367255.708750002</v>
          </cell>
        </row>
        <row r="1042">
          <cell r="A1042" t="str">
            <v>397CN</v>
          </cell>
          <cell r="B1042">
            <v>397</v>
          </cell>
          <cell r="C1042" t="str">
            <v>CN</v>
          </cell>
          <cell r="D1042">
            <v>3848526.0529166702</v>
          </cell>
          <cell r="F1042" t="str">
            <v>397CN</v>
          </cell>
          <cell r="G1042">
            <v>397</v>
          </cell>
          <cell r="H1042" t="str">
            <v>CN</v>
          </cell>
          <cell r="I1042">
            <v>3848526.0529166702</v>
          </cell>
        </row>
        <row r="1043">
          <cell r="A1043" t="str">
            <v>397ID</v>
          </cell>
          <cell r="B1043">
            <v>397</v>
          </cell>
          <cell r="C1043" t="str">
            <v>ID</v>
          </cell>
          <cell r="D1043">
            <v>11310676.383333299</v>
          </cell>
          <cell r="F1043" t="str">
            <v>397ID</v>
          </cell>
          <cell r="G1043">
            <v>397</v>
          </cell>
          <cell r="H1043" t="str">
            <v>ID</v>
          </cell>
          <cell r="I1043">
            <v>11310676.383333299</v>
          </cell>
        </row>
        <row r="1044">
          <cell r="A1044" t="str">
            <v>397JBG</v>
          </cell>
          <cell r="B1044">
            <v>397</v>
          </cell>
          <cell r="C1044" t="str">
            <v>JBG</v>
          </cell>
          <cell r="D1044">
            <v>4792061.1304166699</v>
          </cell>
          <cell r="F1044" t="str">
            <v>397JBG</v>
          </cell>
          <cell r="G1044">
            <v>397</v>
          </cell>
          <cell r="H1044" t="str">
            <v>JBG</v>
          </cell>
          <cell r="I1044">
            <v>4792061.1304166699</v>
          </cell>
        </row>
        <row r="1045">
          <cell r="A1045" t="str">
            <v>397OR</v>
          </cell>
          <cell r="B1045">
            <v>397</v>
          </cell>
          <cell r="C1045" t="str">
            <v>OR</v>
          </cell>
          <cell r="D1045">
            <v>72628320.333333299</v>
          </cell>
          <cell r="F1045" t="str">
            <v>397OR</v>
          </cell>
          <cell r="G1045">
            <v>397</v>
          </cell>
          <cell r="H1045" t="str">
            <v>OR</v>
          </cell>
          <cell r="I1045">
            <v>72628320.333333299</v>
          </cell>
        </row>
        <row r="1046">
          <cell r="A1046" t="str">
            <v>397SG</v>
          </cell>
          <cell r="B1046">
            <v>397</v>
          </cell>
          <cell r="C1046" t="str">
            <v>SG</v>
          </cell>
          <cell r="D1046">
            <v>138683.51</v>
          </cell>
          <cell r="F1046" t="str">
            <v>397SG</v>
          </cell>
          <cell r="G1046">
            <v>397</v>
          </cell>
          <cell r="H1046" t="str">
            <v>SG</v>
          </cell>
          <cell r="I1046">
            <v>138683.51</v>
          </cell>
        </row>
        <row r="1047">
          <cell r="A1047" t="str">
            <v>397SO</v>
          </cell>
          <cell r="B1047">
            <v>397</v>
          </cell>
          <cell r="C1047" t="str">
            <v>SO</v>
          </cell>
          <cell r="D1047">
            <v>91729684.948750004</v>
          </cell>
          <cell r="F1047" t="str">
            <v>397SO</v>
          </cell>
          <cell r="G1047">
            <v>397</v>
          </cell>
          <cell r="H1047" t="str">
            <v>SO</v>
          </cell>
          <cell r="I1047">
            <v>91729684.948750004</v>
          </cell>
        </row>
        <row r="1048">
          <cell r="A1048" t="str">
            <v>397UT</v>
          </cell>
          <cell r="B1048">
            <v>397</v>
          </cell>
          <cell r="C1048" t="str">
            <v>UT</v>
          </cell>
          <cell r="D1048">
            <v>62785447.141249999</v>
          </cell>
          <cell r="F1048" t="str">
            <v>397UT</v>
          </cell>
          <cell r="G1048">
            <v>397</v>
          </cell>
          <cell r="H1048" t="str">
            <v>UT</v>
          </cell>
          <cell r="I1048">
            <v>62785447.141249999</v>
          </cell>
        </row>
        <row r="1049">
          <cell r="A1049" t="str">
            <v>397WA</v>
          </cell>
          <cell r="B1049">
            <v>397</v>
          </cell>
          <cell r="C1049" t="str">
            <v>WA</v>
          </cell>
          <cell r="D1049">
            <v>13681784.692916701</v>
          </cell>
          <cell r="F1049" t="str">
            <v>397WA</v>
          </cell>
          <cell r="G1049">
            <v>397</v>
          </cell>
          <cell r="H1049" t="str">
            <v>WA</v>
          </cell>
          <cell r="I1049">
            <v>13681784.692916701</v>
          </cell>
        </row>
        <row r="1050">
          <cell r="A1050" t="str">
            <v>397WYP</v>
          </cell>
          <cell r="B1050">
            <v>397</v>
          </cell>
          <cell r="C1050" t="str">
            <v>WYP</v>
          </cell>
          <cell r="D1050">
            <v>24761377.3325</v>
          </cell>
          <cell r="F1050" t="str">
            <v>397WYP</v>
          </cell>
          <cell r="G1050">
            <v>397</v>
          </cell>
          <cell r="H1050" t="str">
            <v>WYP</v>
          </cell>
          <cell r="I1050">
            <v>24761377.3325</v>
          </cell>
        </row>
        <row r="1051">
          <cell r="A1051" t="str">
            <v>397WYU</v>
          </cell>
          <cell r="B1051">
            <v>397</v>
          </cell>
          <cell r="C1051" t="str">
            <v>WYU</v>
          </cell>
          <cell r="D1051">
            <v>6061118.2512499997</v>
          </cell>
          <cell r="F1051" t="str">
            <v>397WYU</v>
          </cell>
          <cell r="G1051">
            <v>397</v>
          </cell>
          <cell r="H1051" t="str">
            <v>WYU</v>
          </cell>
          <cell r="I1051">
            <v>6061118.2512499997</v>
          </cell>
        </row>
        <row r="1052">
          <cell r="A1052" t="str">
            <v>398CA</v>
          </cell>
          <cell r="B1052">
            <v>398</v>
          </cell>
          <cell r="C1052" t="str">
            <v>CA</v>
          </cell>
          <cell r="D1052">
            <v>50156.154999999999</v>
          </cell>
          <cell r="F1052" t="str">
            <v>398CA</v>
          </cell>
          <cell r="G1052">
            <v>398</v>
          </cell>
          <cell r="H1052" t="str">
            <v>CA</v>
          </cell>
          <cell r="I1052">
            <v>50156.154999999999</v>
          </cell>
        </row>
        <row r="1053">
          <cell r="A1053" t="str">
            <v>398CAEE</v>
          </cell>
          <cell r="B1053">
            <v>398</v>
          </cell>
          <cell r="C1053" t="str">
            <v>CAEE</v>
          </cell>
          <cell r="D1053">
            <v>4269.91</v>
          </cell>
          <cell r="F1053" t="str">
            <v>398CAEE</v>
          </cell>
          <cell r="G1053">
            <v>398</v>
          </cell>
          <cell r="H1053" t="str">
            <v>CAEE</v>
          </cell>
          <cell r="I1053">
            <v>4269.91</v>
          </cell>
        </row>
        <row r="1054">
          <cell r="A1054" t="str">
            <v>398CAGE</v>
          </cell>
          <cell r="B1054">
            <v>398</v>
          </cell>
          <cell r="C1054" t="str">
            <v>CAGE</v>
          </cell>
          <cell r="D1054">
            <v>2050079.04208333</v>
          </cell>
          <cell r="F1054" t="str">
            <v>398CAGE</v>
          </cell>
          <cell r="G1054">
            <v>398</v>
          </cell>
          <cell r="H1054" t="str">
            <v>CAGE</v>
          </cell>
          <cell r="I1054">
            <v>2050079.04208333</v>
          </cell>
        </row>
        <row r="1055">
          <cell r="A1055" t="str">
            <v>398CAGW</v>
          </cell>
          <cell r="B1055">
            <v>398</v>
          </cell>
          <cell r="C1055" t="str">
            <v>CAGW</v>
          </cell>
          <cell r="D1055">
            <v>407724.83083333302</v>
          </cell>
          <cell r="F1055" t="str">
            <v>398CAGW</v>
          </cell>
          <cell r="G1055">
            <v>398</v>
          </cell>
          <cell r="H1055" t="str">
            <v>CAGW</v>
          </cell>
          <cell r="I1055">
            <v>407724.83083333302</v>
          </cell>
        </row>
        <row r="1056">
          <cell r="A1056" t="str">
            <v>398CN</v>
          </cell>
          <cell r="B1056">
            <v>398</v>
          </cell>
          <cell r="C1056" t="str">
            <v>CN</v>
          </cell>
          <cell r="D1056">
            <v>74544.153749999998</v>
          </cell>
          <cell r="F1056" t="str">
            <v>398CN</v>
          </cell>
          <cell r="G1056">
            <v>398</v>
          </cell>
          <cell r="H1056" t="str">
            <v>CN</v>
          </cell>
          <cell r="I1056">
            <v>74544.153749999998</v>
          </cell>
        </row>
        <row r="1057">
          <cell r="A1057" t="str">
            <v>398ID</v>
          </cell>
          <cell r="B1057">
            <v>398</v>
          </cell>
          <cell r="C1057" t="str">
            <v>ID</v>
          </cell>
          <cell r="D1057">
            <v>82402.659166666694</v>
          </cell>
          <cell r="F1057" t="str">
            <v>398ID</v>
          </cell>
          <cell r="G1057">
            <v>398</v>
          </cell>
          <cell r="H1057" t="str">
            <v>ID</v>
          </cell>
          <cell r="I1057">
            <v>82402.659166666694</v>
          </cell>
        </row>
        <row r="1058">
          <cell r="A1058" t="str">
            <v>398JBG</v>
          </cell>
          <cell r="B1058">
            <v>398</v>
          </cell>
          <cell r="C1058" t="str">
            <v>JBG</v>
          </cell>
          <cell r="D1058">
            <v>186493.40125</v>
          </cell>
          <cell r="F1058" t="str">
            <v>398JBG</v>
          </cell>
          <cell r="G1058">
            <v>398</v>
          </cell>
          <cell r="H1058" t="str">
            <v>JBG</v>
          </cell>
          <cell r="I1058">
            <v>186493.40125</v>
          </cell>
        </row>
        <row r="1059">
          <cell r="A1059" t="str">
            <v>398OR</v>
          </cell>
          <cell r="B1059">
            <v>398</v>
          </cell>
          <cell r="C1059" t="str">
            <v>OR</v>
          </cell>
          <cell r="D1059">
            <v>1103402.5470833301</v>
          </cell>
          <cell r="F1059" t="str">
            <v>398OR</v>
          </cell>
          <cell r="G1059">
            <v>398</v>
          </cell>
          <cell r="H1059" t="str">
            <v>OR</v>
          </cell>
          <cell r="I1059">
            <v>1103402.5470833301</v>
          </cell>
        </row>
        <row r="1060">
          <cell r="A1060" t="str">
            <v>398SO</v>
          </cell>
          <cell r="B1060">
            <v>398</v>
          </cell>
          <cell r="C1060" t="str">
            <v>SO</v>
          </cell>
          <cell r="D1060">
            <v>2325844.7791666701</v>
          </cell>
          <cell r="F1060" t="str">
            <v>398SO</v>
          </cell>
          <cell r="G1060">
            <v>398</v>
          </cell>
          <cell r="H1060" t="str">
            <v>SO</v>
          </cell>
          <cell r="I1060">
            <v>2325844.7791666701</v>
          </cell>
        </row>
        <row r="1061">
          <cell r="A1061" t="str">
            <v>398UT</v>
          </cell>
          <cell r="B1061">
            <v>398</v>
          </cell>
          <cell r="C1061" t="str">
            <v>UT</v>
          </cell>
          <cell r="D1061">
            <v>1305558.19833333</v>
          </cell>
          <cell r="F1061" t="str">
            <v>398UT</v>
          </cell>
          <cell r="G1061">
            <v>398</v>
          </cell>
          <cell r="H1061" t="str">
            <v>UT</v>
          </cell>
          <cell r="I1061">
            <v>1305558.19833333</v>
          </cell>
        </row>
        <row r="1062">
          <cell r="A1062" t="str">
            <v>398WA</v>
          </cell>
          <cell r="B1062">
            <v>398</v>
          </cell>
          <cell r="C1062" t="str">
            <v>WA</v>
          </cell>
          <cell r="D1062">
            <v>182536.20333333299</v>
          </cell>
          <cell r="F1062" t="str">
            <v>398WA</v>
          </cell>
          <cell r="G1062">
            <v>398</v>
          </cell>
          <cell r="H1062" t="str">
            <v>WA</v>
          </cell>
          <cell r="I1062">
            <v>182536.20333333299</v>
          </cell>
        </row>
        <row r="1063">
          <cell r="A1063" t="str">
            <v>398WYP</v>
          </cell>
          <cell r="B1063">
            <v>398</v>
          </cell>
          <cell r="C1063" t="str">
            <v>WYP</v>
          </cell>
          <cell r="D1063">
            <v>184701.01749999999</v>
          </cell>
          <cell r="F1063" t="str">
            <v>398WYP</v>
          </cell>
          <cell r="G1063">
            <v>398</v>
          </cell>
          <cell r="H1063" t="str">
            <v>WYP</v>
          </cell>
          <cell r="I1063">
            <v>184701.01749999999</v>
          </cell>
        </row>
        <row r="1064">
          <cell r="A1064" t="str">
            <v>398WYU</v>
          </cell>
          <cell r="B1064">
            <v>398</v>
          </cell>
          <cell r="C1064" t="str">
            <v>WYU</v>
          </cell>
          <cell r="D1064">
            <v>15968.7075</v>
          </cell>
          <cell r="F1064" t="str">
            <v>398WYU</v>
          </cell>
          <cell r="G1064">
            <v>398</v>
          </cell>
          <cell r="H1064" t="str">
            <v>WYU</v>
          </cell>
          <cell r="I1064">
            <v>15968.7075</v>
          </cell>
        </row>
        <row r="1065">
          <cell r="A1065" t="str">
            <v>399CAEE</v>
          </cell>
          <cell r="B1065">
            <v>399</v>
          </cell>
          <cell r="C1065" t="str">
            <v>CAEE</v>
          </cell>
          <cell r="D1065">
            <v>1854827.92</v>
          </cell>
          <cell r="F1065" t="str">
            <v>399CAEE</v>
          </cell>
          <cell r="G1065">
            <v>399</v>
          </cell>
          <cell r="H1065" t="str">
            <v>CAEE</v>
          </cell>
          <cell r="I1065">
            <v>1854827.92</v>
          </cell>
        </row>
        <row r="1066">
          <cell r="A1066" t="str">
            <v>2281ID</v>
          </cell>
          <cell r="B1066">
            <v>2281</v>
          </cell>
          <cell r="C1066" t="str">
            <v>ID</v>
          </cell>
          <cell r="D1066">
            <v>-776165.51</v>
          </cell>
          <cell r="F1066" t="str">
            <v>2281ID</v>
          </cell>
          <cell r="G1066">
            <v>2281</v>
          </cell>
          <cell r="H1066" t="str">
            <v>ID</v>
          </cell>
          <cell r="I1066">
            <v>-776165.51</v>
          </cell>
        </row>
        <row r="1067">
          <cell r="A1067" t="str">
            <v>2281OR</v>
          </cell>
          <cell r="B1067">
            <v>2281</v>
          </cell>
          <cell r="C1067" t="str">
            <v>OR</v>
          </cell>
          <cell r="D1067">
            <v>6336383.7400000002</v>
          </cell>
          <cell r="F1067" t="str">
            <v>2281OR</v>
          </cell>
          <cell r="G1067">
            <v>2281</v>
          </cell>
          <cell r="H1067" t="str">
            <v>OR</v>
          </cell>
          <cell r="I1067">
            <v>6336383.7400000002</v>
          </cell>
        </row>
        <row r="1068">
          <cell r="A1068" t="str">
            <v>2281OTHER</v>
          </cell>
          <cell r="B1068">
            <v>2281</v>
          </cell>
          <cell r="C1068" t="str">
            <v>OTHER</v>
          </cell>
          <cell r="D1068">
            <v>-6274723.8233333305</v>
          </cell>
          <cell r="F1068" t="str">
            <v>2281OTHER</v>
          </cell>
          <cell r="G1068">
            <v>2281</v>
          </cell>
          <cell r="H1068" t="str">
            <v>OTHER</v>
          </cell>
          <cell r="I1068">
            <v>-6274723.8233333305</v>
          </cell>
        </row>
        <row r="1069">
          <cell r="A1069" t="str">
            <v>2281SO</v>
          </cell>
          <cell r="B1069">
            <v>2281</v>
          </cell>
          <cell r="C1069" t="str">
            <v>SO</v>
          </cell>
          <cell r="D1069">
            <v>0</v>
          </cell>
          <cell r="F1069" t="str">
            <v>2281SO</v>
          </cell>
          <cell r="G1069">
            <v>2281</v>
          </cell>
          <cell r="H1069" t="str">
            <v>SO</v>
          </cell>
          <cell r="I1069">
            <v>0</v>
          </cell>
        </row>
        <row r="1070">
          <cell r="A1070" t="str">
            <v>2281UT</v>
          </cell>
          <cell r="B1070">
            <v>2281</v>
          </cell>
          <cell r="C1070" t="str">
            <v>UT</v>
          </cell>
          <cell r="D1070">
            <v>-6849323.4295833297</v>
          </cell>
          <cell r="F1070" t="str">
            <v>2281UT</v>
          </cell>
          <cell r="G1070">
            <v>2281</v>
          </cell>
          <cell r="H1070" t="str">
            <v>UT</v>
          </cell>
          <cell r="I1070">
            <v>-6849323.4295833297</v>
          </cell>
        </row>
        <row r="1071">
          <cell r="A1071" t="str">
            <v>2281WYP</v>
          </cell>
          <cell r="B1071">
            <v>2281</v>
          </cell>
          <cell r="C1071" t="str">
            <v>WYP</v>
          </cell>
          <cell r="D1071">
            <v>-771126.64</v>
          </cell>
          <cell r="F1071" t="str">
            <v>2281WYP</v>
          </cell>
          <cell r="G1071">
            <v>2281</v>
          </cell>
          <cell r="H1071" t="str">
            <v>WYP</v>
          </cell>
          <cell r="I1071">
            <v>-771126.64</v>
          </cell>
        </row>
        <row r="1072">
          <cell r="A1072" t="str">
            <v>2282OR</v>
          </cell>
          <cell r="B1072">
            <v>2282</v>
          </cell>
          <cell r="C1072" t="str">
            <v>OR</v>
          </cell>
          <cell r="D1072">
            <v>-8144964.9020833299</v>
          </cell>
          <cell r="F1072" t="str">
            <v>2282OR</v>
          </cell>
          <cell r="G1072">
            <v>2282</v>
          </cell>
          <cell r="H1072" t="str">
            <v>OR</v>
          </cell>
          <cell r="I1072">
            <v>-8144964.9020833299</v>
          </cell>
        </row>
        <row r="1073">
          <cell r="A1073" t="str">
            <v>2282SO</v>
          </cell>
          <cell r="B1073">
            <v>2282</v>
          </cell>
          <cell r="C1073" t="str">
            <v>SO</v>
          </cell>
          <cell r="D1073">
            <v>-13373467.7266667</v>
          </cell>
          <cell r="F1073" t="str">
            <v>2282SO</v>
          </cell>
          <cell r="G1073">
            <v>2282</v>
          </cell>
          <cell r="H1073" t="str">
            <v>SO</v>
          </cell>
          <cell r="I1073">
            <v>-13373467.7266667</v>
          </cell>
        </row>
        <row r="1074">
          <cell r="A1074" t="str">
            <v>2283JBE</v>
          </cell>
          <cell r="B1074">
            <v>2283</v>
          </cell>
          <cell r="C1074" t="str">
            <v>JBE</v>
          </cell>
          <cell r="D1074">
            <v>0</v>
          </cell>
          <cell r="F1074" t="str">
            <v>2283JBE</v>
          </cell>
          <cell r="G1074">
            <v>2283</v>
          </cell>
          <cell r="H1074" t="str">
            <v>JBE</v>
          </cell>
          <cell r="I1074">
            <v>0</v>
          </cell>
        </row>
        <row r="1075">
          <cell r="A1075" t="str">
            <v>2283SO</v>
          </cell>
          <cell r="B1075">
            <v>2283</v>
          </cell>
          <cell r="C1075" t="str">
            <v>SO</v>
          </cell>
          <cell r="D1075">
            <v>-2425539.25</v>
          </cell>
          <cell r="F1075" t="str">
            <v>2283SO</v>
          </cell>
          <cell r="G1075">
            <v>2283</v>
          </cell>
          <cell r="H1075" t="str">
            <v>SO</v>
          </cell>
          <cell r="I1075">
            <v>-2425539.25</v>
          </cell>
        </row>
        <row r="1076">
          <cell r="A1076" t="str">
            <v>18222OR</v>
          </cell>
          <cell r="B1076">
            <v>18222</v>
          </cell>
          <cell r="C1076" t="str">
            <v>OR</v>
          </cell>
          <cell r="D1076">
            <v>0</v>
          </cell>
          <cell r="F1076" t="str">
            <v>18222OR</v>
          </cell>
          <cell r="G1076">
            <v>18222</v>
          </cell>
          <cell r="H1076" t="str">
            <v>OR</v>
          </cell>
          <cell r="I1076">
            <v>0</v>
          </cell>
        </row>
        <row r="1077">
          <cell r="A1077" t="str">
            <v>18222TROJD</v>
          </cell>
          <cell r="B1077">
            <v>18222</v>
          </cell>
          <cell r="C1077" t="str">
            <v>TROJD</v>
          </cell>
          <cell r="D1077">
            <v>0</v>
          </cell>
          <cell r="F1077" t="str">
            <v>18222TROJD</v>
          </cell>
          <cell r="G1077">
            <v>18222</v>
          </cell>
          <cell r="H1077" t="str">
            <v>TROJD</v>
          </cell>
          <cell r="I1077">
            <v>0</v>
          </cell>
        </row>
        <row r="1078">
          <cell r="A1078" t="str">
            <v>18222TROJP</v>
          </cell>
          <cell r="B1078">
            <v>18222</v>
          </cell>
          <cell r="C1078" t="str">
            <v>TROJP</v>
          </cell>
          <cell r="D1078">
            <v>0</v>
          </cell>
          <cell r="F1078" t="str">
            <v>18222TROJP</v>
          </cell>
          <cell r="G1078">
            <v>18222</v>
          </cell>
          <cell r="H1078" t="str">
            <v>TROJP</v>
          </cell>
          <cell r="I1078">
            <v>0</v>
          </cell>
        </row>
        <row r="1079">
          <cell r="A1079" t="str">
            <v>18222WA</v>
          </cell>
          <cell r="B1079">
            <v>18222</v>
          </cell>
          <cell r="C1079" t="str">
            <v>WA</v>
          </cell>
          <cell r="D1079">
            <v>0</v>
          </cell>
          <cell r="F1079" t="str">
            <v>18222WA</v>
          </cell>
          <cell r="G1079">
            <v>18222</v>
          </cell>
          <cell r="H1079" t="str">
            <v>WA</v>
          </cell>
          <cell r="I1079">
            <v>0</v>
          </cell>
        </row>
        <row r="1080">
          <cell r="A1080" t="str">
            <v>22841CAEE</v>
          </cell>
          <cell r="B1080">
            <v>22841</v>
          </cell>
          <cell r="C1080" t="str">
            <v>CAEE</v>
          </cell>
          <cell r="D1080">
            <v>0</v>
          </cell>
          <cell r="F1080" t="str">
            <v>22841CAEE</v>
          </cell>
          <cell r="G1080">
            <v>22841</v>
          </cell>
          <cell r="H1080" t="str">
            <v>CAEE</v>
          </cell>
          <cell r="I1080">
            <v>0</v>
          </cell>
        </row>
        <row r="1081">
          <cell r="A1081" t="str">
            <v>22841CAGW</v>
          </cell>
          <cell r="B1081">
            <v>22841</v>
          </cell>
          <cell r="C1081" t="str">
            <v>CAGW</v>
          </cell>
          <cell r="D1081">
            <v>-571850.28</v>
          </cell>
          <cell r="F1081" t="str">
            <v>22841CAGW</v>
          </cell>
          <cell r="G1081">
            <v>22841</v>
          </cell>
          <cell r="H1081" t="str">
            <v>CAGW</v>
          </cell>
          <cell r="I1081">
            <v>-571850.28</v>
          </cell>
        </row>
        <row r="1082">
          <cell r="A1082" t="str">
            <v>22842TROJD</v>
          </cell>
          <cell r="B1082">
            <v>22842</v>
          </cell>
          <cell r="C1082" t="str">
            <v>TROJD</v>
          </cell>
          <cell r="D1082">
            <v>0</v>
          </cell>
          <cell r="F1082" t="str">
            <v>22842TROJD</v>
          </cell>
          <cell r="G1082">
            <v>22842</v>
          </cell>
          <cell r="H1082" t="str">
            <v>TROJD</v>
          </cell>
          <cell r="I1082">
            <v>0</v>
          </cell>
        </row>
        <row r="1083">
          <cell r="A1083" t="str">
            <v>25316CAEE</v>
          </cell>
          <cell r="B1083">
            <v>25316</v>
          </cell>
          <cell r="C1083" t="str">
            <v>CAEE</v>
          </cell>
          <cell r="D1083">
            <v>-2601958.3333333302</v>
          </cell>
          <cell r="F1083" t="str">
            <v>25316CAEE</v>
          </cell>
          <cell r="G1083">
            <v>25316</v>
          </cell>
          <cell r="H1083" t="str">
            <v>CAEE</v>
          </cell>
          <cell r="I1083">
            <v>-2601958.3333333302</v>
          </cell>
        </row>
        <row r="1084">
          <cell r="A1084" t="str">
            <v>25317CAEE</v>
          </cell>
          <cell r="B1084">
            <v>25317</v>
          </cell>
          <cell r="C1084" t="str">
            <v>CAEE</v>
          </cell>
          <cell r="D1084">
            <v>-2607612.7916666698</v>
          </cell>
          <cell r="F1084" t="str">
            <v>25317CAEE</v>
          </cell>
          <cell r="G1084">
            <v>25317</v>
          </cell>
          <cell r="H1084" t="str">
            <v>CAEE</v>
          </cell>
          <cell r="I1084">
            <v>-2607612.7916666698</v>
          </cell>
        </row>
        <row r="1085">
          <cell r="A1085" t="str">
            <v>25318CAGE</v>
          </cell>
          <cell r="B1085">
            <v>25318</v>
          </cell>
          <cell r="C1085" t="str">
            <v>CAGE</v>
          </cell>
          <cell r="D1085">
            <v>-273000</v>
          </cell>
          <cell r="F1085" t="str">
            <v>25318CAGE</v>
          </cell>
          <cell r="G1085">
            <v>25318</v>
          </cell>
          <cell r="H1085" t="str">
            <v>CAGE</v>
          </cell>
          <cell r="I1085">
            <v>-273000</v>
          </cell>
        </row>
        <row r="1086">
          <cell r="A1086" t="str">
            <v>25318SNPPS</v>
          </cell>
          <cell r="B1086">
            <v>25318</v>
          </cell>
          <cell r="C1086" t="str">
            <v>SNPPS</v>
          </cell>
          <cell r="D1086">
            <v>0</v>
          </cell>
          <cell r="F1086" t="str">
            <v>25318SNPPS</v>
          </cell>
          <cell r="G1086">
            <v>25318</v>
          </cell>
          <cell r="H1086" t="str">
            <v>SNPPS</v>
          </cell>
          <cell r="I1086">
            <v>0</v>
          </cell>
        </row>
        <row r="1087">
          <cell r="A1087" t="str">
            <v>25325CAEE</v>
          </cell>
          <cell r="B1087">
            <v>25325</v>
          </cell>
          <cell r="C1087" t="str">
            <v>CAEE</v>
          </cell>
          <cell r="D1087">
            <v>0</v>
          </cell>
          <cell r="F1087" t="str">
            <v>25325CAEE</v>
          </cell>
          <cell r="G1087">
            <v>25325</v>
          </cell>
          <cell r="H1087" t="str">
            <v>CAEE</v>
          </cell>
          <cell r="I1087">
            <v>0</v>
          </cell>
        </row>
        <row r="1088">
          <cell r="A1088" t="str">
            <v>25335CAEE</v>
          </cell>
          <cell r="B1088">
            <v>25335</v>
          </cell>
          <cell r="C1088" t="str">
            <v>CAEE</v>
          </cell>
          <cell r="D1088">
            <v>-115119099.34</v>
          </cell>
          <cell r="F1088" t="str">
            <v>25335CAEE</v>
          </cell>
          <cell r="G1088">
            <v>25335</v>
          </cell>
          <cell r="H1088" t="str">
            <v>CAEE</v>
          </cell>
          <cell r="I1088">
            <v>-115119099.34</v>
          </cell>
        </row>
        <row r="1089">
          <cell r="A1089" t="str">
            <v>25399CA</v>
          </cell>
          <cell r="B1089">
            <v>25399</v>
          </cell>
          <cell r="C1089" t="str">
            <v>CA</v>
          </cell>
          <cell r="D1089">
            <v>-250809.92583333299</v>
          </cell>
          <cell r="F1089" t="str">
            <v>25399CA</v>
          </cell>
          <cell r="G1089">
            <v>25399</v>
          </cell>
          <cell r="H1089" t="str">
            <v>CA</v>
          </cell>
          <cell r="I1089">
            <v>-250809.92583333299</v>
          </cell>
        </row>
        <row r="1090">
          <cell r="A1090" t="str">
            <v>25399CAEE</v>
          </cell>
          <cell r="B1090">
            <v>25399</v>
          </cell>
          <cell r="C1090" t="str">
            <v>CAEE</v>
          </cell>
          <cell r="D1090">
            <v>-7130292.7554166699</v>
          </cell>
          <cell r="F1090" t="str">
            <v>25399CAEE</v>
          </cell>
          <cell r="G1090">
            <v>25399</v>
          </cell>
          <cell r="H1090" t="str">
            <v>CAEE</v>
          </cell>
          <cell r="I1090">
            <v>-7130292.7554166699</v>
          </cell>
        </row>
        <row r="1091">
          <cell r="A1091" t="str">
            <v>25399CAEW</v>
          </cell>
          <cell r="B1091">
            <v>25399</v>
          </cell>
          <cell r="C1091" t="str">
            <v>CAEW</v>
          </cell>
          <cell r="D1091">
            <v>0</v>
          </cell>
          <cell r="F1091" t="str">
            <v>25399CAEW</v>
          </cell>
          <cell r="G1091">
            <v>25399</v>
          </cell>
          <cell r="H1091" t="str">
            <v>CAEW</v>
          </cell>
          <cell r="I1091">
            <v>0</v>
          </cell>
        </row>
        <row r="1092">
          <cell r="A1092" t="str">
            <v>25399CAGE</v>
          </cell>
          <cell r="B1092">
            <v>25399</v>
          </cell>
          <cell r="C1092" t="str">
            <v>CAGE</v>
          </cell>
          <cell r="D1092">
            <v>-7085931.8274999997</v>
          </cell>
          <cell r="F1092" t="str">
            <v>25399CAGE</v>
          </cell>
          <cell r="G1092">
            <v>25399</v>
          </cell>
          <cell r="H1092" t="str">
            <v>CAGE</v>
          </cell>
          <cell r="I1092">
            <v>-7085931.8274999997</v>
          </cell>
        </row>
        <row r="1093">
          <cell r="A1093" t="str">
            <v>25399CAGW</v>
          </cell>
          <cell r="B1093">
            <v>25399</v>
          </cell>
          <cell r="C1093" t="str">
            <v>CAGW</v>
          </cell>
          <cell r="D1093">
            <v>-401638.88416666701</v>
          </cell>
          <cell r="F1093" t="str">
            <v>25399CAGW</v>
          </cell>
          <cell r="G1093">
            <v>25399</v>
          </cell>
          <cell r="H1093" t="str">
            <v>CAGW</v>
          </cell>
          <cell r="I1093">
            <v>-401638.88416666701</v>
          </cell>
        </row>
        <row r="1094">
          <cell r="A1094" t="str">
            <v>25399ID</v>
          </cell>
          <cell r="B1094">
            <v>25399</v>
          </cell>
          <cell r="C1094" t="str">
            <v>ID</v>
          </cell>
          <cell r="D1094">
            <v>-58880.026250000003</v>
          </cell>
          <cell r="F1094" t="str">
            <v>25399ID</v>
          </cell>
          <cell r="G1094">
            <v>25399</v>
          </cell>
          <cell r="H1094" t="str">
            <v>ID</v>
          </cell>
          <cell r="I1094">
            <v>-58880.026250000003</v>
          </cell>
        </row>
        <row r="1095">
          <cell r="A1095" t="str">
            <v>25399OR</v>
          </cell>
          <cell r="B1095">
            <v>25399</v>
          </cell>
          <cell r="C1095" t="str">
            <v>OR</v>
          </cell>
          <cell r="D1095">
            <v>-1120328.0075000001</v>
          </cell>
          <cell r="F1095" t="str">
            <v>25399OR</v>
          </cell>
          <cell r="G1095">
            <v>25399</v>
          </cell>
          <cell r="H1095" t="str">
            <v>OR</v>
          </cell>
          <cell r="I1095">
            <v>-1120328.0075000001</v>
          </cell>
        </row>
        <row r="1096">
          <cell r="A1096" t="str">
            <v>25399OTHER</v>
          </cell>
          <cell r="B1096">
            <v>25399</v>
          </cell>
          <cell r="C1096" t="str">
            <v>OTHER</v>
          </cell>
          <cell r="D1096">
            <v>0</v>
          </cell>
          <cell r="F1096" t="str">
            <v>25399OTHER</v>
          </cell>
          <cell r="G1096">
            <v>25399</v>
          </cell>
          <cell r="H1096" t="str">
            <v>OTHER</v>
          </cell>
          <cell r="I1096">
            <v>0</v>
          </cell>
        </row>
        <row r="1097">
          <cell r="A1097" t="str">
            <v>25399SG</v>
          </cell>
          <cell r="B1097">
            <v>25399</v>
          </cell>
          <cell r="C1097" t="str">
            <v>SG</v>
          </cell>
          <cell r="D1097">
            <v>-6951854.9400000004</v>
          </cell>
          <cell r="F1097" t="str">
            <v>25399SG</v>
          </cell>
          <cell r="G1097">
            <v>25399</v>
          </cell>
          <cell r="H1097" t="str">
            <v>SG</v>
          </cell>
          <cell r="I1097">
            <v>-6951854.9400000004</v>
          </cell>
        </row>
        <row r="1098">
          <cell r="A1098" t="str">
            <v>25399SO</v>
          </cell>
          <cell r="B1098">
            <v>25399</v>
          </cell>
          <cell r="C1098" t="str">
            <v>SO</v>
          </cell>
          <cell r="D1098">
            <v>-55697937.172499999</v>
          </cell>
          <cell r="F1098" t="str">
            <v>25399SO</v>
          </cell>
          <cell r="G1098">
            <v>25399</v>
          </cell>
          <cell r="H1098" t="str">
            <v>SO</v>
          </cell>
          <cell r="I1098">
            <v>-55697937.172499999</v>
          </cell>
        </row>
        <row r="1099">
          <cell r="A1099" t="str">
            <v>25399UT</v>
          </cell>
          <cell r="B1099">
            <v>25399</v>
          </cell>
          <cell r="C1099" t="str">
            <v>UT</v>
          </cell>
          <cell r="D1099">
            <v>-858113.24833333294</v>
          </cell>
          <cell r="F1099" t="str">
            <v>25399UT</v>
          </cell>
          <cell r="G1099">
            <v>25399</v>
          </cell>
          <cell r="H1099" t="str">
            <v>UT</v>
          </cell>
          <cell r="I1099">
            <v>-858113.24833333294</v>
          </cell>
        </row>
        <row r="1100">
          <cell r="A1100" t="str">
            <v>25399WA</v>
          </cell>
          <cell r="B1100">
            <v>25399</v>
          </cell>
          <cell r="C1100" t="str">
            <v>WA</v>
          </cell>
          <cell r="D1100">
            <v>-303028.54041666701</v>
          </cell>
          <cell r="F1100" t="str">
            <v>25399WA</v>
          </cell>
          <cell r="G1100">
            <v>25399</v>
          </cell>
          <cell r="H1100" t="str">
            <v>WA</v>
          </cell>
          <cell r="I1100">
            <v>-303028.54041666701</v>
          </cell>
        </row>
        <row r="1101">
          <cell r="A1101" t="str">
            <v>25399WYP</v>
          </cell>
          <cell r="B1101">
            <v>25399</v>
          </cell>
          <cell r="C1101" t="str">
            <v>WYP</v>
          </cell>
          <cell r="D1101">
            <v>-145934.20041666701</v>
          </cell>
          <cell r="F1101" t="str">
            <v>25399WYP</v>
          </cell>
          <cell r="G1101">
            <v>25399</v>
          </cell>
          <cell r="H1101" t="str">
            <v>WYP</v>
          </cell>
          <cell r="I1101">
            <v>-145934.20041666701</v>
          </cell>
        </row>
        <row r="1102">
          <cell r="A1102" t="str">
            <v>25399WYU</v>
          </cell>
          <cell r="B1102">
            <v>25399</v>
          </cell>
          <cell r="C1102" t="str">
            <v>WYU</v>
          </cell>
          <cell r="D1102">
            <v>0</v>
          </cell>
          <cell r="F1102" t="str">
            <v>25399WYU</v>
          </cell>
          <cell r="G1102">
            <v>25399</v>
          </cell>
          <cell r="H1102" t="str">
            <v>WYU</v>
          </cell>
          <cell r="I1102">
            <v>0</v>
          </cell>
        </row>
        <row r="1103">
          <cell r="A1103" t="str">
            <v>108360CA</v>
          </cell>
          <cell r="B1103">
            <v>108360</v>
          </cell>
          <cell r="C1103" t="str">
            <v>CA</v>
          </cell>
          <cell r="D1103">
            <v>-739269.43125000002</v>
          </cell>
          <cell r="F1103" t="str">
            <v>108360CA</v>
          </cell>
          <cell r="G1103">
            <v>108360</v>
          </cell>
          <cell r="H1103" t="str">
            <v>CA</v>
          </cell>
          <cell r="I1103">
            <v>-739269.43125000002</v>
          </cell>
        </row>
        <row r="1104">
          <cell r="A1104" t="str">
            <v>108360ID</v>
          </cell>
          <cell r="B1104">
            <v>108360</v>
          </cell>
          <cell r="C1104" t="str">
            <v>ID</v>
          </cell>
          <cell r="D1104">
            <v>-620200.16458333295</v>
          </cell>
          <cell r="F1104" t="str">
            <v>108360ID</v>
          </cell>
          <cell r="G1104">
            <v>108360</v>
          </cell>
          <cell r="H1104" t="str">
            <v>ID</v>
          </cell>
          <cell r="I1104">
            <v>-620200.16458333295</v>
          </cell>
        </row>
        <row r="1105">
          <cell r="A1105" t="str">
            <v>108360OR</v>
          </cell>
          <cell r="B1105">
            <v>108360</v>
          </cell>
          <cell r="C1105" t="str">
            <v>OR</v>
          </cell>
          <cell r="D1105">
            <v>-2969533.1391666699</v>
          </cell>
          <cell r="F1105" t="str">
            <v>108360OR</v>
          </cell>
          <cell r="G1105">
            <v>108360</v>
          </cell>
          <cell r="H1105" t="str">
            <v>OR</v>
          </cell>
          <cell r="I1105">
            <v>-2969533.1391666699</v>
          </cell>
        </row>
        <row r="1106">
          <cell r="A1106" t="str">
            <v>108360UT</v>
          </cell>
          <cell r="B1106">
            <v>108360</v>
          </cell>
          <cell r="C1106" t="str">
            <v>UT</v>
          </cell>
          <cell r="D1106">
            <v>-3196778.3429166698</v>
          </cell>
          <cell r="F1106" t="str">
            <v>108360UT</v>
          </cell>
          <cell r="G1106">
            <v>108360</v>
          </cell>
          <cell r="H1106" t="str">
            <v>UT</v>
          </cell>
          <cell r="I1106">
            <v>-3196778.3429166698</v>
          </cell>
        </row>
        <row r="1107">
          <cell r="A1107" t="str">
            <v>108360WA</v>
          </cell>
          <cell r="B1107">
            <v>108360</v>
          </cell>
          <cell r="C1107" t="str">
            <v>WA</v>
          </cell>
          <cell r="D1107">
            <v>-188825.33041666701</v>
          </cell>
          <cell r="F1107" t="str">
            <v>108360WA</v>
          </cell>
          <cell r="G1107">
            <v>108360</v>
          </cell>
          <cell r="H1107" t="str">
            <v>WA</v>
          </cell>
          <cell r="I1107">
            <v>-188825.33041666701</v>
          </cell>
        </row>
        <row r="1108">
          <cell r="A1108" t="str">
            <v>108360WYP</v>
          </cell>
          <cell r="B1108">
            <v>108360</v>
          </cell>
          <cell r="C1108" t="str">
            <v>WYP</v>
          </cell>
          <cell r="D1108">
            <v>-1329762.2666666701</v>
          </cell>
          <cell r="F1108" t="str">
            <v>108360WYP</v>
          </cell>
          <cell r="G1108">
            <v>108360</v>
          </cell>
          <cell r="H1108" t="str">
            <v>WYP</v>
          </cell>
          <cell r="I1108">
            <v>-1329762.2666666701</v>
          </cell>
        </row>
        <row r="1109">
          <cell r="A1109" t="str">
            <v>108360WYU</v>
          </cell>
          <cell r="B1109">
            <v>108360</v>
          </cell>
          <cell r="C1109" t="str">
            <v>WYU</v>
          </cell>
          <cell r="D1109">
            <v>-1070731.75833333</v>
          </cell>
          <cell r="F1109" t="str">
            <v>108360WYU</v>
          </cell>
          <cell r="G1109">
            <v>108360</v>
          </cell>
          <cell r="H1109" t="str">
            <v>WYU</v>
          </cell>
          <cell r="I1109">
            <v>-1070731.75833333</v>
          </cell>
        </row>
        <row r="1110">
          <cell r="A1110" t="str">
            <v>108361CA</v>
          </cell>
          <cell r="B1110">
            <v>108361</v>
          </cell>
          <cell r="C1110" t="str">
            <v>CA</v>
          </cell>
          <cell r="D1110">
            <v>-1400095.2666666701</v>
          </cell>
          <cell r="F1110" t="str">
            <v>108361CA</v>
          </cell>
          <cell r="G1110">
            <v>108361</v>
          </cell>
          <cell r="H1110" t="str">
            <v>CA</v>
          </cell>
          <cell r="I1110">
            <v>-1400095.2666666701</v>
          </cell>
        </row>
        <row r="1111">
          <cell r="A1111" t="str">
            <v>108361ID</v>
          </cell>
          <cell r="B1111">
            <v>108361</v>
          </cell>
          <cell r="C1111" t="str">
            <v>ID</v>
          </cell>
          <cell r="D1111">
            <v>-718173.21</v>
          </cell>
          <cell r="F1111" t="str">
            <v>108361ID</v>
          </cell>
          <cell r="G1111">
            <v>108361</v>
          </cell>
          <cell r="H1111" t="str">
            <v>ID</v>
          </cell>
          <cell r="I1111">
            <v>-718173.21</v>
          </cell>
        </row>
        <row r="1112">
          <cell r="A1112" t="str">
            <v>108361OR</v>
          </cell>
          <cell r="B1112">
            <v>108361</v>
          </cell>
          <cell r="C1112" t="str">
            <v>OR</v>
          </cell>
          <cell r="D1112">
            <v>-7717860.3795833299</v>
          </cell>
          <cell r="F1112" t="str">
            <v>108361OR</v>
          </cell>
          <cell r="G1112">
            <v>108361</v>
          </cell>
          <cell r="H1112" t="str">
            <v>OR</v>
          </cell>
          <cell r="I1112">
            <v>-7717860.3795833299</v>
          </cell>
        </row>
        <row r="1113">
          <cell r="A1113" t="str">
            <v>108361UT</v>
          </cell>
          <cell r="B1113">
            <v>108361</v>
          </cell>
          <cell r="C1113" t="str">
            <v>UT</v>
          </cell>
          <cell r="D1113">
            <v>-12060828.8654167</v>
          </cell>
          <cell r="F1113" t="str">
            <v>108361UT</v>
          </cell>
          <cell r="G1113">
            <v>108361</v>
          </cell>
          <cell r="H1113" t="str">
            <v>UT</v>
          </cell>
          <cell r="I1113">
            <v>-12060828.8654167</v>
          </cell>
        </row>
        <row r="1114">
          <cell r="A1114" t="str">
            <v>108361WA</v>
          </cell>
          <cell r="B1114">
            <v>108361</v>
          </cell>
          <cell r="C1114" t="str">
            <v>WA</v>
          </cell>
          <cell r="D1114">
            <v>-1171041.39458333</v>
          </cell>
          <cell r="F1114" t="str">
            <v>108361WA</v>
          </cell>
          <cell r="G1114">
            <v>108361</v>
          </cell>
          <cell r="H1114" t="str">
            <v>WA</v>
          </cell>
          <cell r="I1114">
            <v>-1171041.39458333</v>
          </cell>
        </row>
        <row r="1115">
          <cell r="A1115" t="str">
            <v>108361WYP</v>
          </cell>
          <cell r="B1115">
            <v>108361</v>
          </cell>
          <cell r="C1115" t="str">
            <v>WYP</v>
          </cell>
          <cell r="D1115">
            <v>-3737838.5391666698</v>
          </cell>
          <cell r="F1115" t="str">
            <v>108361WYP</v>
          </cell>
          <cell r="G1115">
            <v>108361</v>
          </cell>
          <cell r="H1115" t="str">
            <v>WYP</v>
          </cell>
          <cell r="I1115">
            <v>-3737838.5391666698</v>
          </cell>
        </row>
        <row r="1116">
          <cell r="A1116" t="str">
            <v>108361WYU</v>
          </cell>
          <cell r="B1116">
            <v>108361</v>
          </cell>
          <cell r="C1116" t="str">
            <v>WYU</v>
          </cell>
          <cell r="D1116">
            <v>-632043.06874999998</v>
          </cell>
          <cell r="F1116" t="str">
            <v>108361WYU</v>
          </cell>
          <cell r="G1116">
            <v>108361</v>
          </cell>
          <cell r="H1116" t="str">
            <v>WYU</v>
          </cell>
          <cell r="I1116">
            <v>-632043.06874999998</v>
          </cell>
        </row>
        <row r="1117">
          <cell r="A1117" t="str">
            <v>108362CA</v>
          </cell>
          <cell r="B1117">
            <v>108362</v>
          </cell>
          <cell r="C1117" t="str">
            <v>CA</v>
          </cell>
          <cell r="D1117">
            <v>-8082577.6741666701</v>
          </cell>
          <cell r="F1117" t="str">
            <v>108362CA</v>
          </cell>
          <cell r="G1117">
            <v>108362</v>
          </cell>
          <cell r="H1117" t="str">
            <v>CA</v>
          </cell>
          <cell r="I1117">
            <v>-8082577.6741666701</v>
          </cell>
        </row>
        <row r="1118">
          <cell r="A1118" t="str">
            <v>108362ID</v>
          </cell>
          <cell r="B1118">
            <v>108362</v>
          </cell>
          <cell r="C1118" t="str">
            <v>ID</v>
          </cell>
          <cell r="D1118">
            <v>-12469624.675000001</v>
          </cell>
          <cell r="F1118" t="str">
            <v>108362ID</v>
          </cell>
          <cell r="G1118">
            <v>108362</v>
          </cell>
          <cell r="H1118" t="str">
            <v>ID</v>
          </cell>
          <cell r="I1118">
            <v>-12469624.675000001</v>
          </cell>
        </row>
        <row r="1119">
          <cell r="A1119" t="str">
            <v>108362OR</v>
          </cell>
          <cell r="B1119">
            <v>108362</v>
          </cell>
          <cell r="C1119" t="str">
            <v>OR</v>
          </cell>
          <cell r="D1119">
            <v>-83180991.265416697</v>
          </cell>
          <cell r="F1119" t="str">
            <v>108362OR</v>
          </cell>
          <cell r="G1119">
            <v>108362</v>
          </cell>
          <cell r="H1119" t="str">
            <v>OR</v>
          </cell>
          <cell r="I1119">
            <v>-83180991.265416697</v>
          </cell>
        </row>
        <row r="1120">
          <cell r="A1120" t="str">
            <v>108362UT</v>
          </cell>
          <cell r="B1120">
            <v>108362</v>
          </cell>
          <cell r="C1120" t="str">
            <v>UT</v>
          </cell>
          <cell r="D1120">
            <v>-117692023.90458301</v>
          </cell>
          <cell r="F1120" t="str">
            <v>108362UT</v>
          </cell>
          <cell r="G1120">
            <v>108362</v>
          </cell>
          <cell r="H1120" t="str">
            <v>UT</v>
          </cell>
          <cell r="I1120">
            <v>-117692023.90458301</v>
          </cell>
        </row>
        <row r="1121">
          <cell r="A1121" t="str">
            <v>108362WA</v>
          </cell>
          <cell r="B1121">
            <v>108362</v>
          </cell>
          <cell r="C1121" t="str">
            <v>WA</v>
          </cell>
          <cell r="D1121">
            <v>-22604181.36375</v>
          </cell>
          <cell r="F1121" t="str">
            <v>108362WA</v>
          </cell>
          <cell r="G1121">
            <v>108362</v>
          </cell>
          <cell r="H1121" t="str">
            <v>WA</v>
          </cell>
          <cell r="I1121">
            <v>-22604181.36375</v>
          </cell>
        </row>
        <row r="1122">
          <cell r="A1122" t="str">
            <v>108362WYP</v>
          </cell>
          <cell r="B1122">
            <v>108362</v>
          </cell>
          <cell r="C1122" t="str">
            <v>WYP</v>
          </cell>
          <cell r="D1122">
            <v>-40369514.2616667</v>
          </cell>
          <cell r="F1122" t="str">
            <v>108362WYP</v>
          </cell>
          <cell r="G1122">
            <v>108362</v>
          </cell>
          <cell r="H1122" t="str">
            <v>WYP</v>
          </cell>
          <cell r="I1122">
            <v>-40369514.2616667</v>
          </cell>
        </row>
        <row r="1123">
          <cell r="A1123" t="str">
            <v>108362WYU</v>
          </cell>
          <cell r="B1123">
            <v>108362</v>
          </cell>
          <cell r="C1123" t="str">
            <v>WYU</v>
          </cell>
          <cell r="D1123">
            <v>-3418260.77041667</v>
          </cell>
          <cell r="F1123" t="str">
            <v>108362WYU</v>
          </cell>
          <cell r="G1123">
            <v>108362</v>
          </cell>
          <cell r="H1123" t="str">
            <v>WYU</v>
          </cell>
          <cell r="I1123">
            <v>-3418260.77041667</v>
          </cell>
        </row>
        <row r="1124">
          <cell r="A1124" t="str">
            <v>108364CA</v>
          </cell>
          <cell r="B1124">
            <v>108364</v>
          </cell>
          <cell r="C1124" t="str">
            <v>CA</v>
          </cell>
          <cell r="D1124">
            <v>-39394376.732916698</v>
          </cell>
          <cell r="F1124" t="str">
            <v>108364CA</v>
          </cell>
          <cell r="G1124">
            <v>108364</v>
          </cell>
          <cell r="H1124" t="str">
            <v>CA</v>
          </cell>
          <cell r="I1124">
            <v>-39394376.732916698</v>
          </cell>
        </row>
        <row r="1125">
          <cell r="A1125" t="str">
            <v>108364ID</v>
          </cell>
          <cell r="B1125">
            <v>108364</v>
          </cell>
          <cell r="C1125" t="str">
            <v>ID</v>
          </cell>
          <cell r="D1125">
            <v>-40137522.157916702</v>
          </cell>
          <cell r="F1125" t="str">
            <v>108364ID</v>
          </cell>
          <cell r="G1125">
            <v>108364</v>
          </cell>
          <cell r="H1125" t="str">
            <v>ID</v>
          </cell>
          <cell r="I1125">
            <v>-40137522.157916702</v>
          </cell>
        </row>
        <row r="1126">
          <cell r="A1126" t="str">
            <v>108364OR</v>
          </cell>
          <cell r="B1126">
            <v>108364</v>
          </cell>
          <cell r="C1126" t="str">
            <v>OR</v>
          </cell>
          <cell r="D1126">
            <v>-262885750.23750001</v>
          </cell>
          <cell r="F1126" t="str">
            <v>108364OR</v>
          </cell>
          <cell r="G1126">
            <v>108364</v>
          </cell>
          <cell r="H1126" t="str">
            <v>OR</v>
          </cell>
          <cell r="I1126">
            <v>-262885750.23750001</v>
          </cell>
        </row>
        <row r="1127">
          <cell r="A1127" t="str">
            <v>108364UT</v>
          </cell>
          <cell r="B1127">
            <v>108364</v>
          </cell>
          <cell r="C1127" t="str">
            <v>UT</v>
          </cell>
          <cell r="D1127">
            <v>-156142515.15333301</v>
          </cell>
          <cell r="F1127" t="str">
            <v>108364UT</v>
          </cell>
          <cell r="G1127">
            <v>108364</v>
          </cell>
          <cell r="H1127" t="str">
            <v>UT</v>
          </cell>
          <cell r="I1127">
            <v>-156142515.15333301</v>
          </cell>
        </row>
        <row r="1128">
          <cell r="A1128" t="str">
            <v>108364WA</v>
          </cell>
          <cell r="B1128">
            <v>108364</v>
          </cell>
          <cell r="C1128" t="str">
            <v>WA</v>
          </cell>
          <cell r="D1128">
            <v>-70090349.525000006</v>
          </cell>
          <cell r="F1128" t="str">
            <v>108364WA</v>
          </cell>
          <cell r="G1128">
            <v>108364</v>
          </cell>
          <cell r="H1128" t="str">
            <v>WA</v>
          </cell>
          <cell r="I1128">
            <v>-70090349.525000006</v>
          </cell>
        </row>
        <row r="1129">
          <cell r="A1129" t="str">
            <v>108364WYP</v>
          </cell>
          <cell r="B1129">
            <v>108364</v>
          </cell>
          <cell r="C1129" t="str">
            <v>WYP</v>
          </cell>
          <cell r="D1129">
            <v>-68594578.427499995</v>
          </cell>
          <cell r="F1129" t="str">
            <v>108364WYP</v>
          </cell>
          <cell r="G1129">
            <v>108364</v>
          </cell>
          <cell r="H1129" t="str">
            <v>WYP</v>
          </cell>
          <cell r="I1129">
            <v>-68594578.427499995</v>
          </cell>
        </row>
        <row r="1130">
          <cell r="A1130" t="str">
            <v>108364WYU</v>
          </cell>
          <cell r="B1130">
            <v>108364</v>
          </cell>
          <cell r="C1130" t="str">
            <v>WYU</v>
          </cell>
          <cell r="D1130">
            <v>-15390553.643750001</v>
          </cell>
          <cell r="F1130" t="str">
            <v>108364WYU</v>
          </cell>
          <cell r="G1130">
            <v>108364</v>
          </cell>
          <cell r="H1130" t="str">
            <v>WYU</v>
          </cell>
          <cell r="I1130">
            <v>-15390553.643750001</v>
          </cell>
        </row>
        <row r="1131">
          <cell r="A1131" t="str">
            <v>108365CA</v>
          </cell>
          <cell r="B1131">
            <v>108365</v>
          </cell>
          <cell r="C1131" t="str">
            <v>CA</v>
          </cell>
          <cell r="D1131">
            <v>-19368148.289999999</v>
          </cell>
          <cell r="F1131" t="str">
            <v>108365CA</v>
          </cell>
          <cell r="G1131">
            <v>108365</v>
          </cell>
          <cell r="H1131" t="str">
            <v>CA</v>
          </cell>
          <cell r="I1131">
            <v>-19368148.289999999</v>
          </cell>
        </row>
        <row r="1132">
          <cell r="A1132" t="str">
            <v>108365ID</v>
          </cell>
          <cell r="B1132">
            <v>108365</v>
          </cell>
          <cell r="C1132" t="str">
            <v>ID</v>
          </cell>
          <cell r="D1132">
            <v>-17272294.864999998</v>
          </cell>
          <cell r="F1132" t="str">
            <v>108365ID</v>
          </cell>
          <cell r="G1132">
            <v>108365</v>
          </cell>
          <cell r="H1132" t="str">
            <v>ID</v>
          </cell>
          <cell r="I1132">
            <v>-17272294.864999998</v>
          </cell>
        </row>
        <row r="1133">
          <cell r="A1133" t="str">
            <v>108365OR</v>
          </cell>
          <cell r="B1133">
            <v>108365</v>
          </cell>
          <cell r="C1133" t="str">
            <v>OR</v>
          </cell>
          <cell r="D1133">
            <v>-133274792.86875001</v>
          </cell>
          <cell r="F1133" t="str">
            <v>108365OR</v>
          </cell>
          <cell r="G1133">
            <v>108365</v>
          </cell>
          <cell r="H1133" t="str">
            <v>OR</v>
          </cell>
          <cell r="I1133">
            <v>-133274792.86875001</v>
          </cell>
        </row>
        <row r="1134">
          <cell r="A1134" t="str">
            <v>108365UT</v>
          </cell>
          <cell r="B1134">
            <v>108365</v>
          </cell>
          <cell r="C1134" t="str">
            <v>UT</v>
          </cell>
          <cell r="D1134">
            <v>-86131035.682500005</v>
          </cell>
          <cell r="F1134" t="str">
            <v>108365UT</v>
          </cell>
          <cell r="G1134">
            <v>108365</v>
          </cell>
          <cell r="H1134" t="str">
            <v>UT</v>
          </cell>
          <cell r="I1134">
            <v>-86131035.682500005</v>
          </cell>
        </row>
        <row r="1135">
          <cell r="A1135" t="str">
            <v>108365WA</v>
          </cell>
          <cell r="B1135">
            <v>108365</v>
          </cell>
          <cell r="C1135" t="str">
            <v>WA</v>
          </cell>
          <cell r="D1135">
            <v>-33979292.852916703</v>
          </cell>
          <cell r="F1135" t="str">
            <v>108365WA</v>
          </cell>
          <cell r="G1135">
            <v>108365</v>
          </cell>
          <cell r="H1135" t="str">
            <v>WA</v>
          </cell>
          <cell r="I1135">
            <v>-33979292.852916703</v>
          </cell>
        </row>
        <row r="1136">
          <cell r="A1136" t="str">
            <v>108365WYP</v>
          </cell>
          <cell r="B1136">
            <v>108365</v>
          </cell>
          <cell r="C1136" t="str">
            <v>WYP</v>
          </cell>
          <cell r="D1136">
            <v>-37443045.28125</v>
          </cell>
          <cell r="F1136" t="str">
            <v>108365WYP</v>
          </cell>
          <cell r="G1136">
            <v>108365</v>
          </cell>
          <cell r="H1136" t="str">
            <v>WYP</v>
          </cell>
          <cell r="I1136">
            <v>-37443045.28125</v>
          </cell>
        </row>
        <row r="1137">
          <cell r="A1137" t="str">
            <v>108365WYU</v>
          </cell>
          <cell r="B1137">
            <v>108365</v>
          </cell>
          <cell r="C1137" t="str">
            <v>WYU</v>
          </cell>
          <cell r="D1137">
            <v>-5065209.0362499999</v>
          </cell>
          <cell r="F1137" t="str">
            <v>108365WYU</v>
          </cell>
          <cell r="G1137">
            <v>108365</v>
          </cell>
          <cell r="H1137" t="str">
            <v>WYU</v>
          </cell>
          <cell r="I1137">
            <v>-5065209.0362499999</v>
          </cell>
        </row>
        <row r="1138">
          <cell r="A1138" t="str">
            <v>108366CA</v>
          </cell>
          <cell r="B1138">
            <v>108366</v>
          </cell>
          <cell r="C1138" t="str">
            <v>CA</v>
          </cell>
          <cell r="D1138">
            <v>-12160555.805416699</v>
          </cell>
          <cell r="F1138" t="str">
            <v>108366CA</v>
          </cell>
          <cell r="G1138">
            <v>108366</v>
          </cell>
          <cell r="H1138" t="str">
            <v>CA</v>
          </cell>
          <cell r="I1138">
            <v>-12160555.805416699</v>
          </cell>
        </row>
        <row r="1139">
          <cell r="A1139" t="str">
            <v>108366ID</v>
          </cell>
          <cell r="B1139">
            <v>108366</v>
          </cell>
          <cell r="C1139" t="str">
            <v>ID</v>
          </cell>
          <cell r="D1139">
            <v>-4436443.6104166703</v>
          </cell>
          <cell r="F1139" t="str">
            <v>108366ID</v>
          </cell>
          <cell r="G1139">
            <v>108366</v>
          </cell>
          <cell r="H1139" t="str">
            <v>ID</v>
          </cell>
          <cell r="I1139">
            <v>-4436443.6104166703</v>
          </cell>
        </row>
        <row r="1140">
          <cell r="A1140" t="str">
            <v>108366OR</v>
          </cell>
          <cell r="B1140">
            <v>108366</v>
          </cell>
          <cell r="C1140" t="str">
            <v>OR</v>
          </cell>
          <cell r="D1140">
            <v>-45604244.6208333</v>
          </cell>
          <cell r="F1140" t="str">
            <v>108366OR</v>
          </cell>
          <cell r="G1140">
            <v>108366</v>
          </cell>
          <cell r="H1140" t="str">
            <v>OR</v>
          </cell>
          <cell r="I1140">
            <v>-45604244.6208333</v>
          </cell>
        </row>
        <row r="1141">
          <cell r="A1141" t="str">
            <v>108366UT</v>
          </cell>
          <cell r="B1141">
            <v>108366</v>
          </cell>
          <cell r="C1141" t="str">
            <v>UT</v>
          </cell>
          <cell r="D1141">
            <v>-81964584.458749995</v>
          </cell>
          <cell r="F1141" t="str">
            <v>108366UT</v>
          </cell>
          <cell r="G1141">
            <v>108366</v>
          </cell>
          <cell r="H1141" t="str">
            <v>UT</v>
          </cell>
          <cell r="I1141">
            <v>-81964584.458749995</v>
          </cell>
        </row>
        <row r="1142">
          <cell r="A1142" t="str">
            <v>108366WA</v>
          </cell>
          <cell r="B1142">
            <v>108366</v>
          </cell>
          <cell r="C1142" t="str">
            <v>WA</v>
          </cell>
          <cell r="D1142">
            <v>-11102967.192500001</v>
          </cell>
          <cell r="F1142" t="str">
            <v>108366WA</v>
          </cell>
          <cell r="G1142">
            <v>108366</v>
          </cell>
          <cell r="H1142" t="str">
            <v>WA</v>
          </cell>
          <cell r="I1142">
            <v>-11102967.192500001</v>
          </cell>
        </row>
        <row r="1143">
          <cell r="A1143" t="str">
            <v>108366WYP</v>
          </cell>
          <cell r="B1143">
            <v>108366</v>
          </cell>
          <cell r="C1143" t="str">
            <v>WYP</v>
          </cell>
          <cell r="D1143">
            <v>-10393997.6108333</v>
          </cell>
          <cell r="F1143" t="str">
            <v>108366WYP</v>
          </cell>
          <cell r="G1143">
            <v>108366</v>
          </cell>
          <cell r="H1143" t="str">
            <v>WYP</v>
          </cell>
          <cell r="I1143">
            <v>-10393997.6108333</v>
          </cell>
        </row>
        <row r="1144">
          <cell r="A1144" t="str">
            <v>108366WYU</v>
          </cell>
          <cell r="B1144">
            <v>108366</v>
          </cell>
          <cell r="C1144" t="str">
            <v>WYU</v>
          </cell>
          <cell r="D1144">
            <v>-3067268.4337499999</v>
          </cell>
          <cell r="F1144" t="str">
            <v>108366WYU</v>
          </cell>
          <cell r="G1144">
            <v>108366</v>
          </cell>
          <cell r="H1144" t="str">
            <v>WYU</v>
          </cell>
          <cell r="I1144">
            <v>-3067268.4337499999</v>
          </cell>
        </row>
        <row r="1145">
          <cell r="A1145" t="str">
            <v>108367CA</v>
          </cell>
          <cell r="B1145">
            <v>108367</v>
          </cell>
          <cell r="C1145" t="str">
            <v>CA</v>
          </cell>
          <cell r="D1145">
            <v>-14169664.815416699</v>
          </cell>
          <cell r="F1145" t="str">
            <v>108367CA</v>
          </cell>
          <cell r="G1145">
            <v>108367</v>
          </cell>
          <cell r="H1145" t="str">
            <v>CA</v>
          </cell>
          <cell r="I1145">
            <v>-14169664.815416699</v>
          </cell>
        </row>
        <row r="1146">
          <cell r="A1146" t="str">
            <v>108367ID</v>
          </cell>
          <cell r="B1146">
            <v>108367</v>
          </cell>
          <cell r="C1146" t="str">
            <v>ID</v>
          </cell>
          <cell r="D1146">
            <v>-13978114.7891667</v>
          </cell>
          <cell r="F1146" t="str">
            <v>108367ID</v>
          </cell>
          <cell r="G1146">
            <v>108367</v>
          </cell>
          <cell r="H1146" t="str">
            <v>ID</v>
          </cell>
          <cell r="I1146">
            <v>-13978114.7891667</v>
          </cell>
        </row>
        <row r="1147">
          <cell r="A1147" t="str">
            <v>108367OR</v>
          </cell>
          <cell r="B1147">
            <v>108367</v>
          </cell>
          <cell r="C1147" t="str">
            <v>OR</v>
          </cell>
          <cell r="D1147">
            <v>-87523291.618333295</v>
          </cell>
          <cell r="F1147" t="str">
            <v>108367OR</v>
          </cell>
          <cell r="G1147">
            <v>108367</v>
          </cell>
          <cell r="H1147" t="str">
            <v>OR</v>
          </cell>
          <cell r="I1147">
            <v>-87523291.618333295</v>
          </cell>
        </row>
        <row r="1148">
          <cell r="A1148" t="str">
            <v>108367UT</v>
          </cell>
          <cell r="B1148">
            <v>108367</v>
          </cell>
          <cell r="C1148" t="str">
            <v>UT</v>
          </cell>
          <cell r="D1148">
            <v>-228669678.719583</v>
          </cell>
          <cell r="F1148" t="str">
            <v>108367UT</v>
          </cell>
          <cell r="G1148">
            <v>108367</v>
          </cell>
          <cell r="H1148" t="str">
            <v>UT</v>
          </cell>
          <cell r="I1148">
            <v>-228669678.719583</v>
          </cell>
        </row>
        <row r="1149">
          <cell r="A1149" t="str">
            <v>108367WA</v>
          </cell>
          <cell r="B1149">
            <v>108367</v>
          </cell>
          <cell r="C1149" t="str">
            <v>WA</v>
          </cell>
          <cell r="D1149">
            <v>-13433851.262499999</v>
          </cell>
          <cell r="F1149" t="str">
            <v>108367WA</v>
          </cell>
          <cell r="G1149">
            <v>108367</v>
          </cell>
          <cell r="H1149" t="str">
            <v>WA</v>
          </cell>
          <cell r="I1149">
            <v>-13433851.262499999</v>
          </cell>
        </row>
        <row r="1150">
          <cell r="A1150" t="str">
            <v>108367WYP</v>
          </cell>
          <cell r="B1150">
            <v>108367</v>
          </cell>
          <cell r="C1150" t="str">
            <v>WYP</v>
          </cell>
          <cell r="D1150">
            <v>-25028247.416250002</v>
          </cell>
          <cell r="F1150" t="str">
            <v>108367WYP</v>
          </cell>
          <cell r="G1150">
            <v>108367</v>
          </cell>
          <cell r="H1150" t="str">
            <v>WYP</v>
          </cell>
          <cell r="I1150">
            <v>-25028247.416250002</v>
          </cell>
        </row>
        <row r="1151">
          <cell r="A1151" t="str">
            <v>108367WYU</v>
          </cell>
          <cell r="B1151">
            <v>108367</v>
          </cell>
          <cell r="C1151" t="str">
            <v>WYU</v>
          </cell>
          <cell r="D1151">
            <v>-15146104.96125</v>
          </cell>
          <cell r="F1151" t="str">
            <v>108367WYU</v>
          </cell>
          <cell r="G1151">
            <v>108367</v>
          </cell>
          <cell r="H1151" t="str">
            <v>WYU</v>
          </cell>
          <cell r="I1151">
            <v>-15146104.96125</v>
          </cell>
        </row>
        <row r="1152">
          <cell r="A1152" t="str">
            <v>108368CA</v>
          </cell>
          <cell r="B1152">
            <v>108368</v>
          </cell>
          <cell r="C1152" t="str">
            <v>CA</v>
          </cell>
          <cell r="D1152">
            <v>-31029676.389583301</v>
          </cell>
          <cell r="F1152" t="str">
            <v>108368CA</v>
          </cell>
          <cell r="G1152">
            <v>108368</v>
          </cell>
          <cell r="H1152" t="str">
            <v>CA</v>
          </cell>
          <cell r="I1152">
            <v>-31029676.389583301</v>
          </cell>
        </row>
        <row r="1153">
          <cell r="A1153" t="str">
            <v>108368ID</v>
          </cell>
          <cell r="B1153">
            <v>108368</v>
          </cell>
          <cell r="C1153" t="str">
            <v>ID</v>
          </cell>
          <cell r="D1153">
            <v>-28945138.1558333</v>
          </cell>
          <cell r="F1153" t="str">
            <v>108368ID</v>
          </cell>
          <cell r="G1153">
            <v>108368</v>
          </cell>
          <cell r="H1153" t="str">
            <v>ID</v>
          </cell>
          <cell r="I1153">
            <v>-28945138.1558333</v>
          </cell>
        </row>
        <row r="1154">
          <cell r="A1154" t="str">
            <v>108368OR</v>
          </cell>
          <cell r="B1154">
            <v>108368</v>
          </cell>
          <cell r="C1154" t="str">
            <v>OR</v>
          </cell>
          <cell r="D1154">
            <v>-236364624.07499999</v>
          </cell>
          <cell r="F1154" t="str">
            <v>108368OR</v>
          </cell>
          <cell r="G1154">
            <v>108368</v>
          </cell>
          <cell r="H1154" t="str">
            <v>OR</v>
          </cell>
          <cell r="I1154">
            <v>-236364624.07499999</v>
          </cell>
        </row>
        <row r="1155">
          <cell r="A1155" t="str">
            <v>108368UT</v>
          </cell>
          <cell r="B1155">
            <v>108368</v>
          </cell>
          <cell r="C1155" t="str">
            <v>UT</v>
          </cell>
          <cell r="D1155">
            <v>-132420698.242083</v>
          </cell>
          <cell r="F1155" t="str">
            <v>108368UT</v>
          </cell>
          <cell r="G1155">
            <v>108368</v>
          </cell>
          <cell r="H1155" t="str">
            <v>UT</v>
          </cell>
          <cell r="I1155">
            <v>-132420698.242083</v>
          </cell>
        </row>
        <row r="1156">
          <cell r="A1156" t="str">
            <v>108368WA</v>
          </cell>
          <cell r="B1156">
            <v>108368</v>
          </cell>
          <cell r="C1156" t="str">
            <v>WA</v>
          </cell>
          <cell r="D1156">
            <v>-60324696.126249999</v>
          </cell>
          <cell r="F1156" t="str">
            <v>108368WA</v>
          </cell>
          <cell r="G1156">
            <v>108368</v>
          </cell>
          <cell r="H1156" t="str">
            <v>WA</v>
          </cell>
          <cell r="I1156">
            <v>-60324696.126249999</v>
          </cell>
        </row>
        <row r="1157">
          <cell r="A1157" t="str">
            <v>108368WYP</v>
          </cell>
          <cell r="B1157">
            <v>108368</v>
          </cell>
          <cell r="C1157" t="str">
            <v>WYP</v>
          </cell>
          <cell r="D1157">
            <v>-42709430.891249999</v>
          </cell>
          <cell r="F1157" t="str">
            <v>108368WYP</v>
          </cell>
          <cell r="G1157">
            <v>108368</v>
          </cell>
          <cell r="H1157" t="str">
            <v>WYP</v>
          </cell>
          <cell r="I1157">
            <v>-42709430.891249999</v>
          </cell>
        </row>
        <row r="1158">
          <cell r="A1158" t="str">
            <v>108368WYU</v>
          </cell>
          <cell r="B1158">
            <v>108368</v>
          </cell>
          <cell r="C1158" t="str">
            <v>WYU</v>
          </cell>
          <cell r="D1158">
            <v>-6814796.3445833297</v>
          </cell>
          <cell r="F1158" t="str">
            <v>108368WYU</v>
          </cell>
          <cell r="G1158">
            <v>108368</v>
          </cell>
          <cell r="H1158" t="str">
            <v>WYU</v>
          </cell>
          <cell r="I1158">
            <v>-6814796.3445833297</v>
          </cell>
        </row>
        <row r="1159">
          <cell r="A1159" t="str">
            <v>108369CA</v>
          </cell>
          <cell r="B1159">
            <v>108369</v>
          </cell>
          <cell r="C1159" t="str">
            <v>CA</v>
          </cell>
          <cell r="D1159">
            <v>-9392009.1841666698</v>
          </cell>
          <cell r="F1159" t="str">
            <v>108369CA</v>
          </cell>
          <cell r="G1159">
            <v>108369</v>
          </cell>
          <cell r="H1159" t="str">
            <v>CA</v>
          </cell>
          <cell r="I1159">
            <v>-9392009.1841666698</v>
          </cell>
        </row>
        <row r="1160">
          <cell r="A1160" t="str">
            <v>108369ID</v>
          </cell>
          <cell r="B1160">
            <v>108369</v>
          </cell>
          <cell r="C1160" t="str">
            <v>ID</v>
          </cell>
          <cell r="D1160">
            <v>-17998483.712916698</v>
          </cell>
          <cell r="F1160" t="str">
            <v>108369ID</v>
          </cell>
          <cell r="G1160">
            <v>108369</v>
          </cell>
          <cell r="H1160" t="str">
            <v>ID</v>
          </cell>
          <cell r="I1160">
            <v>-17998483.712916698</v>
          </cell>
        </row>
        <row r="1161">
          <cell r="A1161" t="str">
            <v>108369OR</v>
          </cell>
          <cell r="B1161">
            <v>108369</v>
          </cell>
          <cell r="C1161" t="str">
            <v>OR</v>
          </cell>
          <cell r="D1161">
            <v>-129099473.49583299</v>
          </cell>
          <cell r="F1161" t="str">
            <v>108369OR</v>
          </cell>
          <cell r="G1161">
            <v>108369</v>
          </cell>
          <cell r="H1161" t="str">
            <v>OR</v>
          </cell>
          <cell r="I1161">
            <v>-129099473.49583299</v>
          </cell>
        </row>
        <row r="1162">
          <cell r="A1162" t="str">
            <v>108369UT</v>
          </cell>
          <cell r="B1162">
            <v>108369</v>
          </cell>
          <cell r="C1162" t="str">
            <v>UT</v>
          </cell>
          <cell r="D1162">
            <v>-108347580.22041699</v>
          </cell>
          <cell r="F1162" t="str">
            <v>108369UT</v>
          </cell>
          <cell r="G1162">
            <v>108369</v>
          </cell>
          <cell r="H1162" t="str">
            <v>UT</v>
          </cell>
          <cell r="I1162">
            <v>-108347580.22041699</v>
          </cell>
        </row>
        <row r="1163">
          <cell r="A1163" t="str">
            <v>108369WA</v>
          </cell>
          <cell r="B1163">
            <v>108369</v>
          </cell>
          <cell r="C1163" t="str">
            <v>WA</v>
          </cell>
          <cell r="D1163">
            <v>-28748083.664999999</v>
          </cell>
          <cell r="F1163" t="str">
            <v>108369WA</v>
          </cell>
          <cell r="G1163">
            <v>108369</v>
          </cell>
          <cell r="H1163" t="str">
            <v>WA</v>
          </cell>
          <cell r="I1163">
            <v>-28748083.664999999</v>
          </cell>
        </row>
        <row r="1164">
          <cell r="A1164" t="str">
            <v>108369WYP</v>
          </cell>
          <cell r="B1164">
            <v>108369</v>
          </cell>
          <cell r="C1164" t="str">
            <v>WYP</v>
          </cell>
          <cell r="D1164">
            <v>-20819634.010416701</v>
          </cell>
          <cell r="F1164" t="str">
            <v>108369WYP</v>
          </cell>
          <cell r="G1164">
            <v>108369</v>
          </cell>
          <cell r="H1164" t="str">
            <v>WYP</v>
          </cell>
          <cell r="I1164">
            <v>-20819634.010416701</v>
          </cell>
        </row>
        <row r="1165">
          <cell r="A1165" t="str">
            <v>108369WYU</v>
          </cell>
          <cell r="B1165">
            <v>108369</v>
          </cell>
          <cell r="C1165" t="str">
            <v>WYU</v>
          </cell>
          <cell r="D1165">
            <v>-4940791.7958333297</v>
          </cell>
          <cell r="F1165" t="str">
            <v>108369WYU</v>
          </cell>
          <cell r="G1165">
            <v>108369</v>
          </cell>
          <cell r="H1165" t="str">
            <v>WYU</v>
          </cell>
          <cell r="I1165">
            <v>-4940791.7958333297</v>
          </cell>
        </row>
        <row r="1166">
          <cell r="A1166" t="str">
            <v>108370CA</v>
          </cell>
          <cell r="B1166">
            <v>108370</v>
          </cell>
          <cell r="C1166" t="str">
            <v>CA</v>
          </cell>
          <cell r="D1166">
            <v>-813001.97458333301</v>
          </cell>
          <cell r="F1166" t="str">
            <v>108370CA</v>
          </cell>
          <cell r="G1166">
            <v>108370</v>
          </cell>
          <cell r="H1166" t="str">
            <v>CA</v>
          </cell>
          <cell r="I1166">
            <v>-813001.97458333301</v>
          </cell>
        </row>
        <row r="1167">
          <cell r="A1167" t="str">
            <v>108370ID</v>
          </cell>
          <cell r="B1167">
            <v>108370</v>
          </cell>
          <cell r="C1167" t="str">
            <v>ID</v>
          </cell>
          <cell r="D1167">
            <v>-10282342.6666667</v>
          </cell>
          <cell r="F1167" t="str">
            <v>108370ID</v>
          </cell>
          <cell r="G1167">
            <v>108370</v>
          </cell>
          <cell r="H1167" t="str">
            <v>ID</v>
          </cell>
          <cell r="I1167">
            <v>-10282342.6666667</v>
          </cell>
        </row>
        <row r="1168">
          <cell r="A1168" t="str">
            <v>108370OR</v>
          </cell>
          <cell r="B1168">
            <v>108370</v>
          </cell>
          <cell r="C1168" t="str">
            <v>OR</v>
          </cell>
          <cell r="D1168">
            <v>-18296630.908333302</v>
          </cell>
          <cell r="F1168" t="str">
            <v>108370OR</v>
          </cell>
          <cell r="G1168">
            <v>108370</v>
          </cell>
          <cell r="H1168" t="str">
            <v>OR</v>
          </cell>
          <cell r="I1168">
            <v>-18296630.908333302</v>
          </cell>
        </row>
        <row r="1169">
          <cell r="A1169" t="str">
            <v>108370UT</v>
          </cell>
          <cell r="B1169">
            <v>108370</v>
          </cell>
          <cell r="C1169" t="str">
            <v>UT</v>
          </cell>
          <cell r="D1169">
            <v>-44027394.235416703</v>
          </cell>
          <cell r="F1169" t="str">
            <v>108370UT</v>
          </cell>
          <cell r="G1169">
            <v>108370</v>
          </cell>
          <cell r="H1169" t="str">
            <v>UT</v>
          </cell>
          <cell r="I1169">
            <v>-44027394.235416703</v>
          </cell>
        </row>
        <row r="1170">
          <cell r="A1170" t="str">
            <v>108370WA</v>
          </cell>
          <cell r="B1170">
            <v>108370</v>
          </cell>
          <cell r="C1170" t="str">
            <v>WA</v>
          </cell>
          <cell r="D1170">
            <v>-5191159.1912500001</v>
          </cell>
          <cell r="F1170" t="str">
            <v>108370WA</v>
          </cell>
          <cell r="G1170">
            <v>108370</v>
          </cell>
          <cell r="H1170" t="str">
            <v>WA</v>
          </cell>
          <cell r="I1170">
            <v>-5191159.1912500001</v>
          </cell>
        </row>
        <row r="1171">
          <cell r="A1171" t="str">
            <v>108370WYP</v>
          </cell>
          <cell r="B1171">
            <v>108370</v>
          </cell>
          <cell r="C1171" t="str">
            <v>WYP</v>
          </cell>
          <cell r="D1171">
            <v>-5066260.3291666703</v>
          </cell>
          <cell r="F1171" t="str">
            <v>108370WYP</v>
          </cell>
          <cell r="G1171">
            <v>108370</v>
          </cell>
          <cell r="H1171" t="str">
            <v>WYP</v>
          </cell>
          <cell r="I1171">
            <v>-5066260.3291666703</v>
          </cell>
        </row>
        <row r="1172">
          <cell r="A1172" t="str">
            <v>108370WYU</v>
          </cell>
          <cell r="B1172">
            <v>108370</v>
          </cell>
          <cell r="C1172" t="str">
            <v>WYU</v>
          </cell>
          <cell r="D1172">
            <v>-1226582.48958333</v>
          </cell>
          <cell r="F1172" t="str">
            <v>108370WYU</v>
          </cell>
          <cell r="G1172">
            <v>108370</v>
          </cell>
          <cell r="H1172" t="str">
            <v>WYU</v>
          </cell>
          <cell r="I1172">
            <v>-1226582.48958333</v>
          </cell>
        </row>
        <row r="1173">
          <cell r="A1173" t="str">
            <v>108371CA</v>
          </cell>
          <cell r="B1173">
            <v>108371</v>
          </cell>
          <cell r="C1173" t="str">
            <v>CA</v>
          </cell>
          <cell r="D1173">
            <v>-212428.85833333299</v>
          </cell>
          <cell r="F1173" t="str">
            <v>108371CA</v>
          </cell>
          <cell r="G1173">
            <v>108371</v>
          </cell>
          <cell r="H1173" t="str">
            <v>CA</v>
          </cell>
          <cell r="I1173">
            <v>-212428.85833333299</v>
          </cell>
        </row>
        <row r="1174">
          <cell r="A1174" t="str">
            <v>108371ID</v>
          </cell>
          <cell r="B1174">
            <v>108371</v>
          </cell>
          <cell r="C1174" t="str">
            <v>ID</v>
          </cell>
          <cell r="D1174">
            <v>-142239.31458333301</v>
          </cell>
          <cell r="F1174" t="str">
            <v>108371ID</v>
          </cell>
          <cell r="G1174">
            <v>108371</v>
          </cell>
          <cell r="H1174" t="str">
            <v>ID</v>
          </cell>
          <cell r="I1174">
            <v>-142239.31458333301</v>
          </cell>
        </row>
        <row r="1175">
          <cell r="A1175" t="str">
            <v>108371OR</v>
          </cell>
          <cell r="B1175">
            <v>108371</v>
          </cell>
          <cell r="C1175" t="str">
            <v>OR</v>
          </cell>
          <cell r="D1175">
            <v>-2131808.66791667</v>
          </cell>
          <cell r="F1175" t="str">
            <v>108371OR</v>
          </cell>
          <cell r="G1175">
            <v>108371</v>
          </cell>
          <cell r="H1175" t="str">
            <v>OR</v>
          </cell>
          <cell r="I1175">
            <v>-2131808.66791667</v>
          </cell>
        </row>
        <row r="1176">
          <cell r="A1176" t="str">
            <v>108371UT</v>
          </cell>
          <cell r="B1176">
            <v>108371</v>
          </cell>
          <cell r="C1176" t="str">
            <v>UT</v>
          </cell>
          <cell r="D1176">
            <v>-3381442.4216666701</v>
          </cell>
          <cell r="F1176" t="str">
            <v>108371UT</v>
          </cell>
          <cell r="G1176">
            <v>108371</v>
          </cell>
          <cell r="H1176" t="str">
            <v>UT</v>
          </cell>
          <cell r="I1176">
            <v>-3381442.4216666701</v>
          </cell>
        </row>
        <row r="1177">
          <cell r="A1177" t="str">
            <v>108371WA</v>
          </cell>
          <cell r="B1177">
            <v>108371</v>
          </cell>
          <cell r="C1177" t="str">
            <v>WA</v>
          </cell>
          <cell r="D1177">
            <v>-363576.64541666699</v>
          </cell>
          <cell r="F1177" t="str">
            <v>108371WA</v>
          </cell>
          <cell r="G1177">
            <v>108371</v>
          </cell>
          <cell r="H1177" t="str">
            <v>WA</v>
          </cell>
          <cell r="I1177">
            <v>-363576.64541666699</v>
          </cell>
        </row>
        <row r="1178">
          <cell r="A1178" t="str">
            <v>108371WYP</v>
          </cell>
          <cell r="B1178">
            <v>108371</v>
          </cell>
          <cell r="C1178" t="str">
            <v>WYP</v>
          </cell>
          <cell r="D1178">
            <v>-889926.14041666698</v>
          </cell>
          <cell r="F1178" t="str">
            <v>108371WYP</v>
          </cell>
          <cell r="G1178">
            <v>108371</v>
          </cell>
          <cell r="H1178" t="str">
            <v>WYP</v>
          </cell>
          <cell r="I1178">
            <v>-889926.14041666698</v>
          </cell>
        </row>
        <row r="1179">
          <cell r="A1179" t="str">
            <v>108371WYU</v>
          </cell>
          <cell r="B1179">
            <v>108371</v>
          </cell>
          <cell r="C1179" t="str">
            <v>WYU</v>
          </cell>
          <cell r="D1179">
            <v>-148478.593333333</v>
          </cell>
          <cell r="F1179" t="str">
            <v>108371WYU</v>
          </cell>
          <cell r="G1179">
            <v>108371</v>
          </cell>
          <cell r="H1179" t="str">
            <v>WYU</v>
          </cell>
          <cell r="I1179">
            <v>-148478.593333333</v>
          </cell>
        </row>
        <row r="1180">
          <cell r="A1180" t="str">
            <v>108373CA</v>
          </cell>
          <cell r="B1180">
            <v>108373</v>
          </cell>
          <cell r="C1180" t="str">
            <v>CA</v>
          </cell>
          <cell r="D1180">
            <v>-598655.18541666702</v>
          </cell>
          <cell r="F1180" t="str">
            <v>108373CA</v>
          </cell>
          <cell r="G1180">
            <v>108373</v>
          </cell>
          <cell r="H1180" t="str">
            <v>CA</v>
          </cell>
          <cell r="I1180">
            <v>-598655.18541666702</v>
          </cell>
        </row>
        <row r="1181">
          <cell r="A1181" t="str">
            <v>108373ID</v>
          </cell>
          <cell r="B1181">
            <v>108373</v>
          </cell>
          <cell r="C1181" t="str">
            <v>ID</v>
          </cell>
          <cell r="D1181">
            <v>-457712.31291666703</v>
          </cell>
          <cell r="F1181" t="str">
            <v>108373ID</v>
          </cell>
          <cell r="G1181">
            <v>108373</v>
          </cell>
          <cell r="H1181" t="str">
            <v>ID</v>
          </cell>
          <cell r="I1181">
            <v>-457712.31291666703</v>
          </cell>
        </row>
        <row r="1182">
          <cell r="A1182" t="str">
            <v>108373OR</v>
          </cell>
          <cell r="B1182">
            <v>108373</v>
          </cell>
          <cell r="C1182" t="str">
            <v>OR</v>
          </cell>
          <cell r="D1182">
            <v>-11168230.268750001</v>
          </cell>
          <cell r="F1182" t="str">
            <v>108373OR</v>
          </cell>
          <cell r="G1182">
            <v>108373</v>
          </cell>
          <cell r="H1182" t="str">
            <v>OR</v>
          </cell>
          <cell r="I1182">
            <v>-11168230.268750001</v>
          </cell>
        </row>
        <row r="1183">
          <cell r="A1183" t="str">
            <v>108373UT</v>
          </cell>
          <cell r="B1183">
            <v>108373</v>
          </cell>
          <cell r="C1183" t="str">
            <v>UT</v>
          </cell>
          <cell r="D1183">
            <v>-12538896.987083299</v>
          </cell>
          <cell r="F1183" t="str">
            <v>108373UT</v>
          </cell>
          <cell r="G1183">
            <v>108373</v>
          </cell>
          <cell r="H1183" t="str">
            <v>UT</v>
          </cell>
          <cell r="I1183">
            <v>-12538896.987083299</v>
          </cell>
        </row>
        <row r="1184">
          <cell r="A1184" t="str">
            <v>108373WA</v>
          </cell>
          <cell r="B1184">
            <v>108373</v>
          </cell>
          <cell r="C1184" t="str">
            <v>WA</v>
          </cell>
          <cell r="D1184">
            <v>-2184290.3416666701</v>
          </cell>
          <cell r="F1184" t="str">
            <v>108373WA</v>
          </cell>
          <cell r="G1184">
            <v>108373</v>
          </cell>
          <cell r="H1184" t="str">
            <v>WA</v>
          </cell>
          <cell r="I1184">
            <v>-2184290.3416666701</v>
          </cell>
        </row>
        <row r="1185">
          <cell r="A1185" t="str">
            <v>108373WYP</v>
          </cell>
          <cell r="B1185">
            <v>108373</v>
          </cell>
          <cell r="C1185" t="str">
            <v>WYP</v>
          </cell>
          <cell r="D1185">
            <v>-3547400.0816666698</v>
          </cell>
          <cell r="F1185" t="str">
            <v>108373WYP</v>
          </cell>
          <cell r="G1185">
            <v>108373</v>
          </cell>
          <cell r="H1185" t="str">
            <v>WYP</v>
          </cell>
          <cell r="I1185">
            <v>-3547400.0816666698</v>
          </cell>
        </row>
        <row r="1186">
          <cell r="A1186" t="str">
            <v>108373WYU</v>
          </cell>
          <cell r="B1186">
            <v>108373</v>
          </cell>
          <cell r="C1186" t="str">
            <v>WYU</v>
          </cell>
          <cell r="D1186">
            <v>-1147095.8291666701</v>
          </cell>
          <cell r="F1186" t="str">
            <v>108373WYU</v>
          </cell>
          <cell r="G1186">
            <v>108373</v>
          </cell>
          <cell r="H1186" t="str">
            <v>WYU</v>
          </cell>
          <cell r="I1186">
            <v>-1147095.8291666701</v>
          </cell>
        </row>
        <row r="1187">
          <cell r="A1187" t="str">
            <v>111390OR</v>
          </cell>
          <cell r="B1187">
            <v>111390</v>
          </cell>
          <cell r="C1187" t="str">
            <v>OR</v>
          </cell>
          <cell r="D1187">
            <v>0</v>
          </cell>
          <cell r="F1187" t="str">
            <v>111390OR</v>
          </cell>
          <cell r="G1187">
            <v>111390</v>
          </cell>
          <cell r="H1187" t="str">
            <v>OR</v>
          </cell>
          <cell r="I1187">
            <v>0</v>
          </cell>
        </row>
        <row r="1188">
          <cell r="A1188" t="str">
            <v>111390SG</v>
          </cell>
          <cell r="B1188">
            <v>111390</v>
          </cell>
          <cell r="C1188" t="str">
            <v>SG</v>
          </cell>
          <cell r="D1188">
            <v>0</v>
          </cell>
          <cell r="F1188" t="str">
            <v>111390SG</v>
          </cell>
          <cell r="G1188">
            <v>111390</v>
          </cell>
          <cell r="H1188" t="str">
            <v>SG</v>
          </cell>
          <cell r="I1188">
            <v>0</v>
          </cell>
        </row>
        <row r="1189">
          <cell r="A1189" t="str">
            <v>111390SO</v>
          </cell>
          <cell r="B1189">
            <v>111390</v>
          </cell>
          <cell r="C1189" t="str">
            <v>SO</v>
          </cell>
          <cell r="D1189">
            <v>0</v>
          </cell>
          <cell r="F1189" t="str">
            <v>111390SO</v>
          </cell>
          <cell r="G1189">
            <v>111390</v>
          </cell>
          <cell r="H1189" t="str">
            <v>SO</v>
          </cell>
          <cell r="I1189">
            <v>0</v>
          </cell>
        </row>
        <row r="1190">
          <cell r="A1190" t="str">
            <v>111390WYP</v>
          </cell>
          <cell r="B1190">
            <v>111390</v>
          </cell>
          <cell r="C1190" t="str">
            <v>WYP</v>
          </cell>
          <cell r="D1190">
            <v>0</v>
          </cell>
          <cell r="F1190" t="str">
            <v>111390WYP</v>
          </cell>
          <cell r="G1190">
            <v>111390</v>
          </cell>
          <cell r="H1190" t="str">
            <v>WYP</v>
          </cell>
          <cell r="I1190">
            <v>0</v>
          </cell>
        </row>
        <row r="1191">
          <cell r="A1191" t="str">
            <v>254105TROJP</v>
          </cell>
          <cell r="B1191">
            <v>254105</v>
          </cell>
          <cell r="C1191" t="str">
            <v>TROJP</v>
          </cell>
          <cell r="D1191">
            <v>0</v>
          </cell>
          <cell r="F1191" t="str">
            <v>254105TROJP</v>
          </cell>
          <cell r="G1191">
            <v>254105</v>
          </cell>
          <cell r="H1191" t="str">
            <v>TROJP</v>
          </cell>
          <cell r="I1191">
            <v>0</v>
          </cell>
        </row>
        <row r="1192">
          <cell r="A1192" t="str">
            <v>1011390CAGE</v>
          </cell>
          <cell r="B1192">
            <v>1011390</v>
          </cell>
          <cell r="C1192" t="str">
            <v>CAGE</v>
          </cell>
          <cell r="D1192">
            <v>7844631.4050000003</v>
          </cell>
          <cell r="F1192" t="str">
            <v>1011390CAGE</v>
          </cell>
          <cell r="G1192">
            <v>1011390</v>
          </cell>
          <cell r="H1192" t="str">
            <v>CAGE</v>
          </cell>
          <cell r="I1192">
            <v>7844631.4050000003</v>
          </cell>
        </row>
        <row r="1193">
          <cell r="A1193" t="str">
            <v>1011390CAGW</v>
          </cell>
          <cell r="B1193">
            <v>1011390</v>
          </cell>
          <cell r="C1193" t="str">
            <v>CAGW</v>
          </cell>
          <cell r="D1193">
            <v>3255145.52208333</v>
          </cell>
          <cell r="F1193" t="str">
            <v>1011390CAGW</v>
          </cell>
          <cell r="G1193">
            <v>1011390</v>
          </cell>
          <cell r="H1193" t="str">
            <v>CAGW</v>
          </cell>
          <cell r="I1193">
            <v>3255145.52208333</v>
          </cell>
        </row>
        <row r="1194">
          <cell r="A1194" t="str">
            <v>1011390OR</v>
          </cell>
          <cell r="B1194">
            <v>1011390</v>
          </cell>
          <cell r="C1194" t="str">
            <v>OR</v>
          </cell>
          <cell r="D1194">
            <v>1369164.7554166701</v>
          </cell>
          <cell r="F1194" t="str">
            <v>1011390OR</v>
          </cell>
          <cell r="G1194">
            <v>1011390</v>
          </cell>
          <cell r="H1194" t="str">
            <v>OR</v>
          </cell>
          <cell r="I1194">
            <v>1369164.7554166701</v>
          </cell>
        </row>
        <row r="1195">
          <cell r="A1195" t="str">
            <v>1011390SO</v>
          </cell>
          <cell r="B1195">
            <v>1011390</v>
          </cell>
          <cell r="C1195" t="str">
            <v>SO</v>
          </cell>
          <cell r="D1195">
            <v>2156216.7712500002</v>
          </cell>
          <cell r="F1195" t="str">
            <v>1011390SO</v>
          </cell>
          <cell r="G1195">
            <v>1011390</v>
          </cell>
          <cell r="H1195" t="str">
            <v>SO</v>
          </cell>
          <cell r="I1195">
            <v>2156216.7712500002</v>
          </cell>
        </row>
        <row r="1196">
          <cell r="A1196" t="str">
            <v>1011390UT</v>
          </cell>
          <cell r="B1196">
            <v>1011390</v>
          </cell>
          <cell r="C1196" t="str">
            <v>UT</v>
          </cell>
          <cell r="D1196">
            <v>3292376.0366666699</v>
          </cell>
          <cell r="F1196" t="str">
            <v>1011390UT</v>
          </cell>
          <cell r="G1196">
            <v>1011390</v>
          </cell>
          <cell r="H1196" t="str">
            <v>UT</v>
          </cell>
          <cell r="I1196">
            <v>3292376.0366666699</v>
          </cell>
        </row>
        <row r="1197">
          <cell r="A1197" t="str">
            <v>1011390WYP</v>
          </cell>
          <cell r="B1197">
            <v>1011390</v>
          </cell>
          <cell r="C1197" t="str">
            <v>WYP</v>
          </cell>
          <cell r="D1197">
            <v>0</v>
          </cell>
          <cell r="F1197" t="str">
            <v>1011390WYP</v>
          </cell>
          <cell r="G1197">
            <v>1011390</v>
          </cell>
          <cell r="H1197" t="str">
            <v>WYP</v>
          </cell>
          <cell r="I1197">
            <v>0</v>
          </cell>
        </row>
        <row r="1198">
          <cell r="A1198" t="str">
            <v>108DPCA</v>
          </cell>
          <cell r="B1198" t="str">
            <v>108DP</v>
          </cell>
          <cell r="C1198" t="str">
            <v>CA</v>
          </cell>
          <cell r="D1198">
            <v>274877.01250000001</v>
          </cell>
          <cell r="F1198" t="str">
            <v>108DPCA</v>
          </cell>
          <cell r="G1198" t="str">
            <v>108DP</v>
          </cell>
          <cell r="H1198" t="str">
            <v>CA</v>
          </cell>
          <cell r="I1198">
            <v>274877.01250000001</v>
          </cell>
        </row>
        <row r="1199">
          <cell r="A1199" t="str">
            <v>108DPID</v>
          </cell>
          <cell r="B1199" t="str">
            <v>108DP</v>
          </cell>
          <cell r="C1199" t="str">
            <v>ID</v>
          </cell>
          <cell r="D1199">
            <v>330098.72583333298</v>
          </cell>
          <cell r="F1199" t="str">
            <v>108DPID</v>
          </cell>
          <cell r="G1199" t="str">
            <v>108DP</v>
          </cell>
          <cell r="H1199" t="str">
            <v>ID</v>
          </cell>
          <cell r="I1199">
            <v>330098.72583333298</v>
          </cell>
        </row>
        <row r="1200">
          <cell r="A1200" t="str">
            <v>108DPOR</v>
          </cell>
          <cell r="B1200" t="str">
            <v>108DP</v>
          </cell>
          <cell r="C1200" t="str">
            <v>OR</v>
          </cell>
          <cell r="D1200">
            <v>1019213.0958333299</v>
          </cell>
          <cell r="F1200" t="str">
            <v>108DPOR</v>
          </cell>
          <cell r="G1200" t="str">
            <v>108DP</v>
          </cell>
          <cell r="H1200" t="str">
            <v>OR</v>
          </cell>
          <cell r="I1200">
            <v>1019213.0958333299</v>
          </cell>
        </row>
        <row r="1201">
          <cell r="A1201" t="str">
            <v>108DPUT</v>
          </cell>
          <cell r="B1201" t="str">
            <v>108DP</v>
          </cell>
          <cell r="C1201" t="str">
            <v>UT</v>
          </cell>
          <cell r="D1201">
            <v>3397107.4558333298</v>
          </cell>
          <cell r="F1201" t="str">
            <v>108DPUT</v>
          </cell>
          <cell r="G1201" t="str">
            <v>108DP</v>
          </cell>
          <cell r="H1201" t="str">
            <v>UT</v>
          </cell>
          <cell r="I1201">
            <v>3397107.4558333298</v>
          </cell>
        </row>
        <row r="1202">
          <cell r="A1202" t="str">
            <v>108DPWA</v>
          </cell>
          <cell r="B1202" t="str">
            <v>108DP</v>
          </cell>
          <cell r="C1202" t="str">
            <v>WA</v>
          </cell>
          <cell r="D1202">
            <v>399118.74666666699</v>
          </cell>
          <cell r="F1202" t="str">
            <v>108DPWA</v>
          </cell>
          <cell r="G1202" t="str">
            <v>108DP</v>
          </cell>
          <cell r="H1202" t="str">
            <v>WA</v>
          </cell>
          <cell r="I1202">
            <v>399118.74666666699</v>
          </cell>
        </row>
        <row r="1203">
          <cell r="A1203" t="str">
            <v>108DPWYP</v>
          </cell>
          <cell r="B1203" t="str">
            <v>108DP</v>
          </cell>
          <cell r="C1203" t="str">
            <v>WYP</v>
          </cell>
          <cell r="D1203">
            <v>158169.95666666701</v>
          </cell>
          <cell r="F1203" t="str">
            <v>108DPWYP</v>
          </cell>
          <cell r="G1203" t="str">
            <v>108DP</v>
          </cell>
          <cell r="H1203" t="str">
            <v>WYP</v>
          </cell>
          <cell r="I1203">
            <v>158169.95666666701</v>
          </cell>
        </row>
        <row r="1204">
          <cell r="A1204" t="str">
            <v>108DPWYU</v>
          </cell>
          <cell r="B1204" t="str">
            <v>108DP</v>
          </cell>
          <cell r="C1204" t="str">
            <v>WYU</v>
          </cell>
          <cell r="D1204">
            <v>392557.625</v>
          </cell>
          <cell r="F1204" t="str">
            <v>108DPWYU</v>
          </cell>
          <cell r="G1204" t="str">
            <v>108DP</v>
          </cell>
          <cell r="H1204" t="str">
            <v>WYU</v>
          </cell>
          <cell r="I1204">
            <v>392557.625</v>
          </cell>
        </row>
        <row r="1205">
          <cell r="A1205" t="str">
            <v>108GPCA</v>
          </cell>
          <cell r="B1205" t="str">
            <v>108GP</v>
          </cell>
          <cell r="C1205" t="str">
            <v>CA</v>
          </cell>
          <cell r="D1205">
            <v>-7328433.6220833296</v>
          </cell>
          <cell r="F1205" t="str">
            <v>108GPCA</v>
          </cell>
          <cell r="G1205" t="str">
            <v>108GP</v>
          </cell>
          <cell r="H1205" t="str">
            <v>CA</v>
          </cell>
          <cell r="I1205">
            <v>-7328433.6220833296</v>
          </cell>
        </row>
        <row r="1206">
          <cell r="A1206" t="str">
            <v>108GPCAEE</v>
          </cell>
          <cell r="B1206" t="str">
            <v>108GP</v>
          </cell>
          <cell r="C1206" t="str">
            <v>CAEE</v>
          </cell>
          <cell r="D1206">
            <v>-1611089.4541666701</v>
          </cell>
          <cell r="F1206" t="str">
            <v>108GPCAEE</v>
          </cell>
          <cell r="G1206" t="str">
            <v>108GP</v>
          </cell>
          <cell r="H1206" t="str">
            <v>CAEE</v>
          </cell>
          <cell r="I1206">
            <v>-1611089.4541666701</v>
          </cell>
        </row>
        <row r="1207">
          <cell r="A1207" t="str">
            <v>108GPCAGE</v>
          </cell>
          <cell r="B1207" t="str">
            <v>108GP</v>
          </cell>
          <cell r="C1207" t="str">
            <v>CAGE</v>
          </cell>
          <cell r="D1207">
            <v>-78029207.081666693</v>
          </cell>
          <cell r="F1207" t="str">
            <v>108GPCAGE</v>
          </cell>
          <cell r="G1207" t="str">
            <v>108GP</v>
          </cell>
          <cell r="H1207" t="str">
            <v>CAGE</v>
          </cell>
          <cell r="I1207">
            <v>-78029207.081666693</v>
          </cell>
        </row>
        <row r="1208">
          <cell r="A1208" t="str">
            <v>108GPCAGW</v>
          </cell>
          <cell r="B1208" t="str">
            <v>108GP</v>
          </cell>
          <cell r="C1208" t="str">
            <v>CAGW</v>
          </cell>
          <cell r="D1208">
            <v>-30818110.5233333</v>
          </cell>
          <cell r="F1208" t="str">
            <v>108GPCAGW</v>
          </cell>
          <cell r="G1208" t="str">
            <v>108GP</v>
          </cell>
          <cell r="H1208" t="str">
            <v>CAGW</v>
          </cell>
          <cell r="I1208">
            <v>-30818110.5233333</v>
          </cell>
        </row>
        <row r="1209">
          <cell r="A1209" t="str">
            <v>108GPCN</v>
          </cell>
          <cell r="B1209" t="str">
            <v>108GP</v>
          </cell>
          <cell r="C1209" t="str">
            <v>CN</v>
          </cell>
          <cell r="D1209">
            <v>-6465184.4737499999</v>
          </cell>
          <cell r="F1209" t="str">
            <v>108GPCN</v>
          </cell>
          <cell r="G1209" t="str">
            <v>108GP</v>
          </cell>
          <cell r="H1209" t="str">
            <v>CN</v>
          </cell>
          <cell r="I1209">
            <v>-6465184.4737499999</v>
          </cell>
        </row>
        <row r="1210">
          <cell r="A1210" t="str">
            <v>108GPID</v>
          </cell>
          <cell r="B1210" t="str">
            <v>108GP</v>
          </cell>
          <cell r="C1210" t="str">
            <v>ID</v>
          </cell>
          <cell r="D1210">
            <v>-16632895.6445833</v>
          </cell>
          <cell r="F1210" t="str">
            <v>108GPID</v>
          </cell>
          <cell r="G1210" t="str">
            <v>108GP</v>
          </cell>
          <cell r="H1210" t="str">
            <v>ID</v>
          </cell>
          <cell r="I1210">
            <v>-16632895.6445833</v>
          </cell>
        </row>
        <row r="1211">
          <cell r="A1211" t="str">
            <v>108GPJBG</v>
          </cell>
          <cell r="B1211" t="str">
            <v>108GP</v>
          </cell>
          <cell r="C1211" t="str">
            <v>JBG</v>
          </cell>
          <cell r="D1211">
            <v>-6621868.3475000001</v>
          </cell>
          <cell r="F1211" t="str">
            <v>108GPJBG</v>
          </cell>
          <cell r="G1211" t="str">
            <v>108GP</v>
          </cell>
          <cell r="H1211" t="str">
            <v>JBG</v>
          </cell>
          <cell r="I1211">
            <v>-6621868.3475000001</v>
          </cell>
        </row>
        <row r="1212">
          <cell r="A1212" t="str">
            <v>108GPOR</v>
          </cell>
          <cell r="B1212" t="str">
            <v>108GP</v>
          </cell>
          <cell r="C1212" t="str">
            <v>OR</v>
          </cell>
          <cell r="D1212">
            <v>-82128053.929166704</v>
          </cell>
          <cell r="F1212" t="str">
            <v>108GPOR</v>
          </cell>
          <cell r="G1212" t="str">
            <v>108GP</v>
          </cell>
          <cell r="H1212" t="str">
            <v>OR</v>
          </cell>
          <cell r="I1212">
            <v>-82128053.929166704</v>
          </cell>
        </row>
        <row r="1213">
          <cell r="A1213" t="str">
            <v>108GPSG</v>
          </cell>
          <cell r="B1213" t="str">
            <v>108GP</v>
          </cell>
          <cell r="C1213" t="str">
            <v>SG</v>
          </cell>
          <cell r="D1213">
            <v>33673.96</v>
          </cell>
          <cell r="F1213" t="str">
            <v>108GPSG</v>
          </cell>
          <cell r="G1213" t="str">
            <v>108GP</v>
          </cell>
          <cell r="H1213" t="str">
            <v>SG</v>
          </cell>
          <cell r="I1213">
            <v>33673.96</v>
          </cell>
        </row>
        <row r="1214">
          <cell r="A1214" t="str">
            <v>108GPSO</v>
          </cell>
          <cell r="B1214" t="str">
            <v>108GP</v>
          </cell>
          <cell r="C1214" t="str">
            <v>SO</v>
          </cell>
          <cell r="D1214">
            <v>-110774382.87791701</v>
          </cell>
          <cell r="F1214" t="str">
            <v>108GPSO</v>
          </cell>
          <cell r="G1214" t="str">
            <v>108GP</v>
          </cell>
          <cell r="H1214" t="str">
            <v>SO</v>
          </cell>
          <cell r="I1214">
            <v>-110774382.87791701</v>
          </cell>
        </row>
        <row r="1215">
          <cell r="A1215" t="str">
            <v>108GPUT</v>
          </cell>
          <cell r="B1215" t="str">
            <v>108GP</v>
          </cell>
          <cell r="C1215" t="str">
            <v>UT</v>
          </cell>
          <cell r="D1215">
            <v>-83499324.929166704</v>
          </cell>
          <cell r="F1215" t="str">
            <v>108GPUT</v>
          </cell>
          <cell r="G1215" t="str">
            <v>108GP</v>
          </cell>
          <cell r="H1215" t="str">
            <v>UT</v>
          </cell>
          <cell r="I1215">
            <v>-83499324.929166704</v>
          </cell>
        </row>
        <row r="1216">
          <cell r="A1216" t="str">
            <v>108GPWA</v>
          </cell>
          <cell r="B1216" t="str">
            <v>108GP</v>
          </cell>
          <cell r="C1216" t="str">
            <v>WA</v>
          </cell>
          <cell r="D1216">
            <v>-23889924.704999998</v>
          </cell>
          <cell r="F1216" t="str">
            <v>108GPWA</v>
          </cell>
          <cell r="G1216" t="str">
            <v>108GP</v>
          </cell>
          <cell r="H1216" t="str">
            <v>WA</v>
          </cell>
          <cell r="I1216">
            <v>-23889924.704999998</v>
          </cell>
        </row>
        <row r="1217">
          <cell r="A1217" t="str">
            <v>108GPWYP</v>
          </cell>
          <cell r="B1217" t="str">
            <v>108GP</v>
          </cell>
          <cell r="C1217" t="str">
            <v>WYP</v>
          </cell>
          <cell r="D1217">
            <v>-23310428.82</v>
          </cell>
          <cell r="F1217" t="str">
            <v>108GPWYP</v>
          </cell>
          <cell r="G1217" t="str">
            <v>108GP</v>
          </cell>
          <cell r="H1217" t="str">
            <v>WYP</v>
          </cell>
          <cell r="I1217">
            <v>-23310428.82</v>
          </cell>
        </row>
        <row r="1218">
          <cell r="A1218" t="str">
            <v>108GPWYU</v>
          </cell>
          <cell r="B1218" t="str">
            <v>108GP</v>
          </cell>
          <cell r="C1218" t="str">
            <v>WYU</v>
          </cell>
          <cell r="D1218">
            <v>-5677836.53083333</v>
          </cell>
          <cell r="F1218" t="str">
            <v>108GPWYU</v>
          </cell>
          <cell r="G1218" t="str">
            <v>108GP</v>
          </cell>
          <cell r="H1218" t="str">
            <v>WYU</v>
          </cell>
          <cell r="I1218">
            <v>-5677836.53083333</v>
          </cell>
        </row>
        <row r="1219">
          <cell r="A1219" t="str">
            <v>108HPCAGE</v>
          </cell>
          <cell r="B1219" t="str">
            <v>108HP</v>
          </cell>
          <cell r="C1219" t="str">
            <v>CAGE</v>
          </cell>
          <cell r="D1219">
            <v>-84244031.630833298</v>
          </cell>
          <cell r="F1219" t="str">
            <v>108HPCAGE</v>
          </cell>
          <cell r="G1219" t="str">
            <v>108HP</v>
          </cell>
          <cell r="H1219" t="str">
            <v>CAGE</v>
          </cell>
          <cell r="I1219">
            <v>-84244031.630833298</v>
          </cell>
        </row>
        <row r="1220">
          <cell r="A1220" t="str">
            <v>108HPCAGW</v>
          </cell>
          <cell r="B1220" t="str">
            <v>108HP</v>
          </cell>
          <cell r="C1220" t="str">
            <v>CAGW</v>
          </cell>
          <cell r="D1220">
            <v>-346418423.70666701</v>
          </cell>
          <cell r="F1220" t="str">
            <v>108HPCAGW</v>
          </cell>
          <cell r="G1220" t="str">
            <v>108HP</v>
          </cell>
          <cell r="H1220" t="str">
            <v>CAGW</v>
          </cell>
          <cell r="I1220">
            <v>-346418423.70666701</v>
          </cell>
        </row>
        <row r="1221">
          <cell r="A1221" t="str">
            <v>108HPOTHER</v>
          </cell>
          <cell r="B1221" t="str">
            <v>108HP</v>
          </cell>
          <cell r="C1221" t="str">
            <v>OTHER</v>
          </cell>
          <cell r="D1221">
            <v>3073536.0362499999</v>
          </cell>
          <cell r="F1221" t="str">
            <v>108HPOTHER</v>
          </cell>
          <cell r="G1221" t="str">
            <v>108HP</v>
          </cell>
          <cell r="H1221" t="str">
            <v>OTHER</v>
          </cell>
          <cell r="I1221">
            <v>3073536.0362499999</v>
          </cell>
        </row>
        <row r="1222">
          <cell r="A1222" t="str">
            <v>108MPCAEE</v>
          </cell>
          <cell r="B1222" t="str">
            <v>108MP</v>
          </cell>
          <cell r="C1222" t="str">
            <v>CAEE</v>
          </cell>
          <cell r="D1222">
            <v>0</v>
          </cell>
          <cell r="F1222" t="str">
            <v>108MPCAEE</v>
          </cell>
          <cell r="G1222" t="str">
            <v>108MP</v>
          </cell>
          <cell r="H1222" t="str">
            <v>CAEE</v>
          </cell>
          <cell r="I1222">
            <v>0</v>
          </cell>
        </row>
        <row r="1223">
          <cell r="A1223" t="str">
            <v>108OPCAGE</v>
          </cell>
          <cell r="B1223" t="str">
            <v>108OP</v>
          </cell>
          <cell r="C1223" t="str">
            <v>CAGE</v>
          </cell>
          <cell r="D1223">
            <v>-669765790.36416698</v>
          </cell>
          <cell r="F1223" t="str">
            <v>108OPCAGE</v>
          </cell>
          <cell r="G1223" t="str">
            <v>108OP</v>
          </cell>
          <cell r="H1223" t="str">
            <v>CAGE</v>
          </cell>
          <cell r="I1223">
            <v>-669765790.36416698</v>
          </cell>
        </row>
        <row r="1224">
          <cell r="A1224" t="str">
            <v>108OPCAGW</v>
          </cell>
          <cell r="B1224" t="str">
            <v>108OP</v>
          </cell>
          <cell r="C1224" t="str">
            <v>CAGW</v>
          </cell>
          <cell r="D1224">
            <v>-475615059.84125</v>
          </cell>
          <cell r="F1224" t="str">
            <v>108OPCAGW</v>
          </cell>
          <cell r="G1224" t="str">
            <v>108OP</v>
          </cell>
          <cell r="H1224" t="str">
            <v>CAGW</v>
          </cell>
          <cell r="I1224">
            <v>-475615059.84125</v>
          </cell>
        </row>
        <row r="1225">
          <cell r="A1225" t="str">
            <v>108SPCAEE</v>
          </cell>
          <cell r="B1225" t="str">
            <v>108SP</v>
          </cell>
          <cell r="C1225" t="str">
            <v>CAEE</v>
          </cell>
          <cell r="D1225">
            <v>0</v>
          </cell>
          <cell r="F1225" t="str">
            <v>108SPCAEE</v>
          </cell>
          <cell r="G1225" t="str">
            <v>108SP</v>
          </cell>
          <cell r="H1225" t="str">
            <v>CAEE</v>
          </cell>
          <cell r="I1225">
            <v>0</v>
          </cell>
        </row>
        <row r="1226">
          <cell r="A1226" t="str">
            <v>108SPCAGE</v>
          </cell>
          <cell r="B1226" t="str">
            <v>108SP</v>
          </cell>
          <cell r="C1226" t="str">
            <v>CAGE</v>
          </cell>
          <cell r="D1226">
            <v>-2470411979.9816699</v>
          </cell>
          <cell r="F1226" t="str">
            <v>108SPCAGE</v>
          </cell>
          <cell r="G1226" t="str">
            <v>108SP</v>
          </cell>
          <cell r="H1226" t="str">
            <v>CAGE</v>
          </cell>
          <cell r="I1226">
            <v>-2470411979.9816699</v>
          </cell>
        </row>
        <row r="1227">
          <cell r="A1227" t="str">
            <v>108SPCAGW</v>
          </cell>
          <cell r="B1227" t="str">
            <v>108SP</v>
          </cell>
          <cell r="C1227" t="str">
            <v>CAGW</v>
          </cell>
          <cell r="D1227">
            <v>-127154502.74708299</v>
          </cell>
          <cell r="F1227" t="str">
            <v>108SPCAGW</v>
          </cell>
          <cell r="G1227" t="str">
            <v>108SP</v>
          </cell>
          <cell r="H1227" t="str">
            <v>CAGW</v>
          </cell>
          <cell r="I1227">
            <v>-127154502.74708299</v>
          </cell>
        </row>
        <row r="1228">
          <cell r="A1228" t="str">
            <v>108SPID</v>
          </cell>
          <cell r="B1228" t="str">
            <v>108SP</v>
          </cell>
          <cell r="C1228" t="str">
            <v>ID</v>
          </cell>
          <cell r="D1228">
            <v>1243368.98</v>
          </cell>
          <cell r="F1228" t="str">
            <v>108SPID</v>
          </cell>
          <cell r="G1228" t="str">
            <v>108SP</v>
          </cell>
          <cell r="H1228" t="str">
            <v>ID</v>
          </cell>
          <cell r="I1228">
            <v>1243368.98</v>
          </cell>
        </row>
        <row r="1229">
          <cell r="A1229" t="str">
            <v>108SPJBG</v>
          </cell>
          <cell r="B1229" t="str">
            <v>108SP</v>
          </cell>
          <cell r="C1229" t="str">
            <v>JBG</v>
          </cell>
          <cell r="D1229">
            <v>-586871177.365417</v>
          </cell>
          <cell r="F1229" t="str">
            <v>108SPJBG</v>
          </cell>
          <cell r="G1229" t="str">
            <v>108SP</v>
          </cell>
          <cell r="H1229" t="str">
            <v>JBG</v>
          </cell>
          <cell r="I1229">
            <v>-586871177.365417</v>
          </cell>
        </row>
        <row r="1230">
          <cell r="A1230" t="str">
            <v>108SPUT</v>
          </cell>
          <cell r="B1230" t="str">
            <v>108SP</v>
          </cell>
          <cell r="C1230" t="str">
            <v>UT</v>
          </cell>
          <cell r="D1230">
            <v>8994203.7949999999</v>
          </cell>
          <cell r="F1230" t="str">
            <v>108SPUT</v>
          </cell>
          <cell r="G1230" t="str">
            <v>108SP</v>
          </cell>
          <cell r="H1230" t="str">
            <v>UT</v>
          </cell>
          <cell r="I1230">
            <v>8994203.7949999999</v>
          </cell>
        </row>
        <row r="1231">
          <cell r="A1231" t="str">
            <v>108SPWYP</v>
          </cell>
          <cell r="B1231" t="str">
            <v>108SP</v>
          </cell>
          <cell r="C1231" t="str">
            <v>WYP</v>
          </cell>
          <cell r="D1231">
            <v>1059362.0625</v>
          </cell>
          <cell r="F1231" t="str">
            <v>108SPWYP</v>
          </cell>
          <cell r="G1231" t="str">
            <v>108SP</v>
          </cell>
          <cell r="H1231" t="str">
            <v>WYP</v>
          </cell>
          <cell r="I1231">
            <v>1059362.0625</v>
          </cell>
        </row>
        <row r="1232">
          <cell r="A1232" t="str">
            <v>108TPCAGE</v>
          </cell>
          <cell r="B1232" t="str">
            <v>108TP</v>
          </cell>
          <cell r="C1232" t="str">
            <v>CAGE</v>
          </cell>
          <cell r="D1232">
            <v>-1176481288.3791699</v>
          </cell>
          <cell r="F1232" t="str">
            <v>108TPCAGE</v>
          </cell>
          <cell r="G1232" t="str">
            <v>108TP</v>
          </cell>
          <cell r="H1232" t="str">
            <v>CAGE</v>
          </cell>
          <cell r="I1232">
            <v>-1176481288.3791699</v>
          </cell>
        </row>
        <row r="1233">
          <cell r="A1233" t="str">
            <v>108TPCAGW</v>
          </cell>
          <cell r="B1233" t="str">
            <v>108TP</v>
          </cell>
          <cell r="C1233" t="str">
            <v>CAGW</v>
          </cell>
          <cell r="D1233">
            <v>-532522772.84291703</v>
          </cell>
          <cell r="F1233" t="str">
            <v>108TPCAGW</v>
          </cell>
          <cell r="G1233" t="str">
            <v>108TP</v>
          </cell>
          <cell r="H1233" t="str">
            <v>CAGW</v>
          </cell>
          <cell r="I1233">
            <v>-532522772.84291703</v>
          </cell>
        </row>
        <row r="1234">
          <cell r="A1234" t="str">
            <v>108TPJBG</v>
          </cell>
          <cell r="B1234" t="str">
            <v>108TP</v>
          </cell>
          <cell r="C1234" t="str">
            <v>JBG</v>
          </cell>
          <cell r="D1234">
            <v>-42748324.891249999</v>
          </cell>
          <cell r="F1234" t="str">
            <v>108TPJBG</v>
          </cell>
          <cell r="G1234" t="str">
            <v>108TP</v>
          </cell>
          <cell r="H1234" t="str">
            <v>JBG</v>
          </cell>
          <cell r="I1234">
            <v>-42748324.891249999</v>
          </cell>
        </row>
        <row r="1235">
          <cell r="A1235" t="str">
            <v>108TPSG</v>
          </cell>
          <cell r="B1235" t="str">
            <v>108TP</v>
          </cell>
          <cell r="C1235" t="str">
            <v>SG</v>
          </cell>
          <cell r="D1235">
            <v>8533992.1441666707</v>
          </cell>
          <cell r="F1235" t="str">
            <v>108TPSG</v>
          </cell>
          <cell r="G1235" t="str">
            <v>108TP</v>
          </cell>
          <cell r="H1235" t="str">
            <v>SG</v>
          </cell>
          <cell r="I1235">
            <v>8533992.1441666707</v>
          </cell>
        </row>
        <row r="1236">
          <cell r="A1236" t="str">
            <v>111GPCA</v>
          </cell>
          <cell r="B1236" t="str">
            <v>111GP</v>
          </cell>
          <cell r="C1236" t="str">
            <v>CA</v>
          </cell>
          <cell r="D1236">
            <v>-629424.28458333295</v>
          </cell>
          <cell r="F1236" t="str">
            <v>111GPCA</v>
          </cell>
          <cell r="G1236" t="str">
            <v>111GP</v>
          </cell>
          <cell r="H1236" t="str">
            <v>CA</v>
          </cell>
          <cell r="I1236">
            <v>-629424.28458333295</v>
          </cell>
        </row>
        <row r="1237">
          <cell r="A1237" t="str">
            <v>111GPID</v>
          </cell>
          <cell r="B1237" t="str">
            <v>111GP</v>
          </cell>
          <cell r="C1237" t="str">
            <v>ID</v>
          </cell>
          <cell r="D1237">
            <v>-333770.7</v>
          </cell>
          <cell r="F1237" t="str">
            <v>111GPID</v>
          </cell>
          <cell r="G1237" t="str">
            <v>111GP</v>
          </cell>
          <cell r="H1237" t="str">
            <v>ID</v>
          </cell>
          <cell r="I1237">
            <v>-333770.7</v>
          </cell>
        </row>
        <row r="1238">
          <cell r="A1238" t="str">
            <v>111GPOR</v>
          </cell>
          <cell r="B1238" t="str">
            <v>111GP</v>
          </cell>
          <cell r="C1238" t="str">
            <v>OR</v>
          </cell>
          <cell r="D1238">
            <v>-4743501.7379166698</v>
          </cell>
          <cell r="F1238" t="str">
            <v>111GPOR</v>
          </cell>
          <cell r="G1238" t="str">
            <v>111GP</v>
          </cell>
          <cell r="H1238" t="str">
            <v>OR</v>
          </cell>
          <cell r="I1238">
            <v>-4743501.7379166698</v>
          </cell>
        </row>
        <row r="1239">
          <cell r="A1239" t="str">
            <v>111GPSO</v>
          </cell>
          <cell r="B1239" t="str">
            <v>111GP</v>
          </cell>
          <cell r="C1239" t="str">
            <v>SO</v>
          </cell>
          <cell r="D1239">
            <v>-3328502.72708333</v>
          </cell>
          <cell r="F1239" t="str">
            <v>111GPSO</v>
          </cell>
          <cell r="G1239" t="str">
            <v>111GP</v>
          </cell>
          <cell r="H1239" t="str">
            <v>SO</v>
          </cell>
          <cell r="I1239">
            <v>-3328502.72708333</v>
          </cell>
        </row>
        <row r="1240">
          <cell r="A1240" t="str">
            <v>111GPUT</v>
          </cell>
          <cell r="B1240" t="str">
            <v>111GP</v>
          </cell>
          <cell r="C1240" t="str">
            <v>UT</v>
          </cell>
          <cell r="D1240">
            <v>-17579.6033333333</v>
          </cell>
          <cell r="F1240" t="str">
            <v>111GPUT</v>
          </cell>
          <cell r="G1240" t="str">
            <v>111GP</v>
          </cell>
          <cell r="H1240" t="str">
            <v>UT</v>
          </cell>
          <cell r="I1240">
            <v>-17579.6033333333</v>
          </cell>
        </row>
        <row r="1241">
          <cell r="A1241" t="str">
            <v>111GPWA</v>
          </cell>
          <cell r="B1241" t="str">
            <v>111GP</v>
          </cell>
          <cell r="C1241" t="str">
            <v>WA</v>
          </cell>
          <cell r="D1241">
            <v>-1650129.18625</v>
          </cell>
          <cell r="F1241" t="str">
            <v>111GPWA</v>
          </cell>
          <cell r="G1241" t="str">
            <v>111GP</v>
          </cell>
          <cell r="H1241" t="str">
            <v>WA</v>
          </cell>
          <cell r="I1241">
            <v>-1650129.18625</v>
          </cell>
        </row>
        <row r="1242">
          <cell r="A1242" t="str">
            <v>111GPWYP</v>
          </cell>
          <cell r="B1242" t="str">
            <v>111GP</v>
          </cell>
          <cell r="C1242" t="str">
            <v>WYP</v>
          </cell>
          <cell r="D1242">
            <v>-4556283.5345833302</v>
          </cell>
          <cell r="F1242" t="str">
            <v>111GPWYP</v>
          </cell>
          <cell r="G1242" t="str">
            <v>111GP</v>
          </cell>
          <cell r="H1242" t="str">
            <v>WYP</v>
          </cell>
          <cell r="I1242">
            <v>-4556283.5345833302</v>
          </cell>
        </row>
        <row r="1243">
          <cell r="A1243" t="str">
            <v>111HPCAGW</v>
          </cell>
          <cell r="B1243" t="str">
            <v>111HP</v>
          </cell>
          <cell r="C1243" t="str">
            <v>CAGW</v>
          </cell>
          <cell r="D1243">
            <v>-2360437.1279166699</v>
          </cell>
          <cell r="F1243" t="str">
            <v>111HPCAGW</v>
          </cell>
          <cell r="G1243" t="str">
            <v>111HP</v>
          </cell>
          <cell r="H1243" t="str">
            <v>CAGW</v>
          </cell>
          <cell r="I1243">
            <v>-2360437.1279166699</v>
          </cell>
        </row>
        <row r="1244">
          <cell r="A1244" t="str">
            <v>111IPCA</v>
          </cell>
          <cell r="B1244" t="str">
            <v>111IP</v>
          </cell>
          <cell r="C1244" t="str">
            <v>CA</v>
          </cell>
          <cell r="D1244">
            <v>-1789.3745833333301</v>
          </cell>
          <cell r="F1244" t="str">
            <v>111IPCA</v>
          </cell>
          <cell r="G1244" t="str">
            <v>111IP</v>
          </cell>
          <cell r="H1244" t="str">
            <v>CA</v>
          </cell>
          <cell r="I1244">
            <v>-1789.3745833333301</v>
          </cell>
        </row>
        <row r="1245">
          <cell r="A1245" t="str">
            <v>111IPCAEE</v>
          </cell>
          <cell r="B1245" t="str">
            <v>111IP</v>
          </cell>
          <cell r="C1245" t="str">
            <v>CAEE</v>
          </cell>
          <cell r="D1245">
            <v>-6449.0616666666701</v>
          </cell>
          <cell r="F1245" t="str">
            <v>111IPCAEE</v>
          </cell>
          <cell r="G1245" t="str">
            <v>111IP</v>
          </cell>
          <cell r="H1245" t="str">
            <v>CAEE</v>
          </cell>
          <cell r="I1245">
            <v>-6449.0616666666701</v>
          </cell>
        </row>
        <row r="1246">
          <cell r="A1246" t="str">
            <v>111IPCAGE</v>
          </cell>
          <cell r="B1246" t="str">
            <v>111IP</v>
          </cell>
          <cell r="C1246" t="str">
            <v>CAGE</v>
          </cell>
          <cell r="D1246">
            <v>-35968922.944583297</v>
          </cell>
          <cell r="F1246" t="str">
            <v>111IPCAGE</v>
          </cell>
          <cell r="G1246" t="str">
            <v>111IP</v>
          </cell>
          <cell r="H1246" t="str">
            <v>CAGE</v>
          </cell>
          <cell r="I1246">
            <v>-35968922.944583297</v>
          </cell>
        </row>
        <row r="1247">
          <cell r="A1247" t="str">
            <v>111IPCAGW</v>
          </cell>
          <cell r="B1247" t="str">
            <v>111IP</v>
          </cell>
          <cell r="C1247" t="str">
            <v>CAGW</v>
          </cell>
          <cell r="D1247">
            <v>-134273861.34625</v>
          </cell>
          <cell r="F1247" t="str">
            <v>111IPCAGW</v>
          </cell>
          <cell r="G1247" t="str">
            <v>111IP</v>
          </cell>
          <cell r="H1247" t="str">
            <v>CAGW</v>
          </cell>
          <cell r="I1247">
            <v>-134273861.34625</v>
          </cell>
        </row>
        <row r="1248">
          <cell r="A1248" t="str">
            <v>111IPCN</v>
          </cell>
          <cell r="B1248" t="str">
            <v>111IP</v>
          </cell>
          <cell r="C1248" t="str">
            <v>CN</v>
          </cell>
          <cell r="D1248">
            <v>-131913029.686667</v>
          </cell>
          <cell r="F1248" t="str">
            <v>111IPCN</v>
          </cell>
          <cell r="G1248" t="str">
            <v>111IP</v>
          </cell>
          <cell r="H1248" t="str">
            <v>CN</v>
          </cell>
          <cell r="I1248">
            <v>-131913029.686667</v>
          </cell>
        </row>
        <row r="1249">
          <cell r="A1249" t="str">
            <v>111IPID</v>
          </cell>
          <cell r="B1249" t="str">
            <v>111IP</v>
          </cell>
          <cell r="C1249" t="str">
            <v>ID</v>
          </cell>
          <cell r="D1249">
            <v>-919335.13291666703</v>
          </cell>
          <cell r="F1249" t="str">
            <v>111IPID</v>
          </cell>
          <cell r="G1249" t="str">
            <v>111IP</v>
          </cell>
          <cell r="H1249" t="str">
            <v>ID</v>
          </cell>
          <cell r="I1249">
            <v>-919335.13291666703</v>
          </cell>
        </row>
        <row r="1250">
          <cell r="A1250" t="str">
            <v>111IPJBG</v>
          </cell>
          <cell r="B1250" t="str">
            <v>111IP</v>
          </cell>
          <cell r="C1250" t="str">
            <v>JBG</v>
          </cell>
          <cell r="D1250">
            <v>-1203083.07125</v>
          </cell>
          <cell r="F1250" t="str">
            <v>111IPJBG</v>
          </cell>
          <cell r="G1250" t="str">
            <v>111IP</v>
          </cell>
          <cell r="H1250" t="str">
            <v>JBG</v>
          </cell>
          <cell r="I1250">
            <v>-1203083.07125</v>
          </cell>
        </row>
        <row r="1251">
          <cell r="A1251" t="str">
            <v>111IPOR</v>
          </cell>
          <cell r="B1251" t="str">
            <v>111IP</v>
          </cell>
          <cell r="C1251" t="str">
            <v>OR</v>
          </cell>
          <cell r="D1251">
            <v>-100494.67125</v>
          </cell>
          <cell r="F1251" t="str">
            <v>111IPOR</v>
          </cell>
          <cell r="G1251" t="str">
            <v>111IP</v>
          </cell>
          <cell r="H1251" t="str">
            <v>OR</v>
          </cell>
          <cell r="I1251">
            <v>-100494.67125</v>
          </cell>
        </row>
        <row r="1252">
          <cell r="A1252" t="str">
            <v>111IPSG</v>
          </cell>
          <cell r="B1252" t="str">
            <v>111IP</v>
          </cell>
          <cell r="C1252" t="str">
            <v>SG</v>
          </cell>
          <cell r="D1252">
            <v>-19422041.574583299</v>
          </cell>
          <cell r="F1252" t="str">
            <v>111IPSG</v>
          </cell>
          <cell r="G1252" t="str">
            <v>111IP</v>
          </cell>
          <cell r="H1252" t="str">
            <v>SG</v>
          </cell>
          <cell r="I1252">
            <v>-19422041.574583299</v>
          </cell>
        </row>
        <row r="1253">
          <cell r="A1253" t="str">
            <v>111IPSO</v>
          </cell>
          <cell r="B1253" t="str">
            <v>111IP</v>
          </cell>
          <cell r="C1253" t="str">
            <v>SO</v>
          </cell>
          <cell r="D1253">
            <v>-287528188.64625001</v>
          </cell>
          <cell r="F1253" t="str">
            <v>111IPSO</v>
          </cell>
          <cell r="G1253" t="str">
            <v>111IP</v>
          </cell>
          <cell r="H1253" t="str">
            <v>SO</v>
          </cell>
          <cell r="I1253">
            <v>-287528188.64625001</v>
          </cell>
        </row>
        <row r="1254">
          <cell r="A1254" t="str">
            <v>111IPUT</v>
          </cell>
          <cell r="B1254" t="str">
            <v>111IP</v>
          </cell>
          <cell r="C1254" t="str">
            <v>UT</v>
          </cell>
          <cell r="D1254">
            <v>28612488.682083301</v>
          </cell>
          <cell r="F1254" t="str">
            <v>111IPUT</v>
          </cell>
          <cell r="G1254" t="str">
            <v>111IP</v>
          </cell>
          <cell r="H1254" t="str">
            <v>UT</v>
          </cell>
          <cell r="I1254">
            <v>28612488.682083301</v>
          </cell>
        </row>
        <row r="1255">
          <cell r="A1255" t="str">
            <v>111IPWA</v>
          </cell>
          <cell r="B1255" t="str">
            <v>111IP</v>
          </cell>
          <cell r="C1255" t="str">
            <v>WA</v>
          </cell>
          <cell r="D1255">
            <v>-3023.6</v>
          </cell>
          <cell r="F1255" t="str">
            <v>111IPWA</v>
          </cell>
          <cell r="G1255" t="str">
            <v>111IP</v>
          </cell>
          <cell r="H1255" t="str">
            <v>WA</v>
          </cell>
          <cell r="I1255">
            <v>-3023.6</v>
          </cell>
        </row>
        <row r="1256">
          <cell r="A1256" t="str">
            <v>111IPWYP</v>
          </cell>
          <cell r="B1256" t="str">
            <v>111IP</v>
          </cell>
          <cell r="C1256" t="str">
            <v>WYP</v>
          </cell>
          <cell r="D1256">
            <v>-99289.027083333305</v>
          </cell>
          <cell r="F1256" t="str">
            <v>111IPWYP</v>
          </cell>
          <cell r="G1256" t="str">
            <v>111IP</v>
          </cell>
          <cell r="H1256" t="str">
            <v>WYP</v>
          </cell>
          <cell r="I1256">
            <v>-99289.027083333305</v>
          </cell>
        </row>
        <row r="1257">
          <cell r="A1257" t="str">
            <v>182MCA</v>
          </cell>
          <cell r="B1257" t="str">
            <v>182M</v>
          </cell>
          <cell r="C1257" t="str">
            <v>CA</v>
          </cell>
          <cell r="D1257">
            <v>-1325556.69791667</v>
          </cell>
          <cell r="F1257" t="str">
            <v>182MCA</v>
          </cell>
          <cell r="G1257" t="str">
            <v>182M</v>
          </cell>
          <cell r="H1257" t="str">
            <v>CA</v>
          </cell>
          <cell r="I1257">
            <v>-1325556.69791667</v>
          </cell>
        </row>
        <row r="1258">
          <cell r="A1258" t="str">
            <v>182MCAEE</v>
          </cell>
          <cell r="B1258" t="str">
            <v>182M</v>
          </cell>
          <cell r="C1258" t="str">
            <v>CAEE</v>
          </cell>
          <cell r="D1258">
            <v>188312792.27333301</v>
          </cell>
          <cell r="F1258" t="str">
            <v>182MCAEE</v>
          </cell>
          <cell r="G1258" t="str">
            <v>182M</v>
          </cell>
          <cell r="H1258" t="str">
            <v>CAEE</v>
          </cell>
          <cell r="I1258">
            <v>188312792.27333301</v>
          </cell>
        </row>
        <row r="1259">
          <cell r="A1259" t="str">
            <v>182MCAGE</v>
          </cell>
          <cell r="B1259" t="str">
            <v>182M</v>
          </cell>
          <cell r="C1259" t="str">
            <v>CAGE</v>
          </cell>
          <cell r="D1259">
            <v>3448669.39</v>
          </cell>
          <cell r="F1259" t="str">
            <v>182MCAGE</v>
          </cell>
          <cell r="G1259" t="str">
            <v>182M</v>
          </cell>
          <cell r="H1259" t="str">
            <v>CAGE</v>
          </cell>
          <cell r="I1259">
            <v>3448669.39</v>
          </cell>
        </row>
        <row r="1260">
          <cell r="A1260" t="str">
            <v>182MCAGW</v>
          </cell>
          <cell r="B1260" t="str">
            <v>182M</v>
          </cell>
          <cell r="C1260" t="str">
            <v>CAGW</v>
          </cell>
          <cell r="D1260">
            <v>0</v>
          </cell>
          <cell r="F1260" t="str">
            <v>182MCAGW</v>
          </cell>
          <cell r="G1260" t="str">
            <v>182M</v>
          </cell>
          <cell r="H1260" t="str">
            <v>CAGW</v>
          </cell>
          <cell r="I1260">
            <v>0</v>
          </cell>
        </row>
        <row r="1261">
          <cell r="A1261" t="str">
            <v>182MID</v>
          </cell>
          <cell r="B1261" t="str">
            <v>182M</v>
          </cell>
          <cell r="C1261" t="str">
            <v>ID</v>
          </cell>
          <cell r="D1261">
            <v>-1339045.7641666699</v>
          </cell>
          <cell r="F1261" t="str">
            <v>182MID</v>
          </cell>
          <cell r="G1261" t="str">
            <v>182M</v>
          </cell>
          <cell r="H1261" t="str">
            <v>ID</v>
          </cell>
          <cell r="I1261">
            <v>-1339045.7641666699</v>
          </cell>
        </row>
        <row r="1262">
          <cell r="A1262" t="str">
            <v>182MJBG</v>
          </cell>
          <cell r="B1262" t="str">
            <v>182M</v>
          </cell>
          <cell r="C1262" t="str">
            <v>JBG</v>
          </cell>
          <cell r="D1262">
            <v>0</v>
          </cell>
          <cell r="F1262" t="str">
            <v>182MJBG</v>
          </cell>
          <cell r="G1262" t="str">
            <v>182M</v>
          </cell>
          <cell r="H1262" t="str">
            <v>JBG</v>
          </cell>
          <cell r="I1262">
            <v>0</v>
          </cell>
        </row>
        <row r="1263">
          <cell r="A1263" t="str">
            <v>182MOR</v>
          </cell>
          <cell r="B1263" t="str">
            <v>182M</v>
          </cell>
          <cell r="C1263" t="str">
            <v>OR</v>
          </cell>
          <cell r="D1263">
            <v>-8311959.3641666695</v>
          </cell>
          <cell r="F1263" t="str">
            <v>182MOR</v>
          </cell>
          <cell r="G1263" t="str">
            <v>182M</v>
          </cell>
          <cell r="H1263" t="str">
            <v>OR</v>
          </cell>
          <cell r="I1263">
            <v>-8311959.3641666695</v>
          </cell>
        </row>
        <row r="1264">
          <cell r="A1264" t="str">
            <v>182MOTHER</v>
          </cell>
          <cell r="B1264" t="str">
            <v>182M</v>
          </cell>
          <cell r="C1264" t="str">
            <v>OTHER</v>
          </cell>
          <cell r="D1264">
            <v>113503988.05249999</v>
          </cell>
          <cell r="F1264" t="str">
            <v>182MOTHER</v>
          </cell>
          <cell r="G1264" t="str">
            <v>182M</v>
          </cell>
          <cell r="H1264" t="str">
            <v>OTHER</v>
          </cell>
          <cell r="I1264">
            <v>113503988.05249999</v>
          </cell>
        </row>
        <row r="1265">
          <cell r="A1265" t="str">
            <v>182MSO</v>
          </cell>
          <cell r="B1265" t="str">
            <v>182M</v>
          </cell>
          <cell r="C1265" t="str">
            <v>SO</v>
          </cell>
          <cell r="D1265">
            <v>0</v>
          </cell>
          <cell r="F1265" t="str">
            <v>182MSO</v>
          </cell>
          <cell r="G1265" t="str">
            <v>182M</v>
          </cell>
          <cell r="H1265" t="str">
            <v>SO</v>
          </cell>
          <cell r="I1265">
            <v>0</v>
          </cell>
        </row>
        <row r="1266">
          <cell r="A1266" t="str">
            <v>182MUT</v>
          </cell>
          <cell r="B1266" t="str">
            <v>182M</v>
          </cell>
          <cell r="C1266" t="str">
            <v>UT</v>
          </cell>
          <cell r="D1266">
            <v>8396565.0775000006</v>
          </cell>
          <cell r="F1266" t="str">
            <v>182MUT</v>
          </cell>
          <cell r="G1266" t="str">
            <v>182M</v>
          </cell>
          <cell r="H1266" t="str">
            <v>UT</v>
          </cell>
          <cell r="I1266">
            <v>8396565.0775000006</v>
          </cell>
        </row>
        <row r="1267">
          <cell r="A1267" t="str">
            <v>182MWA</v>
          </cell>
          <cell r="B1267" t="str">
            <v>182M</v>
          </cell>
          <cell r="C1267" t="str">
            <v>WA</v>
          </cell>
          <cell r="D1267">
            <v>108754.74</v>
          </cell>
          <cell r="F1267" t="str">
            <v>182MWA</v>
          </cell>
          <cell r="G1267" t="str">
            <v>182M</v>
          </cell>
          <cell r="H1267" t="str">
            <v>WA</v>
          </cell>
          <cell r="I1267">
            <v>108754.74</v>
          </cell>
        </row>
        <row r="1268">
          <cell r="A1268" t="str">
            <v>182MWYP</v>
          </cell>
          <cell r="B1268" t="str">
            <v>182M</v>
          </cell>
          <cell r="C1268" t="str">
            <v>WYP</v>
          </cell>
          <cell r="D1268">
            <v>11018655.2908333</v>
          </cell>
          <cell r="F1268" t="str">
            <v>182MWYP</v>
          </cell>
          <cell r="G1268" t="str">
            <v>182M</v>
          </cell>
          <cell r="H1268" t="str">
            <v>WYP</v>
          </cell>
          <cell r="I1268">
            <v>11018655.2908333</v>
          </cell>
        </row>
        <row r="1269">
          <cell r="A1269" t="str">
            <v>182MWYU</v>
          </cell>
          <cell r="B1269" t="str">
            <v>182M</v>
          </cell>
          <cell r="C1269" t="str">
            <v>WYU</v>
          </cell>
          <cell r="D1269">
            <v>-5018933.32</v>
          </cell>
          <cell r="F1269" t="str">
            <v>182MWYU</v>
          </cell>
          <cell r="G1269" t="str">
            <v>182M</v>
          </cell>
          <cell r="H1269" t="str">
            <v>WYU</v>
          </cell>
          <cell r="I1269">
            <v>-5018933.32</v>
          </cell>
        </row>
        <row r="1270">
          <cell r="A1270" t="str">
            <v>182WCA</v>
          </cell>
          <cell r="B1270" t="str">
            <v>182W</v>
          </cell>
          <cell r="C1270" t="str">
            <v>CA</v>
          </cell>
          <cell r="D1270">
            <v>0.01</v>
          </cell>
          <cell r="F1270" t="str">
            <v>182WCA</v>
          </cell>
          <cell r="G1270" t="str">
            <v>182W</v>
          </cell>
          <cell r="H1270" t="str">
            <v>CA</v>
          </cell>
          <cell r="I1270">
            <v>0.01</v>
          </cell>
        </row>
        <row r="1271">
          <cell r="A1271" t="str">
            <v>182WID</v>
          </cell>
          <cell r="B1271" t="str">
            <v>182W</v>
          </cell>
          <cell r="C1271" t="str">
            <v>ID</v>
          </cell>
          <cell r="D1271">
            <v>1687321.02</v>
          </cell>
          <cell r="F1271" t="str">
            <v>182WID</v>
          </cell>
          <cell r="G1271" t="str">
            <v>182W</v>
          </cell>
          <cell r="H1271" t="str">
            <v>ID</v>
          </cell>
          <cell r="I1271">
            <v>1687321.02</v>
          </cell>
        </row>
        <row r="1272">
          <cell r="A1272" t="str">
            <v>182WOTHER</v>
          </cell>
          <cell r="B1272" t="str">
            <v>182W</v>
          </cell>
          <cell r="C1272" t="str">
            <v>OTHER</v>
          </cell>
          <cell r="D1272">
            <v>-10291153.09375</v>
          </cell>
          <cell r="F1272" t="str">
            <v>182WOTHER</v>
          </cell>
          <cell r="G1272" t="str">
            <v>182W</v>
          </cell>
          <cell r="H1272" t="str">
            <v>OTHER</v>
          </cell>
          <cell r="I1272">
            <v>-10291153.09375</v>
          </cell>
        </row>
        <row r="1273">
          <cell r="A1273" t="str">
            <v>182WUT</v>
          </cell>
          <cell r="B1273" t="str">
            <v>182W</v>
          </cell>
          <cell r="C1273" t="str">
            <v>UT</v>
          </cell>
          <cell r="D1273">
            <v>0</v>
          </cell>
          <cell r="F1273" t="str">
            <v>182WUT</v>
          </cell>
          <cell r="G1273" t="str">
            <v>182W</v>
          </cell>
          <cell r="H1273" t="str">
            <v>UT</v>
          </cell>
          <cell r="I1273">
            <v>0</v>
          </cell>
        </row>
        <row r="1274">
          <cell r="A1274" t="str">
            <v>182WWYP</v>
          </cell>
          <cell r="B1274" t="str">
            <v>182W</v>
          </cell>
          <cell r="C1274" t="str">
            <v>WYP</v>
          </cell>
          <cell r="D1274">
            <v>-412535.40375</v>
          </cell>
          <cell r="F1274" t="str">
            <v>182WWYP</v>
          </cell>
          <cell r="G1274" t="str">
            <v>182W</v>
          </cell>
          <cell r="H1274" t="str">
            <v>WYP</v>
          </cell>
          <cell r="I1274">
            <v>-412535.40375</v>
          </cell>
        </row>
        <row r="1275">
          <cell r="A1275" t="str">
            <v>182WWYU</v>
          </cell>
          <cell r="B1275" t="str">
            <v>182W</v>
          </cell>
          <cell r="C1275" t="str">
            <v>WYU</v>
          </cell>
          <cell r="D1275">
            <v>0</v>
          </cell>
          <cell r="F1275" t="str">
            <v>182WWYU</v>
          </cell>
          <cell r="G1275" t="str">
            <v>182W</v>
          </cell>
          <cell r="H1275" t="str">
            <v>WYU</v>
          </cell>
          <cell r="I1275">
            <v>0</v>
          </cell>
        </row>
        <row r="1276">
          <cell r="A1276" t="str">
            <v>186MCAEE</v>
          </cell>
          <cell r="B1276" t="str">
            <v>186M</v>
          </cell>
          <cell r="C1276" t="str">
            <v>CAEE</v>
          </cell>
          <cell r="D1276">
            <v>1648319.80291667</v>
          </cell>
          <cell r="F1276" t="str">
            <v>186MCAEE</v>
          </cell>
          <cell r="G1276" t="str">
            <v>186M</v>
          </cell>
          <cell r="H1276" t="str">
            <v>CAEE</v>
          </cell>
          <cell r="I1276">
            <v>1648319.80291667</v>
          </cell>
        </row>
        <row r="1277">
          <cell r="A1277" t="str">
            <v>186MCAEW</v>
          </cell>
          <cell r="B1277" t="str">
            <v>186M</v>
          </cell>
          <cell r="C1277" t="str">
            <v>CAEW</v>
          </cell>
          <cell r="D1277">
            <v>0</v>
          </cell>
          <cell r="F1277" t="str">
            <v>186MCAEW</v>
          </cell>
          <cell r="G1277" t="str">
            <v>186M</v>
          </cell>
          <cell r="H1277" t="str">
            <v>CAEW</v>
          </cell>
          <cell r="I1277">
            <v>0</v>
          </cell>
        </row>
        <row r="1278">
          <cell r="A1278" t="str">
            <v>186MCAGE</v>
          </cell>
          <cell r="B1278" t="str">
            <v>186M</v>
          </cell>
          <cell r="C1278" t="str">
            <v>CAGE</v>
          </cell>
          <cell r="D1278">
            <v>41336681.804166697</v>
          </cell>
          <cell r="F1278" t="str">
            <v>186MCAGE</v>
          </cell>
          <cell r="G1278" t="str">
            <v>186M</v>
          </cell>
          <cell r="H1278" t="str">
            <v>CAGE</v>
          </cell>
          <cell r="I1278">
            <v>41336681.804166697</v>
          </cell>
        </row>
        <row r="1279">
          <cell r="A1279" t="str">
            <v>186MCAGW</v>
          </cell>
          <cell r="B1279" t="str">
            <v>186M</v>
          </cell>
          <cell r="C1279" t="str">
            <v>CAGW</v>
          </cell>
          <cell r="D1279">
            <v>15964362.1858333</v>
          </cell>
          <cell r="F1279" t="str">
            <v>186MCAGW</v>
          </cell>
          <cell r="G1279" t="str">
            <v>186M</v>
          </cell>
          <cell r="H1279" t="str">
            <v>CAGW</v>
          </cell>
          <cell r="I1279">
            <v>15964362.1858333</v>
          </cell>
        </row>
        <row r="1280">
          <cell r="A1280" t="str">
            <v>186MID</v>
          </cell>
          <cell r="B1280" t="str">
            <v>186M</v>
          </cell>
          <cell r="C1280" t="str">
            <v>ID</v>
          </cell>
          <cell r="D1280">
            <v>0</v>
          </cell>
          <cell r="F1280" t="str">
            <v>186MID</v>
          </cell>
          <cell r="G1280" t="str">
            <v>186M</v>
          </cell>
          <cell r="H1280" t="str">
            <v>ID</v>
          </cell>
          <cell r="I1280">
            <v>0</v>
          </cell>
        </row>
        <row r="1281">
          <cell r="A1281" t="str">
            <v>186MJBE</v>
          </cell>
          <cell r="B1281" t="str">
            <v>186M</v>
          </cell>
          <cell r="C1281" t="str">
            <v>JBE</v>
          </cell>
          <cell r="D1281">
            <v>1127.1566666666699</v>
          </cell>
          <cell r="F1281" t="str">
            <v>186MJBE</v>
          </cell>
          <cell r="G1281" t="str">
            <v>186M</v>
          </cell>
          <cell r="H1281" t="str">
            <v>JBE</v>
          </cell>
          <cell r="I1281">
            <v>1127.1566666666699</v>
          </cell>
        </row>
        <row r="1282">
          <cell r="A1282" t="str">
            <v>186MOR</v>
          </cell>
          <cell r="B1282" t="str">
            <v>186M</v>
          </cell>
          <cell r="C1282" t="str">
            <v>OR</v>
          </cell>
          <cell r="D1282">
            <v>0</v>
          </cell>
          <cell r="F1282" t="str">
            <v>186MOR</v>
          </cell>
          <cell r="G1282" t="str">
            <v>186M</v>
          </cell>
          <cell r="H1282" t="str">
            <v>OR</v>
          </cell>
          <cell r="I1282">
            <v>0</v>
          </cell>
        </row>
        <row r="1283">
          <cell r="A1283" t="str">
            <v>186MOTHER</v>
          </cell>
          <cell r="B1283" t="str">
            <v>186M</v>
          </cell>
          <cell r="C1283" t="str">
            <v>OTHER</v>
          </cell>
          <cell r="D1283">
            <v>4078118.40583333</v>
          </cell>
          <cell r="F1283" t="str">
            <v>186MOTHER</v>
          </cell>
          <cell r="G1283" t="str">
            <v>186M</v>
          </cell>
          <cell r="H1283" t="str">
            <v>OTHER</v>
          </cell>
          <cell r="I1283">
            <v>4078118.40583333</v>
          </cell>
        </row>
        <row r="1284">
          <cell r="A1284" t="str">
            <v>186MSG</v>
          </cell>
          <cell r="B1284" t="str">
            <v>186M</v>
          </cell>
          <cell r="C1284" t="str">
            <v>SG</v>
          </cell>
          <cell r="D1284">
            <v>12379662.5233333</v>
          </cell>
          <cell r="F1284" t="str">
            <v>186MSG</v>
          </cell>
          <cell r="G1284" t="str">
            <v>186M</v>
          </cell>
          <cell r="H1284" t="str">
            <v>SG</v>
          </cell>
          <cell r="I1284">
            <v>12379662.5233333</v>
          </cell>
        </row>
        <row r="1285">
          <cell r="A1285" t="str">
            <v>186MSO</v>
          </cell>
          <cell r="B1285" t="str">
            <v>186M</v>
          </cell>
          <cell r="C1285" t="str">
            <v>SO</v>
          </cell>
          <cell r="D1285">
            <v>309632.412916667</v>
          </cell>
          <cell r="F1285" t="str">
            <v>186MSO</v>
          </cell>
          <cell r="G1285" t="str">
            <v>186M</v>
          </cell>
          <cell r="H1285" t="str">
            <v>SO</v>
          </cell>
          <cell r="I1285">
            <v>309632.412916667</v>
          </cell>
        </row>
        <row r="1286">
          <cell r="A1286" t="str">
            <v>186MWA</v>
          </cell>
          <cell r="B1286" t="str">
            <v>186M</v>
          </cell>
          <cell r="C1286" t="str">
            <v>WA</v>
          </cell>
          <cell r="D1286">
            <v>0</v>
          </cell>
          <cell r="F1286" t="str">
            <v>186MWA</v>
          </cell>
          <cell r="G1286" t="str">
            <v>186M</v>
          </cell>
          <cell r="H1286" t="str">
            <v>WA</v>
          </cell>
          <cell r="I1286">
            <v>0</v>
          </cell>
        </row>
        <row r="1287">
          <cell r="A1287" t="str">
            <v>186WOTHER</v>
          </cell>
          <cell r="B1287" t="str">
            <v>186W</v>
          </cell>
          <cell r="C1287" t="str">
            <v>OTHER</v>
          </cell>
          <cell r="D1287">
            <v>0</v>
          </cell>
          <cell r="F1287" t="str">
            <v>186WOTHER</v>
          </cell>
          <cell r="G1287" t="str">
            <v>186W</v>
          </cell>
          <cell r="H1287" t="str">
            <v>OTHER</v>
          </cell>
          <cell r="I1287">
            <v>0</v>
          </cell>
        </row>
        <row r="1288">
          <cell r="A1288" t="str">
            <v>DPCA</v>
          </cell>
          <cell r="B1288" t="str">
            <v>DP</v>
          </cell>
          <cell r="C1288" t="str">
            <v>CA</v>
          </cell>
          <cell r="D1288">
            <v>2646161.9308333299</v>
          </cell>
          <cell r="F1288" t="str">
            <v>DPCA</v>
          </cell>
          <cell r="G1288" t="str">
            <v>DP</v>
          </cell>
          <cell r="H1288" t="str">
            <v>CA</v>
          </cell>
          <cell r="I1288">
            <v>2646161.9308333299</v>
          </cell>
        </row>
        <row r="1289">
          <cell r="A1289" t="str">
            <v>DPID</v>
          </cell>
          <cell r="B1289" t="str">
            <v>DP</v>
          </cell>
          <cell r="C1289" t="str">
            <v>ID</v>
          </cell>
          <cell r="D1289">
            <v>2134152.6616666699</v>
          </cell>
          <cell r="F1289" t="str">
            <v>DPID</v>
          </cell>
          <cell r="G1289" t="str">
            <v>DP</v>
          </cell>
          <cell r="H1289" t="str">
            <v>ID</v>
          </cell>
          <cell r="I1289">
            <v>2134152.6616666699</v>
          </cell>
        </row>
        <row r="1290">
          <cell r="A1290" t="str">
            <v>DPOR</v>
          </cell>
          <cell r="B1290" t="str">
            <v>DP</v>
          </cell>
          <cell r="C1290" t="str">
            <v>OR</v>
          </cell>
          <cell r="D1290">
            <v>16509125.305416699</v>
          </cell>
          <cell r="F1290" t="str">
            <v>DPOR</v>
          </cell>
          <cell r="G1290" t="str">
            <v>DP</v>
          </cell>
          <cell r="H1290" t="str">
            <v>OR</v>
          </cell>
          <cell r="I1290">
            <v>16509125.305416699</v>
          </cell>
        </row>
        <row r="1291">
          <cell r="A1291" t="str">
            <v>DPSG</v>
          </cell>
          <cell r="B1291" t="str">
            <v>DP</v>
          </cell>
          <cell r="C1291" t="str">
            <v>SG</v>
          </cell>
          <cell r="D1291">
            <v>0</v>
          </cell>
          <cell r="F1291" t="str">
            <v>DPSG</v>
          </cell>
          <cell r="G1291" t="str">
            <v>DP</v>
          </cell>
          <cell r="H1291" t="str">
            <v>SG</v>
          </cell>
          <cell r="I1291">
            <v>0</v>
          </cell>
        </row>
        <row r="1292">
          <cell r="A1292" t="str">
            <v>DPSNPD</v>
          </cell>
          <cell r="B1292" t="str">
            <v>DP</v>
          </cell>
          <cell r="C1292" t="str">
            <v>SNPD</v>
          </cell>
          <cell r="D1292">
            <v>0</v>
          </cell>
          <cell r="F1292" t="str">
            <v>DPSNPD</v>
          </cell>
          <cell r="G1292" t="str">
            <v>DP</v>
          </cell>
          <cell r="H1292" t="str">
            <v>SNPD</v>
          </cell>
          <cell r="I1292">
            <v>0</v>
          </cell>
        </row>
        <row r="1293">
          <cell r="A1293" t="str">
            <v>DPUT</v>
          </cell>
          <cell r="B1293" t="str">
            <v>DP</v>
          </cell>
          <cell r="C1293" t="str">
            <v>UT</v>
          </cell>
          <cell r="D1293">
            <v>22839792.883333299</v>
          </cell>
          <cell r="F1293" t="str">
            <v>DPUT</v>
          </cell>
          <cell r="G1293" t="str">
            <v>DP</v>
          </cell>
          <cell r="H1293" t="str">
            <v>UT</v>
          </cell>
          <cell r="I1293">
            <v>22839792.883333299</v>
          </cell>
        </row>
        <row r="1294">
          <cell r="A1294" t="str">
            <v>DPWA</v>
          </cell>
          <cell r="B1294" t="str">
            <v>DP</v>
          </cell>
          <cell r="C1294" t="str">
            <v>WA</v>
          </cell>
          <cell r="D1294">
            <v>6981707.5337500004</v>
          </cell>
          <cell r="F1294" t="str">
            <v>DPWA</v>
          </cell>
          <cell r="G1294" t="str">
            <v>DP</v>
          </cell>
          <cell r="H1294" t="str">
            <v>WA</v>
          </cell>
          <cell r="I1294">
            <v>6981707.5337500004</v>
          </cell>
        </row>
        <row r="1295">
          <cell r="A1295" t="str">
            <v>DPWYU</v>
          </cell>
          <cell r="B1295" t="str">
            <v>DP</v>
          </cell>
          <cell r="C1295" t="str">
            <v>WYU</v>
          </cell>
          <cell r="D1295">
            <v>6067394.2350000003</v>
          </cell>
          <cell r="F1295" t="str">
            <v>DPWYU</v>
          </cell>
          <cell r="G1295" t="str">
            <v>DP</v>
          </cell>
          <cell r="H1295" t="str">
            <v>WYU</v>
          </cell>
          <cell r="I1295">
            <v>6067394.2350000003</v>
          </cell>
        </row>
        <row r="1296">
          <cell r="A1296" t="str">
            <v>GPCAGE</v>
          </cell>
          <cell r="B1296" t="str">
            <v>GP</v>
          </cell>
          <cell r="C1296" t="str">
            <v>CAGE</v>
          </cell>
          <cell r="D1296">
            <v>6845.7591666666704</v>
          </cell>
          <cell r="F1296" t="str">
            <v>GPCAGE</v>
          </cell>
          <cell r="G1296" t="str">
            <v>GP</v>
          </cell>
          <cell r="H1296" t="str">
            <v>CAGE</v>
          </cell>
          <cell r="I1296">
            <v>6845.7591666666704</v>
          </cell>
        </row>
        <row r="1297">
          <cell r="A1297" t="str">
            <v>GPCAGW</v>
          </cell>
          <cell r="B1297" t="str">
            <v>GP</v>
          </cell>
          <cell r="C1297" t="str">
            <v>CAGW</v>
          </cell>
          <cell r="D1297">
            <v>0</v>
          </cell>
          <cell r="F1297" t="str">
            <v>GPCAGW</v>
          </cell>
          <cell r="G1297" t="str">
            <v>GP</v>
          </cell>
          <cell r="H1297" t="str">
            <v>CAGW</v>
          </cell>
          <cell r="I1297">
            <v>0</v>
          </cell>
        </row>
        <row r="1298">
          <cell r="A1298" t="str">
            <v>GPSG</v>
          </cell>
          <cell r="B1298" t="str">
            <v>GP</v>
          </cell>
          <cell r="C1298" t="str">
            <v>SG</v>
          </cell>
          <cell r="D1298">
            <v>-6845.7591666666704</v>
          </cell>
          <cell r="F1298" t="str">
            <v>GPSG</v>
          </cell>
          <cell r="G1298" t="str">
            <v>GP</v>
          </cell>
          <cell r="H1298" t="str">
            <v>SG</v>
          </cell>
          <cell r="I1298">
            <v>-6845.7591666666704</v>
          </cell>
        </row>
        <row r="1299">
          <cell r="A1299" t="str">
            <v>GPSO</v>
          </cell>
          <cell r="B1299" t="str">
            <v>GP</v>
          </cell>
          <cell r="C1299" t="str">
            <v>SO</v>
          </cell>
          <cell r="D1299">
            <v>26642707.891666699</v>
          </cell>
          <cell r="F1299" t="str">
            <v>GPSO</v>
          </cell>
          <cell r="G1299" t="str">
            <v>GP</v>
          </cell>
          <cell r="H1299" t="str">
            <v>SO</v>
          </cell>
          <cell r="I1299">
            <v>26642707.891666699</v>
          </cell>
        </row>
        <row r="1300">
          <cell r="A1300" t="str">
            <v>IPSO</v>
          </cell>
          <cell r="B1300" t="str">
            <v>IP</v>
          </cell>
          <cell r="C1300" t="str">
            <v>SO</v>
          </cell>
          <cell r="D1300">
            <v>0</v>
          </cell>
          <cell r="F1300" t="str">
            <v>IPSO</v>
          </cell>
          <cell r="G1300" t="str">
            <v>IP</v>
          </cell>
          <cell r="H1300" t="str">
            <v>SO</v>
          </cell>
          <cell r="I1300">
            <v>0</v>
          </cell>
        </row>
        <row r="1301">
          <cell r="A1301" t="str">
            <v>OPCAGE</v>
          </cell>
          <cell r="B1301" t="str">
            <v>OP</v>
          </cell>
          <cell r="C1301" t="str">
            <v>CAGE</v>
          </cell>
          <cell r="D1301">
            <v>0</v>
          </cell>
          <cell r="F1301" t="str">
            <v>OPCAGE</v>
          </cell>
          <cell r="G1301" t="str">
            <v>OP</v>
          </cell>
          <cell r="H1301" t="str">
            <v>CAGE</v>
          </cell>
          <cell r="I1301">
            <v>0</v>
          </cell>
        </row>
        <row r="1302">
          <cell r="A1302" t="str">
            <v>OPCAGW</v>
          </cell>
          <cell r="B1302" t="str">
            <v>OP</v>
          </cell>
          <cell r="C1302" t="str">
            <v>CAGW</v>
          </cell>
          <cell r="D1302">
            <v>-553173</v>
          </cell>
          <cell r="F1302" t="str">
            <v>OPCAGW</v>
          </cell>
          <cell r="G1302" t="str">
            <v>OP</v>
          </cell>
          <cell r="H1302" t="str">
            <v>CAGW</v>
          </cell>
          <cell r="I1302">
            <v>-553173</v>
          </cell>
        </row>
        <row r="1303">
          <cell r="A1303" t="str">
            <v>OPSG</v>
          </cell>
          <cell r="B1303" t="str">
            <v>OP</v>
          </cell>
          <cell r="C1303" t="str">
            <v>SG</v>
          </cell>
          <cell r="D1303">
            <v>0</v>
          </cell>
          <cell r="F1303" t="str">
            <v>OPSG</v>
          </cell>
          <cell r="G1303" t="str">
            <v>OP</v>
          </cell>
          <cell r="H1303" t="str">
            <v>SG</v>
          </cell>
          <cell r="I1303">
            <v>0</v>
          </cell>
        </row>
        <row r="1304">
          <cell r="A1304" t="str">
            <v>SPCAGE</v>
          </cell>
          <cell r="B1304" t="str">
            <v>SP</v>
          </cell>
          <cell r="C1304" t="str">
            <v>CAGE</v>
          </cell>
          <cell r="D1304">
            <v>-11695324.375</v>
          </cell>
          <cell r="F1304" t="str">
            <v>SPCAGE</v>
          </cell>
          <cell r="G1304" t="str">
            <v>SP</v>
          </cell>
          <cell r="H1304" t="str">
            <v>CAGE</v>
          </cell>
          <cell r="I1304">
            <v>-11695324.375</v>
          </cell>
        </row>
        <row r="1305">
          <cell r="A1305" t="str">
            <v>SPCAGW</v>
          </cell>
          <cell r="B1305" t="str">
            <v>SP</v>
          </cell>
          <cell r="C1305" t="str">
            <v>CAGW</v>
          </cell>
          <cell r="D1305">
            <v>553173</v>
          </cell>
          <cell r="F1305" t="str">
            <v>SPCAGW</v>
          </cell>
          <cell r="G1305" t="str">
            <v>SP</v>
          </cell>
          <cell r="H1305" t="str">
            <v>CAGW</v>
          </cell>
          <cell r="I1305">
            <v>553173</v>
          </cell>
        </row>
        <row r="1306">
          <cell r="A1306" t="str">
            <v>SPSG</v>
          </cell>
          <cell r="B1306" t="str">
            <v>SP</v>
          </cell>
          <cell r="C1306" t="str">
            <v>SG</v>
          </cell>
          <cell r="D1306">
            <v>56959454.567916699</v>
          </cell>
          <cell r="F1306" t="str">
            <v>SPSG</v>
          </cell>
          <cell r="G1306" t="str">
            <v>SP</v>
          </cell>
          <cell r="H1306" t="str">
            <v>SG</v>
          </cell>
          <cell r="I1306">
            <v>56959454.567916699</v>
          </cell>
        </row>
        <row r="1307">
          <cell r="A1307" t="str">
            <v>TPCA</v>
          </cell>
          <cell r="B1307" t="str">
            <v>TP</v>
          </cell>
          <cell r="C1307" t="str">
            <v>CA</v>
          </cell>
          <cell r="D1307">
            <v>0</v>
          </cell>
          <cell r="F1307" t="str">
            <v>TPCA</v>
          </cell>
          <cell r="G1307" t="str">
            <v>TP</v>
          </cell>
          <cell r="H1307" t="str">
            <v>CA</v>
          </cell>
          <cell r="I1307">
            <v>0</v>
          </cell>
        </row>
        <row r="1308">
          <cell r="A1308" t="str">
            <v>TPCAEE</v>
          </cell>
          <cell r="B1308" t="str">
            <v>TP</v>
          </cell>
          <cell r="C1308" t="str">
            <v>CAEE</v>
          </cell>
          <cell r="D1308">
            <v>0</v>
          </cell>
          <cell r="F1308" t="str">
            <v>TPCAEE</v>
          </cell>
          <cell r="G1308" t="str">
            <v>TP</v>
          </cell>
          <cell r="H1308" t="str">
            <v>CAEE</v>
          </cell>
          <cell r="I1308">
            <v>0</v>
          </cell>
        </row>
        <row r="1309">
          <cell r="A1309" t="str">
            <v>TPCAGE</v>
          </cell>
          <cell r="B1309" t="str">
            <v>TP</v>
          </cell>
          <cell r="C1309" t="str">
            <v>CAGE</v>
          </cell>
          <cell r="D1309">
            <v>57423455.947499998</v>
          </cell>
          <cell r="F1309" t="str">
            <v>TPCAGE</v>
          </cell>
          <cell r="G1309" t="str">
            <v>TP</v>
          </cell>
          <cell r="H1309" t="str">
            <v>CAGE</v>
          </cell>
          <cell r="I1309">
            <v>57423455.947499998</v>
          </cell>
        </row>
        <row r="1310">
          <cell r="A1310" t="str">
            <v>TPCAGW</v>
          </cell>
          <cell r="B1310" t="str">
            <v>TP</v>
          </cell>
          <cell r="C1310" t="str">
            <v>CAGW</v>
          </cell>
          <cell r="D1310">
            <v>52604042.061250001</v>
          </cell>
          <cell r="F1310" t="str">
            <v>TPCAGW</v>
          </cell>
          <cell r="G1310" t="str">
            <v>TP</v>
          </cell>
          <cell r="H1310" t="str">
            <v>CAGW</v>
          </cell>
          <cell r="I1310">
            <v>52604042.061250001</v>
          </cell>
        </row>
        <row r="1311">
          <cell r="A1311" t="str">
            <v>TPSG</v>
          </cell>
          <cell r="B1311" t="str">
            <v>TP</v>
          </cell>
          <cell r="C1311" t="str">
            <v>SG</v>
          </cell>
          <cell r="D1311">
            <v>-8978581.5999999996</v>
          </cell>
          <cell r="F1311" t="str">
            <v>TPSG</v>
          </cell>
          <cell r="G1311" t="str">
            <v>TP</v>
          </cell>
          <cell r="H1311" t="str">
            <v>SG</v>
          </cell>
          <cell r="I1311">
            <v>-8978581.5999999996</v>
          </cell>
        </row>
        <row r="1312">
          <cell r="A1312" t="str">
            <v>TPSO</v>
          </cell>
          <cell r="B1312" t="str">
            <v>TP</v>
          </cell>
          <cell r="C1312" t="str">
            <v>SO</v>
          </cell>
          <cell r="D1312">
            <v>0</v>
          </cell>
          <cell r="F1312" t="str">
            <v>TPSO</v>
          </cell>
          <cell r="G1312" t="str">
            <v>TP</v>
          </cell>
          <cell r="H1312" t="str">
            <v>SO</v>
          </cell>
          <cell r="I1312">
            <v>0</v>
          </cell>
        </row>
        <row r="1313">
          <cell r="A1313" t="str">
            <v>143SO</v>
          </cell>
          <cell r="B1313" t="str">
            <v>143</v>
          </cell>
          <cell r="C1313" t="str">
            <v>SO</v>
          </cell>
          <cell r="D1313">
            <v>52083007.785833403</v>
          </cell>
          <cell r="F1313" t="str">
            <v>143SO</v>
          </cell>
          <cell r="G1313" t="str">
            <v>143</v>
          </cell>
          <cell r="H1313" t="str">
            <v>SO</v>
          </cell>
          <cell r="I1313">
            <v>52083007.785833403</v>
          </cell>
        </row>
        <row r="1314">
          <cell r="A1314" t="str">
            <v>230OTHER</v>
          </cell>
          <cell r="B1314" t="str">
            <v>230</v>
          </cell>
          <cell r="C1314" t="str">
            <v>OTHER</v>
          </cell>
          <cell r="D1314">
            <v>-8267790.4500000002</v>
          </cell>
          <cell r="F1314" t="str">
            <v>230OTHER</v>
          </cell>
          <cell r="G1314" t="str">
            <v>230</v>
          </cell>
          <cell r="H1314" t="str">
            <v>OTHER</v>
          </cell>
          <cell r="I1314">
            <v>-8267790.4500000002</v>
          </cell>
        </row>
        <row r="1315">
          <cell r="A1315" t="str">
            <v>232CAEE</v>
          </cell>
          <cell r="B1315" t="str">
            <v>232</v>
          </cell>
          <cell r="C1315" t="str">
            <v>CAEE</v>
          </cell>
          <cell r="D1315">
            <v>-1813806.0991666699</v>
          </cell>
          <cell r="F1315" t="str">
            <v>232CAEE</v>
          </cell>
          <cell r="G1315" t="str">
            <v>232</v>
          </cell>
          <cell r="H1315" t="str">
            <v>CAEE</v>
          </cell>
          <cell r="I1315">
            <v>-1813806.0991666699</v>
          </cell>
        </row>
        <row r="1316">
          <cell r="A1316" t="str">
            <v>232OTHER</v>
          </cell>
          <cell r="B1316" t="str">
            <v>232</v>
          </cell>
          <cell r="C1316" t="str">
            <v>OTHER</v>
          </cell>
          <cell r="D1316">
            <v>-16764.583333333299</v>
          </cell>
          <cell r="F1316" t="str">
            <v>232OTHER</v>
          </cell>
          <cell r="G1316" t="str">
            <v>232</v>
          </cell>
          <cell r="H1316" t="str">
            <v>OTHER</v>
          </cell>
          <cell r="I1316">
            <v>-16764.583333333299</v>
          </cell>
        </row>
        <row r="1317">
          <cell r="A1317" t="str">
            <v>232SG</v>
          </cell>
          <cell r="B1317" t="str">
            <v>232</v>
          </cell>
          <cell r="C1317" t="str">
            <v>SG</v>
          </cell>
          <cell r="D1317">
            <v>-2053168.1508333299</v>
          </cell>
          <cell r="F1317" t="str">
            <v>232SG</v>
          </cell>
          <cell r="G1317" t="str">
            <v>232</v>
          </cell>
          <cell r="H1317" t="str">
            <v>SG</v>
          </cell>
          <cell r="I1317">
            <v>-2053168.1508333299</v>
          </cell>
        </row>
        <row r="1318">
          <cell r="A1318" t="str">
            <v>232SO</v>
          </cell>
          <cell r="B1318" t="str">
            <v>232</v>
          </cell>
          <cell r="C1318" t="str">
            <v>SO</v>
          </cell>
          <cell r="D1318">
            <v>-7320913.8499999987</v>
          </cell>
          <cell r="F1318" t="str">
            <v>232SO</v>
          </cell>
          <cell r="G1318" t="str">
            <v>232</v>
          </cell>
          <cell r="H1318" t="str">
            <v>SO</v>
          </cell>
          <cell r="I1318">
            <v>-7320913.8499999987</v>
          </cell>
        </row>
        <row r="1319">
          <cell r="A1319" t="str">
            <v>2533CAGE</v>
          </cell>
          <cell r="B1319" t="str">
            <v>2533</v>
          </cell>
          <cell r="C1319" t="str">
            <v>CAGE</v>
          </cell>
          <cell r="D1319">
            <v>-6512893.4641666701</v>
          </cell>
          <cell r="F1319" t="str">
            <v>2533CAGE</v>
          </cell>
          <cell r="G1319" t="str">
            <v>2533</v>
          </cell>
          <cell r="H1319" t="str">
            <v>CAGE</v>
          </cell>
          <cell r="I1319">
            <v>-6512893.4641666701</v>
          </cell>
        </row>
        <row r="1320">
          <cell r="A1320" t="str">
            <v>254105CAEE</v>
          </cell>
          <cell r="B1320" t="str">
            <v>254105</v>
          </cell>
          <cell r="C1320" t="str">
            <v>CAEE</v>
          </cell>
          <cell r="D1320">
            <v>19802.830000000002</v>
          </cell>
          <cell r="F1320" t="str">
            <v>254105CAEE</v>
          </cell>
          <cell r="G1320" t="str">
            <v>254105</v>
          </cell>
          <cell r="H1320" t="str">
            <v>CAEE</v>
          </cell>
          <cell r="I1320">
            <v>19802.830000000002</v>
          </cell>
        </row>
        <row r="1321">
          <cell r="A1321" t="str">
            <v>254105CAGE</v>
          </cell>
          <cell r="B1321" t="str">
            <v>254105</v>
          </cell>
          <cell r="C1321" t="str">
            <v>CAGE</v>
          </cell>
          <cell r="D1321">
            <v>-19802.830000000002</v>
          </cell>
          <cell r="F1321" t="str">
            <v>254105CAGE</v>
          </cell>
          <cell r="G1321" t="str">
            <v>254105</v>
          </cell>
          <cell r="H1321" t="str">
            <v>CAGE</v>
          </cell>
          <cell r="I1321">
            <v>-19802.830000000002</v>
          </cell>
        </row>
        <row r="1322">
          <cell r="A1322" t="str">
            <v>40910CAEE</v>
          </cell>
          <cell r="B1322">
            <v>40910</v>
          </cell>
          <cell r="C1322" t="str">
            <v>CAEE</v>
          </cell>
          <cell r="D1322">
            <v>0</v>
          </cell>
          <cell r="F1322" t="str">
            <v>40910CAEE</v>
          </cell>
          <cell r="G1322">
            <v>40910</v>
          </cell>
          <cell r="H1322" t="str">
            <v>CAEE</v>
          </cell>
          <cell r="I1322">
            <v>0</v>
          </cell>
        </row>
        <row r="1323">
          <cell r="A1323" t="str">
            <v>40910CAGE</v>
          </cell>
          <cell r="B1323">
            <v>40910</v>
          </cell>
          <cell r="C1323" t="str">
            <v>CAGE</v>
          </cell>
          <cell r="D1323">
            <v>-40261420</v>
          </cell>
          <cell r="F1323" t="str">
            <v>40910CAGE</v>
          </cell>
          <cell r="G1323">
            <v>40910</v>
          </cell>
          <cell r="H1323" t="str">
            <v>CAGE</v>
          </cell>
          <cell r="I1323">
            <v>-40261420</v>
          </cell>
        </row>
        <row r="1324">
          <cell r="A1324" t="str">
            <v>40910CAGW</v>
          </cell>
          <cell r="B1324">
            <v>40910</v>
          </cell>
          <cell r="C1324" t="str">
            <v>CAGW</v>
          </cell>
          <cell r="D1324">
            <v>-5091351</v>
          </cell>
          <cell r="F1324" t="str">
            <v>40910CAGW</v>
          </cell>
          <cell r="G1324">
            <v>40910</v>
          </cell>
          <cell r="H1324" t="str">
            <v>CAGW</v>
          </cell>
          <cell r="I1324">
            <v>-5091351</v>
          </cell>
        </row>
        <row r="1325">
          <cell r="A1325" t="str">
            <v>40910JBE</v>
          </cell>
          <cell r="B1325">
            <v>40910</v>
          </cell>
          <cell r="C1325" t="str">
            <v>JBE</v>
          </cell>
          <cell r="D1325">
            <v>-18519</v>
          </cell>
          <cell r="F1325" t="str">
            <v>40910JBE</v>
          </cell>
          <cell r="G1325">
            <v>40910</v>
          </cell>
          <cell r="H1325" t="str">
            <v>JBE</v>
          </cell>
          <cell r="I1325">
            <v>-18519</v>
          </cell>
        </row>
        <row r="1326">
          <cell r="A1326" t="str">
            <v>40910SO</v>
          </cell>
          <cell r="B1326">
            <v>40910</v>
          </cell>
          <cell r="C1326" t="str">
            <v>SO</v>
          </cell>
          <cell r="D1326">
            <v>-41507</v>
          </cell>
          <cell r="F1326" t="str">
            <v>40910SO</v>
          </cell>
          <cell r="G1326">
            <v>40910</v>
          </cell>
          <cell r="H1326" t="str">
            <v>SO</v>
          </cell>
          <cell r="I1326">
            <v>-41507</v>
          </cell>
        </row>
        <row r="1327">
          <cell r="A1327" t="str">
            <v>40911CAGE</v>
          </cell>
          <cell r="B1327">
            <v>40911</v>
          </cell>
          <cell r="C1327" t="str">
            <v>CAGE</v>
          </cell>
          <cell r="D1327">
            <v>0</v>
          </cell>
          <cell r="F1327" t="str">
            <v>40911CAGE</v>
          </cell>
          <cell r="G1327">
            <v>40911</v>
          </cell>
          <cell r="H1327" t="str">
            <v>CAGE</v>
          </cell>
          <cell r="I1327">
            <v>0</v>
          </cell>
        </row>
        <row r="1328">
          <cell r="A1328" t="str">
            <v>SCHMAPBADDEBT</v>
          </cell>
          <cell r="B1328" t="str">
            <v>SCHMAP</v>
          </cell>
          <cell r="C1328" t="str">
            <v>BADDEBT</v>
          </cell>
          <cell r="D1328">
            <v>0</v>
          </cell>
          <cell r="F1328" t="str">
            <v>SCHMAPBADDEBT</v>
          </cell>
          <cell r="G1328" t="str">
            <v>SCHMAP</v>
          </cell>
          <cell r="H1328" t="str">
            <v>BADDEBT</v>
          </cell>
          <cell r="I1328">
            <v>0</v>
          </cell>
        </row>
        <row r="1329">
          <cell r="A1329" t="str">
            <v>SCHMAPCAEE</v>
          </cell>
          <cell r="B1329" t="str">
            <v>SCHMAP</v>
          </cell>
          <cell r="C1329" t="str">
            <v>CAEE</v>
          </cell>
          <cell r="D1329">
            <v>0</v>
          </cell>
          <cell r="F1329" t="str">
            <v>SCHMAPCAEE</v>
          </cell>
          <cell r="G1329" t="str">
            <v>SCHMAP</v>
          </cell>
          <cell r="H1329" t="str">
            <v>CAEE</v>
          </cell>
          <cell r="I1329">
            <v>0</v>
          </cell>
        </row>
        <row r="1330">
          <cell r="A1330" t="str">
            <v>SCHMAPJBE</v>
          </cell>
          <cell r="B1330" t="str">
            <v>SCHMAP</v>
          </cell>
          <cell r="C1330" t="str">
            <v>JBE</v>
          </cell>
          <cell r="D1330">
            <v>58125</v>
          </cell>
          <cell r="F1330" t="str">
            <v>SCHMAPJBE</v>
          </cell>
          <cell r="G1330" t="str">
            <v>SCHMAP</v>
          </cell>
          <cell r="H1330" t="str">
            <v>JBE</v>
          </cell>
          <cell r="I1330">
            <v>58125</v>
          </cell>
        </row>
        <row r="1331">
          <cell r="A1331" t="str">
            <v>SCHMAPSCHMDEXP</v>
          </cell>
          <cell r="B1331" t="str">
            <v>SCHMAP</v>
          </cell>
          <cell r="C1331" t="str">
            <v>SCHMDEXP</v>
          </cell>
          <cell r="D1331">
            <v>129289.95000000001</v>
          </cell>
          <cell r="F1331" t="str">
            <v>SCHMAPSCHMDEXP</v>
          </cell>
          <cell r="G1331" t="str">
            <v>SCHMAP</v>
          </cell>
          <cell r="H1331" t="str">
            <v>SCHMDEXP</v>
          </cell>
          <cell r="I1331">
            <v>129289.95000000001</v>
          </cell>
        </row>
        <row r="1332">
          <cell r="A1332" t="str">
            <v>SCHMAPSO</v>
          </cell>
          <cell r="B1332" t="str">
            <v>SCHMAP</v>
          </cell>
          <cell r="C1332" t="str">
            <v>SO</v>
          </cell>
          <cell r="D1332">
            <v>2371218.8000000003</v>
          </cell>
          <cell r="F1332" t="str">
            <v>SCHMAPSO</v>
          </cell>
          <cell r="G1332" t="str">
            <v>SCHMAP</v>
          </cell>
          <cell r="H1332" t="str">
            <v>SO</v>
          </cell>
          <cell r="I1332">
            <v>2371218.8000000003</v>
          </cell>
        </row>
        <row r="1333">
          <cell r="A1333" t="str">
            <v>SCHMATBADDEBT</v>
          </cell>
          <cell r="B1333" t="str">
            <v>SCHMAT</v>
          </cell>
          <cell r="C1333" t="str">
            <v>BADDEBT</v>
          </cell>
          <cell r="D1333">
            <v>397327.95</v>
          </cell>
          <cell r="F1333" t="str">
            <v>SCHMATBADDEBT</v>
          </cell>
          <cell r="G1333" t="str">
            <v>SCHMAT</v>
          </cell>
          <cell r="H1333" t="str">
            <v>BADDEBT</v>
          </cell>
          <cell r="I1333">
            <v>397327.95</v>
          </cell>
        </row>
        <row r="1334">
          <cell r="A1334" t="str">
            <v>SCHMATCA</v>
          </cell>
          <cell r="B1334" t="str">
            <v>SCHMAT</v>
          </cell>
          <cell r="C1334" t="str">
            <v>CA</v>
          </cell>
          <cell r="D1334">
            <v>0</v>
          </cell>
          <cell r="F1334" t="str">
            <v>SCHMATCA</v>
          </cell>
          <cell r="G1334" t="str">
            <v>SCHMAT</v>
          </cell>
          <cell r="H1334" t="str">
            <v>CA</v>
          </cell>
          <cell r="I1334">
            <v>0</v>
          </cell>
        </row>
        <row r="1335">
          <cell r="A1335" t="str">
            <v>SCHMATCAEE</v>
          </cell>
          <cell r="B1335" t="str">
            <v>SCHMAT</v>
          </cell>
          <cell r="C1335" t="str">
            <v>CAEE</v>
          </cell>
          <cell r="D1335">
            <v>17453268.989999998</v>
          </cell>
          <cell r="F1335" t="str">
            <v>SCHMATCAEE</v>
          </cell>
          <cell r="G1335" t="str">
            <v>SCHMAT</v>
          </cell>
          <cell r="H1335" t="str">
            <v>CAEE</v>
          </cell>
          <cell r="I1335">
            <v>17453268.989999998</v>
          </cell>
        </row>
        <row r="1336">
          <cell r="A1336" t="str">
            <v>SCHMATCAGE</v>
          </cell>
          <cell r="B1336" t="str">
            <v>SCHMAT</v>
          </cell>
          <cell r="C1336" t="str">
            <v>CAGE</v>
          </cell>
          <cell r="D1336">
            <v>15474</v>
          </cell>
          <cell r="F1336" t="str">
            <v>SCHMATCAGE</v>
          </cell>
          <cell r="G1336" t="str">
            <v>SCHMAT</v>
          </cell>
          <cell r="H1336" t="str">
            <v>CAGE</v>
          </cell>
          <cell r="I1336">
            <v>15474</v>
          </cell>
        </row>
        <row r="1337">
          <cell r="A1337" t="str">
            <v>SCHMATCAGW</v>
          </cell>
          <cell r="B1337" t="str">
            <v>SCHMAT</v>
          </cell>
          <cell r="C1337" t="str">
            <v>CAGW</v>
          </cell>
          <cell r="D1337">
            <v>46872.5</v>
          </cell>
          <cell r="F1337" t="str">
            <v>SCHMATCAGW</v>
          </cell>
          <cell r="G1337" t="str">
            <v>SCHMAT</v>
          </cell>
          <cell r="H1337" t="str">
            <v>CAGW</v>
          </cell>
          <cell r="I1337">
            <v>46872.5</v>
          </cell>
        </row>
        <row r="1338">
          <cell r="A1338" t="str">
            <v>SCHMATCIAC</v>
          </cell>
          <cell r="B1338" t="str">
            <v>SCHMAT</v>
          </cell>
          <cell r="C1338" t="str">
            <v>CIAC</v>
          </cell>
          <cell r="D1338">
            <v>103001231.603001</v>
          </cell>
          <cell r="F1338" t="str">
            <v>SCHMATCIAC</v>
          </cell>
          <cell r="G1338" t="str">
            <v>SCHMAT</v>
          </cell>
          <cell r="H1338" t="str">
            <v>CIAC</v>
          </cell>
          <cell r="I1338">
            <v>103001231.603001</v>
          </cell>
        </row>
        <row r="1339">
          <cell r="A1339" t="str">
            <v>SCHMATGPS</v>
          </cell>
          <cell r="B1339" t="str">
            <v>SCHMAT</v>
          </cell>
          <cell r="C1339" t="str">
            <v>GPS</v>
          </cell>
          <cell r="D1339">
            <v>-591041.75</v>
          </cell>
          <cell r="F1339" t="str">
            <v>SCHMATGPS</v>
          </cell>
          <cell r="G1339" t="str">
            <v>SCHMAT</v>
          </cell>
          <cell r="H1339" t="str">
            <v>GPS</v>
          </cell>
          <cell r="I1339">
            <v>-591041.75</v>
          </cell>
        </row>
        <row r="1340">
          <cell r="A1340" t="str">
            <v>SCHMATID</v>
          </cell>
          <cell r="B1340" t="str">
            <v>SCHMAT</v>
          </cell>
          <cell r="C1340" t="str">
            <v>ID</v>
          </cell>
          <cell r="D1340">
            <v>138437.41999999998</v>
          </cell>
          <cell r="F1340" t="str">
            <v>SCHMATID</v>
          </cell>
          <cell r="G1340" t="str">
            <v>SCHMAT</v>
          </cell>
          <cell r="H1340" t="str">
            <v>ID</v>
          </cell>
          <cell r="I1340">
            <v>138437.41999999998</v>
          </cell>
        </row>
        <row r="1341">
          <cell r="A1341" t="str">
            <v>SCHMATJBE</v>
          </cell>
          <cell r="B1341" t="str">
            <v>SCHMAT</v>
          </cell>
          <cell r="C1341" t="str">
            <v>JBE</v>
          </cell>
          <cell r="D1341">
            <v>17798327</v>
          </cell>
          <cell r="F1341" t="str">
            <v>SCHMATJBE</v>
          </cell>
          <cell r="G1341" t="str">
            <v>SCHMAT</v>
          </cell>
          <cell r="H1341" t="str">
            <v>JBE</v>
          </cell>
          <cell r="I1341">
            <v>17798327</v>
          </cell>
        </row>
        <row r="1342">
          <cell r="A1342" t="str">
            <v>SCHMATOR</v>
          </cell>
          <cell r="B1342" t="str">
            <v>SCHMAT</v>
          </cell>
          <cell r="C1342" t="str">
            <v>OR</v>
          </cell>
          <cell r="D1342">
            <v>-6995207.9699999997</v>
          </cell>
          <cell r="F1342" t="str">
            <v>SCHMATOR</v>
          </cell>
          <cell r="G1342" t="str">
            <v>SCHMAT</v>
          </cell>
          <cell r="H1342" t="str">
            <v>OR</v>
          </cell>
          <cell r="I1342">
            <v>-6995207.9699999997</v>
          </cell>
        </row>
        <row r="1343">
          <cell r="A1343" t="str">
            <v>SCHMATOTHER</v>
          </cell>
          <cell r="B1343" t="str">
            <v>SCHMAT</v>
          </cell>
          <cell r="C1343" t="str">
            <v>OTHER</v>
          </cell>
          <cell r="D1343">
            <v>8113243.27999999</v>
          </cell>
          <cell r="F1343" t="str">
            <v>SCHMATOTHER</v>
          </cell>
          <cell r="G1343" t="str">
            <v>SCHMAT</v>
          </cell>
          <cell r="H1343" t="str">
            <v>OTHER</v>
          </cell>
          <cell r="I1343">
            <v>8113243.27999999</v>
          </cell>
        </row>
        <row r="1344">
          <cell r="A1344" t="str">
            <v>SCHMATSCHMDEXP</v>
          </cell>
          <cell r="B1344" t="str">
            <v>SCHMAT</v>
          </cell>
          <cell r="C1344" t="str">
            <v>SCHMDEXP</v>
          </cell>
          <cell r="D1344">
            <v>984007982.39999998</v>
          </cell>
          <cell r="F1344" t="str">
            <v>SCHMATSCHMDEXP</v>
          </cell>
          <cell r="G1344" t="str">
            <v>SCHMAT</v>
          </cell>
          <cell r="H1344" t="str">
            <v>SCHMDEXP</v>
          </cell>
          <cell r="I1344">
            <v>984007982.39999998</v>
          </cell>
        </row>
        <row r="1345">
          <cell r="A1345" t="str">
            <v>SCHMATSE</v>
          </cell>
          <cell r="B1345" t="str">
            <v>SCHMAT</v>
          </cell>
          <cell r="C1345" t="str">
            <v>SE</v>
          </cell>
          <cell r="D1345">
            <v>0</v>
          </cell>
          <cell r="F1345" t="str">
            <v>SCHMATSE</v>
          </cell>
          <cell r="G1345" t="str">
            <v>SCHMAT</v>
          </cell>
          <cell r="H1345" t="str">
            <v>SE</v>
          </cell>
          <cell r="I1345">
            <v>0</v>
          </cell>
        </row>
        <row r="1346">
          <cell r="A1346" t="str">
            <v>SCHMATSG</v>
          </cell>
          <cell r="B1346" t="str">
            <v>SCHMAT</v>
          </cell>
          <cell r="C1346" t="str">
            <v>SG</v>
          </cell>
          <cell r="D1346">
            <v>-466012.4</v>
          </cell>
          <cell r="F1346" t="str">
            <v>SCHMATSG</v>
          </cell>
          <cell r="G1346" t="str">
            <v>SCHMAT</v>
          </cell>
          <cell r="H1346" t="str">
            <v>SG</v>
          </cell>
          <cell r="I1346">
            <v>-466012.4</v>
          </cell>
        </row>
        <row r="1347">
          <cell r="A1347" t="str">
            <v>SCHMATSNP</v>
          </cell>
          <cell r="B1347" t="str">
            <v>SCHMAT</v>
          </cell>
          <cell r="C1347" t="str">
            <v>SNP</v>
          </cell>
          <cell r="D1347">
            <v>41846673.009999998</v>
          </cell>
          <cell r="F1347" t="str">
            <v>SCHMATSNP</v>
          </cell>
          <cell r="G1347" t="str">
            <v>SCHMAT</v>
          </cell>
          <cell r="H1347" t="str">
            <v>SNP</v>
          </cell>
          <cell r="I1347">
            <v>41846673.009999998</v>
          </cell>
        </row>
        <row r="1348">
          <cell r="A1348" t="str">
            <v>SCHMATSNPD</v>
          </cell>
          <cell r="B1348" t="str">
            <v>SCHMAT</v>
          </cell>
          <cell r="C1348" t="str">
            <v>SNPD</v>
          </cell>
          <cell r="D1348">
            <v>2098862.0020988602</v>
          </cell>
          <cell r="F1348" t="str">
            <v>SCHMATSNPD</v>
          </cell>
          <cell r="G1348" t="str">
            <v>SCHMAT</v>
          </cell>
          <cell r="H1348" t="str">
            <v>SNPD</v>
          </cell>
          <cell r="I1348">
            <v>2098862.0020988602</v>
          </cell>
        </row>
        <row r="1349">
          <cell r="A1349" t="str">
            <v>SCHMATSO</v>
          </cell>
          <cell r="B1349" t="str">
            <v>SCHMAT</v>
          </cell>
          <cell r="C1349" t="str">
            <v>SO</v>
          </cell>
          <cell r="D1349">
            <v>1698765.06</v>
          </cell>
          <cell r="F1349" t="str">
            <v>SCHMATSO</v>
          </cell>
          <cell r="G1349" t="str">
            <v>SCHMAT</v>
          </cell>
          <cell r="H1349" t="str">
            <v>SO</v>
          </cell>
          <cell r="I1349">
            <v>1698765.06</v>
          </cell>
        </row>
        <row r="1350">
          <cell r="A1350" t="str">
            <v>SCHMATUT</v>
          </cell>
          <cell r="B1350" t="str">
            <v>SCHMAT</v>
          </cell>
          <cell r="C1350" t="str">
            <v>UT</v>
          </cell>
          <cell r="D1350">
            <v>-291300</v>
          </cell>
          <cell r="F1350" t="str">
            <v>SCHMATUT</v>
          </cell>
          <cell r="G1350" t="str">
            <v>SCHMAT</v>
          </cell>
          <cell r="H1350" t="str">
            <v>UT</v>
          </cell>
          <cell r="I1350">
            <v>-291300</v>
          </cell>
        </row>
        <row r="1351">
          <cell r="A1351" t="str">
            <v>SCHMATWA</v>
          </cell>
          <cell r="B1351" t="str">
            <v>SCHMAT</v>
          </cell>
          <cell r="C1351" t="str">
            <v>WA</v>
          </cell>
          <cell r="D1351">
            <v>11479022.290000001</v>
          </cell>
          <cell r="F1351" t="str">
            <v>SCHMATWA</v>
          </cell>
          <cell r="G1351" t="str">
            <v>SCHMAT</v>
          </cell>
          <cell r="H1351" t="str">
            <v>WA</v>
          </cell>
          <cell r="I1351">
            <v>11479022.290000001</v>
          </cell>
        </row>
        <row r="1352">
          <cell r="A1352" t="str">
            <v>SCHMATWYP</v>
          </cell>
          <cell r="B1352" t="str">
            <v>SCHMAT</v>
          </cell>
          <cell r="C1352" t="str">
            <v>WYP</v>
          </cell>
          <cell r="D1352">
            <v>692110.31</v>
          </cell>
          <cell r="F1352" t="str">
            <v>SCHMATWYP</v>
          </cell>
          <cell r="G1352" t="str">
            <v>SCHMAT</v>
          </cell>
          <cell r="H1352" t="str">
            <v>WYP</v>
          </cell>
          <cell r="I1352">
            <v>692110.31</v>
          </cell>
        </row>
        <row r="1353">
          <cell r="A1353" t="str">
            <v>SCHMATWYU</v>
          </cell>
          <cell r="B1353" t="str">
            <v>SCHMAT</v>
          </cell>
          <cell r="C1353" t="str">
            <v>WYU</v>
          </cell>
          <cell r="D1353">
            <v>22244</v>
          </cell>
          <cell r="F1353" t="str">
            <v>SCHMATWYU</v>
          </cell>
          <cell r="G1353" t="str">
            <v>SCHMAT</v>
          </cell>
          <cell r="H1353" t="str">
            <v>WYU</v>
          </cell>
          <cell r="I1353">
            <v>22244</v>
          </cell>
        </row>
        <row r="1354">
          <cell r="A1354" t="str">
            <v>SCHMDPCA</v>
          </cell>
          <cell r="B1354" t="str">
            <v>SCHMDP</v>
          </cell>
          <cell r="C1354" t="str">
            <v>CA</v>
          </cell>
          <cell r="D1354">
            <v>0</v>
          </cell>
          <cell r="F1354" t="str">
            <v>SCHMDPCA</v>
          </cell>
          <cell r="G1354" t="str">
            <v>SCHMDP</v>
          </cell>
          <cell r="H1354" t="str">
            <v>CA</v>
          </cell>
          <cell r="I1354">
            <v>0</v>
          </cell>
        </row>
        <row r="1355">
          <cell r="A1355" t="str">
            <v>SCHMDPCAEE</v>
          </cell>
          <cell r="B1355" t="str">
            <v>SCHMDP</v>
          </cell>
          <cell r="C1355" t="str">
            <v>CAEE</v>
          </cell>
          <cell r="D1355">
            <v>0</v>
          </cell>
          <cell r="F1355" t="str">
            <v>SCHMDPCAEE</v>
          </cell>
          <cell r="G1355" t="str">
            <v>SCHMDP</v>
          </cell>
          <cell r="H1355" t="str">
            <v>CAEE</v>
          </cell>
          <cell r="I1355">
            <v>0</v>
          </cell>
        </row>
        <row r="1356">
          <cell r="A1356" t="str">
            <v>SCHMDPCAGW</v>
          </cell>
          <cell r="B1356" t="str">
            <v>SCHMDP</v>
          </cell>
          <cell r="C1356" t="str">
            <v>CAGW</v>
          </cell>
          <cell r="D1356">
            <v>0</v>
          </cell>
          <cell r="F1356" t="str">
            <v>SCHMDPCAGW</v>
          </cell>
          <cell r="G1356" t="str">
            <v>SCHMDP</v>
          </cell>
          <cell r="H1356" t="str">
            <v>CAGW</v>
          </cell>
          <cell r="I1356">
            <v>0</v>
          </cell>
        </row>
        <row r="1357">
          <cell r="A1357" t="str">
            <v>SCHMDPJBE</v>
          </cell>
          <cell r="B1357" t="str">
            <v>SCHMDP</v>
          </cell>
          <cell r="C1357" t="str">
            <v>JBE</v>
          </cell>
          <cell r="D1357">
            <v>0</v>
          </cell>
          <cell r="F1357" t="str">
            <v>SCHMDPJBE</v>
          </cell>
          <cell r="G1357" t="str">
            <v>SCHMDP</v>
          </cell>
          <cell r="H1357" t="str">
            <v>JBE</v>
          </cell>
          <cell r="I1357">
            <v>0</v>
          </cell>
        </row>
        <row r="1358">
          <cell r="A1358" t="str">
            <v>SCHMDPSCHMDEXP</v>
          </cell>
          <cell r="B1358" t="str">
            <v>SCHMDP</v>
          </cell>
          <cell r="C1358" t="str">
            <v>SCHMDEXP</v>
          </cell>
          <cell r="D1358">
            <v>-19356.91</v>
          </cell>
          <cell r="F1358" t="str">
            <v>SCHMDPSCHMDEXP</v>
          </cell>
          <cell r="G1358" t="str">
            <v>SCHMDP</v>
          </cell>
          <cell r="H1358" t="str">
            <v>SCHMDEXP</v>
          </cell>
          <cell r="I1358">
            <v>-19356.91</v>
          </cell>
        </row>
        <row r="1359">
          <cell r="A1359" t="str">
            <v>SCHMDPSG</v>
          </cell>
          <cell r="B1359" t="str">
            <v>SCHMDP</v>
          </cell>
          <cell r="C1359" t="str">
            <v>SG</v>
          </cell>
          <cell r="D1359">
            <v>0</v>
          </cell>
          <cell r="F1359" t="str">
            <v>SCHMDPSG</v>
          </cell>
          <cell r="G1359" t="str">
            <v>SCHMDP</v>
          </cell>
          <cell r="H1359" t="str">
            <v>SG</v>
          </cell>
          <cell r="I1359">
            <v>0</v>
          </cell>
        </row>
        <row r="1360">
          <cell r="A1360" t="str">
            <v>SCHMDPSNP</v>
          </cell>
          <cell r="B1360" t="str">
            <v>SCHMDP</v>
          </cell>
          <cell r="C1360" t="str">
            <v>SNP</v>
          </cell>
          <cell r="D1360">
            <v>106610.4</v>
          </cell>
          <cell r="F1360" t="str">
            <v>SCHMDPSNP</v>
          </cell>
          <cell r="G1360" t="str">
            <v>SCHMDP</v>
          </cell>
          <cell r="H1360" t="str">
            <v>SNP</v>
          </cell>
          <cell r="I1360">
            <v>106610.4</v>
          </cell>
        </row>
        <row r="1361">
          <cell r="A1361" t="str">
            <v>SCHMDPSO</v>
          </cell>
          <cell r="B1361" t="str">
            <v>SCHMDP</v>
          </cell>
          <cell r="C1361" t="str">
            <v>SO</v>
          </cell>
          <cell r="D1361">
            <v>0</v>
          </cell>
          <cell r="F1361" t="str">
            <v>SCHMDPSO</v>
          </cell>
          <cell r="G1361" t="str">
            <v>SCHMDP</v>
          </cell>
          <cell r="H1361" t="str">
            <v>SO</v>
          </cell>
          <cell r="I1361">
            <v>0</v>
          </cell>
        </row>
        <row r="1362">
          <cell r="A1362" t="str">
            <v>SCHMDTCA</v>
          </cell>
          <cell r="B1362" t="str">
            <v>SCHMDT</v>
          </cell>
          <cell r="C1362" t="str">
            <v>CA</v>
          </cell>
          <cell r="D1362">
            <v>1982210.43</v>
          </cell>
          <cell r="F1362" t="str">
            <v>SCHMDTCA</v>
          </cell>
          <cell r="G1362" t="str">
            <v>SCHMDT</v>
          </cell>
          <cell r="H1362" t="str">
            <v>CA</v>
          </cell>
          <cell r="I1362">
            <v>1982210.43</v>
          </cell>
        </row>
        <row r="1363">
          <cell r="A1363" t="str">
            <v>SCHMDTCAEE</v>
          </cell>
          <cell r="B1363" t="str">
            <v>SCHMDT</v>
          </cell>
          <cell r="C1363" t="str">
            <v>CAEE</v>
          </cell>
          <cell r="D1363">
            <v>-972443.2</v>
          </cell>
          <cell r="F1363" t="str">
            <v>SCHMDTCAEE</v>
          </cell>
          <cell r="G1363" t="str">
            <v>SCHMDT</v>
          </cell>
          <cell r="H1363" t="str">
            <v>CAEE</v>
          </cell>
          <cell r="I1363">
            <v>-972443.2</v>
          </cell>
        </row>
        <row r="1364">
          <cell r="A1364" t="str">
            <v>SCHMDTCAGE</v>
          </cell>
          <cell r="B1364" t="str">
            <v>SCHMDT</v>
          </cell>
          <cell r="C1364" t="str">
            <v>CAGE</v>
          </cell>
          <cell r="D1364">
            <v>339661.56999999995</v>
          </cell>
          <cell r="F1364" t="str">
            <v>SCHMDTCAGE</v>
          </cell>
          <cell r="G1364" t="str">
            <v>SCHMDT</v>
          </cell>
          <cell r="H1364" t="str">
            <v>CAGE</v>
          </cell>
          <cell r="I1364">
            <v>339661.56999999995</v>
          </cell>
        </row>
        <row r="1365">
          <cell r="A1365" t="str">
            <v>SCHMDTCAGW</v>
          </cell>
          <cell r="B1365" t="str">
            <v>SCHMDT</v>
          </cell>
          <cell r="C1365" t="str">
            <v>CAGW</v>
          </cell>
          <cell r="D1365">
            <v>-124820.5</v>
          </cell>
          <cell r="F1365" t="str">
            <v>SCHMDTCAGW</v>
          </cell>
          <cell r="G1365" t="str">
            <v>SCHMDT</v>
          </cell>
          <cell r="H1365" t="str">
            <v>CAGW</v>
          </cell>
          <cell r="I1365">
            <v>-124820.5</v>
          </cell>
        </row>
        <row r="1366">
          <cell r="A1366" t="str">
            <v>SCHMDTDGP</v>
          </cell>
          <cell r="B1366" t="str">
            <v>SCHMDT</v>
          </cell>
          <cell r="C1366" t="str">
            <v>DGP</v>
          </cell>
          <cell r="D1366">
            <v>0</v>
          </cell>
          <cell r="F1366" t="str">
            <v>SCHMDTDGP</v>
          </cell>
          <cell r="G1366" t="str">
            <v>SCHMDT</v>
          </cell>
          <cell r="H1366" t="str">
            <v>DGP</v>
          </cell>
          <cell r="I1366">
            <v>0</v>
          </cell>
        </row>
        <row r="1367">
          <cell r="A1367" t="str">
            <v>SCHMDTGPS</v>
          </cell>
          <cell r="B1367" t="str">
            <v>SCHMDT</v>
          </cell>
          <cell r="C1367" t="str">
            <v>GPS</v>
          </cell>
          <cell r="D1367">
            <v>68082720.5</v>
          </cell>
          <cell r="F1367" t="str">
            <v>SCHMDTGPS</v>
          </cell>
          <cell r="G1367" t="str">
            <v>SCHMDT</v>
          </cell>
          <cell r="H1367" t="str">
            <v>GPS</v>
          </cell>
          <cell r="I1367">
            <v>68082720.5</v>
          </cell>
        </row>
        <row r="1368">
          <cell r="A1368" t="str">
            <v>SCHMDTID</v>
          </cell>
          <cell r="B1368" t="str">
            <v>SCHMDT</v>
          </cell>
          <cell r="C1368" t="str">
            <v>ID</v>
          </cell>
          <cell r="D1368">
            <v>-624974.68999999994</v>
          </cell>
          <cell r="F1368" t="str">
            <v>SCHMDTID</v>
          </cell>
          <cell r="G1368" t="str">
            <v>SCHMDT</v>
          </cell>
          <cell r="H1368" t="str">
            <v>ID</v>
          </cell>
          <cell r="I1368">
            <v>-624974.68999999994</v>
          </cell>
        </row>
        <row r="1369">
          <cell r="A1369" t="str">
            <v>SCHMDTJBE</v>
          </cell>
          <cell r="B1369" t="str">
            <v>SCHMDT</v>
          </cell>
          <cell r="C1369" t="str">
            <v>JBE</v>
          </cell>
          <cell r="D1369">
            <v>-199146</v>
          </cell>
          <cell r="F1369" t="str">
            <v>SCHMDTJBE</v>
          </cell>
          <cell r="G1369" t="str">
            <v>SCHMDT</v>
          </cell>
          <cell r="H1369" t="str">
            <v>JBE</v>
          </cell>
          <cell r="I1369">
            <v>-199146</v>
          </cell>
        </row>
        <row r="1370">
          <cell r="A1370" t="str">
            <v>SCHMDTOR</v>
          </cell>
          <cell r="B1370" t="str">
            <v>SCHMDT</v>
          </cell>
          <cell r="C1370" t="str">
            <v>OR</v>
          </cell>
          <cell r="D1370">
            <v>-1775469.05</v>
          </cell>
          <cell r="F1370" t="str">
            <v>SCHMDTOR</v>
          </cell>
          <cell r="G1370" t="str">
            <v>SCHMDT</v>
          </cell>
          <cell r="H1370" t="str">
            <v>OR</v>
          </cell>
          <cell r="I1370">
            <v>-1775469.05</v>
          </cell>
        </row>
        <row r="1371">
          <cell r="A1371" t="str">
            <v>SCHMDTOTHER</v>
          </cell>
          <cell r="B1371" t="str">
            <v>SCHMDT</v>
          </cell>
          <cell r="C1371" t="str">
            <v>OTHER</v>
          </cell>
          <cell r="D1371">
            <v>73217335.489999995</v>
          </cell>
          <cell r="F1371" t="str">
            <v>SCHMDTOTHER</v>
          </cell>
          <cell r="G1371" t="str">
            <v>SCHMDT</v>
          </cell>
          <cell r="H1371" t="str">
            <v>OTHER</v>
          </cell>
          <cell r="I1371">
            <v>73217335.489999995</v>
          </cell>
        </row>
        <row r="1372">
          <cell r="A1372" t="str">
            <v>SCHMDTSE</v>
          </cell>
          <cell r="B1372" t="str">
            <v>SCHMDT</v>
          </cell>
          <cell r="C1372" t="str">
            <v>SE</v>
          </cell>
          <cell r="D1372">
            <v>0</v>
          </cell>
          <cell r="F1372" t="str">
            <v>SCHMDTSE</v>
          </cell>
          <cell r="G1372" t="str">
            <v>SCHMDT</v>
          </cell>
          <cell r="H1372" t="str">
            <v>SE</v>
          </cell>
          <cell r="I1372">
            <v>0</v>
          </cell>
        </row>
        <row r="1373">
          <cell r="A1373" t="str">
            <v>SCHMDTSG</v>
          </cell>
          <cell r="B1373" t="str">
            <v>SCHMDT</v>
          </cell>
          <cell r="C1373" t="str">
            <v>SG</v>
          </cell>
          <cell r="D1373">
            <v>145177627.07999998</v>
          </cell>
          <cell r="F1373" t="str">
            <v>SCHMDTSG</v>
          </cell>
          <cell r="G1373" t="str">
            <v>SCHMDT</v>
          </cell>
          <cell r="H1373" t="str">
            <v>SG</v>
          </cell>
          <cell r="I1373">
            <v>145177627.07999998</v>
          </cell>
        </row>
        <row r="1374">
          <cell r="A1374" t="str">
            <v>SCHMDTSNP</v>
          </cell>
          <cell r="B1374" t="str">
            <v>SCHMDT</v>
          </cell>
          <cell r="C1374" t="str">
            <v>SNP</v>
          </cell>
          <cell r="D1374">
            <v>74705322.020000011</v>
          </cell>
          <cell r="F1374" t="str">
            <v>SCHMDTSNP</v>
          </cell>
          <cell r="G1374" t="str">
            <v>SCHMDT</v>
          </cell>
          <cell r="H1374" t="str">
            <v>SNP</v>
          </cell>
          <cell r="I1374">
            <v>74705322.020000011</v>
          </cell>
        </row>
        <row r="1375">
          <cell r="A1375" t="str">
            <v>SCHMDTSNPD</v>
          </cell>
          <cell r="B1375" t="str">
            <v>SCHMDT</v>
          </cell>
          <cell r="C1375" t="str">
            <v>SNPD</v>
          </cell>
          <cell r="D1375">
            <v>1526069.6315260662</v>
          </cell>
          <cell r="F1375" t="str">
            <v>SCHMDTSNPD</v>
          </cell>
          <cell r="G1375" t="str">
            <v>SCHMDT</v>
          </cell>
          <cell r="H1375" t="str">
            <v>SNPD</v>
          </cell>
          <cell r="I1375">
            <v>1526069.6315260662</v>
          </cell>
        </row>
        <row r="1376">
          <cell r="A1376" t="str">
            <v>SCHMDTSO</v>
          </cell>
          <cell r="B1376" t="str">
            <v>SCHMDT</v>
          </cell>
          <cell r="C1376" t="str">
            <v>SO</v>
          </cell>
          <cell r="D1376">
            <v>-3063742.2000000011</v>
          </cell>
          <cell r="F1376" t="str">
            <v>SCHMDTSO</v>
          </cell>
          <cell r="G1376" t="str">
            <v>SCHMDT</v>
          </cell>
          <cell r="H1376" t="str">
            <v>SO</v>
          </cell>
          <cell r="I1376">
            <v>-3063742.2000000011</v>
          </cell>
        </row>
        <row r="1377">
          <cell r="A1377" t="str">
            <v>SCHMDTTAXDEPR</v>
          </cell>
          <cell r="B1377" t="str">
            <v>SCHMDT</v>
          </cell>
          <cell r="C1377" t="str">
            <v>TAXDEPR</v>
          </cell>
          <cell r="D1377">
            <v>590717641</v>
          </cell>
          <cell r="F1377" t="str">
            <v>SCHMDTTAXDEPR</v>
          </cell>
          <cell r="G1377" t="str">
            <v>SCHMDT</v>
          </cell>
          <cell r="H1377" t="str">
            <v>TAXDEPR</v>
          </cell>
          <cell r="I1377">
            <v>590717641</v>
          </cell>
        </row>
        <row r="1378">
          <cell r="A1378" t="str">
            <v>SCHMDTTROJD</v>
          </cell>
          <cell r="B1378" t="str">
            <v>SCHMDT</v>
          </cell>
          <cell r="C1378" t="str">
            <v>TROJD</v>
          </cell>
          <cell r="D1378">
            <v>0</v>
          </cell>
          <cell r="F1378" t="str">
            <v>SCHMDTTROJD</v>
          </cell>
          <cell r="G1378" t="str">
            <v>SCHMDT</v>
          </cell>
          <cell r="H1378" t="str">
            <v>TROJD</v>
          </cell>
          <cell r="I1378">
            <v>0</v>
          </cell>
        </row>
        <row r="1379">
          <cell r="A1379" t="str">
            <v>SCHMDTUT</v>
          </cell>
          <cell r="B1379" t="str">
            <v>SCHMDT</v>
          </cell>
          <cell r="C1379" t="str">
            <v>UT</v>
          </cell>
          <cell r="D1379">
            <v>-547650.46000000066</v>
          </cell>
          <cell r="F1379" t="str">
            <v>SCHMDTUT</v>
          </cell>
          <cell r="G1379" t="str">
            <v>SCHMDT</v>
          </cell>
          <cell r="H1379" t="str">
            <v>UT</v>
          </cell>
          <cell r="I1379">
            <v>-547650.46000000066</v>
          </cell>
        </row>
        <row r="1380">
          <cell r="A1380" t="str">
            <v>SCHMDTWA</v>
          </cell>
          <cell r="B1380" t="str">
            <v>SCHMDT</v>
          </cell>
          <cell r="C1380" t="str">
            <v>WA</v>
          </cell>
          <cell r="D1380">
            <v>0</v>
          </cell>
          <cell r="F1380" t="str">
            <v>SCHMDTWA</v>
          </cell>
          <cell r="G1380" t="str">
            <v>SCHMDT</v>
          </cell>
          <cell r="H1380" t="str">
            <v>WA</v>
          </cell>
          <cell r="I1380">
            <v>0</v>
          </cell>
        </row>
        <row r="1381">
          <cell r="A1381" t="str">
            <v>SCHMDTWYP</v>
          </cell>
          <cell r="B1381" t="str">
            <v>SCHMDT</v>
          </cell>
          <cell r="C1381" t="str">
            <v>WYP</v>
          </cell>
          <cell r="D1381">
            <v>-630036.34</v>
          </cell>
          <cell r="F1381" t="str">
            <v>SCHMDTWYP</v>
          </cell>
          <cell r="G1381" t="str">
            <v>SCHMDT</v>
          </cell>
          <cell r="H1381" t="str">
            <v>WYP</v>
          </cell>
          <cell r="I1381">
            <v>-630036.34</v>
          </cell>
        </row>
        <row r="1382">
          <cell r="A1382" t="str">
            <v>SCHMDTWYU</v>
          </cell>
          <cell r="B1382" t="str">
            <v>SCHMDT</v>
          </cell>
          <cell r="C1382" t="str">
            <v>WYU</v>
          </cell>
          <cell r="D1382">
            <v>0</v>
          </cell>
          <cell r="F1382" t="str">
            <v>SCHMDTWYU</v>
          </cell>
          <cell r="G1382" t="str">
            <v>SCHMDT</v>
          </cell>
          <cell r="H1382" t="str">
            <v>WYU</v>
          </cell>
          <cell r="I1382">
            <v>0</v>
          </cell>
        </row>
        <row r="1383">
          <cell r="A1383" t="str">
            <v>41010CA</v>
          </cell>
          <cell r="B1383" t="str">
            <v>41010</v>
          </cell>
          <cell r="C1383" t="str">
            <v>CA</v>
          </cell>
          <cell r="D1383">
            <v>487358</v>
          </cell>
          <cell r="F1383" t="str">
            <v>41010CA</v>
          </cell>
          <cell r="G1383" t="str">
            <v>41010</v>
          </cell>
          <cell r="H1383" t="str">
            <v>CA</v>
          </cell>
          <cell r="I1383">
            <v>487358</v>
          </cell>
        </row>
        <row r="1384">
          <cell r="A1384" t="str">
            <v>41010CAEE</v>
          </cell>
          <cell r="B1384" t="str">
            <v>41010</v>
          </cell>
          <cell r="C1384" t="str">
            <v>CAEE</v>
          </cell>
          <cell r="D1384">
            <v>-239092</v>
          </cell>
          <cell r="F1384" t="str">
            <v>41010CAEE</v>
          </cell>
          <cell r="G1384" t="str">
            <v>41010</v>
          </cell>
          <cell r="H1384" t="str">
            <v>CAEE</v>
          </cell>
          <cell r="I1384">
            <v>-239092</v>
          </cell>
        </row>
        <row r="1385">
          <cell r="A1385" t="str">
            <v>41010CAEW</v>
          </cell>
          <cell r="B1385" t="str">
            <v>41010</v>
          </cell>
          <cell r="C1385" t="str">
            <v>CAEW</v>
          </cell>
          <cell r="D1385">
            <v>0</v>
          </cell>
          <cell r="F1385" t="str">
            <v>41010CAEW</v>
          </cell>
          <cell r="G1385" t="str">
            <v>41010</v>
          </cell>
          <cell r="H1385" t="str">
            <v>CAEW</v>
          </cell>
          <cell r="I1385">
            <v>0</v>
          </cell>
        </row>
        <row r="1386">
          <cell r="A1386" t="str">
            <v>41010CAGE</v>
          </cell>
          <cell r="B1386" t="str">
            <v>41010</v>
          </cell>
          <cell r="C1386" t="str">
            <v>CAGE</v>
          </cell>
          <cell r="D1386">
            <v>83512</v>
          </cell>
          <cell r="F1386" t="str">
            <v>41010CAGE</v>
          </cell>
          <cell r="G1386" t="str">
            <v>41010</v>
          </cell>
          <cell r="H1386" t="str">
            <v>CAGE</v>
          </cell>
          <cell r="I1386">
            <v>83512</v>
          </cell>
        </row>
        <row r="1387">
          <cell r="A1387" t="str">
            <v>41010CAGW</v>
          </cell>
          <cell r="B1387" t="str">
            <v>41010</v>
          </cell>
          <cell r="C1387" t="str">
            <v>CAGW</v>
          </cell>
          <cell r="D1387">
            <v>-30689</v>
          </cell>
          <cell r="F1387" t="str">
            <v>41010CAGW</v>
          </cell>
          <cell r="G1387" t="str">
            <v>41010</v>
          </cell>
          <cell r="H1387" t="str">
            <v>CAGW</v>
          </cell>
          <cell r="I1387">
            <v>-30689</v>
          </cell>
        </row>
        <row r="1388">
          <cell r="A1388" t="str">
            <v>41010GPS</v>
          </cell>
          <cell r="B1388" t="str">
            <v>41010</v>
          </cell>
          <cell r="C1388" t="str">
            <v>GPS</v>
          </cell>
          <cell r="D1388">
            <v>16739227</v>
          </cell>
          <cell r="F1388" t="str">
            <v>41010GPS</v>
          </cell>
          <cell r="G1388" t="str">
            <v>41010</v>
          </cell>
          <cell r="H1388" t="str">
            <v>GPS</v>
          </cell>
          <cell r="I1388">
            <v>16739227</v>
          </cell>
        </row>
        <row r="1389">
          <cell r="A1389" t="str">
            <v>41010ID</v>
          </cell>
          <cell r="B1389" t="str">
            <v>41010</v>
          </cell>
          <cell r="C1389" t="str">
            <v>ID</v>
          </cell>
          <cell r="D1389">
            <v>-153658</v>
          </cell>
          <cell r="F1389" t="str">
            <v>41010ID</v>
          </cell>
          <cell r="G1389" t="str">
            <v>41010</v>
          </cell>
          <cell r="H1389" t="str">
            <v>ID</v>
          </cell>
          <cell r="I1389">
            <v>-153658</v>
          </cell>
        </row>
        <row r="1390">
          <cell r="A1390" t="str">
            <v>41010JBE</v>
          </cell>
          <cell r="B1390" t="str">
            <v>41010</v>
          </cell>
          <cell r="C1390" t="str">
            <v>JBE</v>
          </cell>
          <cell r="D1390">
            <v>-48962</v>
          </cell>
          <cell r="F1390" t="str">
            <v>41010JBE</v>
          </cell>
          <cell r="G1390" t="str">
            <v>41010</v>
          </cell>
          <cell r="H1390" t="str">
            <v>JBE</v>
          </cell>
          <cell r="I1390">
            <v>-48962</v>
          </cell>
        </row>
        <row r="1391">
          <cell r="A1391" t="str">
            <v>41010OR</v>
          </cell>
          <cell r="B1391" t="str">
            <v>41010</v>
          </cell>
          <cell r="C1391" t="str">
            <v>OR</v>
          </cell>
          <cell r="D1391">
            <v>-436528</v>
          </cell>
          <cell r="F1391" t="str">
            <v>41010OR</v>
          </cell>
          <cell r="G1391" t="str">
            <v>41010</v>
          </cell>
          <cell r="H1391" t="str">
            <v>OR</v>
          </cell>
          <cell r="I1391">
            <v>-436528</v>
          </cell>
        </row>
        <row r="1392">
          <cell r="A1392" t="str">
            <v>41010OTHER</v>
          </cell>
          <cell r="B1392" t="str">
            <v>41010</v>
          </cell>
          <cell r="C1392" t="str">
            <v>OTHER</v>
          </cell>
          <cell r="D1392">
            <v>18001654</v>
          </cell>
          <cell r="F1392" t="str">
            <v>41010OTHER</v>
          </cell>
          <cell r="G1392" t="str">
            <v>41010</v>
          </cell>
          <cell r="H1392" t="str">
            <v>OTHER</v>
          </cell>
          <cell r="I1392">
            <v>18001654</v>
          </cell>
        </row>
        <row r="1393">
          <cell r="A1393" t="str">
            <v>41010SE</v>
          </cell>
          <cell r="B1393" t="str">
            <v>41010</v>
          </cell>
          <cell r="C1393" t="str">
            <v>SE</v>
          </cell>
          <cell r="D1393">
            <v>0</v>
          </cell>
          <cell r="F1393" t="str">
            <v>41010SE</v>
          </cell>
          <cell r="G1393" t="str">
            <v>41010</v>
          </cell>
          <cell r="H1393" t="str">
            <v>SE</v>
          </cell>
          <cell r="I1393">
            <v>0</v>
          </cell>
        </row>
        <row r="1394">
          <cell r="A1394" t="str">
            <v>41010SG</v>
          </cell>
          <cell r="B1394" t="str">
            <v>41010</v>
          </cell>
          <cell r="C1394" t="str">
            <v>SG</v>
          </cell>
          <cell r="D1394">
            <v>35694242</v>
          </cell>
          <cell r="F1394" t="str">
            <v>41010SG</v>
          </cell>
          <cell r="G1394" t="str">
            <v>41010</v>
          </cell>
          <cell r="H1394" t="str">
            <v>SG</v>
          </cell>
          <cell r="I1394">
            <v>35694242</v>
          </cell>
        </row>
        <row r="1395">
          <cell r="A1395" t="str">
            <v>41010SNP</v>
          </cell>
          <cell r="B1395" t="str">
            <v>41010</v>
          </cell>
          <cell r="C1395" t="str">
            <v>SNP</v>
          </cell>
          <cell r="D1395">
            <v>18367499</v>
          </cell>
          <cell r="F1395" t="str">
            <v>41010SNP</v>
          </cell>
          <cell r="G1395" t="str">
            <v>41010</v>
          </cell>
          <cell r="H1395" t="str">
            <v>SNP</v>
          </cell>
          <cell r="I1395">
            <v>18367499</v>
          </cell>
        </row>
        <row r="1396">
          <cell r="A1396" t="str">
            <v>41010SNPD</v>
          </cell>
          <cell r="B1396" t="str">
            <v>41010</v>
          </cell>
          <cell r="C1396" t="str">
            <v>SNPD</v>
          </cell>
          <cell r="D1396">
            <v>375210.00037521002</v>
          </cell>
          <cell r="F1396" t="str">
            <v>41010SNPD</v>
          </cell>
          <cell r="G1396" t="str">
            <v>41010</v>
          </cell>
          <cell r="H1396" t="str">
            <v>SNPD</v>
          </cell>
          <cell r="I1396">
            <v>375210.00037521002</v>
          </cell>
        </row>
        <row r="1397">
          <cell r="A1397" t="str">
            <v>41010SO</v>
          </cell>
          <cell r="B1397" t="str">
            <v>41010</v>
          </cell>
          <cell r="C1397" t="str">
            <v>SO</v>
          </cell>
          <cell r="D1397">
            <v>-753267</v>
          </cell>
          <cell r="F1397" t="str">
            <v>41010SO</v>
          </cell>
          <cell r="G1397" t="str">
            <v>41010</v>
          </cell>
          <cell r="H1397" t="str">
            <v>SO</v>
          </cell>
          <cell r="I1397">
            <v>-753267</v>
          </cell>
        </row>
        <row r="1398">
          <cell r="A1398" t="str">
            <v>41010TAXDEPR</v>
          </cell>
          <cell r="B1398" t="str">
            <v>41010</v>
          </cell>
          <cell r="C1398" t="str">
            <v>TAXDEPR</v>
          </cell>
          <cell r="D1398">
            <v>145237384</v>
          </cell>
          <cell r="F1398" t="str">
            <v>41010TAXDEPR</v>
          </cell>
          <cell r="G1398" t="str">
            <v>41010</v>
          </cell>
          <cell r="H1398" t="str">
            <v>TAXDEPR</v>
          </cell>
          <cell r="I1398">
            <v>145237384</v>
          </cell>
        </row>
        <row r="1399">
          <cell r="A1399" t="str">
            <v>41010UT</v>
          </cell>
          <cell r="B1399" t="str">
            <v>41010</v>
          </cell>
          <cell r="C1399" t="str">
            <v>UT</v>
          </cell>
          <cell r="D1399">
            <v>-134645</v>
          </cell>
          <cell r="F1399" t="str">
            <v>41010UT</v>
          </cell>
          <cell r="G1399" t="str">
            <v>41010</v>
          </cell>
          <cell r="H1399" t="str">
            <v>UT</v>
          </cell>
          <cell r="I1399">
            <v>-134645</v>
          </cell>
        </row>
        <row r="1400">
          <cell r="A1400" t="str">
            <v>41010WA</v>
          </cell>
          <cell r="B1400" t="str">
            <v>41010</v>
          </cell>
          <cell r="C1400" t="str">
            <v>WA</v>
          </cell>
          <cell r="D1400">
            <v>0</v>
          </cell>
          <cell r="F1400" t="str">
            <v>41010WA</v>
          </cell>
          <cell r="G1400" t="str">
            <v>41010</v>
          </cell>
          <cell r="H1400" t="str">
            <v>WA</v>
          </cell>
          <cell r="I1400">
            <v>0</v>
          </cell>
        </row>
        <row r="1401">
          <cell r="A1401" t="str">
            <v>41010WYP</v>
          </cell>
          <cell r="B1401" t="str">
            <v>41010</v>
          </cell>
          <cell r="C1401" t="str">
            <v>WYP</v>
          </cell>
          <cell r="D1401">
            <v>-154906</v>
          </cell>
          <cell r="F1401" t="str">
            <v>41010WYP</v>
          </cell>
          <cell r="G1401" t="str">
            <v>41010</v>
          </cell>
          <cell r="H1401" t="str">
            <v>WYP</v>
          </cell>
          <cell r="I1401">
            <v>-154906</v>
          </cell>
        </row>
        <row r="1402">
          <cell r="A1402" t="str">
            <v>41010WYU</v>
          </cell>
          <cell r="B1402" t="str">
            <v>41010</v>
          </cell>
          <cell r="C1402" t="str">
            <v>WYU</v>
          </cell>
          <cell r="D1402">
            <v>0</v>
          </cell>
          <cell r="F1402" t="str">
            <v>41010WYU</v>
          </cell>
          <cell r="G1402" t="str">
            <v>41010</v>
          </cell>
          <cell r="H1402" t="str">
            <v>WYU</v>
          </cell>
          <cell r="I1402">
            <v>0</v>
          </cell>
        </row>
        <row r="1403">
          <cell r="A1403" t="str">
            <v>41110BADDEBT</v>
          </cell>
          <cell r="B1403" t="str">
            <v>41110</v>
          </cell>
          <cell r="C1403" t="str">
            <v>BADDEBT</v>
          </cell>
          <cell r="D1403">
            <v>-97689</v>
          </cell>
          <cell r="F1403" t="str">
            <v>41110BADDEBT</v>
          </cell>
          <cell r="G1403" t="str">
            <v>41110</v>
          </cell>
          <cell r="H1403" t="str">
            <v>BADDEBT</v>
          </cell>
          <cell r="I1403">
            <v>-97689</v>
          </cell>
        </row>
        <row r="1404">
          <cell r="A1404" t="str">
            <v>41110CA</v>
          </cell>
          <cell r="B1404" t="str">
            <v>41110</v>
          </cell>
          <cell r="C1404" t="str">
            <v>CA</v>
          </cell>
          <cell r="D1404">
            <v>-117772.31</v>
          </cell>
          <cell r="F1404" t="str">
            <v>41110CA</v>
          </cell>
          <cell r="G1404" t="str">
            <v>41110</v>
          </cell>
          <cell r="H1404" t="str">
            <v>CA</v>
          </cell>
          <cell r="I1404">
            <v>-117772.31</v>
          </cell>
        </row>
        <row r="1405">
          <cell r="A1405" t="str">
            <v>41110CAEE</v>
          </cell>
          <cell r="B1405" t="str">
            <v>41110</v>
          </cell>
          <cell r="C1405" t="str">
            <v>CAEE</v>
          </cell>
          <cell r="D1405">
            <v>-4291166</v>
          </cell>
          <cell r="F1405" t="str">
            <v>41110CAEE</v>
          </cell>
          <cell r="G1405" t="str">
            <v>41110</v>
          </cell>
          <cell r="H1405" t="str">
            <v>CAEE</v>
          </cell>
          <cell r="I1405">
            <v>-4291166</v>
          </cell>
        </row>
        <row r="1406">
          <cell r="A1406" t="str">
            <v>41110CAGE</v>
          </cell>
          <cell r="B1406" t="str">
            <v>41110</v>
          </cell>
          <cell r="C1406" t="str">
            <v>CAGE</v>
          </cell>
          <cell r="D1406">
            <v>-348307</v>
          </cell>
          <cell r="F1406" t="str">
            <v>41110CAGE</v>
          </cell>
          <cell r="G1406" t="str">
            <v>41110</v>
          </cell>
          <cell r="H1406" t="str">
            <v>CAGE</v>
          </cell>
          <cell r="I1406">
            <v>-348307</v>
          </cell>
        </row>
        <row r="1407">
          <cell r="A1407" t="str">
            <v>41110CAGW</v>
          </cell>
          <cell r="B1407" t="str">
            <v>41110</v>
          </cell>
          <cell r="C1407" t="str">
            <v>CAGW</v>
          </cell>
          <cell r="D1407">
            <v>-10103</v>
          </cell>
          <cell r="F1407" t="str">
            <v>41110CAGW</v>
          </cell>
          <cell r="G1407" t="str">
            <v>41110</v>
          </cell>
          <cell r="H1407" t="str">
            <v>CAGW</v>
          </cell>
          <cell r="I1407">
            <v>-10103</v>
          </cell>
        </row>
        <row r="1408">
          <cell r="A1408" t="str">
            <v>41110CIAC</v>
          </cell>
          <cell r="B1408" t="str">
            <v>41110</v>
          </cell>
          <cell r="C1408" t="str">
            <v>CIAC</v>
          </cell>
          <cell r="D1408">
            <v>-25324501.025324497</v>
          </cell>
          <cell r="F1408" t="str">
            <v>41110CIAC</v>
          </cell>
          <cell r="G1408" t="str">
            <v>41110</v>
          </cell>
          <cell r="H1408" t="str">
            <v>CIAC</v>
          </cell>
          <cell r="I1408">
            <v>-25324501.025324497</v>
          </cell>
        </row>
        <row r="1409">
          <cell r="A1409" t="str">
            <v>41110FERC</v>
          </cell>
          <cell r="B1409" t="str">
            <v>41110</v>
          </cell>
          <cell r="C1409" t="str">
            <v>FERC</v>
          </cell>
          <cell r="D1409">
            <v>-250508</v>
          </cell>
          <cell r="F1409" t="str">
            <v>41110FERC</v>
          </cell>
          <cell r="G1409" t="str">
            <v>41110</v>
          </cell>
          <cell r="H1409" t="str">
            <v>FERC</v>
          </cell>
          <cell r="I1409">
            <v>-250508</v>
          </cell>
        </row>
        <row r="1410">
          <cell r="A1410" t="str">
            <v>41110GPS</v>
          </cell>
          <cell r="B1410" t="str">
            <v>41110</v>
          </cell>
          <cell r="C1410" t="str">
            <v>GPS</v>
          </cell>
          <cell r="D1410">
            <v>145317</v>
          </cell>
          <cell r="F1410" t="str">
            <v>41110GPS</v>
          </cell>
          <cell r="G1410" t="str">
            <v>41110</v>
          </cell>
          <cell r="H1410" t="str">
            <v>GPS</v>
          </cell>
          <cell r="I1410">
            <v>145317</v>
          </cell>
        </row>
        <row r="1411">
          <cell r="A1411" t="str">
            <v>41110ID</v>
          </cell>
          <cell r="B1411" t="str">
            <v>41110</v>
          </cell>
          <cell r="C1411" t="str">
            <v>ID</v>
          </cell>
          <cell r="D1411">
            <v>-640684</v>
          </cell>
          <cell r="F1411" t="str">
            <v>41110ID</v>
          </cell>
          <cell r="G1411" t="str">
            <v>41110</v>
          </cell>
          <cell r="H1411" t="str">
            <v>ID</v>
          </cell>
          <cell r="I1411">
            <v>-640684</v>
          </cell>
        </row>
        <row r="1412">
          <cell r="A1412" t="str">
            <v>41110JBE</v>
          </cell>
          <cell r="B1412" t="str">
            <v>41110</v>
          </cell>
          <cell r="C1412" t="str">
            <v>JBE</v>
          </cell>
          <cell r="D1412">
            <v>-4376003</v>
          </cell>
          <cell r="F1412" t="str">
            <v>41110JBE</v>
          </cell>
          <cell r="G1412" t="str">
            <v>41110</v>
          </cell>
          <cell r="H1412" t="str">
            <v>JBE</v>
          </cell>
          <cell r="I1412">
            <v>-4376003</v>
          </cell>
        </row>
        <row r="1413">
          <cell r="A1413" t="str">
            <v>41110OR</v>
          </cell>
          <cell r="B1413" t="str">
            <v>41110</v>
          </cell>
          <cell r="C1413" t="str">
            <v>OR</v>
          </cell>
          <cell r="D1413">
            <v>824154.91000000015</v>
          </cell>
          <cell r="F1413" t="str">
            <v>41110OR</v>
          </cell>
          <cell r="G1413" t="str">
            <v>41110</v>
          </cell>
          <cell r="H1413" t="str">
            <v>OR</v>
          </cell>
          <cell r="I1413">
            <v>824154.91000000015</v>
          </cell>
        </row>
        <row r="1414">
          <cell r="A1414" t="str">
            <v>41110OTHER</v>
          </cell>
          <cell r="B1414" t="str">
            <v>41110</v>
          </cell>
          <cell r="C1414" t="str">
            <v>OTHER</v>
          </cell>
          <cell r="D1414">
            <v>-1672277</v>
          </cell>
          <cell r="F1414" t="str">
            <v>41110OTHER</v>
          </cell>
          <cell r="G1414" t="str">
            <v>41110</v>
          </cell>
          <cell r="H1414" t="str">
            <v>OTHER</v>
          </cell>
          <cell r="I1414">
            <v>-1672277</v>
          </cell>
        </row>
        <row r="1415">
          <cell r="A1415" t="str">
            <v>41110SCHMDEXP</v>
          </cell>
          <cell r="B1415" t="str">
            <v>41110</v>
          </cell>
          <cell r="C1415" t="str">
            <v>SCHMDEXP</v>
          </cell>
          <cell r="D1415">
            <v>-241934106</v>
          </cell>
          <cell r="F1415" t="str">
            <v>41110SCHMDEXP</v>
          </cell>
          <cell r="G1415" t="str">
            <v>41110</v>
          </cell>
          <cell r="H1415" t="str">
            <v>SCHMDEXP</v>
          </cell>
          <cell r="I1415">
            <v>-241934106</v>
          </cell>
        </row>
        <row r="1416">
          <cell r="A1416" t="str">
            <v>41110SG</v>
          </cell>
          <cell r="B1416" t="str">
            <v>41110</v>
          </cell>
          <cell r="C1416" t="str">
            <v>SG</v>
          </cell>
          <cell r="D1416">
            <v>114577</v>
          </cell>
          <cell r="F1416" t="str">
            <v>41110SG</v>
          </cell>
          <cell r="G1416" t="str">
            <v>41110</v>
          </cell>
          <cell r="H1416" t="str">
            <v>SG</v>
          </cell>
          <cell r="I1416">
            <v>114577</v>
          </cell>
        </row>
        <row r="1417">
          <cell r="A1417" t="str">
            <v>41110SNP</v>
          </cell>
          <cell r="B1417" t="str">
            <v>41110</v>
          </cell>
          <cell r="C1417" t="str">
            <v>SNP</v>
          </cell>
          <cell r="D1417">
            <v>-10288673</v>
          </cell>
          <cell r="F1417" t="str">
            <v>41110SNP</v>
          </cell>
          <cell r="G1417" t="str">
            <v>41110</v>
          </cell>
          <cell r="H1417" t="str">
            <v>SNP</v>
          </cell>
          <cell r="I1417">
            <v>-10288673</v>
          </cell>
        </row>
        <row r="1418">
          <cell r="A1418" t="str">
            <v>41110SNPD</v>
          </cell>
          <cell r="B1418" t="str">
            <v>41110</v>
          </cell>
          <cell r="C1418" t="str">
            <v>SNPD</v>
          </cell>
          <cell r="D1418">
            <v>-516039.00051603897</v>
          </cell>
          <cell r="F1418" t="str">
            <v>41110SNPD</v>
          </cell>
          <cell r="G1418" t="str">
            <v>41110</v>
          </cell>
          <cell r="H1418" t="str">
            <v>SNPD</v>
          </cell>
          <cell r="I1418">
            <v>-516039.00051603897</v>
          </cell>
        </row>
        <row r="1419">
          <cell r="A1419" t="str">
            <v>41110SO</v>
          </cell>
          <cell r="B1419" t="str">
            <v>41110</v>
          </cell>
          <cell r="C1419" t="str">
            <v>SO</v>
          </cell>
          <cell r="D1419">
            <v>-417668</v>
          </cell>
          <cell r="F1419" t="str">
            <v>41110SO</v>
          </cell>
          <cell r="G1419" t="str">
            <v>41110</v>
          </cell>
          <cell r="H1419" t="str">
            <v>SO</v>
          </cell>
          <cell r="I1419">
            <v>-417668</v>
          </cell>
        </row>
        <row r="1420">
          <cell r="A1420" t="str">
            <v>41110UT</v>
          </cell>
          <cell r="B1420" t="str">
            <v>41110</v>
          </cell>
          <cell r="C1420" t="str">
            <v>UT</v>
          </cell>
          <cell r="D1420">
            <v>-125854466.76000001</v>
          </cell>
          <cell r="F1420" t="str">
            <v>41110UT</v>
          </cell>
          <cell r="G1420" t="str">
            <v>41110</v>
          </cell>
          <cell r="H1420" t="str">
            <v>UT</v>
          </cell>
          <cell r="I1420">
            <v>-125854466.76000001</v>
          </cell>
        </row>
        <row r="1421">
          <cell r="A1421" t="str">
            <v>41110WA</v>
          </cell>
          <cell r="B1421" t="str">
            <v>41110</v>
          </cell>
          <cell r="C1421" t="str">
            <v>WA</v>
          </cell>
          <cell r="D1421">
            <v>-1768467.6</v>
          </cell>
          <cell r="F1421" t="str">
            <v>41110WA</v>
          </cell>
          <cell r="G1421" t="str">
            <v>41110</v>
          </cell>
          <cell r="H1421" t="str">
            <v>WA</v>
          </cell>
          <cell r="I1421">
            <v>-1768467.6</v>
          </cell>
        </row>
        <row r="1422">
          <cell r="A1422" t="str">
            <v>41110WYP</v>
          </cell>
          <cell r="B1422" t="str">
            <v>41110</v>
          </cell>
          <cell r="C1422" t="str">
            <v>WYP</v>
          </cell>
          <cell r="D1422">
            <v>-3922741</v>
          </cell>
          <cell r="F1422" t="str">
            <v>41110WYP</v>
          </cell>
          <cell r="G1422" t="str">
            <v>41110</v>
          </cell>
          <cell r="H1422" t="str">
            <v>WYP</v>
          </cell>
          <cell r="I1422">
            <v>-3922741</v>
          </cell>
        </row>
        <row r="1423">
          <cell r="A1423" t="str">
            <v>41110WYU</v>
          </cell>
          <cell r="B1423" t="str">
            <v>41110</v>
          </cell>
          <cell r="C1423" t="str">
            <v>WYU</v>
          </cell>
          <cell r="D1423">
            <v>3371702.56</v>
          </cell>
          <cell r="F1423" t="str">
            <v>41110WYU</v>
          </cell>
          <cell r="G1423" t="str">
            <v>41110</v>
          </cell>
          <cell r="H1423" t="str">
            <v>WYU</v>
          </cell>
          <cell r="I1423">
            <v>3371702.56</v>
          </cell>
        </row>
        <row r="1424">
          <cell r="A1424" t="str">
            <v>447NPCCAGW</v>
          </cell>
          <cell r="B1424" t="str">
            <v>447NPC</v>
          </cell>
          <cell r="C1424" t="str">
            <v>CAGW</v>
          </cell>
          <cell r="D1424">
            <v>78875721.420198083</v>
          </cell>
          <cell r="F1424" t="str">
            <v>447NPCCAGW</v>
          </cell>
          <cell r="G1424" t="str">
            <v>447NPC</v>
          </cell>
          <cell r="H1424" t="str">
            <v>CAGW</v>
          </cell>
          <cell r="I1424">
            <v>78875721.420198083</v>
          </cell>
        </row>
        <row r="1425">
          <cell r="A1425" t="str">
            <v>555NPCCAEW</v>
          </cell>
          <cell r="B1425" t="str">
            <v>555NPC</v>
          </cell>
          <cell r="C1425" t="str">
            <v>CAEW</v>
          </cell>
          <cell r="D1425">
            <v>1051205.3136943881</v>
          </cell>
          <cell r="F1425" t="str">
            <v>555NPCCAEW</v>
          </cell>
          <cell r="G1425" t="str">
            <v>555NPC</v>
          </cell>
          <cell r="H1425" t="str">
            <v>CAEW</v>
          </cell>
          <cell r="I1425">
            <v>1051205.3136943881</v>
          </cell>
        </row>
        <row r="1426">
          <cell r="A1426" t="str">
            <v>555NPCWA</v>
          </cell>
          <cell r="B1426" t="str">
            <v>555NPC</v>
          </cell>
          <cell r="C1426" t="str">
            <v>WA</v>
          </cell>
          <cell r="D1426">
            <v>215591.50000000006</v>
          </cell>
          <cell r="F1426" t="str">
            <v>555NPCWA</v>
          </cell>
          <cell r="G1426" t="str">
            <v>555NPC</v>
          </cell>
          <cell r="H1426" t="str">
            <v>WA</v>
          </cell>
          <cell r="I1426">
            <v>215591.50000000006</v>
          </cell>
        </row>
        <row r="1427">
          <cell r="A1427" t="str">
            <v>555NPCCAGW</v>
          </cell>
          <cell r="B1427" t="str">
            <v>555NPC</v>
          </cell>
          <cell r="C1427" t="str">
            <v>CAGW</v>
          </cell>
          <cell r="D1427">
            <v>192672006.78119507</v>
          </cell>
          <cell r="F1427" t="str">
            <v>555NPCCAGW</v>
          </cell>
          <cell r="G1427" t="str">
            <v>555NPC</v>
          </cell>
          <cell r="H1427" t="str">
            <v>CAGW</v>
          </cell>
          <cell r="I1427">
            <v>192672006.78119507</v>
          </cell>
        </row>
        <row r="1428">
          <cell r="A1428" t="str">
            <v>565NPCCAGW</v>
          </cell>
          <cell r="B1428" t="str">
            <v>565NPC</v>
          </cell>
          <cell r="C1428" t="str">
            <v>CAGW</v>
          </cell>
          <cell r="D1428">
            <v>124485682.73952</v>
          </cell>
          <cell r="F1428" t="str">
            <v>565NPCCAGW</v>
          </cell>
          <cell r="G1428" t="str">
            <v>565NPC</v>
          </cell>
          <cell r="H1428" t="str">
            <v>CAGW</v>
          </cell>
          <cell r="I1428">
            <v>124485682.73952</v>
          </cell>
        </row>
        <row r="1429">
          <cell r="A1429" t="str">
            <v>501NPCCAEW</v>
          </cell>
          <cell r="B1429" t="str">
            <v>501NPC</v>
          </cell>
          <cell r="C1429" t="str">
            <v>CAEW</v>
          </cell>
          <cell r="D1429">
            <v>245722226.08865565</v>
          </cell>
          <cell r="F1429" t="str">
            <v>501NPCCAEW</v>
          </cell>
          <cell r="G1429" t="str">
            <v>501NPC</v>
          </cell>
          <cell r="H1429" t="str">
            <v>CAEW</v>
          </cell>
          <cell r="I1429">
            <v>245722226.08865565</v>
          </cell>
        </row>
        <row r="1430">
          <cell r="A1430" t="str">
            <v>547NPCCAEW</v>
          </cell>
          <cell r="B1430" t="str">
            <v>547NPC</v>
          </cell>
          <cell r="C1430" t="str">
            <v>CAEW</v>
          </cell>
          <cell r="D1430">
            <v>60748148.099999994</v>
          </cell>
          <cell r="F1430" t="str">
            <v>547NPCCAEW</v>
          </cell>
          <cell r="G1430" t="str">
            <v>547NPC</v>
          </cell>
          <cell r="H1430" t="str">
            <v>CAEW</v>
          </cell>
          <cell r="I1430">
            <v>60748148.099999994</v>
          </cell>
        </row>
        <row r="1431">
          <cell r="A1431" t="str">
            <v>555WA</v>
          </cell>
          <cell r="B1431">
            <v>555</v>
          </cell>
          <cell r="C1431" t="str">
            <v>WA</v>
          </cell>
          <cell r="D1431">
            <v>1141130.1499999997</v>
          </cell>
          <cell r="F1431" t="str">
            <v>555WA</v>
          </cell>
          <cell r="G1431">
            <v>555</v>
          </cell>
          <cell r="H1431" t="str">
            <v>WA</v>
          </cell>
          <cell r="I1431">
            <v>1141130.1499999997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H2">
            <v>0.61922900000000003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>
        <row r="40">
          <cell r="D40">
            <v>165489017.34000003</v>
          </cell>
        </row>
      </sheetData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RAC Deferral"/>
      <sheetName val="OSIP"/>
      <sheetName val="Deer Creek"/>
      <sheetName val="WA SBC"/>
      <sheetName val="WA Depreciation"/>
      <sheetName val="WA Merwin"/>
      <sheetName val="CA ESA"/>
      <sheetName val="CA SI"/>
      <sheetName val="CA Pub Purp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WY New DSM Codes"/>
      <sheetName val="New WY DSM"/>
      <sheetName val="Prorations&gt;&gt;&gt;"/>
      <sheetName val="Prorate OR 01-15"/>
      <sheetName val="Prorate OR 02-15 OSIP"/>
      <sheetName val="Prorate OR 03-15 OSIP"/>
      <sheetName val="Prorate OR 04-15 OSIP"/>
      <sheetName val="Prorate OR 02-15 RAC"/>
      <sheetName val="Prorate OR 03-15 RAC"/>
      <sheetName val="Prorate 05-15 Deer Cr"/>
      <sheetName val="Prorate 06-15 Deer Cr"/>
      <sheetName val="Prorate 07-15 Deer Cr"/>
      <sheetName val="Prorate 08-15 Deer Cr"/>
      <sheetName val="Prorate 08-15 - CA SI"/>
      <sheetName val="Prorate 09-15 - CA SI"/>
      <sheetName val="Prorate 10-15 - CA SI"/>
      <sheetName val="Prorate WA 03-15 - Depr+Merwin"/>
      <sheetName val="Prorate WA 04-15 - Depr+Merwin"/>
      <sheetName val="Prorate WA 05-15 - Depr+Merwin"/>
      <sheetName val="Prorate WA 0615 - Depr + Merwin"/>
      <sheetName val="Prorate WA 08-15 - SBC"/>
      <sheetName val="Prorate WA 09-15 - SBC"/>
      <sheetName val="Prorate WA 10-15 - SBC"/>
    </sheetNames>
    <sheetDataSet>
      <sheetData sheetId="0" refreshError="1"/>
      <sheetData sheetId="1" refreshError="1"/>
      <sheetData sheetId="2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 t="str">
            <v>4&amp;5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 t="str">
            <v>4&amp;5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 t="str">
            <v>4&amp;5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 t="str">
            <v>4&amp;5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 t="str">
            <v>4&amp;5</v>
          </cell>
        </row>
        <row r="127">
          <cell r="A127">
            <v>21649</v>
          </cell>
          <cell r="B127" t="str">
            <v>01RENEW004 - 01RESD0004</v>
          </cell>
          <cell r="C127" t="str">
            <v>4&amp;5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 t="str">
            <v>4&amp;5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 t="str">
            <v>4&amp;5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 t="str">
            <v>4&amp;5</v>
          </cell>
        </row>
        <row r="255">
          <cell r="A255">
            <v>21972</v>
          </cell>
          <cell r="B255" t="str">
            <v>01COST004T-RES TOU ENERGY SUPPLY SVC</v>
          </cell>
          <cell r="C255" t="str">
            <v>4&amp;5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 t="str">
            <v>4&amp;5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  <row r="338">
          <cell r="A338">
            <v>21665</v>
          </cell>
          <cell r="B338" t="str">
            <v>01STDAY048 - 01LGNSV048</v>
          </cell>
          <cell r="C338">
            <v>48</v>
          </cell>
        </row>
        <row r="339">
          <cell r="A339">
            <v>11286</v>
          </cell>
          <cell r="B339" t="str">
            <v>SOLAR FEED-IN REVENUE</v>
          </cell>
          <cell r="C339" t="str">
            <v>AGA</v>
          </cell>
        </row>
        <row r="340">
          <cell r="A340">
            <v>20848</v>
          </cell>
          <cell r="B340" t="str">
            <v>08CFR00001-MTH FACILITY S</v>
          </cell>
          <cell r="C340" t="str">
            <v>AGA</v>
          </cell>
        </row>
        <row r="341">
          <cell r="A341">
            <v>20864</v>
          </cell>
          <cell r="B341" t="str">
            <v>08CHCK000R-UT RES CHECK M</v>
          </cell>
          <cell r="C341" t="str">
            <v>AGA</v>
          </cell>
        </row>
        <row r="342">
          <cell r="A342">
            <v>20948</v>
          </cell>
          <cell r="B342" t="str">
            <v>08OALT007R-SECURITY AR LG</v>
          </cell>
          <cell r="C342">
            <v>7</v>
          </cell>
        </row>
        <row r="343">
          <cell r="A343">
            <v>20957</v>
          </cell>
          <cell r="B343" t="str">
            <v>08RESD0001-RES SRVC</v>
          </cell>
          <cell r="C343">
            <v>1</v>
          </cell>
        </row>
        <row r="344">
          <cell r="A344">
            <v>20958</v>
          </cell>
          <cell r="B344" t="str">
            <v>08RESD0002-RES SRVC-OPTIO</v>
          </cell>
          <cell r="C344">
            <v>2</v>
          </cell>
        </row>
        <row r="345">
          <cell r="A345">
            <v>20970</v>
          </cell>
          <cell r="B345" t="str">
            <v>08UPPL000R-BASE SCH FALL</v>
          </cell>
          <cell r="C345" t="str">
            <v>AGA</v>
          </cell>
        </row>
        <row r="346">
          <cell r="A346">
            <v>21218</v>
          </cell>
          <cell r="B346" t="str">
            <v>08PTLD000R-POST TOP LIGHT</v>
          </cell>
          <cell r="C346" t="str">
            <v>AGA</v>
          </cell>
        </row>
        <row r="347">
          <cell r="A347">
            <v>21354</v>
          </cell>
          <cell r="B347" t="str">
            <v>08LNX00108-ANN COST MTHLY</v>
          </cell>
          <cell r="C347" t="str">
            <v>AGA</v>
          </cell>
        </row>
        <row r="348">
          <cell r="A348">
            <v>21582</v>
          </cell>
          <cell r="B348" t="str">
            <v>08RESD0003-LIFELINE PRGRM</v>
          </cell>
          <cell r="C348">
            <v>3</v>
          </cell>
        </row>
        <row r="349">
          <cell r="A349">
            <v>21584</v>
          </cell>
          <cell r="B349" t="str">
            <v>08LNX00005-MTHLY MIN GUAR</v>
          </cell>
          <cell r="C349" t="str">
            <v>AGA</v>
          </cell>
        </row>
        <row r="350">
          <cell r="A350">
            <v>21588</v>
          </cell>
          <cell r="B350" t="str">
            <v>08LNX00013-80% MNTHLY MIN</v>
          </cell>
          <cell r="C350" t="str">
            <v>AGA</v>
          </cell>
        </row>
        <row r="351">
          <cell r="A351">
            <v>21609</v>
          </cell>
          <cell r="B351" t="str">
            <v>08LNX00001-MTHLY 80% GUAR</v>
          </cell>
          <cell r="C351" t="str">
            <v>AGA</v>
          </cell>
        </row>
        <row r="352">
          <cell r="A352">
            <v>21719</v>
          </cell>
          <cell r="B352" t="str">
            <v>08NETMT135 - Net Metering</v>
          </cell>
          <cell r="C352">
            <v>1</v>
          </cell>
        </row>
        <row r="353">
          <cell r="A353">
            <v>21734</v>
          </cell>
          <cell r="B353" t="str">
            <v>08COOLKPRR - Utah Cool Keeper Program</v>
          </cell>
          <cell r="C353" t="str">
            <v>AGA</v>
          </cell>
        </row>
        <row r="354">
          <cell r="A354">
            <v>21999</v>
          </cell>
          <cell r="B354" t="str">
            <v>08MHTP0006-MOBILE HOME &amp; TRAILER</v>
          </cell>
          <cell r="C354">
            <v>6</v>
          </cell>
        </row>
        <row r="355">
          <cell r="A355">
            <v>22000</v>
          </cell>
          <cell r="B355" t="str">
            <v>08MHTP0023-MOBILE HOME &amp; TRAILER</v>
          </cell>
          <cell r="C355">
            <v>23</v>
          </cell>
        </row>
        <row r="356">
          <cell r="A356">
            <v>22001</v>
          </cell>
          <cell r="B356" t="str">
            <v>08RGNSV006-GEN SRVC-RES</v>
          </cell>
          <cell r="C356">
            <v>6</v>
          </cell>
        </row>
        <row r="357">
          <cell r="A357">
            <v>22002</v>
          </cell>
          <cell r="B357" t="str">
            <v>08RGNSV023-GEN SRVC-RES</v>
          </cell>
          <cell r="C357">
            <v>23</v>
          </cell>
        </row>
        <row r="358">
          <cell r="A358">
            <v>22004</v>
          </cell>
          <cell r="B358" t="str">
            <v>08RNM23135 - UT NET MTR, GEN SVC-RES</v>
          </cell>
          <cell r="C358">
            <v>23</v>
          </cell>
        </row>
        <row r="359">
          <cell r="A359">
            <v>22007</v>
          </cell>
          <cell r="B359" t="str">
            <v>08RGNSV06A-UT SMALL GENERAL SVC-RES-TOU</v>
          </cell>
          <cell r="C359" t="str">
            <v>6A</v>
          </cell>
        </row>
        <row r="360">
          <cell r="A360">
            <v>88</v>
          </cell>
          <cell r="B360" t="str">
            <v>UNBILLED REVENUE</v>
          </cell>
          <cell r="C360" t="str">
            <v>AGA</v>
          </cell>
        </row>
        <row r="361">
          <cell r="A361">
            <v>20868</v>
          </cell>
          <cell r="B361" t="str">
            <v>08EFOP0021-ELEC FURNACE O</v>
          </cell>
          <cell r="C361">
            <v>21</v>
          </cell>
        </row>
        <row r="362">
          <cell r="A362">
            <v>20870</v>
          </cell>
          <cell r="B362" t="str">
            <v>08GNSV0006-GEN SRVC-DISTR</v>
          </cell>
          <cell r="C362">
            <v>6</v>
          </cell>
        </row>
        <row r="363">
          <cell r="A363">
            <v>20871</v>
          </cell>
          <cell r="B363" t="str">
            <v>08GNSV0009-GEN SRVC-HI VO</v>
          </cell>
          <cell r="C363">
            <v>9</v>
          </cell>
        </row>
        <row r="364">
          <cell r="A364">
            <v>20872</v>
          </cell>
          <cell r="B364" t="str">
            <v>08GNSV0023-GEN SRVC-DISTR</v>
          </cell>
          <cell r="C364">
            <v>23</v>
          </cell>
        </row>
        <row r="365">
          <cell r="A365">
            <v>20874</v>
          </cell>
          <cell r="B365" t="str">
            <v>08GNSV006A-GEN SRVC-ENERG</v>
          </cell>
          <cell r="C365" t="str">
            <v>6A</v>
          </cell>
        </row>
        <row r="366">
          <cell r="A366">
            <v>20875</v>
          </cell>
          <cell r="B366" t="str">
            <v>08GNSV006B-GEN SRVC-DEM&amp;</v>
          </cell>
          <cell r="C366" t="str">
            <v>6B</v>
          </cell>
        </row>
        <row r="367">
          <cell r="A367">
            <v>20876</v>
          </cell>
          <cell r="B367" t="str">
            <v>08GNSV009A-GEN SRVC HI VO</v>
          </cell>
          <cell r="C367" t="str">
            <v>9A</v>
          </cell>
        </row>
        <row r="368">
          <cell r="A368">
            <v>20881</v>
          </cell>
          <cell r="B368" t="str">
            <v>08GNSV023F-GEN SRVC FIXED</v>
          </cell>
          <cell r="C368">
            <v>23</v>
          </cell>
        </row>
        <row r="369">
          <cell r="A369">
            <v>20947</v>
          </cell>
          <cell r="B369" t="str">
            <v>08OALT007N-SECURITY AR LG</v>
          </cell>
          <cell r="C369">
            <v>7</v>
          </cell>
        </row>
        <row r="370">
          <cell r="A370">
            <v>20961</v>
          </cell>
          <cell r="B370" t="str">
            <v>08TOSS0015-TRAF &amp;amp; OTHER S</v>
          </cell>
          <cell r="C370" t="str">
            <v>15TOS</v>
          </cell>
        </row>
        <row r="371">
          <cell r="A371">
            <v>20962</v>
          </cell>
          <cell r="B371" t="str">
            <v>08MONL0015-MTR OUTDONIGHT</v>
          </cell>
          <cell r="C371" t="str">
            <v>15MON</v>
          </cell>
        </row>
        <row r="372">
          <cell r="A372">
            <v>21224</v>
          </cell>
          <cell r="B372" t="str">
            <v>08CFR00051-MTH FAC SRVCHG</v>
          </cell>
          <cell r="C372">
            <v>51</v>
          </cell>
        </row>
        <row r="373">
          <cell r="A373">
            <v>21246</v>
          </cell>
          <cell r="B373" t="str">
            <v>08GNSV009M-MANL HIGH VOLT</v>
          </cell>
          <cell r="C373">
            <v>9</v>
          </cell>
        </row>
        <row r="374">
          <cell r="A374">
            <v>21253</v>
          </cell>
          <cell r="B374" t="str">
            <v>08GNSV06AM-MNL ENERGY TOD</v>
          </cell>
          <cell r="C374" t="str">
            <v>6A</v>
          </cell>
        </row>
        <row r="375">
          <cell r="A375">
            <v>21255</v>
          </cell>
          <cell r="B375" t="str">
            <v>08SPCL0001</v>
          </cell>
          <cell r="C375" t="str">
            <v>SPCL1</v>
          </cell>
        </row>
        <row r="376">
          <cell r="A376">
            <v>21256</v>
          </cell>
          <cell r="B376" t="str">
            <v>08SPCL0002</v>
          </cell>
          <cell r="C376" t="str">
            <v>SPCL2</v>
          </cell>
        </row>
        <row r="377">
          <cell r="A377">
            <v>21257</v>
          </cell>
          <cell r="B377" t="str">
            <v>08SPCL0003</v>
          </cell>
          <cell r="C377" t="str">
            <v>SPCL3</v>
          </cell>
        </row>
        <row r="378">
          <cell r="A378">
            <v>21264</v>
          </cell>
          <cell r="B378" t="str">
            <v>08GNSV09AM-MAN TOD HIVOLT</v>
          </cell>
          <cell r="C378" t="str">
            <v>9A</v>
          </cell>
        </row>
        <row r="379">
          <cell r="A379">
            <v>21275</v>
          </cell>
          <cell r="B379" t="str">
            <v>08PRSV031M-BKUP MNT&amp;SUPPL</v>
          </cell>
          <cell r="C379">
            <v>31</v>
          </cell>
        </row>
        <row r="380">
          <cell r="A380">
            <v>21320</v>
          </cell>
          <cell r="B380" t="str">
            <v>08EFOP021M-ELEC FURNACE O</v>
          </cell>
          <cell r="C380">
            <v>21</v>
          </cell>
        </row>
        <row r="381">
          <cell r="A381">
            <v>21562</v>
          </cell>
          <cell r="B381" t="str">
            <v>08GNSV06MN-GNSV DIST VOLT</v>
          </cell>
          <cell r="C381">
            <v>6</v>
          </cell>
        </row>
        <row r="382">
          <cell r="A382">
            <v>21571</v>
          </cell>
          <cell r="B382" t="str">
            <v>08LNX00014-80% MIN MNTHLY</v>
          </cell>
          <cell r="C382" t="str">
            <v>AGA</v>
          </cell>
        </row>
        <row r="383">
          <cell r="A383">
            <v>21574</v>
          </cell>
          <cell r="B383" t="str">
            <v>08LNX00002-MTHLY 80% GUAR</v>
          </cell>
          <cell r="C383" t="str">
            <v>AGA</v>
          </cell>
        </row>
        <row r="384">
          <cell r="A384">
            <v>21731</v>
          </cell>
          <cell r="B384" t="str">
            <v>08LNX00300 - LINE EXT 80% PLUS MONTHLY</v>
          </cell>
          <cell r="C384" t="str">
            <v>AGA</v>
          </cell>
        </row>
        <row r="385">
          <cell r="A385">
            <v>21803</v>
          </cell>
          <cell r="B385" t="str">
            <v>08NMT23135 - UT NET MTR, GEN, &lt; 25 KW</v>
          </cell>
          <cell r="C385">
            <v>23</v>
          </cell>
        </row>
        <row r="386">
          <cell r="A386">
            <v>21820</v>
          </cell>
          <cell r="B386" t="str">
            <v>08GNSV0008 - UT GEN SVC TOU &gt; 1000KW</v>
          </cell>
          <cell r="C386">
            <v>8</v>
          </cell>
        </row>
        <row r="387">
          <cell r="A387">
            <v>21821</v>
          </cell>
          <cell r="B387" t="str">
            <v>08GNSV008M - UT GEN SVC TOU &gt; 1000KW</v>
          </cell>
          <cell r="C387">
            <v>8</v>
          </cell>
        </row>
        <row r="388">
          <cell r="A388">
            <v>21822</v>
          </cell>
          <cell r="B388" t="str">
            <v>08LNX00311 - LINE EXT 80% GUARANTEE</v>
          </cell>
          <cell r="C388" t="str">
            <v>AGA</v>
          </cell>
        </row>
        <row r="389">
          <cell r="A389">
            <v>21944</v>
          </cell>
          <cell r="B389" t="str">
            <v>08NMT06135-UT NET METERING GEN SVC</v>
          </cell>
          <cell r="C389">
            <v>6</v>
          </cell>
        </row>
        <row r="390">
          <cell r="A390">
            <v>21966</v>
          </cell>
          <cell r="B390" t="str">
            <v>08NMT6A135-NET METERING GEN SVC TOU</v>
          </cell>
          <cell r="C390" t="str">
            <v>6A</v>
          </cell>
        </row>
        <row r="391">
          <cell r="A391">
            <v>11279</v>
          </cell>
          <cell r="B391" t="str">
            <v>367880-REVENUE ADJ PROPERTY INSUR-IRG</v>
          </cell>
          <cell r="C391" t="str">
            <v>AGA</v>
          </cell>
        </row>
        <row r="392">
          <cell r="A392">
            <v>20845</v>
          </cell>
          <cell r="B392" t="str">
            <v>08APSV0010-IRR &amp; SOIL DRA</v>
          </cell>
          <cell r="C392">
            <v>10</v>
          </cell>
        </row>
        <row r="393">
          <cell r="A393">
            <v>21604</v>
          </cell>
          <cell r="B393" t="str">
            <v>08LNX00017-ADV/REF&amp;80%ANN</v>
          </cell>
          <cell r="C393" t="str">
            <v>AGA</v>
          </cell>
        </row>
        <row r="394">
          <cell r="A394">
            <v>21610</v>
          </cell>
          <cell r="B394" t="str">
            <v>08LNX00004-ANNUAL 80%GUAR</v>
          </cell>
          <cell r="C394" t="str">
            <v>AGA</v>
          </cell>
        </row>
        <row r="395">
          <cell r="A395">
            <v>21611</v>
          </cell>
          <cell r="B395" t="str">
            <v>08LNX00014-80% MIN MNTHLY</v>
          </cell>
          <cell r="C395" t="str">
            <v>AGA</v>
          </cell>
        </row>
        <row r="396">
          <cell r="A396">
            <v>21696</v>
          </cell>
          <cell r="B396" t="str">
            <v>08APSV10NS- Irg Soil Drain Pump Non Seas</v>
          </cell>
          <cell r="C396">
            <v>10</v>
          </cell>
        </row>
        <row r="397">
          <cell r="A397">
            <v>21833</v>
          </cell>
          <cell r="B397" t="str">
            <v>08LNX00310 - IRR, 80% ANNUAL MIN + 80% ?</v>
          </cell>
          <cell r="C397" t="str">
            <v>AGA</v>
          </cell>
        </row>
        <row r="398">
          <cell r="A398">
            <v>21879</v>
          </cell>
          <cell r="B398" t="str">
            <v>08LNX00312 UT IRG LINE EXT</v>
          </cell>
          <cell r="C398" t="str">
            <v>AGA</v>
          </cell>
        </row>
        <row r="399">
          <cell r="A399">
            <v>21885</v>
          </cell>
          <cell r="B399" t="str">
            <v>08NMT10135-UT IRR_SOIL DRNG NET MTR SVC</v>
          </cell>
          <cell r="C399">
            <v>10</v>
          </cell>
        </row>
        <row r="400">
          <cell r="A400">
            <v>89</v>
          </cell>
          <cell r="B400" t="str">
            <v>UNBILLED REV - IRRIGATION</v>
          </cell>
          <cell r="C400" t="str">
            <v>AGA</v>
          </cell>
        </row>
        <row r="401">
          <cell r="A401">
            <v>20860</v>
          </cell>
          <cell r="B401" t="str">
            <v>08CFR00012-STR LGTS (CONV</v>
          </cell>
          <cell r="C401">
            <v>12</v>
          </cell>
        </row>
        <row r="402">
          <cell r="A402">
            <v>20960</v>
          </cell>
          <cell r="B402" t="str">
            <v>08SLCO0011-STR LGT CO-OWN</v>
          </cell>
          <cell r="C402">
            <v>11</v>
          </cell>
        </row>
        <row r="403">
          <cell r="A403">
            <v>20961</v>
          </cell>
          <cell r="B403" t="str">
            <v>08TOSS0015-TRAF &amp;amp; OTHER S</v>
          </cell>
          <cell r="C403">
            <v>15</v>
          </cell>
        </row>
        <row r="404">
          <cell r="A404">
            <v>20962</v>
          </cell>
          <cell r="B404" t="str">
            <v>08MONL0015-MTR OUTDONIGHT</v>
          </cell>
          <cell r="C404">
            <v>15</v>
          </cell>
        </row>
        <row r="405">
          <cell r="A405">
            <v>20963</v>
          </cell>
          <cell r="B405" t="str">
            <v>08SLCU012P-STR LGT CUST-O</v>
          </cell>
          <cell r="C405">
            <v>12</v>
          </cell>
        </row>
        <row r="406">
          <cell r="A406">
            <v>20964</v>
          </cell>
          <cell r="B406" t="str">
            <v>08SLCU012F-STR LGT CUST-O</v>
          </cell>
          <cell r="C406">
            <v>12</v>
          </cell>
        </row>
        <row r="407">
          <cell r="A407">
            <v>21220</v>
          </cell>
          <cell r="B407" t="str">
            <v>08TOSS015F-TRAFFIC SIG NM</v>
          </cell>
          <cell r="C407">
            <v>15</v>
          </cell>
        </row>
        <row r="408">
          <cell r="A408">
            <v>21224</v>
          </cell>
          <cell r="B408" t="str">
            <v>08CFR00051-MTH FAC SRVCHG</v>
          </cell>
          <cell r="C408">
            <v>51</v>
          </cell>
        </row>
        <row r="409">
          <cell r="A409">
            <v>21272</v>
          </cell>
          <cell r="B409" t="str">
            <v>08CFR00062-STREET LIGHTS</v>
          </cell>
          <cell r="C409" t="str">
            <v>AGA</v>
          </cell>
        </row>
        <row r="410">
          <cell r="A410">
            <v>21542</v>
          </cell>
          <cell r="B410" t="str">
            <v>08SLCU012E-DECOR CUST-OWN</v>
          </cell>
          <cell r="C410">
            <v>12</v>
          </cell>
        </row>
        <row r="411">
          <cell r="A411">
            <v>11263</v>
          </cell>
          <cell r="B411" t="str">
            <v>301770-DSM REVENUE-OPSA</v>
          </cell>
          <cell r="C411" t="str">
            <v>AGA</v>
          </cell>
        </row>
        <row r="412">
          <cell r="A412">
            <v>21246</v>
          </cell>
          <cell r="B412" t="str">
            <v>08GNSV009M-MANL HIGH VOLT</v>
          </cell>
          <cell r="C412">
            <v>9</v>
          </cell>
        </row>
        <row r="413">
          <cell r="A413">
            <v>21275</v>
          </cell>
          <cell r="B413" t="str">
            <v>08PRSV031M-BKUP MNT&amp;SUPPL</v>
          </cell>
          <cell r="C413">
            <v>31</v>
          </cell>
        </row>
        <row r="414">
          <cell r="A414">
            <v>21217</v>
          </cell>
          <cell r="B414" t="str">
            <v>08PTLD000N-POST TOP LIGHT</v>
          </cell>
          <cell r="C414" t="str">
            <v>AGA</v>
          </cell>
        </row>
        <row r="415">
          <cell r="A415">
            <v>21234</v>
          </cell>
          <cell r="B415" t="str">
            <v>08GNSV006M-MNL DIST VOLTG</v>
          </cell>
          <cell r="C415">
            <v>6</v>
          </cell>
        </row>
        <row r="416">
          <cell r="A416">
            <v>21249</v>
          </cell>
          <cell r="B416" t="str">
            <v>08POLE0075-POLES W/LIGHT</v>
          </cell>
          <cell r="C416" t="str">
            <v>AGA</v>
          </cell>
        </row>
        <row r="417">
          <cell r="A417">
            <v>21322</v>
          </cell>
          <cell r="B417" t="str">
            <v>08GNSV023M-GNSV DIST VOLT</v>
          </cell>
          <cell r="C417">
            <v>23</v>
          </cell>
        </row>
        <row r="418">
          <cell r="A418">
            <v>21391</v>
          </cell>
          <cell r="B418" t="str">
            <v>08LNX00158-ANNUALCOST MTH</v>
          </cell>
          <cell r="C418" t="str">
            <v>AGA</v>
          </cell>
        </row>
        <row r="419">
          <cell r="A419">
            <v>21583</v>
          </cell>
          <cell r="B419" t="str">
            <v>08LNX00017-ADV/REF&amp;80%ANN</v>
          </cell>
          <cell r="C419" t="str">
            <v>AGA</v>
          </cell>
        </row>
        <row r="420">
          <cell r="A420">
            <v>21587</v>
          </cell>
          <cell r="B420" t="str">
            <v>08LNX00006-FIXD MTHLY MIN</v>
          </cell>
          <cell r="C420" t="str">
            <v>AGA</v>
          </cell>
        </row>
        <row r="421">
          <cell r="A421">
            <v>21772</v>
          </cell>
          <cell r="B421" t="str">
            <v>08COOLKPRN - A/C DIRECT LOAD CONTROL</v>
          </cell>
          <cell r="C421" t="str">
            <v>AGA</v>
          </cell>
        </row>
        <row r="422">
          <cell r="A422">
            <v>21945</v>
          </cell>
          <cell r="B422" t="str">
            <v>08NMT08135 - NET METERING GEN SVC</v>
          </cell>
          <cell r="C422">
            <v>8</v>
          </cell>
        </row>
        <row r="423">
          <cell r="A423">
            <v>21989</v>
          </cell>
          <cell r="B423" t="str">
            <v>08ABL-NRES - APPLICANT BUILT LINE</v>
          </cell>
          <cell r="C423" t="str">
            <v>AGA</v>
          </cell>
        </row>
        <row r="424">
          <cell r="A424">
            <v>22024</v>
          </cell>
          <cell r="B424" t="str">
            <v>02NMT40135-WA NET METERING-IRG</v>
          </cell>
          <cell r="C424">
            <v>40</v>
          </cell>
        </row>
        <row r="425">
          <cell r="A425">
            <v>22027</v>
          </cell>
          <cell r="B425" t="str">
            <v>01CSTUSB41-USBR IRRIGATION CONTRACTS CSS</v>
          </cell>
          <cell r="C425">
            <v>41</v>
          </cell>
        </row>
        <row r="426">
          <cell r="A426">
            <v>22028</v>
          </cell>
          <cell r="B426" t="str">
            <v>01NMU41135 - OR NET MTR - PROJECT LAND</v>
          </cell>
          <cell r="C426">
            <v>41</v>
          </cell>
        </row>
        <row r="427">
          <cell r="A427">
            <v>22029</v>
          </cell>
          <cell r="B427" t="str">
            <v>01USBGV041-IRG TOU W/O BPA</v>
          </cell>
          <cell r="C427">
            <v>41</v>
          </cell>
        </row>
        <row r="428">
          <cell r="A428">
            <v>22030</v>
          </cell>
          <cell r="B428" t="str">
            <v>01USBOF041-KLAMATH BASIN IRG OFF PRJ LND</v>
          </cell>
          <cell r="C428">
            <v>41</v>
          </cell>
        </row>
        <row r="429">
          <cell r="A429">
            <v>22031</v>
          </cell>
          <cell r="B429" t="str">
            <v>01USBON041-KLAMATH BASIN IRG ON PJT LND</v>
          </cell>
          <cell r="C429">
            <v>41</v>
          </cell>
        </row>
        <row r="430">
          <cell r="A430">
            <v>22032</v>
          </cell>
          <cell r="B430" t="str">
            <v>01VRU41136-OR VOL INCENTIVE USB CONTRACT</v>
          </cell>
          <cell r="C430">
            <v>41</v>
          </cell>
        </row>
        <row r="431">
          <cell r="A431">
            <v>22038</v>
          </cell>
          <cell r="B431" t="str">
            <v>06NMT48135-CA GEN SVC NET MTR-&gt;500 KW</v>
          </cell>
          <cell r="C431" t="str">
            <v>AT48</v>
          </cell>
        </row>
        <row r="432">
          <cell r="A432">
            <v>22043</v>
          </cell>
          <cell r="B432" t="str">
            <v>02NMT48135-WA LG SVC NET METER=&gt;1000 KW</v>
          </cell>
          <cell r="C432" t="str">
            <v>48T</v>
          </cell>
        </row>
        <row r="433">
          <cell r="A433">
            <v>22040</v>
          </cell>
          <cell r="B433" t="str">
            <v>01RNETM023-NET METER RESIDENTIAL GEN SVC</v>
          </cell>
          <cell r="C433">
            <v>23</v>
          </cell>
        </row>
        <row r="434">
          <cell r="A434">
            <v>22045</v>
          </cell>
          <cell r="B434" t="str">
            <v>01GNSB0028-OR GENERAL SERVICE &gt; 30 KW</v>
          </cell>
          <cell r="C434">
            <v>28</v>
          </cell>
        </row>
        <row r="435">
          <cell r="A435">
            <v>21797</v>
          </cell>
          <cell r="B435" t="str">
            <v>06BLSKY01R - BLUESKY ENERGY</v>
          </cell>
          <cell r="C435" t="str">
            <v>AGA</v>
          </cell>
        </row>
        <row r="436">
          <cell r="A436">
            <v>22047</v>
          </cell>
          <cell r="B436" t="str">
            <v>06APSV020L-AG PMP SRVC-NO GHG CREDIT</v>
          </cell>
          <cell r="C436" t="str">
            <v>PA20</v>
          </cell>
        </row>
        <row r="437">
          <cell r="A437">
            <v>22048</v>
          </cell>
          <cell r="B437" t="str">
            <v>06USBR020L-KLAM IRG ONPRJ-NO CHG CREDIT</v>
          </cell>
          <cell r="C437" t="str">
            <v>PA20</v>
          </cell>
        </row>
        <row r="438">
          <cell r="A438">
            <v>22049</v>
          </cell>
          <cell r="B438" t="str">
            <v>06NML20135-AGRI PUMP-NET MTR NO GHG CR</v>
          </cell>
          <cell r="C438" t="str">
            <v>PA20</v>
          </cell>
        </row>
        <row r="439">
          <cell r="A439">
            <v>22050</v>
          </cell>
          <cell r="B439" t="str">
            <v>01RGNSB028 - GENERAL SVC &gt; 30 KW - RES</v>
          </cell>
          <cell r="C439">
            <v>28</v>
          </cell>
        </row>
        <row r="440">
          <cell r="A440">
            <v>22052</v>
          </cell>
          <cell r="B440" t="str">
            <v>01COSTR028, OR RES GEN SVC&gt;30KW CST BSD</v>
          </cell>
          <cell r="C440">
            <v>28</v>
          </cell>
        </row>
        <row r="441">
          <cell r="A441">
            <v>22053</v>
          </cell>
          <cell r="B441" t="str">
            <v>01APSV0215-OR IRRIGATION TOU PILOT</v>
          </cell>
          <cell r="C441">
            <v>215</v>
          </cell>
        </row>
        <row r="442">
          <cell r="A442">
            <v>22054</v>
          </cell>
          <cell r="B442" t="str">
            <v>01COST0215-OR TOU PILOT COST BASED SPPLY</v>
          </cell>
          <cell r="C442">
            <v>215</v>
          </cell>
        </row>
        <row r="443">
          <cell r="A443">
            <v>22055</v>
          </cell>
          <cell r="B443" t="str">
            <v>01USBR0215-OR IRG TOU PILOT USBR CUST</v>
          </cell>
          <cell r="C443">
            <v>215</v>
          </cell>
        </row>
        <row r="444">
          <cell r="A444">
            <v>11307</v>
          </cell>
          <cell r="B444" t="str">
            <v>367570-REVENUE ADJ I&amp;D RESERVE-RES</v>
          </cell>
          <cell r="C444" t="str">
            <v>AGA</v>
          </cell>
        </row>
        <row r="445">
          <cell r="A445">
            <v>11308</v>
          </cell>
          <cell r="B445" t="str">
            <v>367670-REVENUE ADJ I&amp;D RESERVE-COM</v>
          </cell>
          <cell r="C445" t="str">
            <v>AGA</v>
          </cell>
        </row>
        <row r="446">
          <cell r="A446">
            <v>11309</v>
          </cell>
          <cell r="B446" t="str">
            <v>367770-REVENUE ADJ I&amp;D RESERVE-IND</v>
          </cell>
          <cell r="C446" t="str">
            <v>AGA</v>
          </cell>
        </row>
        <row r="447">
          <cell r="A447">
            <v>11310</v>
          </cell>
          <cell r="B447" t="str">
            <v>367870-REVENUE ADJ I&amp;D RESERVE-IRG</v>
          </cell>
          <cell r="C447" t="str">
            <v>AGA</v>
          </cell>
        </row>
        <row r="448">
          <cell r="A448">
            <v>22069</v>
          </cell>
          <cell r="B448" t="str">
            <v>01NMT41215-OR NET METER APSV TOU PILOT</v>
          </cell>
          <cell r="C448">
            <v>215</v>
          </cell>
        </row>
        <row r="449">
          <cell r="A449">
            <v>22070</v>
          </cell>
          <cell r="B449" t="str">
            <v>01VRU41215-OR VOL INCENTIVE USB TOU PLT</v>
          </cell>
          <cell r="C449">
            <v>215</v>
          </cell>
        </row>
        <row r="450">
          <cell r="A450">
            <v>22073</v>
          </cell>
          <cell r="B450" t="str">
            <v>01NMU41215-IRG TOU PILOT USBR NET MTR</v>
          </cell>
          <cell r="C450">
            <v>215</v>
          </cell>
        </row>
        <row r="451">
          <cell r="A451">
            <v>22076</v>
          </cell>
          <cell r="B451" t="str">
            <v>01RESEV05T-RES ELECTRIC VEHICLE TOU VIR</v>
          </cell>
          <cell r="C451" t="str">
            <v>4&amp;5</v>
          </cell>
        </row>
        <row r="452">
          <cell r="A452">
            <v>22078</v>
          </cell>
          <cell r="B452" t="str">
            <v>01PTOU0005-01RESEV05T TOU ENERGY SUP SVC</v>
          </cell>
          <cell r="C452" t="str">
            <v>4&amp;5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N"/>
      <sheetName val="CSS"/>
      <sheetName val="OR DA"/>
      <sheetName val="UT CSS"/>
      <sheetName val="UT SI"/>
      <sheetName val="WY Bonus Tax Depr"/>
      <sheetName val="WYProrate"/>
      <sheetName val="WA SBC"/>
      <sheetName val="WA Depreciation"/>
      <sheetName val="WA Merwin"/>
      <sheetName val="WA Decoupling"/>
      <sheetName val="WAProrate"/>
      <sheetName val="OR kWh"/>
      <sheetName val="OSIP"/>
      <sheetName val="Deer Crk"/>
      <sheetName val="OR Intvnr Fding"/>
      <sheetName val="OR Pilot Program"/>
      <sheetName val="ORProrate"/>
      <sheetName val="CA ESA"/>
      <sheetName val="CA Publ Purp"/>
      <sheetName val="CAProrate"/>
      <sheetName val="DSM Surcharge Inputs"/>
      <sheetName val="DSM Surcharge Codes"/>
      <sheetName val="Utah DSM"/>
      <sheetName val="Idaho DSM"/>
      <sheetName val="Wyoming DSM"/>
      <sheetName val="Wyoming DSM (Offset Credit)"/>
      <sheetName val="WY New DSM Codes"/>
      <sheetName val="New WY DSM"/>
      <sheetName val="RECOV16 - thru Oct w Decouplin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1CF1-1B28-4074-BE6E-59D278C9E65E}">
  <dimension ref="A1:R51"/>
  <sheetViews>
    <sheetView topLeftCell="A36" zoomScale="145" zoomScaleNormal="145" workbookViewId="0">
      <selection activeCell="F44" sqref="F44:F45"/>
    </sheetView>
  </sheetViews>
  <sheetFormatPr defaultColWidth="9" defaultRowHeight="15.75"/>
  <cols>
    <col min="1" max="6" width="20.625" style="46" customWidth="1"/>
    <col min="7" max="7" width="1.625" style="46" customWidth="1"/>
    <col min="8" max="12" width="20.625" style="46" customWidth="1"/>
    <col min="13" max="13" width="1.625" style="46" customWidth="1"/>
    <col min="14" max="25" width="20.625" style="46" customWidth="1"/>
    <col min="26" max="27" width="19.125" style="46" customWidth="1"/>
    <col min="28" max="16384" width="9" style="46"/>
  </cols>
  <sheetData>
    <row r="1" spans="1:18">
      <c r="B1" s="46" t="s">
        <v>5</v>
      </c>
      <c r="C1" s="105" t="s">
        <v>0</v>
      </c>
      <c r="D1" s="105" t="s">
        <v>1</v>
      </c>
      <c r="E1" s="105" t="s">
        <v>2</v>
      </c>
      <c r="F1" s="105" t="s">
        <v>3</v>
      </c>
      <c r="I1" s="46" t="str">
        <f>C1</f>
        <v>Deferral Period 1</v>
      </c>
      <c r="J1" s="46" t="str">
        <f>D1</f>
        <v>Deferral Period 2</v>
      </c>
      <c r="K1" s="46" t="str">
        <f>E1</f>
        <v>Deferral Period 3</v>
      </c>
      <c r="L1" s="46" t="str">
        <f>F1</f>
        <v>Deferral Period 4</v>
      </c>
      <c r="O1" s="46" t="str">
        <f>C1</f>
        <v>Deferral Period 1</v>
      </c>
      <c r="P1" s="46" t="str">
        <f t="shared" ref="P1:R1" si="0">D1</f>
        <v>Deferral Period 2</v>
      </c>
      <c r="Q1" s="46" t="str">
        <f t="shared" si="0"/>
        <v>Deferral Period 3</v>
      </c>
      <c r="R1" s="46" t="str">
        <f t="shared" si="0"/>
        <v>Deferral Period 4</v>
      </c>
    </row>
    <row r="2" spans="1:18">
      <c r="A2" s="104" t="s">
        <v>10</v>
      </c>
      <c r="B2" s="104" t="s">
        <v>8</v>
      </c>
      <c r="C2" s="104" t="s">
        <v>258</v>
      </c>
      <c r="D2" s="104" t="s">
        <v>259</v>
      </c>
      <c r="E2" s="104" t="s">
        <v>260</v>
      </c>
      <c r="F2" s="104" t="s">
        <v>261</v>
      </c>
    </row>
    <row r="3" spans="1:18">
      <c r="A3" s="105"/>
      <c r="B3" s="105"/>
      <c r="C3" s="105"/>
      <c r="D3" s="105"/>
      <c r="E3" s="105"/>
      <c r="F3" s="105"/>
    </row>
    <row r="4" spans="1:18">
      <c r="A4" s="100" t="s">
        <v>262</v>
      </c>
      <c r="B4" s="61" t="s">
        <v>280</v>
      </c>
      <c r="C4" s="105">
        <f>-SUMIFS(BAL!N:N,BAL!$A:$A,B4,BAL!$C:$C,"$ Transferred to Balancing Account 7-1-17")</f>
        <v>-2712975.9703466911</v>
      </c>
      <c r="D4" s="105">
        <f>-SUMIFS(BAL!AG:AG,BAL!$A:$A,B4,BAL!$C:$C,"$ Transferred to Balancing Account 2-1-19")</f>
        <v>613258.93841642048</v>
      </c>
      <c r="E4" s="105">
        <f>-SUMIFS(BAL!AS:AS,BAL!$A:$A,B4,BAL!$C:$C,"$ Transferred to Balancing Account 2-1-20")</f>
        <v>-5468589.8670006795</v>
      </c>
      <c r="F4" s="105">
        <f>-SUMIFS(BAL!BE:BE,BAL!$A:$A,B4,BAL!$C:$C,"$ Transferred to Balancing Account 2-1-21")</f>
        <v>4646969.8661503205</v>
      </c>
    </row>
    <row r="5" spans="1:18">
      <c r="A5" s="100" t="s">
        <v>262</v>
      </c>
      <c r="B5" s="61" t="s">
        <v>281</v>
      </c>
      <c r="C5" s="105">
        <f>-SUMIFS(BAL!N:N,BAL!$A:$A,B5,BAL!$C:$C,"$ Transferred to Balancing Account 7-1-17")</f>
        <v>-619723.21840607142</v>
      </c>
      <c r="D5" s="105">
        <f>-SUMIFS(BAL!AG:AG,BAL!$A:$A,B5,BAL!$C:$C,"$ Transferred to Balancing Account 2-1-19")</f>
        <v>-363458.73953921854</v>
      </c>
      <c r="E5" s="105">
        <f>-SUMIFS(BAL!AS:AS,BAL!$A:$A,B5,BAL!$C:$C,"$ Transferred to Balancing Account 2-1-20")</f>
        <v>-1736719.7988927453</v>
      </c>
      <c r="F5" s="105">
        <f>-SUMIFS(BAL!BE:BE,BAL!$A:$A,B5,BAL!$C:$C,"$ Transferred to Balancing Account 2-1-21")</f>
        <v>2089416.4384399324</v>
      </c>
    </row>
    <row r="6" spans="1:18">
      <c r="A6" s="100" t="s">
        <v>262</v>
      </c>
      <c r="B6" s="61" t="s">
        <v>282</v>
      </c>
      <c r="C6" s="105">
        <f>-SUMIFS(BAL!N:N,BAL!$A:$A,B6,BAL!$C:$C,"$ Transferred to Balancing Account 7-1-17")</f>
        <v>-413951.8971455514</v>
      </c>
      <c r="D6" s="105">
        <f>-SUMIFS(BAL!AG:AG,BAL!$A:$A,B6,BAL!$C:$C,"$ Transferred to Balancing Account 2-1-19")</f>
        <v>-1206963.9845485825</v>
      </c>
      <c r="E6" s="105">
        <f>-SUMIFS(BAL!AS:AS,BAL!$A:$A,B6,BAL!$C:$C,"$ Transferred to Balancing Account 2-1-20")</f>
        <v>-4410914.4711376708</v>
      </c>
      <c r="F6" s="105">
        <f>-SUMIFS(BAL!BE:BE,BAL!$A:$A,B6,BAL!$C:$C,"$ Transferred to Balancing Account 2-1-21")</f>
        <v>-415784.48242874275</v>
      </c>
    </row>
    <row r="7" spans="1:18">
      <c r="A7" s="100" t="s">
        <v>262</v>
      </c>
      <c r="B7" s="61" t="s">
        <v>283</v>
      </c>
      <c r="C7" s="105">
        <f>-SUMIFS(BAL!N:N,BAL!$A:$A,B7,BAL!$C:$C,"$ Transferred to Balancing Account 7-1-17")</f>
        <v>531767.1787604047</v>
      </c>
      <c r="D7" s="105">
        <f>-SUMIFS(BAL!AG:AG,BAL!$A:$A,B7,BAL!$C:$C,"$ Transferred to Balancing Account 2-1-19")</f>
        <v>-512197.80839370517</v>
      </c>
      <c r="E7" s="105">
        <f>-SUMIFS(BAL!AS:AS,BAL!$A:$A,B7,BAL!$C:$C,"$ Transferred to Balancing Account 2-1-20")</f>
        <v>-599929.47213625733</v>
      </c>
      <c r="F7" s="105">
        <f>-SUMIFS(BAL!BE:BE,BAL!$A:$A,B7,BAL!$C:$C,"$ Transferred to Balancing Account 2-1-21")</f>
        <v>-563535.04586965009</v>
      </c>
    </row>
    <row r="8" spans="1:18">
      <c r="A8" s="100" t="s">
        <v>262</v>
      </c>
      <c r="B8" s="61" t="s">
        <v>270</v>
      </c>
      <c r="C8" s="105">
        <f>-SUMIFS(BAL!N:N,BAL!$A:$A,B8,BAL!$C:$C,"$ Transferred to Balancing Account 7-1-17")</f>
        <v>-3251454.8484411216</v>
      </c>
      <c r="D8" s="105">
        <f>-SUMIFS(BAL!AG:AG,BAL!$A:$A,B8,BAL!$C:$C,"$ Transferred to Balancing Account 2-1-19")</f>
        <v>-568509.28145880857</v>
      </c>
      <c r="E8" s="105">
        <f>-SUMIFS(BAL!AS:AS,BAL!$A:$A,B8,BAL!$C:$C,"$ Transferred to Balancing Account 2-1-20")</f>
        <v>-10766718.755659148</v>
      </c>
      <c r="F8" s="105">
        <f>-SUMIFS(BAL!BE:BE,BAL!$A:$A,B8,BAL!$C:$C,"$ Transferred to Balancing Account 2-1-21")</f>
        <v>7705264.337395709</v>
      </c>
    </row>
    <row r="9" spans="1:18">
      <c r="A9" s="100" t="s">
        <v>262</v>
      </c>
      <c r="B9" s="61" t="s">
        <v>275</v>
      </c>
      <c r="C9" s="105">
        <f>-SUMIFS(BAL!N:N,BAL!$A:$A,B9,BAL!$C:$C,"$ Transferred to Balancing Account 7-1-17")</f>
        <v>-2709936.5659398739</v>
      </c>
      <c r="D9" s="105">
        <f>-SUMIFS(BAL!AG:AG,BAL!$A:$A,B9,BAL!$C:$C,"$ Transferred to Balancing Account 2-1-19")</f>
        <v>623154.52180489432</v>
      </c>
      <c r="E9" s="105">
        <f>-SUMIFS(BAL!AS:AS,BAL!$A:$A,B9,BAL!$C:$C,"$ Transferred to Balancing Account 2-1-20")</f>
        <v>-5409487.7175711012</v>
      </c>
      <c r="F9" s="105">
        <f>-SUMIFS(BAL!BE:BE,BAL!$A:$A,B9,BAL!$C:$C,"$ Transferred to Balancing Account 2-1-21")</f>
        <v>4647054.1531035984</v>
      </c>
    </row>
    <row r="10" spans="1:18">
      <c r="A10" s="100" t="s">
        <v>262</v>
      </c>
      <c r="B10" s="61" t="s">
        <v>276</v>
      </c>
      <c r="C10" s="105">
        <f>-SUMIFS(BAL!N:N,BAL!$A:$A,B10,BAL!$C:$C,"$ Transferred to Balancing Account 7-1-17")</f>
        <v>-573650.13178068143</v>
      </c>
      <c r="D10" s="105">
        <f>-SUMIFS(BAL!AG:AG,BAL!$A:$A,B10,BAL!$C:$C,"$ Transferred to Balancing Account 2-1-19")</f>
        <v>-1018644.7048950262</v>
      </c>
      <c r="E10" s="105">
        <f>-SUMIFS(BAL!AS:AS,BAL!$A:$A,B10,BAL!$C:$C,"$ Transferred to Balancing Account 2-1-20")</f>
        <v>-4939822.9755324656</v>
      </c>
      <c r="F10" s="105">
        <f>-SUMIFS(BAL!BE:BE,BAL!$A:$A,B10,BAL!$C:$C,"$ Transferred to Balancing Account 2-1-21")</f>
        <v>3484574.489522581</v>
      </c>
    </row>
    <row r="11" spans="1:18">
      <c r="A11" s="100" t="s">
        <v>262</v>
      </c>
      <c r="B11" s="61" t="s">
        <v>277</v>
      </c>
      <c r="C11" s="105">
        <f>-SUMIFS(BAL!N:N,BAL!$A:$A,B11,BAL!$C:$C,"$ Transferred to Balancing Account 7-1-17")</f>
        <v>-2709908.836665323</v>
      </c>
      <c r="D11" s="105">
        <f>-SUMIFS(BAL!AG:AG,BAL!$A:$A,B11,BAL!$C:$C,"$ Transferred to Balancing Account 2-1-19")</f>
        <v>626862.08014433575</v>
      </c>
      <c r="E11" s="105">
        <f>-SUMIFS(BAL!AS:AS,BAL!$A:$A,B11,BAL!$C:$C,"$ Transferred to Balancing Account 2-1-20")</f>
        <v>-5392989.2711651949</v>
      </c>
      <c r="F11" s="105">
        <f>-SUMIFS(BAL!BE:BE,BAL!$A:$A,B11,BAL!$C:$C,"$ Transferred to Balancing Account 2-1-21")</f>
        <v>4647075.4416658161</v>
      </c>
    </row>
    <row r="12" spans="1:18">
      <c r="A12" s="100" t="s">
        <v>262</v>
      </c>
      <c r="B12" s="61" t="s">
        <v>278</v>
      </c>
      <c r="C12" s="105">
        <f>-SUMIFS(BAL!N:N,BAL!$A:$A,B12,BAL!$C:$C,"$ Transferred to Balancing Account 7-1-17")</f>
        <v>-742262.26646012766</v>
      </c>
      <c r="D12" s="105">
        <f>-SUMIFS(BAL!AG:AG,BAL!$A:$A,B12,BAL!$C:$C,"$ Transferred to Balancing Account 2-1-19")</f>
        <v>-134002.75352496956</v>
      </c>
      <c r="E12" s="105">
        <f>-SUMIFS(BAL!AS:AS,BAL!$A:$A,B12,BAL!$C:$C,"$ Transferred to Balancing Account 2-1-20")</f>
        <v>-3801300.2782497737</v>
      </c>
      <c r="F12" s="105">
        <f>-SUMIFS(BAL!BE:BE,BAL!$A:$A,B12,BAL!$C:$C,"$ Transferred to Balancing Account 2-1-21")</f>
        <v>4597688.3398244921</v>
      </c>
    </row>
    <row r="13" spans="1:18">
      <c r="A13" s="100" t="s">
        <v>262</v>
      </c>
      <c r="B13" s="61" t="s">
        <v>279</v>
      </c>
      <c r="C13" s="105">
        <f>-SUMIFS(BAL!N:N,BAL!$A:$A,B13,BAL!$C:$C,"$ Transferred to Balancing Account 7-1-17")</f>
        <v>531959.30129276635</v>
      </c>
      <c r="D13" s="105">
        <f>-SUMIFS(BAL!AG:AG,BAL!$A:$A,B13,BAL!$C:$C,"$ Transferred to Balancing Account 2-1-19")</f>
        <v>-510720.96488011675</v>
      </c>
      <c r="E13" s="105">
        <f>-SUMIFS(BAL!AS:AS,BAL!$A:$A,B13,BAL!$C:$C,"$ Transferred to Balancing Account 2-1-20")</f>
        <v>-591688.52300697716</v>
      </c>
      <c r="F13" s="105">
        <f>-SUMIFS(BAL!BE:BE,BAL!$A:$A,B13,BAL!$C:$C,"$ Transferred to Balancing Account 2-1-21")</f>
        <v>-563523.63769335253</v>
      </c>
    </row>
    <row r="14" spans="1:18">
      <c r="A14" s="105"/>
      <c r="B14" s="105"/>
      <c r="C14" s="105"/>
      <c r="D14" s="105"/>
      <c r="E14" s="105"/>
      <c r="F14" s="105"/>
    </row>
    <row r="15" spans="1:18">
      <c r="A15" s="109" t="s">
        <v>263</v>
      </c>
      <c r="B15" s="108" t="s">
        <v>232</v>
      </c>
      <c r="C15" s="107" t="s">
        <v>285</v>
      </c>
      <c r="D15" s="108" t="s">
        <v>286</v>
      </c>
      <c r="E15" s="108" t="s">
        <v>286</v>
      </c>
      <c r="F15" s="108" t="s">
        <v>287</v>
      </c>
    </row>
    <row r="16" spans="1:18">
      <c r="A16" s="100" t="s">
        <v>284</v>
      </c>
      <c r="B16" s="61" t="s">
        <v>280</v>
      </c>
      <c r="C16" s="46">
        <v>1242612.67855886</v>
      </c>
      <c r="D16" s="46">
        <v>1569786.6374891801</v>
      </c>
      <c r="E16" s="46">
        <v>1569786.6374891801</v>
      </c>
      <c r="F16" s="46">
        <v>1524718.2118738799</v>
      </c>
    </row>
    <row r="17" spans="1:18">
      <c r="A17" s="100" t="s">
        <v>284</v>
      </c>
      <c r="B17" s="61" t="s">
        <v>281</v>
      </c>
      <c r="C17" s="46">
        <v>448118.39371882001</v>
      </c>
      <c r="D17" s="46">
        <v>536266.600352215</v>
      </c>
      <c r="E17" s="46">
        <v>536266.600352215</v>
      </c>
      <c r="F17" s="46">
        <v>554739.13183022395</v>
      </c>
    </row>
    <row r="18" spans="1:18">
      <c r="A18" s="100" t="s">
        <v>284</v>
      </c>
      <c r="B18" s="61" t="s">
        <v>282</v>
      </c>
      <c r="C18" s="46">
        <v>782832.48785142298</v>
      </c>
      <c r="D18" s="46">
        <v>928614.07790582802</v>
      </c>
      <c r="E18" s="46">
        <v>928614.07790582802</v>
      </c>
      <c r="F18" s="46">
        <v>950741.26118410204</v>
      </c>
    </row>
    <row r="19" spans="1:18">
      <c r="A19" s="100" t="s">
        <v>284</v>
      </c>
      <c r="B19" s="61" t="s">
        <v>283</v>
      </c>
      <c r="C19" s="46">
        <v>157204.458018</v>
      </c>
      <c r="D19" s="46">
        <v>160874.871894949</v>
      </c>
      <c r="E19" s="46">
        <v>160874.871894949</v>
      </c>
      <c r="F19" s="46">
        <v>164795.79784019999</v>
      </c>
    </row>
    <row r="20" spans="1:18">
      <c r="A20" s="100" t="s">
        <v>284</v>
      </c>
      <c r="B20" s="61" t="s">
        <v>270</v>
      </c>
      <c r="C20" s="46">
        <f>C16+C17+C18+C19</f>
        <v>2630768.0181471035</v>
      </c>
      <c r="D20" s="46">
        <f>D16+D17+D18+D19</f>
        <v>3195542.1876421724</v>
      </c>
      <c r="E20" s="46">
        <f>E16+E17+E18+E19</f>
        <v>3195542.1876421724</v>
      </c>
      <c r="F20" s="46">
        <f t="shared" ref="F20" si="1">F16+F17+F18+F19</f>
        <v>3194994.4027284058</v>
      </c>
    </row>
    <row r="21" spans="1:18">
      <c r="A21" s="100" t="s">
        <v>284</v>
      </c>
      <c r="B21" s="61" t="s">
        <v>275</v>
      </c>
      <c r="C21" s="46">
        <f>C16</f>
        <v>1242612.67855886</v>
      </c>
      <c r="D21" s="46">
        <f t="shared" ref="D21:F21" si="2">D16</f>
        <v>1569786.6374891801</v>
      </c>
      <c r="E21" s="46">
        <f t="shared" si="2"/>
        <v>1569786.6374891801</v>
      </c>
      <c r="F21" s="46">
        <f t="shared" si="2"/>
        <v>1524718.2118738799</v>
      </c>
    </row>
    <row r="22" spans="1:18">
      <c r="A22" s="100" t="s">
        <v>284</v>
      </c>
      <c r="B22" s="61" t="s">
        <v>276</v>
      </c>
      <c r="C22" s="46">
        <f>C17+C18+C19</f>
        <v>1388155.339588243</v>
      </c>
      <c r="D22" s="46">
        <f t="shared" ref="D22:F22" si="3">D17+D18+D19</f>
        <v>1625755.5501529919</v>
      </c>
      <c r="E22" s="46">
        <f t="shared" si="3"/>
        <v>1625755.5501529919</v>
      </c>
      <c r="F22" s="46">
        <f t="shared" si="3"/>
        <v>1670276.1908545259</v>
      </c>
    </row>
    <row r="23" spans="1:18">
      <c r="A23" s="100" t="s">
        <v>284</v>
      </c>
      <c r="B23" s="61" t="s">
        <v>277</v>
      </c>
      <c r="C23" s="46">
        <f>C16</f>
        <v>1242612.67855886</v>
      </c>
      <c r="D23" s="46">
        <f t="shared" ref="D23:F23" si="4">D16</f>
        <v>1569786.6374891801</v>
      </c>
      <c r="E23" s="46">
        <f t="shared" si="4"/>
        <v>1569786.6374891801</v>
      </c>
      <c r="F23" s="46">
        <f t="shared" si="4"/>
        <v>1524718.2118738799</v>
      </c>
    </row>
    <row r="24" spans="1:18">
      <c r="A24" s="100" t="s">
        <v>284</v>
      </c>
      <c r="B24" s="61" t="s">
        <v>278</v>
      </c>
      <c r="C24" s="46">
        <f>C17+C18</f>
        <v>1230950.881570243</v>
      </c>
      <c r="D24" s="46">
        <f>D17+D18</f>
        <v>1464880.678258043</v>
      </c>
      <c r="E24" s="46">
        <f t="shared" ref="E24:F24" si="5">E17+E18</f>
        <v>1464880.678258043</v>
      </c>
      <c r="F24" s="46">
        <f t="shared" si="5"/>
        <v>1505480.393014326</v>
      </c>
    </row>
    <row r="25" spans="1:18">
      <c r="A25" s="100" t="s">
        <v>284</v>
      </c>
      <c r="B25" s="61" t="s">
        <v>279</v>
      </c>
      <c r="C25" s="46">
        <f>C19</f>
        <v>157204.458018</v>
      </c>
      <c r="D25" s="46">
        <f t="shared" ref="D25:F25" si="6">D19</f>
        <v>160874.871894949</v>
      </c>
      <c r="E25" s="46">
        <f t="shared" si="6"/>
        <v>160874.871894949</v>
      </c>
      <c r="F25" s="46">
        <f t="shared" si="6"/>
        <v>164795.79784019999</v>
      </c>
    </row>
    <row r="26" spans="1:18">
      <c r="B26" s="105"/>
    </row>
    <row r="27" spans="1:18">
      <c r="A27" s="109" t="s">
        <v>273</v>
      </c>
      <c r="B27" s="61" t="s">
        <v>178</v>
      </c>
      <c r="C27" s="110">
        <f t="shared" ref="C27:F36" si="7">C4/C16/10</f>
        <v>-0.21832836708966372</v>
      </c>
      <c r="D27" s="110">
        <f t="shared" si="7"/>
        <v>3.9066387989982326E-2</v>
      </c>
      <c r="E27" s="110">
        <f t="shared" si="7"/>
        <v>-0.34836516864148503</v>
      </c>
      <c r="F27" s="110">
        <f t="shared" si="7"/>
        <v>0.30477565165560599</v>
      </c>
      <c r="G27" s="110"/>
      <c r="H27" s="61"/>
      <c r="I27" s="110"/>
      <c r="J27" s="110"/>
      <c r="K27" s="110"/>
      <c r="L27" s="110"/>
      <c r="M27" s="61"/>
      <c r="N27" s="61"/>
      <c r="O27" s="110"/>
      <c r="P27" s="110"/>
      <c r="Q27" s="110"/>
      <c r="R27" s="110"/>
    </row>
    <row r="28" spans="1:18">
      <c r="A28" s="109" t="s">
        <v>273</v>
      </c>
      <c r="B28" s="61" t="s">
        <v>288</v>
      </c>
      <c r="C28" s="110">
        <f t="shared" si="7"/>
        <v>-0.13829452820785748</v>
      </c>
      <c r="D28" s="110">
        <f t="shared" si="7"/>
        <v>-6.7775755435916046E-2</v>
      </c>
      <c r="E28" s="110">
        <f t="shared" si="7"/>
        <v>-0.32385380662381053</v>
      </c>
      <c r="F28" s="110">
        <f t="shared" si="7"/>
        <v>0.3766484674600874</v>
      </c>
      <c r="G28" s="110"/>
      <c r="H28" s="61" t="s">
        <v>179</v>
      </c>
      <c r="I28" s="110">
        <f t="shared" ref="I28:L30" si="8">C28</f>
        <v>-0.13829452820785748</v>
      </c>
      <c r="J28" s="110">
        <f t="shared" si="8"/>
        <v>-6.7775755435916046E-2</v>
      </c>
      <c r="K28" s="110">
        <f t="shared" si="8"/>
        <v>-0.32385380662381053</v>
      </c>
      <c r="L28" s="110">
        <f t="shared" si="8"/>
        <v>0.3766484674600874</v>
      </c>
      <c r="M28" s="61"/>
      <c r="N28" s="61" t="s">
        <v>179</v>
      </c>
      <c r="O28" s="110">
        <f>C28</f>
        <v>-0.13829452820785748</v>
      </c>
      <c r="P28" s="110">
        <f t="shared" ref="P28:R29" si="9">D28</f>
        <v>-6.7775755435916046E-2</v>
      </c>
      <c r="Q28" s="110">
        <f t="shared" si="9"/>
        <v>-0.32385380662381053</v>
      </c>
      <c r="R28" s="110">
        <f t="shared" si="9"/>
        <v>0.3766484674600874</v>
      </c>
    </row>
    <row r="29" spans="1:18">
      <c r="A29" s="109" t="s">
        <v>273</v>
      </c>
      <c r="B29" s="61" t="s">
        <v>289</v>
      </c>
      <c r="C29" s="110">
        <f t="shared" si="7"/>
        <v>-5.287873249635968E-2</v>
      </c>
      <c r="D29" s="110">
        <f t="shared" si="7"/>
        <v>-0.12997476704967445</v>
      </c>
      <c r="E29" s="110">
        <f t="shared" si="7"/>
        <v>-0.47499974166717163</v>
      </c>
      <c r="F29" s="110">
        <f t="shared" si="7"/>
        <v>-4.3732664122613486E-2</v>
      </c>
      <c r="G29" s="110"/>
      <c r="H29" s="61" t="s">
        <v>180</v>
      </c>
      <c r="I29" s="110">
        <f t="shared" si="8"/>
        <v>-5.287873249635968E-2</v>
      </c>
      <c r="J29" s="110">
        <f t="shared" si="8"/>
        <v>-0.12997476704967445</v>
      </c>
      <c r="K29" s="110">
        <f t="shared" si="8"/>
        <v>-0.47499974166717163</v>
      </c>
      <c r="L29" s="110">
        <f t="shared" si="8"/>
        <v>-4.3732664122613486E-2</v>
      </c>
      <c r="M29" s="61"/>
      <c r="N29" s="61" t="s">
        <v>180</v>
      </c>
      <c r="O29" s="110">
        <f>C29</f>
        <v>-5.287873249635968E-2</v>
      </c>
      <c r="P29" s="110">
        <f t="shared" si="9"/>
        <v>-0.12997476704967445</v>
      </c>
      <c r="Q29" s="110">
        <f t="shared" si="9"/>
        <v>-0.47499974166717163</v>
      </c>
      <c r="R29" s="110">
        <f t="shared" si="9"/>
        <v>-4.3732664122613486E-2</v>
      </c>
    </row>
    <row r="30" spans="1:18">
      <c r="A30" s="109" t="s">
        <v>273</v>
      </c>
      <c r="B30" s="61" t="s">
        <v>290</v>
      </c>
      <c r="C30" s="110">
        <f t="shared" si="7"/>
        <v>0.33826469393095521</v>
      </c>
      <c r="D30" s="110">
        <f t="shared" si="7"/>
        <v>-0.31838272960874175</v>
      </c>
      <c r="E30" s="110">
        <f t="shared" si="7"/>
        <v>-0.37291682975077067</v>
      </c>
      <c r="F30" s="110">
        <f t="shared" si="7"/>
        <v>-0.34195959681939314</v>
      </c>
      <c r="G30" s="110"/>
      <c r="H30" s="61" t="s">
        <v>181</v>
      </c>
      <c r="I30" s="110">
        <f t="shared" si="8"/>
        <v>0.33826469393095521</v>
      </c>
      <c r="J30" s="110">
        <f t="shared" si="8"/>
        <v>-0.31838272960874175</v>
      </c>
      <c r="K30" s="110">
        <f t="shared" si="8"/>
        <v>-0.37291682975077067</v>
      </c>
      <c r="L30" s="110">
        <f t="shared" si="8"/>
        <v>-0.34195959681939314</v>
      </c>
      <c r="M30" s="61"/>
      <c r="N30" s="61" t="s">
        <v>271</v>
      </c>
      <c r="O30" s="110">
        <f>C35</f>
        <v>-6.0299909409323671E-2</v>
      </c>
      <c r="P30" s="110">
        <f>D35</f>
        <v>-9.1476906968503673E-3</v>
      </c>
      <c r="Q30" s="110">
        <f>E35</f>
        <v>-0.25949555719241751</v>
      </c>
      <c r="R30" s="110">
        <f>F35</f>
        <v>0.30539675980892966</v>
      </c>
    </row>
    <row r="31" spans="1:18">
      <c r="A31" s="109" t="s">
        <v>273</v>
      </c>
      <c r="B31" s="61" t="s">
        <v>270</v>
      </c>
      <c r="C31" s="110">
        <f t="shared" si="7"/>
        <v>-0.12359336992135014</v>
      </c>
      <c r="D31" s="110">
        <f t="shared" si="7"/>
        <v>-1.7790698669457487E-2</v>
      </c>
      <c r="E31" s="110">
        <f t="shared" si="7"/>
        <v>-0.33692932602474451</v>
      </c>
      <c r="F31" s="110">
        <f t="shared" si="7"/>
        <v>0.24116675543518012</v>
      </c>
      <c r="G31" s="110"/>
      <c r="H31" s="61" t="s">
        <v>272</v>
      </c>
      <c r="I31" s="110">
        <f>C33</f>
        <v>-4.1324635321493518E-2</v>
      </c>
      <c r="J31" s="110">
        <f>D33</f>
        <v>-6.2656695516073529E-2</v>
      </c>
      <c r="K31" s="110">
        <f>E33</f>
        <v>-0.3038478309403651</v>
      </c>
      <c r="L31" s="110">
        <f>F33</f>
        <v>0.20862265226566193</v>
      </c>
      <c r="M31" s="61"/>
    </row>
    <row r="32" spans="1:18">
      <c r="A32" s="109" t="s">
        <v>273</v>
      </c>
      <c r="B32" s="61" t="s">
        <v>275</v>
      </c>
      <c r="C32" s="110">
        <f t="shared" si="7"/>
        <v>-0.21808376919852179</v>
      </c>
      <c r="D32" s="110">
        <f t="shared" si="7"/>
        <v>3.9696765593673841E-2</v>
      </c>
      <c r="E32" s="110">
        <f t="shared" si="7"/>
        <v>-0.34460018886537291</v>
      </c>
      <c r="F32" s="110">
        <f t="shared" si="7"/>
        <v>0.30478117969040097</v>
      </c>
      <c r="G32" s="110"/>
      <c r="M32" s="61"/>
    </row>
    <row r="33" spans="1:18">
      <c r="A33" s="109" t="s">
        <v>273</v>
      </c>
      <c r="B33" s="61" t="s">
        <v>276</v>
      </c>
      <c r="C33" s="110">
        <f t="shared" si="7"/>
        <v>-4.1324635321493518E-2</v>
      </c>
      <c r="D33" s="110">
        <f t="shared" si="7"/>
        <v>-6.2656695516073529E-2</v>
      </c>
      <c r="E33" s="110">
        <f t="shared" si="7"/>
        <v>-0.3038478309403651</v>
      </c>
      <c r="F33" s="110">
        <f t="shared" si="7"/>
        <v>0.20862265226566193</v>
      </c>
      <c r="G33" s="110"/>
      <c r="M33" s="61"/>
      <c r="N33" s="61"/>
      <c r="O33" s="110"/>
      <c r="P33" s="110"/>
      <c r="Q33" s="110"/>
      <c r="R33" s="110"/>
    </row>
    <row r="34" spans="1:18">
      <c r="A34" s="109" t="s">
        <v>273</v>
      </c>
      <c r="B34" s="61" t="s">
        <v>277</v>
      </c>
      <c r="C34" s="110">
        <f t="shared" si="7"/>
        <v>-0.21808153766853428</v>
      </c>
      <c r="D34" s="110">
        <f t="shared" si="7"/>
        <v>3.9932947903479427E-2</v>
      </c>
      <c r="E34" s="110">
        <f t="shared" si="7"/>
        <v>-0.34354918957592201</v>
      </c>
      <c r="F34" s="110">
        <f t="shared" si="7"/>
        <v>0.30478257591968794</v>
      </c>
      <c r="G34" s="110"/>
      <c r="H34" s="61"/>
      <c r="I34" s="110"/>
      <c r="J34" s="110"/>
      <c r="K34" s="110"/>
      <c r="L34" s="110"/>
      <c r="M34" s="61"/>
      <c r="N34" s="110"/>
      <c r="O34" s="110"/>
      <c r="P34" s="110"/>
      <c r="Q34" s="110"/>
      <c r="R34" s="61"/>
    </row>
    <row r="35" spans="1:18">
      <c r="A35" s="109" t="s">
        <v>273</v>
      </c>
      <c r="B35" s="61" t="s">
        <v>278</v>
      </c>
      <c r="C35" s="110">
        <f t="shared" si="7"/>
        <v>-6.0299909409323671E-2</v>
      </c>
      <c r="D35" s="110">
        <f t="shared" si="7"/>
        <v>-9.1476906968503673E-3</v>
      </c>
      <c r="E35" s="110">
        <f t="shared" si="7"/>
        <v>-0.25949555719241751</v>
      </c>
      <c r="F35" s="110">
        <f t="shared" si="7"/>
        <v>0.30539675980892966</v>
      </c>
      <c r="G35" s="110"/>
      <c r="H35" s="61"/>
      <c r="I35" s="110"/>
      <c r="J35" s="110"/>
      <c r="K35" s="110"/>
      <c r="L35" s="110"/>
      <c r="M35" s="61"/>
      <c r="N35" s="110"/>
      <c r="O35" s="110"/>
      <c r="P35" s="110"/>
      <c r="Q35" s="110"/>
      <c r="R35" s="61"/>
    </row>
    <row r="36" spans="1:18">
      <c r="A36" s="109" t="s">
        <v>273</v>
      </c>
      <c r="B36" s="61" t="s">
        <v>279</v>
      </c>
      <c r="C36" s="110">
        <f t="shared" si="7"/>
        <v>0.33838690581653652</v>
      </c>
      <c r="D36" s="110">
        <f t="shared" si="7"/>
        <v>-0.31746472203167725</v>
      </c>
      <c r="E36" s="110">
        <f t="shared" si="7"/>
        <v>-0.36779424657030885</v>
      </c>
      <c r="F36" s="110">
        <f t="shared" si="7"/>
        <v>-0.34195267420580283</v>
      </c>
      <c r="G36" s="110"/>
      <c r="H36" s="61"/>
      <c r="I36" s="110"/>
      <c r="J36" s="110"/>
      <c r="K36" s="110"/>
      <c r="L36" s="110"/>
      <c r="M36" s="61"/>
      <c r="N36" s="110"/>
      <c r="O36" s="110"/>
      <c r="P36" s="110"/>
      <c r="Q36" s="110"/>
      <c r="R36" s="61"/>
    </row>
    <row r="37" spans="1:18">
      <c r="A37" s="105"/>
      <c r="B37" s="105"/>
      <c r="C37" s="105"/>
      <c r="D37" s="105"/>
      <c r="E37" s="105"/>
      <c r="F37" s="105"/>
    </row>
    <row r="38" spans="1:18">
      <c r="A38" s="100"/>
      <c r="B38" s="61"/>
      <c r="C38" s="105"/>
      <c r="D38" s="105"/>
      <c r="E38" s="105"/>
      <c r="F38" s="105"/>
    </row>
    <row r="39" spans="1:18">
      <c r="A39" s="100"/>
      <c r="B39" s="61"/>
      <c r="C39" s="105"/>
      <c r="D39" s="105"/>
      <c r="E39" s="105"/>
      <c r="F39" s="105"/>
    </row>
    <row r="40" spans="1:18">
      <c r="A40" s="105"/>
      <c r="B40" s="105"/>
      <c r="C40" s="105"/>
      <c r="D40" s="105"/>
      <c r="E40" s="105"/>
      <c r="F40" s="105"/>
    </row>
    <row r="41" spans="1:18">
      <c r="A41" s="100"/>
      <c r="B41" s="61"/>
      <c r="C41" s="105"/>
      <c r="D41" s="105"/>
      <c r="E41" s="105"/>
      <c r="F41" s="105"/>
    </row>
    <row r="42" spans="1:18">
      <c r="A42" s="100"/>
      <c r="B42" s="61"/>
      <c r="C42" s="105"/>
      <c r="D42" s="105"/>
      <c r="E42" s="105"/>
      <c r="F42" s="105"/>
    </row>
    <row r="43" spans="1:18">
      <c r="A43" s="100"/>
      <c r="B43" s="61"/>
      <c r="C43" s="105"/>
      <c r="D43" s="105"/>
      <c r="E43" s="105"/>
      <c r="F43" s="105"/>
    </row>
    <row r="44" spans="1:18">
      <c r="A44" s="105"/>
      <c r="B44" s="105"/>
      <c r="C44" s="105"/>
      <c r="D44" s="105"/>
      <c r="E44" s="105"/>
      <c r="F44" s="105"/>
    </row>
    <row r="45" spans="1:18">
      <c r="A45" s="105"/>
      <c r="B45" s="105"/>
      <c r="C45" s="105"/>
      <c r="D45" s="105"/>
      <c r="E45" s="105"/>
      <c r="F45" s="105"/>
    </row>
    <row r="47" spans="1:18">
      <c r="A47" s="106"/>
      <c r="C47" s="106"/>
      <c r="D47" s="106"/>
      <c r="E47" s="106"/>
      <c r="F47" s="106"/>
    </row>
    <row r="48" spans="1:18">
      <c r="A48" s="106"/>
      <c r="C48" s="106"/>
      <c r="D48" s="106"/>
      <c r="E48" s="106"/>
      <c r="F48" s="106"/>
    </row>
    <row r="49" spans="1:6">
      <c r="A49" s="106"/>
      <c r="C49" s="106"/>
      <c r="D49" s="106"/>
      <c r="E49" s="106"/>
      <c r="F49" s="106"/>
    </row>
    <row r="50" spans="1:6">
      <c r="A50" s="106"/>
      <c r="C50" s="106"/>
      <c r="D50" s="106"/>
      <c r="E50" s="106"/>
      <c r="F50" s="106"/>
    </row>
    <row r="51" spans="1:6">
      <c r="A51" s="106"/>
      <c r="C51" s="106"/>
      <c r="D51" s="106"/>
      <c r="E51" s="106"/>
      <c r="F51" s="106"/>
    </row>
  </sheetData>
  <conditionalFormatting sqref="B41:B43 A4:B4 B5:B13 A16:A25 H31 N33 N27:N30">
    <cfRule type="cellIs" dxfId="135" priority="12" operator="lessThan">
      <formula>0</formula>
    </cfRule>
  </conditionalFormatting>
  <conditionalFormatting sqref="B38:B39">
    <cfRule type="cellIs" dxfId="134" priority="11" operator="lessThan">
      <formula>0</formula>
    </cfRule>
  </conditionalFormatting>
  <conditionalFormatting sqref="A5">
    <cfRule type="cellIs" dxfId="133" priority="10" operator="lessThan">
      <formula>0</formula>
    </cfRule>
  </conditionalFormatting>
  <conditionalFormatting sqref="A6">
    <cfRule type="cellIs" dxfId="132" priority="9" operator="lessThan">
      <formula>0</formula>
    </cfRule>
  </conditionalFormatting>
  <conditionalFormatting sqref="A38:A39 A7:A13">
    <cfRule type="cellIs" dxfId="131" priority="8" operator="lessThan">
      <formula>0</formula>
    </cfRule>
  </conditionalFormatting>
  <conditionalFormatting sqref="A41 A43">
    <cfRule type="cellIs" dxfId="130" priority="7" operator="lessThan">
      <formula>0</formula>
    </cfRule>
  </conditionalFormatting>
  <conditionalFormatting sqref="A42">
    <cfRule type="cellIs" dxfId="129" priority="6" operator="lessThan">
      <formula>0</formula>
    </cfRule>
  </conditionalFormatting>
  <conditionalFormatting sqref="B16:B19">
    <cfRule type="cellIs" dxfId="128" priority="5" operator="lessThan">
      <formula>0</formula>
    </cfRule>
  </conditionalFormatting>
  <conditionalFormatting sqref="B20:B25">
    <cfRule type="cellIs" dxfId="127" priority="4" operator="lessThan">
      <formula>0</formula>
    </cfRule>
  </conditionalFormatting>
  <conditionalFormatting sqref="B27:B30">
    <cfRule type="cellIs" dxfId="126" priority="3" operator="lessThan">
      <formula>0</formula>
    </cfRule>
  </conditionalFormatting>
  <conditionalFormatting sqref="B31:B36">
    <cfRule type="cellIs" dxfId="125" priority="2" operator="lessThan">
      <formula>0</formula>
    </cfRule>
  </conditionalFormatting>
  <conditionalFormatting sqref="H27:H30 M27:M36 H34:H36 R34:R36">
    <cfRule type="cellIs" dxfId="12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1689C-1763-420E-A883-5F6FEE307728}">
  <dimension ref="A2:S57"/>
  <sheetViews>
    <sheetView showGridLines="0" tabSelected="1" zoomScaleNormal="100" workbookViewId="0">
      <selection activeCell="B2" sqref="B2:H8"/>
    </sheetView>
  </sheetViews>
  <sheetFormatPr defaultColWidth="9" defaultRowHeight="15.75"/>
  <cols>
    <col min="1" max="1" width="20.625" style="46" customWidth="1"/>
    <col min="2" max="2" width="24" style="46" customWidth="1"/>
    <col min="3" max="6" width="12.375" style="46" customWidth="1"/>
    <col min="7" max="7" width="0.875" style="46" customWidth="1"/>
    <col min="8" max="8" width="15.875" style="46" customWidth="1"/>
    <col min="9" max="9" width="20.875" style="46" customWidth="1"/>
    <col min="10" max="13" width="20.625" style="46" customWidth="1"/>
    <col min="14" max="14" width="1.625" style="46" customWidth="1"/>
    <col min="15" max="26" width="20.625" style="46" customWidth="1"/>
    <col min="27" max="28" width="19.125" style="46" customWidth="1"/>
    <col min="29" max="16384" width="9" style="46"/>
  </cols>
  <sheetData>
    <row r="2" spans="1:19">
      <c r="C2" s="127" t="s">
        <v>296</v>
      </c>
      <c r="D2" s="127"/>
      <c r="E2" s="127"/>
      <c r="F2" s="127"/>
      <c r="G2" s="127"/>
      <c r="H2" s="127"/>
    </row>
    <row r="3" spans="1:19">
      <c r="C3" s="128" t="s">
        <v>292</v>
      </c>
      <c r="D3" s="128" t="s">
        <v>293</v>
      </c>
      <c r="E3" s="128" t="s">
        <v>294</v>
      </c>
      <c r="F3" s="128" t="s">
        <v>295</v>
      </c>
      <c r="G3" s="131"/>
      <c r="H3" s="137" t="s">
        <v>291</v>
      </c>
      <c r="I3" s="130"/>
      <c r="J3" s="46" t="str">
        <f>C3</f>
        <v>Period 1</v>
      </c>
      <c r="K3" s="46" t="str">
        <f>D3</f>
        <v>Period 2</v>
      </c>
      <c r="L3" s="46" t="str">
        <f>E3</f>
        <v>Period 3</v>
      </c>
      <c r="M3" s="46" t="str">
        <f>F3</f>
        <v>Period 4</v>
      </c>
      <c r="P3" s="46" t="str">
        <f>C3</f>
        <v>Period 1</v>
      </c>
      <c r="Q3" s="46" t="str">
        <f>D3</f>
        <v>Period 2</v>
      </c>
      <c r="R3" s="46" t="str">
        <f>E3</f>
        <v>Period 3</v>
      </c>
      <c r="S3" s="46" t="str">
        <f>F3</f>
        <v>Period 4</v>
      </c>
    </row>
    <row r="4" spans="1:19" ht="31.5">
      <c r="A4" s="104" t="s">
        <v>10</v>
      </c>
      <c r="B4" s="104"/>
      <c r="C4" s="129" t="s">
        <v>258</v>
      </c>
      <c r="D4" s="129" t="s">
        <v>259</v>
      </c>
      <c r="E4" s="129" t="s">
        <v>260</v>
      </c>
      <c r="F4" s="129" t="s">
        <v>261</v>
      </c>
      <c r="G4" s="130"/>
      <c r="H4" s="138" t="s">
        <v>297</v>
      </c>
      <c r="I4" s="130"/>
    </row>
    <row r="5" spans="1:19">
      <c r="A5" s="100" t="s">
        <v>262</v>
      </c>
      <c r="B5" s="134" t="s">
        <v>178</v>
      </c>
      <c r="C5" s="130">
        <f>(C$14/C$26*C22-C10)/1000</f>
        <v>1177.1890858458416</v>
      </c>
      <c r="D5" s="130">
        <f t="shared" ref="D5:F5" si="0">(D$14/D$26*D22-D10)/1000</f>
        <v>-892.53494884552947</v>
      </c>
      <c r="E5" s="130">
        <f t="shared" si="0"/>
        <v>179.51832928188517</v>
      </c>
      <c r="F5" s="130">
        <f t="shared" si="0"/>
        <v>-969.85642504478903</v>
      </c>
      <c r="G5" s="130"/>
      <c r="H5" s="139">
        <f>SUM(C5:F5)/46*12</f>
        <v>-131.91755445980652</v>
      </c>
      <c r="I5" s="130"/>
    </row>
    <row r="6" spans="1:19">
      <c r="A6" s="100" t="s">
        <v>262</v>
      </c>
      <c r="B6" s="135" t="s">
        <v>288</v>
      </c>
      <c r="C6" s="130">
        <f t="shared" ref="C6:F6" si="1">(C$14/C$26*C23-C11)/1000</f>
        <v>65.878594371557938</v>
      </c>
      <c r="D6" s="130">
        <f t="shared" si="1"/>
        <v>268.05316460561215</v>
      </c>
      <c r="E6" s="130">
        <f t="shared" si="1"/>
        <v>-70.119643369782949</v>
      </c>
      <c r="F6" s="130">
        <f t="shared" si="1"/>
        <v>-751.57007307569472</v>
      </c>
      <c r="G6" s="130"/>
      <c r="H6" s="139">
        <f t="shared" ref="H6:H8" si="2">SUM(C6:F6)/46*12</f>
        <v>-127.24120629608024</v>
      </c>
      <c r="I6" s="130"/>
    </row>
    <row r="7" spans="1:19">
      <c r="A7" s="100" t="s">
        <v>262</v>
      </c>
      <c r="B7" s="135" t="s">
        <v>289</v>
      </c>
      <c r="C7" s="130">
        <f t="shared" ref="C7:F7" si="3">(C$14/C$26*C24-C12)/1000</f>
        <v>-553.57715542916628</v>
      </c>
      <c r="D7" s="130">
        <f t="shared" si="3"/>
        <v>1041.7570521461955</v>
      </c>
      <c r="E7" s="130">
        <f t="shared" si="3"/>
        <v>1282.1413170786686</v>
      </c>
      <c r="F7" s="130">
        <f t="shared" si="3"/>
        <v>2708.6563346099533</v>
      </c>
      <c r="G7" s="130"/>
      <c r="H7" s="139">
        <f t="shared" si="2"/>
        <v>1168.4289256710395</v>
      </c>
      <c r="I7" s="130"/>
    </row>
    <row r="8" spans="1:19">
      <c r="A8" s="100" t="s">
        <v>262</v>
      </c>
      <c r="B8" s="136" t="s">
        <v>290</v>
      </c>
      <c r="C8" s="132">
        <f>(C$14/C$26*C25-C13)/1000</f>
        <v>-726.06146609144503</v>
      </c>
      <c r="D8" s="132">
        <f>(D$14/D$26*D25-D13)/1000</f>
        <v>483.57704469999902</v>
      </c>
      <c r="E8" s="132">
        <f>(E$14/E$26*E25-E13)/1000</f>
        <v>57.894850517434534</v>
      </c>
      <c r="F8" s="132">
        <f>(F$14/F$26*F25-F13)/1000</f>
        <v>960.96772461437899</v>
      </c>
      <c r="G8" s="132"/>
      <c r="H8" s="133">
        <f t="shared" si="2"/>
        <v>202.53343141053062</v>
      </c>
      <c r="I8" s="130"/>
    </row>
    <row r="9" spans="1:19">
      <c r="A9" s="105"/>
      <c r="B9" s="105"/>
      <c r="C9" s="105"/>
      <c r="D9" s="105"/>
      <c r="E9" s="105"/>
      <c r="F9" s="105"/>
      <c r="G9" s="105"/>
      <c r="H9" s="105"/>
    </row>
    <row r="10" spans="1:19">
      <c r="A10" s="100" t="s">
        <v>262</v>
      </c>
      <c r="B10" s="61" t="s">
        <v>280</v>
      </c>
      <c r="C10" s="105">
        <f>-SUMIFS(BAL!N:N,BAL!$A:$A,B10,BAL!$C:$C,"$ Transferred to Balancing Account 7-1-17")</f>
        <v>-2712975.9703466911</v>
      </c>
      <c r="D10" s="105">
        <f>-SUMIFS(BAL!AG:AG,BAL!$A:$A,B10,BAL!$C:$C,"$ Transferred to Balancing Account 2-1-19")</f>
        <v>613258.93841642048</v>
      </c>
      <c r="E10" s="105">
        <f>-SUMIFS(BAL!AS:AS,BAL!$A:$A,B10,BAL!$C:$C,"$ Transferred to Balancing Account 2-1-20")</f>
        <v>-5468589.8670006795</v>
      </c>
      <c r="F10" s="105">
        <f>-SUMIFS(BAL!BE:BE,BAL!$A:$A,B10,BAL!$C:$C,"$ Transferred to Balancing Account 2-1-21")</f>
        <v>4646969.8661503205</v>
      </c>
    </row>
    <row r="11" spans="1:19">
      <c r="A11" s="100" t="s">
        <v>262</v>
      </c>
      <c r="B11" s="61" t="s">
        <v>281</v>
      </c>
      <c r="C11" s="105">
        <f>-SUMIFS(BAL!N:N,BAL!$A:$A,B11,BAL!$C:$C,"$ Transferred to Balancing Account 7-1-17")</f>
        <v>-619723.21840607142</v>
      </c>
      <c r="D11" s="105">
        <f>-SUMIFS(BAL!AG:AG,BAL!$A:$A,B11,BAL!$C:$C,"$ Transferred to Balancing Account 2-1-19")</f>
        <v>-363458.73953921854</v>
      </c>
      <c r="E11" s="105">
        <f>-SUMIFS(BAL!AS:AS,BAL!$A:$A,B11,BAL!$C:$C,"$ Transferred to Balancing Account 2-1-20")</f>
        <v>-1736719.7988927453</v>
      </c>
      <c r="F11" s="105">
        <f>-SUMIFS(BAL!BE:BE,BAL!$A:$A,B11,BAL!$C:$C,"$ Transferred to Balancing Account 2-1-21")</f>
        <v>2089416.4384399324</v>
      </c>
    </row>
    <row r="12" spans="1:19">
      <c r="A12" s="100" t="s">
        <v>262</v>
      </c>
      <c r="B12" s="61" t="s">
        <v>282</v>
      </c>
      <c r="C12" s="105">
        <f>-SUMIFS(BAL!N:N,BAL!$A:$A,B12,BAL!$C:$C,"$ Transferred to Balancing Account 7-1-17")</f>
        <v>-413951.8971455514</v>
      </c>
      <c r="D12" s="105">
        <f>-SUMIFS(BAL!AG:AG,BAL!$A:$A,B12,BAL!$C:$C,"$ Transferred to Balancing Account 2-1-19")</f>
        <v>-1206963.9845485825</v>
      </c>
      <c r="E12" s="105">
        <f>-SUMIFS(BAL!AS:AS,BAL!$A:$A,B12,BAL!$C:$C,"$ Transferred to Balancing Account 2-1-20")</f>
        <v>-4410914.4711376708</v>
      </c>
      <c r="F12" s="105">
        <f>-SUMIFS(BAL!BE:BE,BAL!$A:$A,B12,BAL!$C:$C,"$ Transferred to Balancing Account 2-1-21")</f>
        <v>-415784.48242874275</v>
      </c>
    </row>
    <row r="13" spans="1:19">
      <c r="A13" s="100" t="s">
        <v>262</v>
      </c>
      <c r="B13" s="61" t="s">
        <v>283</v>
      </c>
      <c r="C13" s="105">
        <f>-SUMIFS(BAL!N:N,BAL!$A:$A,B13,BAL!$C:$C,"$ Transferred to Balancing Account 7-1-17")</f>
        <v>531767.1787604047</v>
      </c>
      <c r="D13" s="105">
        <f>-SUMIFS(BAL!AG:AG,BAL!$A:$A,B13,BAL!$C:$C,"$ Transferred to Balancing Account 2-1-19")</f>
        <v>-512197.80839370517</v>
      </c>
      <c r="E13" s="105">
        <f>-SUMIFS(BAL!AS:AS,BAL!$A:$A,B13,BAL!$C:$C,"$ Transferred to Balancing Account 2-1-20")</f>
        <v>-599929.47213625733</v>
      </c>
      <c r="F13" s="105">
        <f>-SUMIFS(BAL!BE:BE,BAL!$A:$A,B13,BAL!$C:$C,"$ Transferred to Balancing Account 2-1-21")</f>
        <v>-563535.04586965009</v>
      </c>
    </row>
    <row r="14" spans="1:19">
      <c r="A14" s="100" t="s">
        <v>262</v>
      </c>
      <c r="B14" s="61" t="s">
        <v>270</v>
      </c>
      <c r="C14" s="105">
        <f>-SUMIFS(BAL!N:N,BAL!$A:$A,B14,BAL!$C:$C,"$ Transferred to Balancing Account 7-1-17")</f>
        <v>-3251454.8484411216</v>
      </c>
      <c r="D14" s="105">
        <f>-SUMIFS(BAL!AG:AG,BAL!$A:$A,B14,BAL!$C:$C,"$ Transferred to Balancing Account 2-1-19")</f>
        <v>-568509.28145880857</v>
      </c>
      <c r="E14" s="105">
        <f>-SUMIFS(BAL!AS:AS,BAL!$A:$A,B14,BAL!$C:$C,"$ Transferred to Balancing Account 2-1-20")</f>
        <v>-10766718.755659148</v>
      </c>
      <c r="F14" s="105">
        <f>-SUMIFS(BAL!BE:BE,BAL!$A:$A,B14,BAL!$C:$C,"$ Transferred to Balancing Account 2-1-21")</f>
        <v>7705264.337395709</v>
      </c>
    </row>
    <row r="15" spans="1:19">
      <c r="A15" s="100" t="s">
        <v>262</v>
      </c>
      <c r="B15" s="61" t="s">
        <v>275</v>
      </c>
      <c r="C15" s="105">
        <f>-SUMIFS(BAL!N:N,BAL!$A:$A,B15,BAL!$C:$C,"$ Transferred to Balancing Account 7-1-17")</f>
        <v>-2709936.5659398739</v>
      </c>
      <c r="D15" s="105">
        <f>-SUMIFS(BAL!AG:AG,BAL!$A:$A,B15,BAL!$C:$C,"$ Transferred to Balancing Account 2-1-19")</f>
        <v>623154.52180489432</v>
      </c>
      <c r="E15" s="105">
        <f>-SUMIFS(BAL!AS:AS,BAL!$A:$A,B15,BAL!$C:$C,"$ Transferred to Balancing Account 2-1-20")</f>
        <v>-5409487.7175711012</v>
      </c>
      <c r="F15" s="105">
        <f>-SUMIFS(BAL!BE:BE,BAL!$A:$A,B15,BAL!$C:$C,"$ Transferred to Balancing Account 2-1-21")</f>
        <v>4647054.1531035984</v>
      </c>
    </row>
    <row r="16" spans="1:19">
      <c r="A16" s="100" t="s">
        <v>262</v>
      </c>
      <c r="B16" s="61" t="s">
        <v>276</v>
      </c>
      <c r="C16" s="105">
        <f>-SUMIFS(BAL!N:N,BAL!$A:$A,B16,BAL!$C:$C,"$ Transferred to Balancing Account 7-1-17")</f>
        <v>-573650.13178068143</v>
      </c>
      <c r="D16" s="105">
        <f>-SUMIFS(BAL!AG:AG,BAL!$A:$A,B16,BAL!$C:$C,"$ Transferred to Balancing Account 2-1-19")</f>
        <v>-1018644.7048950262</v>
      </c>
      <c r="E16" s="105">
        <f>-SUMIFS(BAL!AS:AS,BAL!$A:$A,B16,BAL!$C:$C,"$ Transferred to Balancing Account 2-1-20")</f>
        <v>-4939822.9755324656</v>
      </c>
      <c r="F16" s="105">
        <f>-SUMIFS(BAL!BE:BE,BAL!$A:$A,B16,BAL!$C:$C,"$ Transferred to Balancing Account 2-1-21")</f>
        <v>3484574.489522581</v>
      </c>
    </row>
    <row r="17" spans="1:6">
      <c r="A17" s="100" t="s">
        <v>262</v>
      </c>
      <c r="B17" s="61" t="s">
        <v>277</v>
      </c>
      <c r="C17" s="105">
        <f>-SUMIFS(BAL!N:N,BAL!$A:$A,B17,BAL!$C:$C,"$ Transferred to Balancing Account 7-1-17")</f>
        <v>-2709908.836665323</v>
      </c>
      <c r="D17" s="105">
        <f>-SUMIFS(BAL!AG:AG,BAL!$A:$A,B17,BAL!$C:$C,"$ Transferred to Balancing Account 2-1-19")</f>
        <v>626862.08014433575</v>
      </c>
      <c r="E17" s="105">
        <f>-SUMIFS(BAL!AS:AS,BAL!$A:$A,B17,BAL!$C:$C,"$ Transferred to Balancing Account 2-1-20")</f>
        <v>-5392989.2711651949</v>
      </c>
      <c r="F17" s="105">
        <f>-SUMIFS(BAL!BE:BE,BAL!$A:$A,B17,BAL!$C:$C,"$ Transferred to Balancing Account 2-1-21")</f>
        <v>4647075.4416658161</v>
      </c>
    </row>
    <row r="18" spans="1:6">
      <c r="A18" s="100" t="s">
        <v>262</v>
      </c>
      <c r="B18" s="61" t="s">
        <v>278</v>
      </c>
      <c r="C18" s="105">
        <f>-SUMIFS(BAL!N:N,BAL!$A:$A,B18,BAL!$C:$C,"$ Transferred to Balancing Account 7-1-17")</f>
        <v>-742262.26646012766</v>
      </c>
      <c r="D18" s="105">
        <f>-SUMIFS(BAL!AG:AG,BAL!$A:$A,B18,BAL!$C:$C,"$ Transferred to Balancing Account 2-1-19")</f>
        <v>-134002.75352496956</v>
      </c>
      <c r="E18" s="105">
        <f>-SUMIFS(BAL!AS:AS,BAL!$A:$A,B18,BAL!$C:$C,"$ Transferred to Balancing Account 2-1-20")</f>
        <v>-3801300.2782497737</v>
      </c>
      <c r="F18" s="105">
        <f>-SUMIFS(BAL!BE:BE,BAL!$A:$A,B18,BAL!$C:$C,"$ Transferred to Balancing Account 2-1-21")</f>
        <v>4597688.3398244921</v>
      </c>
    </row>
    <row r="19" spans="1:6">
      <c r="A19" s="100" t="s">
        <v>262</v>
      </c>
      <c r="B19" s="61" t="s">
        <v>279</v>
      </c>
      <c r="C19" s="105">
        <f>-SUMIFS(BAL!N:N,BAL!$A:$A,B19,BAL!$C:$C,"$ Transferred to Balancing Account 7-1-17")</f>
        <v>531959.30129276635</v>
      </c>
      <c r="D19" s="105">
        <f>-SUMIFS(BAL!AG:AG,BAL!$A:$A,B19,BAL!$C:$C,"$ Transferred to Balancing Account 2-1-19")</f>
        <v>-510720.96488011675</v>
      </c>
      <c r="E19" s="105">
        <f>-SUMIFS(BAL!AS:AS,BAL!$A:$A,B19,BAL!$C:$C,"$ Transferred to Balancing Account 2-1-20")</f>
        <v>-591688.52300697716</v>
      </c>
      <c r="F19" s="105">
        <f>-SUMIFS(BAL!BE:BE,BAL!$A:$A,B19,BAL!$C:$C,"$ Transferred to Balancing Account 2-1-21")</f>
        <v>-563523.63769335253</v>
      </c>
    </row>
    <row r="20" spans="1:6">
      <c r="A20" s="105"/>
      <c r="B20" s="105"/>
      <c r="C20" s="105"/>
      <c r="D20" s="105"/>
      <c r="E20" s="105"/>
      <c r="F20" s="105"/>
    </row>
    <row r="21" spans="1:6">
      <c r="A21" s="109" t="s">
        <v>263</v>
      </c>
      <c r="B21" s="108" t="s">
        <v>232</v>
      </c>
      <c r="C21" s="107" t="s">
        <v>285</v>
      </c>
      <c r="D21" s="108" t="s">
        <v>286</v>
      </c>
      <c r="E21" s="108" t="s">
        <v>286</v>
      </c>
      <c r="F21" s="108" t="s">
        <v>287</v>
      </c>
    </row>
    <row r="22" spans="1:6">
      <c r="A22" s="100" t="s">
        <v>284</v>
      </c>
      <c r="B22" s="61" t="s">
        <v>280</v>
      </c>
      <c r="C22" s="46">
        <v>1242612.67855886</v>
      </c>
      <c r="D22" s="46">
        <v>1569786.6374891801</v>
      </c>
      <c r="E22" s="46">
        <v>1569786.6374891801</v>
      </c>
      <c r="F22" s="46">
        <v>1524718.2118738799</v>
      </c>
    </row>
    <row r="23" spans="1:6">
      <c r="A23" s="100" t="s">
        <v>284</v>
      </c>
      <c r="B23" s="61" t="s">
        <v>281</v>
      </c>
      <c r="C23" s="46">
        <v>448118.39371882001</v>
      </c>
      <c r="D23" s="46">
        <v>536266.600352215</v>
      </c>
      <c r="E23" s="46">
        <v>536266.600352215</v>
      </c>
      <c r="F23" s="46">
        <v>554739.13183022395</v>
      </c>
    </row>
    <row r="24" spans="1:6">
      <c r="A24" s="100" t="s">
        <v>284</v>
      </c>
      <c r="B24" s="61" t="s">
        <v>282</v>
      </c>
      <c r="C24" s="46">
        <v>782832.48785142298</v>
      </c>
      <c r="D24" s="46">
        <v>928614.07790582802</v>
      </c>
      <c r="E24" s="46">
        <v>928614.07790582802</v>
      </c>
      <c r="F24" s="46">
        <v>950741.26118410204</v>
      </c>
    </row>
    <row r="25" spans="1:6">
      <c r="A25" s="100" t="s">
        <v>284</v>
      </c>
      <c r="B25" s="61" t="s">
        <v>283</v>
      </c>
      <c r="C25" s="46">
        <v>157204.458018</v>
      </c>
      <c r="D25" s="46">
        <v>160874.871894949</v>
      </c>
      <c r="E25" s="46">
        <v>160874.871894949</v>
      </c>
      <c r="F25" s="46">
        <v>164795.79784019999</v>
      </c>
    </row>
    <row r="26" spans="1:6">
      <c r="A26" s="100" t="s">
        <v>284</v>
      </c>
      <c r="B26" s="61" t="s">
        <v>270</v>
      </c>
      <c r="C26" s="46">
        <f>C22+C23+C24+C25</f>
        <v>2630768.0181471035</v>
      </c>
      <c r="D26" s="46">
        <f>D22+D23+D24+D25</f>
        <v>3195542.1876421724</v>
      </c>
      <c r="E26" s="46">
        <f>E22+E23+E24+E25</f>
        <v>3195542.1876421724</v>
      </c>
      <c r="F26" s="46">
        <f t="shared" ref="F26" si="4">F22+F23+F24+F25</f>
        <v>3194994.4027284058</v>
      </c>
    </row>
    <row r="27" spans="1:6">
      <c r="A27" s="100" t="s">
        <v>284</v>
      </c>
      <c r="B27" s="61" t="s">
        <v>275</v>
      </c>
      <c r="C27" s="46">
        <f>C22</f>
        <v>1242612.67855886</v>
      </c>
      <c r="D27" s="46">
        <f t="shared" ref="D27:F27" si="5">D22</f>
        <v>1569786.6374891801</v>
      </c>
      <c r="E27" s="46">
        <f t="shared" si="5"/>
        <v>1569786.6374891801</v>
      </c>
      <c r="F27" s="46">
        <f t="shared" si="5"/>
        <v>1524718.2118738799</v>
      </c>
    </row>
    <row r="28" spans="1:6">
      <c r="A28" s="100" t="s">
        <v>284</v>
      </c>
      <c r="B28" s="61" t="s">
        <v>276</v>
      </c>
      <c r="C28" s="46">
        <f>C23+C24+C25</f>
        <v>1388155.339588243</v>
      </c>
      <c r="D28" s="46">
        <f t="shared" ref="D28:F28" si="6">D23+D24+D25</f>
        <v>1625755.5501529919</v>
      </c>
      <c r="E28" s="46">
        <f t="shared" si="6"/>
        <v>1625755.5501529919</v>
      </c>
      <c r="F28" s="46">
        <f t="shared" si="6"/>
        <v>1670276.1908545259</v>
      </c>
    </row>
    <row r="29" spans="1:6">
      <c r="A29" s="100" t="s">
        <v>284</v>
      </c>
      <c r="B29" s="61" t="s">
        <v>277</v>
      </c>
      <c r="C29" s="46">
        <f>C22</f>
        <v>1242612.67855886</v>
      </c>
      <c r="D29" s="46">
        <f t="shared" ref="D29:F29" si="7">D22</f>
        <v>1569786.6374891801</v>
      </c>
      <c r="E29" s="46">
        <f t="shared" si="7"/>
        <v>1569786.6374891801</v>
      </c>
      <c r="F29" s="46">
        <f t="shared" si="7"/>
        <v>1524718.2118738799</v>
      </c>
    </row>
    <row r="30" spans="1:6">
      <c r="A30" s="100" t="s">
        <v>284</v>
      </c>
      <c r="B30" s="61" t="s">
        <v>278</v>
      </c>
      <c r="C30" s="46">
        <f>C23+C24</f>
        <v>1230950.881570243</v>
      </c>
      <c r="D30" s="46">
        <f>D23+D24</f>
        <v>1464880.678258043</v>
      </c>
      <c r="E30" s="46">
        <f t="shared" ref="E30:F30" si="8">E23+E24</f>
        <v>1464880.678258043</v>
      </c>
      <c r="F30" s="46">
        <f t="shared" si="8"/>
        <v>1505480.393014326</v>
      </c>
    </row>
    <row r="31" spans="1:6">
      <c r="A31" s="100" t="s">
        <v>284</v>
      </c>
      <c r="B31" s="61" t="s">
        <v>279</v>
      </c>
      <c r="C31" s="46">
        <f>C25</f>
        <v>157204.458018</v>
      </c>
      <c r="D31" s="46">
        <f t="shared" ref="D31:F31" si="9">D25</f>
        <v>160874.871894949</v>
      </c>
      <c r="E31" s="46">
        <f t="shared" si="9"/>
        <v>160874.871894949</v>
      </c>
      <c r="F31" s="46">
        <f t="shared" si="9"/>
        <v>164795.79784019999</v>
      </c>
    </row>
    <row r="32" spans="1:6">
      <c r="B32" s="105"/>
    </row>
    <row r="33" spans="1:19">
      <c r="A33" s="109" t="s">
        <v>273</v>
      </c>
      <c r="B33" s="61" t="s">
        <v>178</v>
      </c>
      <c r="C33" s="110">
        <f t="shared" ref="C33:F42" si="10">C10/C22/10</f>
        <v>-0.21832836708966372</v>
      </c>
      <c r="D33" s="110">
        <f t="shared" si="10"/>
        <v>3.9066387989982326E-2</v>
      </c>
      <c r="E33" s="110">
        <f t="shared" si="10"/>
        <v>-0.34836516864148503</v>
      </c>
      <c r="F33" s="110">
        <f t="shared" si="10"/>
        <v>0.30477565165560599</v>
      </c>
      <c r="G33" s="110"/>
      <c r="H33" s="61"/>
      <c r="I33" s="61"/>
      <c r="J33" s="110"/>
      <c r="K33" s="110"/>
      <c r="L33" s="110"/>
      <c r="M33" s="110"/>
      <c r="N33" s="61"/>
      <c r="O33" s="61"/>
      <c r="P33" s="110"/>
      <c r="Q33" s="110"/>
      <c r="R33" s="110"/>
      <c r="S33" s="110"/>
    </row>
    <row r="34" spans="1:19">
      <c r="A34" s="109" t="s">
        <v>273</v>
      </c>
      <c r="B34" s="61" t="s">
        <v>179</v>
      </c>
      <c r="C34" s="110">
        <f t="shared" si="10"/>
        <v>-0.13829452820785748</v>
      </c>
      <c r="D34" s="110">
        <f t="shared" si="10"/>
        <v>-6.7775755435916046E-2</v>
      </c>
      <c r="E34" s="110">
        <f t="shared" si="10"/>
        <v>-0.32385380662381053</v>
      </c>
      <c r="F34" s="110">
        <f t="shared" si="10"/>
        <v>0.3766484674600874</v>
      </c>
      <c r="G34" s="110"/>
      <c r="H34" s="61" t="s">
        <v>179</v>
      </c>
      <c r="I34" s="61"/>
      <c r="J34" s="110">
        <f t="shared" ref="J34:M36" si="11">C34</f>
        <v>-0.13829452820785748</v>
      </c>
      <c r="K34" s="110">
        <f t="shared" si="11"/>
        <v>-6.7775755435916046E-2</v>
      </c>
      <c r="L34" s="110">
        <f t="shared" si="11"/>
        <v>-0.32385380662381053</v>
      </c>
      <c r="M34" s="110">
        <f t="shared" si="11"/>
        <v>0.3766484674600874</v>
      </c>
      <c r="N34" s="61"/>
      <c r="O34" s="61" t="s">
        <v>179</v>
      </c>
      <c r="P34" s="110">
        <f>C34</f>
        <v>-0.13829452820785748</v>
      </c>
      <c r="Q34" s="110">
        <f t="shared" ref="Q34:Q35" si="12">D34</f>
        <v>-6.7775755435916046E-2</v>
      </c>
      <c r="R34" s="110">
        <f t="shared" ref="R34:R35" si="13">E34</f>
        <v>-0.32385380662381053</v>
      </c>
      <c r="S34" s="110">
        <f t="shared" ref="S34:S35" si="14">F34</f>
        <v>0.3766484674600874</v>
      </c>
    </row>
    <row r="35" spans="1:19">
      <c r="A35" s="109" t="s">
        <v>273</v>
      </c>
      <c r="B35" s="61" t="s">
        <v>180</v>
      </c>
      <c r="C35" s="110">
        <f t="shared" si="10"/>
        <v>-5.287873249635968E-2</v>
      </c>
      <c r="D35" s="110">
        <f t="shared" si="10"/>
        <v>-0.12997476704967445</v>
      </c>
      <c r="E35" s="110">
        <f t="shared" si="10"/>
        <v>-0.47499974166717163</v>
      </c>
      <c r="F35" s="110">
        <f t="shared" si="10"/>
        <v>-4.3732664122613486E-2</v>
      </c>
      <c r="G35" s="110"/>
      <c r="H35" s="61" t="s">
        <v>180</v>
      </c>
      <c r="I35" s="61"/>
      <c r="J35" s="110">
        <f t="shared" si="11"/>
        <v>-5.287873249635968E-2</v>
      </c>
      <c r="K35" s="110">
        <f t="shared" si="11"/>
        <v>-0.12997476704967445</v>
      </c>
      <c r="L35" s="110">
        <f t="shared" si="11"/>
        <v>-0.47499974166717163</v>
      </c>
      <c r="M35" s="110">
        <f t="shared" si="11"/>
        <v>-4.3732664122613486E-2</v>
      </c>
      <c r="N35" s="61"/>
      <c r="O35" s="61" t="s">
        <v>180</v>
      </c>
      <c r="P35" s="110">
        <f>C35</f>
        <v>-5.287873249635968E-2</v>
      </c>
      <c r="Q35" s="110">
        <f t="shared" si="12"/>
        <v>-0.12997476704967445</v>
      </c>
      <c r="R35" s="110">
        <f t="shared" si="13"/>
        <v>-0.47499974166717163</v>
      </c>
      <c r="S35" s="110">
        <f t="shared" si="14"/>
        <v>-4.3732664122613486E-2</v>
      </c>
    </row>
    <row r="36" spans="1:19">
      <c r="A36" s="109" t="s">
        <v>273</v>
      </c>
      <c r="B36" s="61" t="s">
        <v>181</v>
      </c>
      <c r="C36" s="110">
        <f t="shared" si="10"/>
        <v>0.33826469393095521</v>
      </c>
      <c r="D36" s="110">
        <f t="shared" si="10"/>
        <v>-0.31838272960874175</v>
      </c>
      <c r="E36" s="110">
        <f t="shared" si="10"/>
        <v>-0.37291682975077067</v>
      </c>
      <c r="F36" s="110">
        <f t="shared" si="10"/>
        <v>-0.34195959681939314</v>
      </c>
      <c r="G36" s="110"/>
      <c r="H36" s="61" t="s">
        <v>181</v>
      </c>
      <c r="I36" s="61"/>
      <c r="J36" s="110">
        <f t="shared" si="11"/>
        <v>0.33826469393095521</v>
      </c>
      <c r="K36" s="110">
        <f t="shared" si="11"/>
        <v>-0.31838272960874175</v>
      </c>
      <c r="L36" s="110">
        <f t="shared" si="11"/>
        <v>-0.37291682975077067</v>
      </c>
      <c r="M36" s="110">
        <f t="shared" si="11"/>
        <v>-0.34195959681939314</v>
      </c>
      <c r="N36" s="61"/>
      <c r="O36" s="61" t="s">
        <v>271</v>
      </c>
      <c r="P36" s="110">
        <f>C41</f>
        <v>-6.0299909409323671E-2</v>
      </c>
      <c r="Q36" s="110">
        <f>D41</f>
        <v>-9.1476906968503673E-3</v>
      </c>
      <c r="R36" s="110">
        <f>E41</f>
        <v>-0.25949555719241751</v>
      </c>
      <c r="S36" s="110">
        <f>F41</f>
        <v>0.30539675980892966</v>
      </c>
    </row>
    <row r="37" spans="1:19">
      <c r="A37" s="109" t="s">
        <v>273</v>
      </c>
      <c r="B37" s="61" t="s">
        <v>270</v>
      </c>
      <c r="C37" s="110">
        <f t="shared" si="10"/>
        <v>-0.12359336992135014</v>
      </c>
      <c r="D37" s="110">
        <f t="shared" si="10"/>
        <v>-1.7790698669457487E-2</v>
      </c>
      <c r="E37" s="110">
        <f t="shared" si="10"/>
        <v>-0.33692932602474451</v>
      </c>
      <c r="F37" s="110">
        <f t="shared" si="10"/>
        <v>0.24116675543518012</v>
      </c>
      <c r="G37" s="110"/>
      <c r="H37" s="61" t="s">
        <v>272</v>
      </c>
      <c r="I37" s="61"/>
      <c r="J37" s="110">
        <f>C39</f>
        <v>-4.1324635321493518E-2</v>
      </c>
      <c r="K37" s="110">
        <f>D39</f>
        <v>-6.2656695516073529E-2</v>
      </c>
      <c r="L37" s="110">
        <f>E39</f>
        <v>-0.3038478309403651</v>
      </c>
      <c r="M37" s="110">
        <f>F39</f>
        <v>0.20862265226566193</v>
      </c>
      <c r="N37" s="61"/>
    </row>
    <row r="38" spans="1:19">
      <c r="A38" s="109" t="s">
        <v>273</v>
      </c>
      <c r="B38" s="61" t="s">
        <v>275</v>
      </c>
      <c r="C38" s="110">
        <f t="shared" si="10"/>
        <v>-0.21808376919852179</v>
      </c>
      <c r="D38" s="110">
        <f t="shared" si="10"/>
        <v>3.9696765593673841E-2</v>
      </c>
      <c r="E38" s="110">
        <f t="shared" si="10"/>
        <v>-0.34460018886537291</v>
      </c>
      <c r="F38" s="110">
        <f t="shared" si="10"/>
        <v>0.30478117969040097</v>
      </c>
      <c r="G38" s="110"/>
      <c r="N38" s="61"/>
    </row>
    <row r="39" spans="1:19">
      <c r="A39" s="109" t="s">
        <v>273</v>
      </c>
      <c r="B39" s="61" t="s">
        <v>276</v>
      </c>
      <c r="C39" s="110">
        <f t="shared" si="10"/>
        <v>-4.1324635321493518E-2</v>
      </c>
      <c r="D39" s="110">
        <f t="shared" si="10"/>
        <v>-6.2656695516073529E-2</v>
      </c>
      <c r="E39" s="110">
        <f t="shared" si="10"/>
        <v>-0.3038478309403651</v>
      </c>
      <c r="F39" s="110">
        <f t="shared" si="10"/>
        <v>0.20862265226566193</v>
      </c>
      <c r="G39" s="110"/>
      <c r="N39" s="61"/>
      <c r="O39" s="61"/>
      <c r="P39" s="110"/>
      <c r="Q39" s="110"/>
      <c r="R39" s="110"/>
      <c r="S39" s="110"/>
    </row>
    <row r="40" spans="1:19">
      <c r="A40" s="109" t="s">
        <v>273</v>
      </c>
      <c r="B40" s="61" t="s">
        <v>277</v>
      </c>
      <c r="C40" s="110">
        <f t="shared" si="10"/>
        <v>-0.21808153766853428</v>
      </c>
      <c r="D40" s="110">
        <f t="shared" si="10"/>
        <v>3.9932947903479427E-2</v>
      </c>
      <c r="E40" s="110">
        <f t="shared" si="10"/>
        <v>-0.34354918957592201</v>
      </c>
      <c r="F40" s="110">
        <f t="shared" si="10"/>
        <v>0.30478257591968794</v>
      </c>
      <c r="G40" s="110"/>
      <c r="H40" s="61"/>
      <c r="I40" s="61"/>
      <c r="J40" s="110"/>
      <c r="K40" s="110"/>
      <c r="L40" s="110"/>
      <c r="M40" s="110"/>
      <c r="N40" s="61"/>
      <c r="O40" s="110"/>
      <c r="P40" s="110"/>
      <c r="Q40" s="110"/>
      <c r="R40" s="110"/>
      <c r="S40" s="61"/>
    </row>
    <row r="41" spans="1:19">
      <c r="A41" s="109" t="s">
        <v>273</v>
      </c>
      <c r="B41" s="61" t="s">
        <v>278</v>
      </c>
      <c r="C41" s="110">
        <f t="shared" si="10"/>
        <v>-6.0299909409323671E-2</v>
      </c>
      <c r="D41" s="110">
        <f t="shared" si="10"/>
        <v>-9.1476906968503673E-3</v>
      </c>
      <c r="E41" s="110">
        <f t="shared" si="10"/>
        <v>-0.25949555719241751</v>
      </c>
      <c r="F41" s="110">
        <f t="shared" si="10"/>
        <v>0.30539675980892966</v>
      </c>
      <c r="G41" s="110"/>
      <c r="H41" s="61"/>
      <c r="I41" s="61"/>
      <c r="J41" s="110"/>
      <c r="K41" s="110"/>
      <c r="L41" s="110"/>
      <c r="M41" s="110"/>
      <c r="N41" s="61"/>
      <c r="O41" s="110"/>
      <c r="P41" s="110"/>
      <c r="Q41" s="110"/>
      <c r="R41" s="110"/>
      <c r="S41" s="61"/>
    </row>
    <row r="42" spans="1:19">
      <c r="A42" s="109" t="s">
        <v>273</v>
      </c>
      <c r="B42" s="61" t="s">
        <v>279</v>
      </c>
      <c r="C42" s="110">
        <f t="shared" si="10"/>
        <v>0.33838690581653652</v>
      </c>
      <c r="D42" s="110">
        <f t="shared" si="10"/>
        <v>-0.31746472203167725</v>
      </c>
      <c r="E42" s="110">
        <f t="shared" si="10"/>
        <v>-0.36779424657030885</v>
      </c>
      <c r="F42" s="110">
        <f t="shared" si="10"/>
        <v>-0.34195267420580283</v>
      </c>
      <c r="G42" s="110"/>
      <c r="H42" s="61"/>
      <c r="I42" s="61"/>
      <c r="J42" s="110"/>
      <c r="K42" s="110"/>
      <c r="L42" s="110"/>
      <c r="M42" s="110"/>
      <c r="N42" s="61"/>
      <c r="O42" s="110"/>
      <c r="P42" s="110"/>
      <c r="Q42" s="110"/>
      <c r="R42" s="110"/>
      <c r="S42" s="61"/>
    </row>
    <row r="43" spans="1:19">
      <c r="A43" s="105"/>
      <c r="B43" s="105"/>
      <c r="C43" s="105"/>
      <c r="D43" s="105"/>
      <c r="E43" s="105"/>
      <c r="F43" s="105"/>
    </row>
    <row r="44" spans="1:19">
      <c r="A44" s="100"/>
      <c r="B44" s="61"/>
      <c r="C44" s="105"/>
      <c r="D44" s="105"/>
      <c r="E44" s="105"/>
      <c r="F44" s="105"/>
    </row>
    <row r="45" spans="1:19">
      <c r="A45" s="100"/>
      <c r="B45" s="61"/>
      <c r="C45" s="105"/>
      <c r="D45" s="105"/>
      <c r="E45" s="105"/>
      <c r="F45" s="105"/>
    </row>
    <row r="46" spans="1:19">
      <c r="A46" s="105"/>
      <c r="B46" s="105"/>
      <c r="C46" s="105"/>
      <c r="D46" s="105"/>
      <c r="E46" s="105"/>
      <c r="F46" s="105"/>
    </row>
    <row r="47" spans="1:19">
      <c r="A47" s="100"/>
      <c r="B47" s="61"/>
      <c r="C47" s="105"/>
      <c r="D47" s="105"/>
      <c r="E47" s="105"/>
      <c r="F47" s="105"/>
    </row>
    <row r="48" spans="1:19">
      <c r="A48" s="100"/>
      <c r="B48" s="61"/>
      <c r="C48" s="105"/>
      <c r="D48" s="105"/>
      <c r="E48" s="105"/>
      <c r="F48" s="105"/>
    </row>
    <row r="49" spans="1:6">
      <c r="A49" s="100"/>
      <c r="B49" s="61"/>
      <c r="C49" s="105"/>
      <c r="D49" s="105"/>
      <c r="E49" s="105"/>
      <c r="F49" s="105"/>
    </row>
    <row r="50" spans="1:6">
      <c r="A50" s="105"/>
      <c r="B50" s="105"/>
      <c r="C50" s="105"/>
      <c r="D50" s="105"/>
      <c r="E50" s="105"/>
      <c r="F50" s="105"/>
    </row>
    <row r="51" spans="1:6">
      <c r="A51" s="105"/>
      <c r="B51" s="105"/>
      <c r="C51" s="105"/>
      <c r="D51" s="105"/>
      <c r="E51" s="105"/>
      <c r="F51" s="105"/>
    </row>
    <row r="53" spans="1:6">
      <c r="A53" s="106"/>
      <c r="C53" s="106"/>
      <c r="D53" s="106"/>
      <c r="E53" s="106"/>
      <c r="F53" s="106"/>
    </row>
    <row r="54" spans="1:6">
      <c r="A54" s="106"/>
      <c r="C54" s="106"/>
      <c r="D54" s="106"/>
      <c r="E54" s="106"/>
      <c r="F54" s="106"/>
    </row>
    <row r="55" spans="1:6">
      <c r="A55" s="106"/>
      <c r="C55" s="106"/>
      <c r="D55" s="106"/>
      <c r="E55" s="106"/>
      <c r="F55" s="106"/>
    </row>
    <row r="56" spans="1:6">
      <c r="A56" s="106"/>
      <c r="C56" s="106"/>
      <c r="D56" s="106"/>
      <c r="E56" s="106"/>
      <c r="F56" s="106"/>
    </row>
    <row r="57" spans="1:6">
      <c r="A57" s="106"/>
      <c r="C57" s="106"/>
      <c r="D57" s="106"/>
      <c r="E57" s="106"/>
      <c r="F57" s="106"/>
    </row>
  </sheetData>
  <phoneticPr fontId="11" type="noConversion"/>
  <conditionalFormatting sqref="B47:B49 A10:B10 B11:B19 A22:A31 H37:I37 O39 O33:O36">
    <cfRule type="cellIs" dxfId="123" priority="47" operator="lessThan">
      <formula>0</formula>
    </cfRule>
  </conditionalFormatting>
  <conditionalFormatting sqref="B44:B45">
    <cfRule type="cellIs" dxfId="122" priority="38" operator="lessThan">
      <formula>0</formula>
    </cfRule>
  </conditionalFormatting>
  <conditionalFormatting sqref="A11">
    <cfRule type="cellIs" dxfId="121" priority="37" operator="lessThan">
      <formula>0</formula>
    </cfRule>
  </conditionalFormatting>
  <conditionalFormatting sqref="A12">
    <cfRule type="cellIs" dxfId="120" priority="36" operator="lessThan">
      <formula>0</formula>
    </cfRule>
  </conditionalFormatting>
  <conditionalFormatting sqref="A44:A45 A13:A19">
    <cfRule type="cellIs" dxfId="119" priority="34" operator="lessThan">
      <formula>0</formula>
    </cfRule>
  </conditionalFormatting>
  <conditionalFormatting sqref="A47 A49">
    <cfRule type="cellIs" dxfId="118" priority="29" operator="lessThan">
      <formula>0</formula>
    </cfRule>
  </conditionalFormatting>
  <conditionalFormatting sqref="A48">
    <cfRule type="cellIs" dxfId="117" priority="27" operator="lessThan">
      <formula>0</formula>
    </cfRule>
  </conditionalFormatting>
  <conditionalFormatting sqref="B22:B25">
    <cfRule type="cellIs" dxfId="116" priority="11" operator="lessThan">
      <formula>0</formula>
    </cfRule>
  </conditionalFormatting>
  <conditionalFormatting sqref="B26:B31">
    <cfRule type="cellIs" dxfId="115" priority="10" operator="lessThan">
      <formula>0</formula>
    </cfRule>
  </conditionalFormatting>
  <conditionalFormatting sqref="B33:B36">
    <cfRule type="cellIs" dxfId="114" priority="9" operator="lessThan">
      <formula>0</formula>
    </cfRule>
  </conditionalFormatting>
  <conditionalFormatting sqref="B37:B42">
    <cfRule type="cellIs" dxfId="113" priority="8" operator="lessThan">
      <formula>0</formula>
    </cfRule>
  </conditionalFormatting>
  <conditionalFormatting sqref="H33:I36 N33:N42 H40:I42 S40:S42">
    <cfRule type="cellIs" dxfId="112" priority="7" operator="lessThan">
      <formula>0</formula>
    </cfRule>
  </conditionalFormatting>
  <conditionalFormatting sqref="A5:A8">
    <cfRule type="cellIs" dxfId="111" priority="3" operator="lessThan">
      <formula>0</formula>
    </cfRule>
  </conditionalFormatting>
  <conditionalFormatting sqref="B5:B8">
    <cfRule type="cellIs" dxfId="11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C1D9D-2E51-4E40-9C79-15A44A985A9D}">
  <dimension ref="A1:BE304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N79" sqref="N1:N1048576"/>
    </sheetView>
  </sheetViews>
  <sheetFormatPr defaultColWidth="9" defaultRowHeight="15.75"/>
  <cols>
    <col min="1" max="1" width="24.625" style="40" customWidth="1"/>
    <col min="2" max="2" width="13.375" style="2" customWidth="1"/>
    <col min="3" max="3" width="39.625" style="89" bestFit="1" customWidth="1"/>
    <col min="4" max="112" width="13.375" style="2" customWidth="1"/>
    <col min="113" max="16384" width="9" style="2"/>
  </cols>
  <sheetData>
    <row r="1" spans="1:57" ht="15.75" customHeight="1">
      <c r="B1" s="5"/>
      <c r="C1" s="114"/>
      <c r="D1" s="7" t="s">
        <v>0</v>
      </c>
      <c r="E1" s="7"/>
      <c r="F1" s="7"/>
      <c r="G1" s="7"/>
      <c r="H1" s="7"/>
      <c r="I1" s="7"/>
      <c r="J1" s="7"/>
      <c r="K1" s="7"/>
      <c r="L1" s="7"/>
      <c r="M1" s="73"/>
      <c r="N1" s="71" t="s">
        <v>1</v>
      </c>
      <c r="O1" s="8"/>
      <c r="P1" s="8"/>
      <c r="Q1" s="8"/>
      <c r="R1" s="8"/>
      <c r="S1" s="8"/>
      <c r="T1" s="8"/>
      <c r="U1" s="8"/>
      <c r="V1" s="9"/>
      <c r="W1" s="8"/>
      <c r="X1" s="8"/>
      <c r="Y1" s="82"/>
      <c r="Z1" s="10" t="s">
        <v>2</v>
      </c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86"/>
      <c r="AL1" s="10" t="s">
        <v>3</v>
      </c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86"/>
      <c r="AX1" s="10" t="s">
        <v>4</v>
      </c>
      <c r="AY1" s="10"/>
      <c r="AZ1" s="10"/>
      <c r="BA1" s="10"/>
      <c r="BB1" s="10"/>
      <c r="BC1" s="10"/>
      <c r="BD1" s="10"/>
      <c r="BE1" s="10"/>
    </row>
    <row r="2" spans="1:57" ht="15.75" customHeight="1">
      <c r="A2" s="1" t="s">
        <v>5</v>
      </c>
      <c r="B2" s="11" t="s">
        <v>6</v>
      </c>
      <c r="C2" s="115" t="s">
        <v>7</v>
      </c>
      <c r="D2" s="15">
        <v>2016</v>
      </c>
      <c r="E2" s="13">
        <v>2016</v>
      </c>
      <c r="F2" s="13">
        <v>2016</v>
      </c>
      <c r="G2" s="13">
        <v>2016</v>
      </c>
      <c r="H2" s="14">
        <v>2017</v>
      </c>
      <c r="I2" s="15">
        <v>2017</v>
      </c>
      <c r="J2" s="15">
        <v>2017</v>
      </c>
      <c r="K2" s="15">
        <v>2017</v>
      </c>
      <c r="L2" s="15">
        <v>2017</v>
      </c>
      <c r="M2" s="83">
        <v>2017</v>
      </c>
      <c r="N2" s="15">
        <v>2017</v>
      </c>
      <c r="O2" s="15">
        <v>2017</v>
      </c>
      <c r="P2" s="15">
        <v>2017</v>
      </c>
      <c r="Q2" s="15">
        <v>2017</v>
      </c>
      <c r="R2" s="15">
        <v>2017</v>
      </c>
      <c r="S2" s="15">
        <v>2017</v>
      </c>
      <c r="T2" s="14">
        <v>2018</v>
      </c>
      <c r="U2" s="15">
        <v>2018</v>
      </c>
      <c r="V2" s="15">
        <v>2018</v>
      </c>
      <c r="W2" s="15">
        <v>2018</v>
      </c>
      <c r="X2" s="15">
        <v>2018</v>
      </c>
      <c r="Y2" s="83">
        <v>2018</v>
      </c>
      <c r="Z2" s="15">
        <v>2018</v>
      </c>
      <c r="AA2" s="15">
        <v>2018</v>
      </c>
      <c r="AB2" s="15">
        <v>2018</v>
      </c>
      <c r="AC2" s="15">
        <v>2018</v>
      </c>
      <c r="AD2" s="15">
        <v>2018</v>
      </c>
      <c r="AE2" s="16">
        <v>2018</v>
      </c>
      <c r="AF2" s="17">
        <v>2019</v>
      </c>
      <c r="AG2" s="16">
        <v>2019</v>
      </c>
      <c r="AH2" s="16">
        <v>2019</v>
      </c>
      <c r="AI2" s="16">
        <v>2019</v>
      </c>
      <c r="AJ2" s="16">
        <v>2019</v>
      </c>
      <c r="AK2" s="74">
        <v>2019</v>
      </c>
      <c r="AL2" s="72">
        <v>2019</v>
      </c>
      <c r="AM2" s="16">
        <v>2019</v>
      </c>
      <c r="AN2" s="16">
        <v>2019</v>
      </c>
      <c r="AO2" s="16">
        <v>2019</v>
      </c>
      <c r="AP2" s="16">
        <v>2019</v>
      </c>
      <c r="AQ2" s="16">
        <v>2019</v>
      </c>
      <c r="AR2" s="17">
        <v>2020</v>
      </c>
      <c r="AS2" s="16">
        <v>2020</v>
      </c>
      <c r="AT2" s="16">
        <v>2020</v>
      </c>
      <c r="AU2" s="16">
        <v>2020</v>
      </c>
      <c r="AV2" s="16">
        <v>2020</v>
      </c>
      <c r="AW2" s="74">
        <v>2020</v>
      </c>
      <c r="AX2" s="72">
        <v>2020</v>
      </c>
      <c r="AY2" s="16">
        <v>2020</v>
      </c>
      <c r="AZ2" s="16">
        <v>2020</v>
      </c>
      <c r="BA2" s="16">
        <v>2020</v>
      </c>
      <c r="BB2" s="16">
        <v>2020</v>
      </c>
      <c r="BC2" s="16">
        <v>2020</v>
      </c>
      <c r="BD2" s="17">
        <v>2021</v>
      </c>
      <c r="BE2" s="16">
        <v>2021</v>
      </c>
    </row>
    <row r="3" spans="1:57" ht="15.75" customHeight="1">
      <c r="A3" s="18" t="s">
        <v>8</v>
      </c>
      <c r="B3" s="19" t="s">
        <v>9</v>
      </c>
      <c r="C3" s="116" t="s">
        <v>10</v>
      </c>
      <c r="D3" s="21" t="s">
        <v>11</v>
      </c>
      <c r="E3" s="21" t="s">
        <v>12</v>
      </c>
      <c r="F3" s="21" t="s">
        <v>13</v>
      </c>
      <c r="G3" s="21" t="s">
        <v>14</v>
      </c>
      <c r="H3" s="20" t="s">
        <v>15</v>
      </c>
      <c r="I3" s="21" t="s">
        <v>16</v>
      </c>
      <c r="J3" s="21" t="s">
        <v>17</v>
      </c>
      <c r="K3" s="21" t="s">
        <v>18</v>
      </c>
      <c r="L3" s="21" t="s">
        <v>19</v>
      </c>
      <c r="M3" s="84" t="s">
        <v>20</v>
      </c>
      <c r="N3" s="21" t="s">
        <v>21</v>
      </c>
      <c r="O3" s="21" t="s">
        <v>22</v>
      </c>
      <c r="P3" s="22" t="s">
        <v>11</v>
      </c>
      <c r="Q3" s="21" t="s">
        <v>12</v>
      </c>
      <c r="R3" s="21" t="s">
        <v>13</v>
      </c>
      <c r="S3" s="21" t="s">
        <v>14</v>
      </c>
      <c r="T3" s="20" t="s">
        <v>15</v>
      </c>
      <c r="U3" s="21" t="s">
        <v>16</v>
      </c>
      <c r="V3" s="21" t="s">
        <v>17</v>
      </c>
      <c r="W3" s="21" t="s">
        <v>18</v>
      </c>
      <c r="X3" s="21" t="s">
        <v>19</v>
      </c>
      <c r="Y3" s="84" t="s">
        <v>20</v>
      </c>
      <c r="Z3" s="21" t="s">
        <v>21</v>
      </c>
      <c r="AA3" s="21" t="s">
        <v>22</v>
      </c>
      <c r="AB3" s="22" t="s">
        <v>11</v>
      </c>
      <c r="AC3" s="21" t="s">
        <v>12</v>
      </c>
      <c r="AD3" s="21" t="s">
        <v>13</v>
      </c>
      <c r="AE3" s="21" t="s">
        <v>14</v>
      </c>
      <c r="AF3" s="20" t="s">
        <v>15</v>
      </c>
      <c r="AG3" s="21" t="s">
        <v>16</v>
      </c>
      <c r="AH3" s="21" t="s">
        <v>17</v>
      </c>
      <c r="AI3" s="21" t="s">
        <v>18</v>
      </c>
      <c r="AJ3" s="21" t="s">
        <v>19</v>
      </c>
      <c r="AK3" s="84" t="s">
        <v>20</v>
      </c>
      <c r="AL3" s="21" t="s">
        <v>21</v>
      </c>
      <c r="AM3" s="21" t="s">
        <v>22</v>
      </c>
      <c r="AN3" s="22" t="s">
        <v>11</v>
      </c>
      <c r="AO3" s="21" t="s">
        <v>12</v>
      </c>
      <c r="AP3" s="21" t="s">
        <v>13</v>
      </c>
      <c r="AQ3" s="21" t="s">
        <v>14</v>
      </c>
      <c r="AR3" s="20" t="s">
        <v>15</v>
      </c>
      <c r="AS3" s="21" t="s">
        <v>16</v>
      </c>
      <c r="AT3" s="21" t="s">
        <v>17</v>
      </c>
      <c r="AU3" s="21" t="s">
        <v>18</v>
      </c>
      <c r="AV3" s="21" t="s">
        <v>19</v>
      </c>
      <c r="AW3" s="84" t="s">
        <v>20</v>
      </c>
      <c r="AX3" s="21" t="s">
        <v>21</v>
      </c>
      <c r="AY3" s="21" t="s">
        <v>22</v>
      </c>
      <c r="AZ3" s="22" t="s">
        <v>11</v>
      </c>
      <c r="BA3" s="21" t="s">
        <v>12</v>
      </c>
      <c r="BB3" s="21" t="s">
        <v>13</v>
      </c>
      <c r="BC3" s="21" t="s">
        <v>14</v>
      </c>
      <c r="BD3" s="20" t="s">
        <v>15</v>
      </c>
      <c r="BE3" s="21" t="s">
        <v>16</v>
      </c>
    </row>
    <row r="4" spans="1:57" ht="15.75" customHeight="1">
      <c r="B4" s="23"/>
      <c r="C4" s="115"/>
      <c r="D4" s="12"/>
      <c r="E4" s="12"/>
      <c r="F4" s="12"/>
      <c r="G4" s="12"/>
      <c r="H4" s="12"/>
      <c r="I4" s="12"/>
      <c r="J4" s="12"/>
      <c r="K4" s="12"/>
      <c r="L4" s="12"/>
      <c r="M4" s="8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78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8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78"/>
      <c r="AX4" s="3"/>
      <c r="AY4" s="3"/>
      <c r="AZ4" s="3"/>
      <c r="BA4" s="3"/>
      <c r="BB4" s="3"/>
      <c r="BC4" s="3"/>
      <c r="BD4" s="3"/>
      <c r="BE4" s="3"/>
    </row>
    <row r="5" spans="1:57" ht="15.75" customHeight="1">
      <c r="A5" s="61" t="s">
        <v>280</v>
      </c>
      <c r="B5" s="11">
        <v>1</v>
      </c>
      <c r="C5" s="117" t="s">
        <v>256</v>
      </c>
      <c r="D5" s="24">
        <f>DEF!F13</f>
        <v>-123991.48155062529</v>
      </c>
      <c r="E5" s="24">
        <f>DEF!G13</f>
        <v>-877299.31697727693</v>
      </c>
      <c r="F5" s="24">
        <f>DEF!H13</f>
        <v>-454874.81881652679</v>
      </c>
      <c r="G5" s="24">
        <f>DEF!I13</f>
        <v>-2087643.6968761459</v>
      </c>
      <c r="H5" s="24">
        <f>DEF!J13</f>
        <v>2046206.9496323224</v>
      </c>
      <c r="I5" s="24">
        <f>DEF!K13</f>
        <v>1156256.4247554876</v>
      </c>
      <c r="J5" s="24">
        <f>DEF!L13</f>
        <v>321549.22975382116</v>
      </c>
      <c r="K5" s="24">
        <f>DEF!M13</f>
        <v>85034.889487486333</v>
      </c>
      <c r="L5" s="24">
        <f>DEF!N13</f>
        <v>203694.99452374689</v>
      </c>
      <c r="M5" s="90">
        <f>DEF!O13</f>
        <v>1128869.5409203433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78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78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78"/>
      <c r="AX5" s="3"/>
      <c r="AY5" s="3"/>
      <c r="AZ5" s="3"/>
      <c r="BA5" s="3"/>
      <c r="BB5" s="3"/>
      <c r="BC5" s="3"/>
      <c r="BD5" s="3"/>
      <c r="BE5" s="3"/>
    </row>
    <row r="6" spans="1:57" ht="15.75" customHeight="1">
      <c r="A6" s="61" t="s">
        <v>280</v>
      </c>
      <c r="B6" s="11">
        <v>1</v>
      </c>
      <c r="C6" s="118" t="s">
        <v>23</v>
      </c>
      <c r="D6" s="24">
        <f>D5/2*D$257</f>
        <v>-180.82091059466188</v>
      </c>
      <c r="E6" s="24">
        <f t="shared" ref="E6:M6" si="0">(D7+E5/2)*E$257</f>
        <v>-1641.5640527704204</v>
      </c>
      <c r="F6" s="24">
        <f t="shared" si="0"/>
        <v>-3589.1058959569646</v>
      </c>
      <c r="G6" s="24">
        <f t="shared" si="0"/>
        <v>-7307.4136235386541</v>
      </c>
      <c r="H6" s="24">
        <f t="shared" si="0"/>
        <v>-7600.2742316618242</v>
      </c>
      <c r="I6" s="24">
        <f t="shared" si="0"/>
        <v>-2537.4419934975849</v>
      </c>
      <c r="J6" s="24">
        <f t="shared" si="0"/>
        <v>-610.2838369916235</v>
      </c>
      <c r="K6" s="24">
        <f t="shared" si="0"/>
        <v>-2.2385096406372034</v>
      </c>
      <c r="L6" s="24">
        <f t="shared" si="0"/>
        <v>459.57290757044353</v>
      </c>
      <c r="M6" s="90">
        <f t="shared" si="0"/>
        <v>2431.0751227361375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78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78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78"/>
      <c r="AX6" s="3"/>
      <c r="AY6" s="3"/>
      <c r="AZ6" s="3"/>
      <c r="BA6" s="3"/>
      <c r="BB6" s="3"/>
      <c r="BC6" s="3"/>
      <c r="BD6" s="3"/>
      <c r="BE6" s="3"/>
    </row>
    <row r="7" spans="1:57" ht="15.75" customHeight="1">
      <c r="A7" s="61" t="s">
        <v>280</v>
      </c>
      <c r="B7" s="11">
        <v>1</v>
      </c>
      <c r="C7" s="117" t="s">
        <v>24</v>
      </c>
      <c r="D7" s="24">
        <f>D5+D6</f>
        <v>-124172.30246121995</v>
      </c>
      <c r="E7" s="24">
        <f>D7+SUM(E5:E6)</f>
        <v>-1003113.1834912673</v>
      </c>
      <c r="F7" s="24">
        <f t="shared" ref="F7:M7" si="1">E7+SUM(F5:F6)</f>
        <v>-1461577.108203751</v>
      </c>
      <c r="G7" s="24">
        <f t="shared" si="1"/>
        <v>-3556528.2187034357</v>
      </c>
      <c r="H7" s="24">
        <f t="shared" si="1"/>
        <v>-1517921.5433027751</v>
      </c>
      <c r="I7" s="24">
        <f t="shared" si="1"/>
        <v>-364202.56054078508</v>
      </c>
      <c r="J7" s="24">
        <f t="shared" si="1"/>
        <v>-43263.614623955567</v>
      </c>
      <c r="K7" s="24">
        <f t="shared" si="1"/>
        <v>41769.036353890129</v>
      </c>
      <c r="L7" s="24">
        <f t="shared" si="1"/>
        <v>245923.60378520744</v>
      </c>
      <c r="M7" s="90">
        <f t="shared" si="1"/>
        <v>1377224.2198282869</v>
      </c>
      <c r="N7" s="3">
        <f>M7</f>
        <v>1377224.2198282869</v>
      </c>
      <c r="O7" s="3"/>
      <c r="P7" s="3"/>
      <c r="Q7" s="3"/>
      <c r="R7" s="3"/>
      <c r="S7" s="3"/>
      <c r="T7" s="3"/>
      <c r="U7" s="3"/>
      <c r="V7" s="3"/>
      <c r="W7" s="3"/>
      <c r="X7" s="3"/>
      <c r="Y7" s="7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78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78"/>
      <c r="AX7" s="3"/>
      <c r="AY7" s="3"/>
      <c r="AZ7" s="3"/>
      <c r="BA7" s="3"/>
      <c r="BB7" s="3"/>
      <c r="BC7" s="3"/>
      <c r="BD7" s="3"/>
      <c r="BE7" s="3"/>
    </row>
    <row r="8" spans="1:57" ht="15.75" customHeight="1">
      <c r="A8" s="61" t="s">
        <v>280</v>
      </c>
      <c r="B8" s="11">
        <v>1</v>
      </c>
      <c r="C8" s="118" t="s">
        <v>254</v>
      </c>
      <c r="D8" s="24"/>
      <c r="E8" s="24"/>
      <c r="F8" s="24"/>
      <c r="G8" s="24"/>
      <c r="H8" s="24"/>
      <c r="I8" s="24"/>
      <c r="J8" s="24"/>
      <c r="K8" s="24"/>
      <c r="L8" s="24"/>
      <c r="M8" s="90"/>
      <c r="N8" s="26">
        <f>N262</f>
        <v>1335751.7505184039</v>
      </c>
      <c r="O8" s="3"/>
      <c r="P8" s="3"/>
      <c r="Q8" s="3"/>
      <c r="R8" s="3"/>
      <c r="S8" s="3"/>
      <c r="T8" s="3"/>
      <c r="U8" s="3"/>
      <c r="V8" s="3"/>
      <c r="W8" s="3"/>
      <c r="X8" s="3"/>
      <c r="Y8" s="7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78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78"/>
      <c r="AX8" s="3"/>
      <c r="AY8" s="3"/>
      <c r="AZ8" s="3"/>
      <c r="BA8" s="3"/>
      <c r="BB8" s="3"/>
      <c r="BC8" s="3"/>
      <c r="BD8" s="3"/>
      <c r="BE8" s="3"/>
    </row>
    <row r="9" spans="1:57" ht="15.75" customHeight="1">
      <c r="A9" s="61" t="s">
        <v>280</v>
      </c>
      <c r="B9" s="11">
        <v>1</v>
      </c>
      <c r="C9" s="118" t="s">
        <v>266</v>
      </c>
      <c r="D9" s="24"/>
      <c r="E9" s="24"/>
      <c r="F9" s="24"/>
      <c r="G9" s="24"/>
      <c r="H9" s="24"/>
      <c r="I9" s="24"/>
      <c r="J9" s="24"/>
      <c r="K9" s="24"/>
      <c r="L9" s="24"/>
      <c r="M9" s="90"/>
      <c r="N9" s="24">
        <f>SUM(N7:N8)</f>
        <v>2712975.9703466911</v>
      </c>
      <c r="O9" s="3"/>
      <c r="P9" s="3"/>
      <c r="Q9" s="3"/>
      <c r="R9" s="3"/>
      <c r="S9" s="3"/>
      <c r="T9" s="3"/>
      <c r="U9" s="3"/>
      <c r="V9" s="3"/>
      <c r="W9" s="3"/>
      <c r="X9" s="3"/>
      <c r="Y9" s="78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78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78"/>
      <c r="AX9" s="3"/>
      <c r="AY9" s="3"/>
      <c r="AZ9" s="3"/>
      <c r="BA9" s="3"/>
      <c r="BB9" s="3"/>
      <c r="BC9" s="3"/>
      <c r="BD9" s="3"/>
      <c r="BE9" s="3"/>
    </row>
    <row r="10" spans="1:57" ht="15.75" customHeight="1">
      <c r="A10" s="61"/>
      <c r="B10" s="11"/>
      <c r="C10" s="118"/>
      <c r="D10" s="24"/>
      <c r="E10" s="24"/>
      <c r="F10" s="24"/>
      <c r="G10" s="24"/>
      <c r="H10" s="24"/>
      <c r="I10" s="24"/>
      <c r="J10" s="24"/>
      <c r="K10" s="24"/>
      <c r="L10" s="24"/>
      <c r="M10" s="90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7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78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78"/>
      <c r="AX10" s="3"/>
      <c r="AY10" s="3"/>
      <c r="AZ10" s="3"/>
      <c r="BA10" s="3"/>
      <c r="BB10" s="3"/>
      <c r="BC10" s="3"/>
      <c r="BD10" s="3"/>
      <c r="BE10" s="3"/>
    </row>
    <row r="11" spans="1:57" ht="15.75" customHeight="1">
      <c r="A11" s="61" t="s">
        <v>280</v>
      </c>
      <c r="B11" s="11">
        <v>2</v>
      </c>
      <c r="C11" s="117" t="s">
        <v>256</v>
      </c>
      <c r="D11" s="24"/>
      <c r="E11" s="24"/>
      <c r="F11" s="24"/>
      <c r="G11" s="24"/>
      <c r="H11" s="24"/>
      <c r="I11" s="24"/>
      <c r="J11" s="24"/>
      <c r="K11" s="24"/>
      <c r="L11" s="24"/>
      <c r="M11" s="90"/>
      <c r="N11" s="3">
        <f>DEF!P13</f>
        <v>1272681.4425533293</v>
      </c>
      <c r="O11" s="3">
        <f>DEF!Q13</f>
        <v>444853.22309247218</v>
      </c>
      <c r="P11" s="3">
        <f>DEF!R13+DEF!S13</f>
        <v>-53686.67996863497</v>
      </c>
      <c r="Q11" s="3">
        <f>DEF!T13+DEF!U13</f>
        <v>-850749.66143792542</v>
      </c>
      <c r="R11" s="3">
        <f>DEF!V13</f>
        <v>353466.26648436114</v>
      </c>
      <c r="S11" s="3">
        <f>DEF!W13</f>
        <v>-2148577.520064123</v>
      </c>
      <c r="T11" s="3">
        <f>DEF!X13</f>
        <v>-680147.32325773314</v>
      </c>
      <c r="U11" s="3">
        <f>DEF!Y13</f>
        <v>-1803116.8459928166</v>
      </c>
      <c r="V11" s="3">
        <f>DEF!Z13</f>
        <v>1245.878083974123</v>
      </c>
      <c r="W11" s="3">
        <f>DEF!AA13</f>
        <v>-90731.215085921809</v>
      </c>
      <c r="X11" s="3">
        <f>DEF!AB13</f>
        <v>223375.03623924032</v>
      </c>
      <c r="Y11" s="78">
        <f>DEF!AC13</f>
        <v>1090328.5113304676</v>
      </c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78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78"/>
      <c r="AX11" s="3"/>
      <c r="AY11" s="3"/>
      <c r="AZ11" s="3"/>
      <c r="BA11" s="3"/>
      <c r="BB11" s="3"/>
      <c r="BC11" s="3"/>
      <c r="BD11" s="3"/>
      <c r="BE11" s="3"/>
    </row>
    <row r="12" spans="1:57" ht="15.75" customHeight="1">
      <c r="A12" s="61" t="s">
        <v>280</v>
      </c>
      <c r="B12" s="11">
        <v>2</v>
      </c>
      <c r="C12" s="118" t="s">
        <v>23</v>
      </c>
      <c r="D12" s="24"/>
      <c r="E12" s="24"/>
      <c r="F12" s="24"/>
      <c r="G12" s="24"/>
      <c r="H12" s="24"/>
      <c r="I12" s="24"/>
      <c r="J12" s="24"/>
      <c r="K12" s="24"/>
      <c r="L12" s="24"/>
      <c r="M12" s="90"/>
      <c r="N12" s="3">
        <f>N11/2*N$257</f>
        <v>2163.5584523406596</v>
      </c>
      <c r="O12" s="3">
        <f t="shared" ref="O12:Y12" si="2">(N13+O11/2)*O$257</f>
        <v>5090.7234826764807</v>
      </c>
      <c r="P12" s="3">
        <f t="shared" si="2"/>
        <v>5603.2205050684543</v>
      </c>
      <c r="Q12" s="3">
        <f t="shared" si="2"/>
        <v>4504.7903666338425</v>
      </c>
      <c r="R12" s="3">
        <f t="shared" si="2"/>
        <v>3525.1781260084945</v>
      </c>
      <c r="S12" s="3">
        <f t="shared" si="2"/>
        <v>407.3878858473675</v>
      </c>
      <c r="T12" s="3">
        <f t="shared" si="2"/>
        <v>-4682.8502357429225</v>
      </c>
      <c r="U12" s="3">
        <f t="shared" si="2"/>
        <v>-8405.4520011390377</v>
      </c>
      <c r="V12" s="3">
        <f t="shared" si="2"/>
        <v>-12443.211370682604</v>
      </c>
      <c r="W12" s="3">
        <f t="shared" si="2"/>
        <v>-13000.443886504472</v>
      </c>
      <c r="X12" s="3">
        <f t="shared" si="2"/>
        <v>-13149.185661365789</v>
      </c>
      <c r="Y12" s="78">
        <f t="shared" si="2"/>
        <v>-10421.454883693994</v>
      </c>
      <c r="Z12" s="3">
        <f t="shared" ref="Z12:AF12" si="3">Y13*Z$257</f>
        <v>-9127.4665089754544</v>
      </c>
      <c r="AA12" s="3">
        <f t="shared" si="3"/>
        <v>-9163.9763750113543</v>
      </c>
      <c r="AB12" s="3">
        <f t="shared" si="3"/>
        <v>-8970.6164734986141</v>
      </c>
      <c r="AC12" s="3">
        <f t="shared" si="3"/>
        <v>-9698.3404837256639</v>
      </c>
      <c r="AD12" s="3">
        <f t="shared" si="3"/>
        <v>-9507.1908110488057</v>
      </c>
      <c r="AE12" s="3">
        <f t="shared" si="3"/>
        <v>-9779.0037151637152</v>
      </c>
      <c r="AF12" s="3">
        <f t="shared" si="3"/>
        <v>-10287.698175089661</v>
      </c>
      <c r="AG12" s="3"/>
      <c r="AH12" s="3"/>
      <c r="AI12" s="3"/>
      <c r="AJ12" s="3"/>
      <c r="AK12" s="78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78"/>
      <c r="AX12" s="3"/>
      <c r="AY12" s="3"/>
      <c r="AZ12" s="3"/>
      <c r="BA12" s="3"/>
      <c r="BB12" s="3"/>
      <c r="BC12" s="3"/>
      <c r="BD12" s="3"/>
      <c r="BE12" s="3"/>
    </row>
    <row r="13" spans="1:57" ht="15.75" customHeight="1">
      <c r="A13" s="61" t="s">
        <v>280</v>
      </c>
      <c r="B13" s="11">
        <v>2</v>
      </c>
      <c r="C13" s="117" t="s">
        <v>24</v>
      </c>
      <c r="D13" s="24"/>
      <c r="E13" s="24"/>
      <c r="F13" s="24"/>
      <c r="G13" s="24"/>
      <c r="H13" s="24"/>
      <c r="I13" s="24"/>
      <c r="J13" s="24"/>
      <c r="K13" s="24"/>
      <c r="L13" s="24"/>
      <c r="M13" s="90"/>
      <c r="N13" s="3">
        <f>SUM(N11:N12)</f>
        <v>1274845.0010056701</v>
      </c>
      <c r="O13" s="3">
        <f>N13+SUM(O11:O12)</f>
        <v>1724788.9475808188</v>
      </c>
      <c r="P13" s="3">
        <f t="shared" ref="P13:Y13" si="4">O13+SUM(P11:P12)</f>
        <v>1676705.4881172522</v>
      </c>
      <c r="Q13" s="3">
        <f t="shared" si="4"/>
        <v>830460.61704596062</v>
      </c>
      <c r="R13" s="3">
        <f t="shared" si="4"/>
        <v>1187452.0616563302</v>
      </c>
      <c r="S13" s="3">
        <f t="shared" si="4"/>
        <v>-960718.07052194513</v>
      </c>
      <c r="T13" s="3">
        <f t="shared" si="4"/>
        <v>-1645548.2440154213</v>
      </c>
      <c r="U13" s="3">
        <f t="shared" si="4"/>
        <v>-3457070.5420093769</v>
      </c>
      <c r="V13" s="3">
        <f t="shared" si="4"/>
        <v>-3468267.8752960856</v>
      </c>
      <c r="W13" s="3">
        <f t="shared" si="4"/>
        <v>-3571999.5342685119</v>
      </c>
      <c r="X13" s="3">
        <f t="shared" si="4"/>
        <v>-3361773.6836906374</v>
      </c>
      <c r="Y13" s="78">
        <f t="shared" si="4"/>
        <v>-2281866.6272438634</v>
      </c>
      <c r="Z13" s="3">
        <f>Y13+Z12</f>
        <v>-2290994.0937528387</v>
      </c>
      <c r="AA13" s="3">
        <f t="shared" ref="AA13:AD13" si="5">Z13+AA12</f>
        <v>-2300158.0701278499</v>
      </c>
      <c r="AB13" s="3">
        <f t="shared" si="5"/>
        <v>-2309128.6866013487</v>
      </c>
      <c r="AC13" s="3">
        <f t="shared" si="5"/>
        <v>-2318827.0270850742</v>
      </c>
      <c r="AD13" s="3">
        <f t="shared" si="5"/>
        <v>-2328334.217896123</v>
      </c>
      <c r="AE13" s="3">
        <f>AD13+AE12</f>
        <v>-2338113.2216112865</v>
      </c>
      <c r="AF13" s="3">
        <f>AE13+AF12</f>
        <v>-2348400.9197863759</v>
      </c>
      <c r="AG13" s="3">
        <f>AF13</f>
        <v>-2348400.9197863759</v>
      </c>
      <c r="AH13" s="3"/>
      <c r="AI13" s="3"/>
      <c r="AJ13" s="3"/>
      <c r="AK13" s="78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78"/>
      <c r="AX13" s="3"/>
      <c r="AY13" s="3"/>
      <c r="AZ13" s="3"/>
      <c r="BA13" s="3"/>
      <c r="BB13" s="3"/>
      <c r="BC13" s="3"/>
      <c r="BD13" s="3"/>
      <c r="BE13" s="3"/>
    </row>
    <row r="14" spans="1:57" ht="15.75" customHeight="1">
      <c r="A14" s="61" t="s">
        <v>280</v>
      </c>
      <c r="B14" s="11">
        <v>2</v>
      </c>
      <c r="C14" s="118" t="s">
        <v>254</v>
      </c>
      <c r="D14" s="24"/>
      <c r="E14" s="24"/>
      <c r="F14" s="24"/>
      <c r="G14" s="24"/>
      <c r="H14" s="24"/>
      <c r="I14" s="24"/>
      <c r="J14" s="24"/>
      <c r="K14" s="24"/>
      <c r="L14" s="24"/>
      <c r="M14" s="90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78"/>
      <c r="Z14" s="3"/>
      <c r="AA14" s="3"/>
      <c r="AB14" s="3"/>
      <c r="AC14" s="3"/>
      <c r="AD14" s="3"/>
      <c r="AE14" s="3"/>
      <c r="AF14" s="3"/>
      <c r="AG14" s="26">
        <f>AG273</f>
        <v>1735141.9813699555</v>
      </c>
      <c r="AH14" s="3"/>
      <c r="AI14" s="3"/>
      <c r="AJ14" s="3"/>
      <c r="AK14" s="78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78"/>
      <c r="AX14" s="3"/>
      <c r="AY14" s="3"/>
      <c r="AZ14" s="3"/>
      <c r="BA14" s="3"/>
      <c r="BB14" s="3"/>
      <c r="BC14" s="3"/>
      <c r="BD14" s="3"/>
      <c r="BE14" s="3"/>
    </row>
    <row r="15" spans="1:57" ht="15.75" customHeight="1">
      <c r="A15" s="61" t="s">
        <v>280</v>
      </c>
      <c r="B15" s="11">
        <v>2</v>
      </c>
      <c r="C15" s="118" t="s">
        <v>267</v>
      </c>
      <c r="D15" s="24"/>
      <c r="E15" s="24"/>
      <c r="F15" s="24"/>
      <c r="G15" s="24"/>
      <c r="H15" s="24"/>
      <c r="I15" s="24"/>
      <c r="J15" s="24"/>
      <c r="K15" s="24"/>
      <c r="L15" s="24"/>
      <c r="M15" s="90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78"/>
      <c r="Z15" s="3"/>
      <c r="AA15" s="3"/>
      <c r="AB15" s="3"/>
      <c r="AC15" s="3"/>
      <c r="AD15" s="3"/>
      <c r="AE15" s="3"/>
      <c r="AF15" s="3"/>
      <c r="AG15" s="3">
        <f>SUM(AG13:AG14)</f>
        <v>-613258.93841642048</v>
      </c>
      <c r="AH15" s="3"/>
      <c r="AI15" s="3"/>
      <c r="AJ15" s="3"/>
      <c r="AK15" s="78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78"/>
      <c r="AX15" s="3"/>
      <c r="AY15" s="3"/>
      <c r="AZ15" s="3"/>
      <c r="BA15" s="3"/>
      <c r="BB15" s="3"/>
      <c r="BC15" s="3"/>
      <c r="BD15" s="3"/>
      <c r="BE15" s="3"/>
    </row>
    <row r="16" spans="1:57" ht="15.75" customHeight="1">
      <c r="A16" s="61"/>
      <c r="B16" s="25"/>
      <c r="C16" s="118"/>
      <c r="D16" s="24"/>
      <c r="E16" s="24"/>
      <c r="F16" s="24"/>
      <c r="G16" s="24"/>
      <c r="H16" s="24"/>
      <c r="I16" s="24"/>
      <c r="J16" s="24"/>
      <c r="K16" s="24"/>
      <c r="L16" s="24"/>
      <c r="M16" s="90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78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78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78"/>
      <c r="AX16" s="3"/>
      <c r="AY16" s="3"/>
      <c r="AZ16" s="3"/>
      <c r="BA16" s="3"/>
      <c r="BB16" s="3"/>
      <c r="BC16" s="3"/>
      <c r="BD16" s="3"/>
      <c r="BE16" s="3"/>
    </row>
    <row r="17" spans="1:57" ht="15.75" customHeight="1">
      <c r="A17" s="61" t="s">
        <v>280</v>
      </c>
      <c r="B17" s="11">
        <v>3</v>
      </c>
      <c r="C17" s="117" t="s">
        <v>256</v>
      </c>
      <c r="D17" s="24"/>
      <c r="E17" s="24"/>
      <c r="F17" s="24"/>
      <c r="G17" s="24"/>
      <c r="H17" s="24"/>
      <c r="I17" s="24"/>
      <c r="J17" s="24"/>
      <c r="K17" s="24"/>
      <c r="L17" s="24"/>
      <c r="M17" s="90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78" t="s">
        <v>7</v>
      </c>
      <c r="Z17" s="3">
        <f>DEF!AD13</f>
        <v>943799.52544723731</v>
      </c>
      <c r="AA17" s="3">
        <f>DEF!AE13</f>
        <v>471534.28091770317</v>
      </c>
      <c r="AB17" s="3">
        <f>DEF!AF13</f>
        <v>-712729.49713616073</v>
      </c>
      <c r="AC17" s="3">
        <f>DEF!AG13</f>
        <v>-1184730.8329498284</v>
      </c>
      <c r="AD17" s="3">
        <f>DEF!AH13</f>
        <v>70372.413724469952</v>
      </c>
      <c r="AE17" s="3">
        <f>DEF!AI13</f>
        <v>-1990830.7361743841</v>
      </c>
      <c r="AF17" s="3">
        <f>DEF!AJ13</f>
        <v>-1506834.5643609855</v>
      </c>
      <c r="AG17" s="3">
        <f>DEF!AK13</f>
        <v>264463.33751020767</v>
      </c>
      <c r="AH17" s="3">
        <f>DEF!AL13</f>
        <v>2319069.704445147</v>
      </c>
      <c r="AI17" s="3">
        <f>DEF!AM13</f>
        <v>21605.769751095213</v>
      </c>
      <c r="AJ17" s="3">
        <f>DEF!AN13</f>
        <v>-124894.59777893126</v>
      </c>
      <c r="AK17" s="78">
        <f>DEF!AO13</f>
        <v>1126050.2070844178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78"/>
      <c r="AX17" s="3"/>
      <c r="AY17" s="3"/>
      <c r="AZ17" s="3"/>
      <c r="BA17" s="3"/>
      <c r="BB17" s="3"/>
      <c r="BC17" s="3"/>
      <c r="BD17" s="3"/>
      <c r="BE17" s="3"/>
    </row>
    <row r="18" spans="1:57" ht="15.75" customHeight="1">
      <c r="A18" s="61" t="s">
        <v>280</v>
      </c>
      <c r="B18" s="11">
        <v>3</v>
      </c>
      <c r="C18" s="118" t="s">
        <v>23</v>
      </c>
      <c r="D18" s="24"/>
      <c r="E18" s="24"/>
      <c r="F18" s="24"/>
      <c r="G18" s="24"/>
      <c r="H18" s="24"/>
      <c r="I18" s="24"/>
      <c r="J18" s="24"/>
      <c r="K18" s="24"/>
      <c r="L18" s="24"/>
      <c r="M18" s="90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78"/>
      <c r="Z18" s="3">
        <f>Z17/2*Z$257</f>
        <v>1887.5990508944747</v>
      </c>
      <c r="AA18" s="3">
        <f t="shared" ref="AA18:AK18" si="6">(Z19+AA17/2)*AA$257</f>
        <v>4725.817059827933</v>
      </c>
      <c r="AB18" s="3">
        <f t="shared" si="6"/>
        <v>4155.7716482395717</v>
      </c>
      <c r="AC18" s="3">
        <f t="shared" si="6"/>
        <v>508.23393815387544</v>
      </c>
      <c r="AD18" s="3">
        <f t="shared" si="6"/>
        <v>-1786.2178701629614</v>
      </c>
      <c r="AE18" s="3">
        <f t="shared" si="6"/>
        <v>-5870.2487518786356</v>
      </c>
      <c r="AF18" s="3">
        <f t="shared" si="6"/>
        <v>-13870.47716241608</v>
      </c>
      <c r="AG18" s="3">
        <f t="shared" si="6"/>
        <v>-15149.749055456747</v>
      </c>
      <c r="AH18" s="3">
        <f t="shared" si="6"/>
        <v>-11047.610164544652</v>
      </c>
      <c r="AI18" s="3">
        <f t="shared" si="6"/>
        <v>-6081.8866425377528</v>
      </c>
      <c r="AJ18" s="3">
        <f t="shared" si="6"/>
        <v>-6482.5806620582889</v>
      </c>
      <c r="AK18" s="78">
        <f t="shared" si="6"/>
        <v>-4118.2264875337214</v>
      </c>
      <c r="AL18" s="3">
        <f t="shared" ref="AL18:AR18" si="7">AK19*AL$257</f>
        <v>-1674.3964537115799</v>
      </c>
      <c r="AM18" s="3">
        <f t="shared" si="7"/>
        <v>-1682.2661170440242</v>
      </c>
      <c r="AN18" s="3">
        <f t="shared" si="7"/>
        <v>-1618.2505223560827</v>
      </c>
      <c r="AO18" s="3">
        <f t="shared" si="7"/>
        <v>-1661.6555974779449</v>
      </c>
      <c r="AP18" s="3">
        <f t="shared" si="7"/>
        <v>-1633.0100998953358</v>
      </c>
      <c r="AQ18" s="3">
        <f t="shared" si="7"/>
        <v>-1676.8110596858619</v>
      </c>
      <c r="AR18" s="3">
        <f t="shared" si="7"/>
        <v>-1538.0440087725547</v>
      </c>
      <c r="AS18" s="3"/>
      <c r="AT18" s="3"/>
      <c r="AU18" s="3"/>
      <c r="AV18" s="3"/>
      <c r="AW18" s="78"/>
      <c r="AX18" s="3"/>
      <c r="AY18" s="3"/>
      <c r="AZ18" s="3"/>
      <c r="BA18" s="3"/>
      <c r="BB18" s="3"/>
      <c r="BC18" s="3"/>
      <c r="BD18" s="3"/>
      <c r="BE18" s="3"/>
    </row>
    <row r="19" spans="1:57" ht="15.75" customHeight="1">
      <c r="A19" s="61" t="s">
        <v>280</v>
      </c>
      <c r="B19" s="11">
        <v>3</v>
      </c>
      <c r="C19" s="117" t="s">
        <v>24</v>
      </c>
      <c r="D19" s="24"/>
      <c r="E19" s="24"/>
      <c r="F19" s="24"/>
      <c r="G19" s="24"/>
      <c r="H19" s="24"/>
      <c r="I19" s="24"/>
      <c r="J19" s="24"/>
      <c r="K19" s="24"/>
      <c r="L19" s="24"/>
      <c r="M19" s="90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78"/>
      <c r="Z19" s="3">
        <f>SUM(Z17:Z18)</f>
        <v>945687.1244981318</v>
      </c>
      <c r="AA19" s="3">
        <f>Z19+SUM(AA17:AA18)</f>
        <v>1421947.2224756628</v>
      </c>
      <c r="AB19" s="3">
        <f>AA19+SUM(AB17:AB18)</f>
        <v>713373.49698774167</v>
      </c>
      <c r="AC19" s="3">
        <f>AB19+SUM(AC17:AC18)</f>
        <v>-470849.10202393285</v>
      </c>
      <c r="AD19" s="3">
        <f t="shared" ref="AD19:AK19" si="8">AC19+SUM(AD17:AD18)</f>
        <v>-402262.90616962587</v>
      </c>
      <c r="AE19" s="3">
        <f t="shared" si="8"/>
        <v>-2398963.8910958888</v>
      </c>
      <c r="AF19" s="3">
        <f t="shared" si="8"/>
        <v>-3919668.9326192904</v>
      </c>
      <c r="AG19" s="3">
        <f t="shared" si="8"/>
        <v>-3670355.3441645396</v>
      </c>
      <c r="AH19" s="3">
        <f t="shared" si="8"/>
        <v>-1362333.2498839372</v>
      </c>
      <c r="AI19" s="3">
        <f t="shared" si="8"/>
        <v>-1346809.3667753797</v>
      </c>
      <c r="AJ19" s="3">
        <f t="shared" si="8"/>
        <v>-1478186.5452163692</v>
      </c>
      <c r="AK19" s="78">
        <f t="shared" si="8"/>
        <v>-356254.56461948506</v>
      </c>
      <c r="AL19" s="3">
        <f>AK19+AL18</f>
        <v>-357928.96107319661</v>
      </c>
      <c r="AM19" s="3">
        <f t="shared" ref="AM19:AP19" si="9">AL19+AM18</f>
        <v>-359611.22719024064</v>
      </c>
      <c r="AN19" s="3">
        <f t="shared" si="9"/>
        <v>-361229.47771259671</v>
      </c>
      <c r="AO19" s="3">
        <f t="shared" si="9"/>
        <v>-362891.13331007463</v>
      </c>
      <c r="AP19" s="3">
        <f t="shared" si="9"/>
        <v>-364524.14340996998</v>
      </c>
      <c r="AQ19" s="3">
        <f>AP19+AQ18</f>
        <v>-366200.95446965587</v>
      </c>
      <c r="AR19" s="3">
        <f>AQ19+AR18</f>
        <v>-367738.9984784284</v>
      </c>
      <c r="AS19" s="3">
        <f>AR19</f>
        <v>-367738.9984784284</v>
      </c>
      <c r="AT19" s="3"/>
      <c r="AU19" s="3"/>
      <c r="AV19" s="3"/>
      <c r="AW19" s="78"/>
      <c r="AX19" s="3"/>
      <c r="AY19" s="3"/>
      <c r="AZ19" s="3"/>
      <c r="BA19" s="3"/>
      <c r="BB19" s="3"/>
      <c r="BC19" s="3"/>
      <c r="BD19" s="3"/>
      <c r="BE19" s="3"/>
    </row>
    <row r="20" spans="1:57" ht="15.75" customHeight="1">
      <c r="A20" s="61" t="s">
        <v>280</v>
      </c>
      <c r="B20" s="11">
        <v>3</v>
      </c>
      <c r="C20" s="118" t="s">
        <v>254</v>
      </c>
      <c r="D20" s="24"/>
      <c r="E20" s="24"/>
      <c r="F20" s="24"/>
      <c r="G20" s="24"/>
      <c r="H20" s="24"/>
      <c r="I20" s="24"/>
      <c r="J20" s="24"/>
      <c r="K20" s="24"/>
      <c r="L20" s="24"/>
      <c r="M20" s="90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78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78"/>
      <c r="AL20" s="3"/>
      <c r="AM20" s="3"/>
      <c r="AN20" s="3"/>
      <c r="AO20" s="3"/>
      <c r="AP20" s="3"/>
      <c r="AQ20" s="3"/>
      <c r="AR20" s="3"/>
      <c r="AS20" s="26">
        <f>AS284</f>
        <v>5836328.8654791079</v>
      </c>
      <c r="AT20" s="3"/>
      <c r="AU20" s="3"/>
      <c r="AV20" s="3"/>
      <c r="AW20" s="78"/>
      <c r="AX20" s="3"/>
      <c r="AY20" s="3"/>
      <c r="AZ20" s="3"/>
      <c r="BA20" s="3"/>
      <c r="BB20" s="3"/>
      <c r="BC20" s="3"/>
      <c r="BD20" s="3"/>
      <c r="BE20" s="3"/>
    </row>
    <row r="21" spans="1:57" ht="15.75" customHeight="1">
      <c r="A21" s="61" t="s">
        <v>280</v>
      </c>
      <c r="B21" s="11">
        <v>3</v>
      </c>
      <c r="C21" s="118" t="s">
        <v>268</v>
      </c>
      <c r="D21" s="24"/>
      <c r="E21" s="24"/>
      <c r="F21" s="24"/>
      <c r="G21" s="24"/>
      <c r="H21" s="24"/>
      <c r="I21" s="24"/>
      <c r="J21" s="24"/>
      <c r="K21" s="24"/>
      <c r="L21" s="24"/>
      <c r="M21" s="9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78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78"/>
      <c r="AL21" s="3"/>
      <c r="AM21" s="3"/>
      <c r="AN21" s="3"/>
      <c r="AO21" s="3"/>
      <c r="AP21" s="3"/>
      <c r="AQ21" s="3"/>
      <c r="AR21" s="3"/>
      <c r="AS21" s="3">
        <f>SUM(AS19:AS20)</f>
        <v>5468589.8670006795</v>
      </c>
      <c r="AT21" s="3"/>
      <c r="AU21" s="3"/>
      <c r="AV21" s="3"/>
      <c r="AW21" s="78"/>
      <c r="AX21" s="3"/>
      <c r="AY21" s="3"/>
      <c r="AZ21" s="3"/>
      <c r="BA21" s="3"/>
      <c r="BB21" s="3"/>
      <c r="BC21" s="3"/>
      <c r="BD21" s="3"/>
      <c r="BE21" s="3"/>
    </row>
    <row r="22" spans="1:57" ht="15.75" customHeight="1">
      <c r="A22" s="61"/>
      <c r="B22" s="25"/>
      <c r="C22" s="118"/>
      <c r="D22" s="24"/>
      <c r="E22" s="24"/>
      <c r="F22" s="24"/>
      <c r="G22" s="24"/>
      <c r="H22" s="24"/>
      <c r="I22" s="24"/>
      <c r="J22" s="24"/>
      <c r="K22" s="24"/>
      <c r="L22" s="24"/>
      <c r="M22" s="90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78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78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78"/>
      <c r="AX22" s="3"/>
      <c r="AY22" s="3"/>
      <c r="AZ22" s="3"/>
      <c r="BA22" s="3"/>
      <c r="BB22" s="3"/>
      <c r="BC22" s="3"/>
      <c r="BD22" s="3"/>
      <c r="BE22" s="3"/>
    </row>
    <row r="23" spans="1:57" ht="15.75" customHeight="1">
      <c r="A23" s="61" t="s">
        <v>280</v>
      </c>
      <c r="B23" s="11">
        <v>4</v>
      </c>
      <c r="C23" s="117" t="s">
        <v>256</v>
      </c>
      <c r="D23" s="24"/>
      <c r="E23" s="24"/>
      <c r="F23" s="24"/>
      <c r="G23" s="24"/>
      <c r="H23" s="24"/>
      <c r="I23" s="24"/>
      <c r="J23" s="24"/>
      <c r="K23" s="24"/>
      <c r="L23" s="24"/>
      <c r="M23" s="90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78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78"/>
      <c r="AL23" s="3">
        <f>DEF!AP13</f>
        <v>630671.07070038468</v>
      </c>
      <c r="AM23" s="3">
        <f>DEF!AQ13</f>
        <v>-326542.88739845622</v>
      </c>
      <c r="AN23" s="3">
        <f>DEF!AR13</f>
        <v>-408849.40385934059</v>
      </c>
      <c r="AO23" s="3">
        <f>DEF!AS13</f>
        <v>-756086.22781184409</v>
      </c>
      <c r="AP23" s="3">
        <f>DEF!AT13</f>
        <v>808152.6822936479</v>
      </c>
      <c r="AQ23" s="3">
        <f>DEF!AU13</f>
        <v>-1521552.6317595299</v>
      </c>
      <c r="AR23" s="3">
        <f>DEF!AV13</f>
        <v>-1594359.6926417928</v>
      </c>
      <c r="AS23" s="3">
        <f>DEF!AW13</f>
        <v>-1607337.5445978362</v>
      </c>
      <c r="AT23" s="3">
        <f>DEF!AX13</f>
        <v>-792272.41093572602</v>
      </c>
      <c r="AU23" s="3">
        <f>DEF!AY13</f>
        <v>212209.99099943973</v>
      </c>
      <c r="AV23" s="3">
        <f>DEF!AZ13</f>
        <v>-89627.586778878234</v>
      </c>
      <c r="AW23" s="78">
        <f>DEF!BA13</f>
        <v>996964.76576563483</v>
      </c>
      <c r="AX23" s="3"/>
      <c r="AY23" s="3"/>
      <c r="AZ23" s="3"/>
      <c r="BA23" s="3"/>
      <c r="BB23" s="3"/>
      <c r="BC23" s="3"/>
      <c r="BD23" s="3"/>
      <c r="BE23" s="3"/>
    </row>
    <row r="24" spans="1:57" ht="15.75" customHeight="1">
      <c r="A24" s="61" t="s">
        <v>280</v>
      </c>
      <c r="B24" s="11">
        <v>4</v>
      </c>
      <c r="C24" s="118" t="s">
        <v>23</v>
      </c>
      <c r="D24" s="24"/>
      <c r="E24" s="24"/>
      <c r="F24" s="24"/>
      <c r="G24" s="24"/>
      <c r="H24" s="24"/>
      <c r="I24" s="24"/>
      <c r="J24" s="24"/>
      <c r="K24" s="24"/>
      <c r="L24" s="24"/>
      <c r="M24" s="90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78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78"/>
      <c r="AL24" s="3">
        <f>AL23/2*AL$257</f>
        <v>1482.0770161459041</v>
      </c>
      <c r="AM24" s="3">
        <f t="shared" ref="AM24:AW24" si="10">(AL25+AM23/2)*AM$257</f>
        <v>2203.7440088813219</v>
      </c>
      <c r="AN24" s="3">
        <f t="shared" si="10"/>
        <v>465.25186078778432</v>
      </c>
      <c r="AO24" s="3">
        <f t="shared" si="10"/>
        <v>-2201.6210032565878</v>
      </c>
      <c r="AP24" s="3">
        <f t="shared" si="10"/>
        <v>-2046.5174490294323</v>
      </c>
      <c r="AQ24" s="3">
        <f t="shared" si="10"/>
        <v>-3742.2294786004841</v>
      </c>
      <c r="AR24" s="3">
        <f t="shared" si="10"/>
        <v>-9975.9514646446441</v>
      </c>
      <c r="AS24" s="3">
        <f t="shared" si="10"/>
        <v>-15545.599326213704</v>
      </c>
      <c r="AT24" s="3">
        <f t="shared" si="10"/>
        <v>-21845.887082789952</v>
      </c>
      <c r="AU24" s="3">
        <f t="shared" si="10"/>
        <v>-21501.787255375024</v>
      </c>
      <c r="AV24" s="3">
        <f t="shared" si="10"/>
        <v>-21893.95747429835</v>
      </c>
      <c r="AW24" s="78">
        <f t="shared" si="10"/>
        <v>-19662.687472566478</v>
      </c>
      <c r="AX24" s="3">
        <f t="shared" ref="AX24:BD24" si="11">AW25*AX$257</f>
        <v>-13232.395619321243</v>
      </c>
      <c r="AY24" s="3">
        <f t="shared" si="11"/>
        <v>-13270.769566617277</v>
      </c>
      <c r="AZ24" s="3">
        <f t="shared" si="11"/>
        <v>-12850.314977727347</v>
      </c>
      <c r="BA24" s="3">
        <f t="shared" si="11"/>
        <v>-12886.295859664982</v>
      </c>
      <c r="BB24" s="3">
        <f t="shared" si="11"/>
        <v>-12460.864006355185</v>
      </c>
      <c r="BC24" s="3">
        <f t="shared" si="11"/>
        <v>-12957.267907289839</v>
      </c>
      <c r="BD24" s="3">
        <f t="shared" si="11"/>
        <v>-12993.54825743025</v>
      </c>
      <c r="BE24" s="3"/>
    </row>
    <row r="25" spans="1:57" ht="15.75" customHeight="1" collapsed="1">
      <c r="A25" s="61" t="s">
        <v>280</v>
      </c>
      <c r="B25" s="11">
        <v>4</v>
      </c>
      <c r="C25" s="117" t="s">
        <v>24</v>
      </c>
      <c r="D25" s="24"/>
      <c r="E25" s="24"/>
      <c r="F25" s="24"/>
      <c r="G25" s="24"/>
      <c r="H25" s="24"/>
      <c r="I25" s="24"/>
      <c r="J25" s="24"/>
      <c r="K25" s="24"/>
      <c r="L25" s="24"/>
      <c r="M25" s="90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78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78"/>
      <c r="AL25" s="3">
        <f>SUM(AL23:AL24)</f>
        <v>632153.1477165306</v>
      </c>
      <c r="AM25" s="3">
        <f>AL25+SUM(AM23:AM24)</f>
        <v>307814.00432695571</v>
      </c>
      <c r="AN25" s="3">
        <f t="shared" ref="AN25" si="12">AM25+SUM(AN23:AN24)</f>
        <v>-100570.14767159708</v>
      </c>
      <c r="AO25" s="3">
        <f t="shared" ref="AO25:AW25" si="13">AN25+SUM(AO23:AO24)</f>
        <v>-858857.99648669781</v>
      </c>
      <c r="AP25" s="3">
        <f t="shared" si="13"/>
        <v>-52751.8316420794</v>
      </c>
      <c r="AQ25" s="3">
        <f t="shared" si="13"/>
        <v>-1578046.6928802098</v>
      </c>
      <c r="AR25" s="3">
        <f t="shared" si="13"/>
        <v>-3182382.336986647</v>
      </c>
      <c r="AS25" s="3">
        <f t="shared" si="13"/>
        <v>-4805265.480910697</v>
      </c>
      <c r="AT25" s="3">
        <f t="shared" si="13"/>
        <v>-5619383.7789292131</v>
      </c>
      <c r="AU25" s="3">
        <f t="shared" si="13"/>
        <v>-5428675.575185148</v>
      </c>
      <c r="AV25" s="3">
        <f t="shared" si="13"/>
        <v>-5540197.1194383251</v>
      </c>
      <c r="AW25" s="78">
        <f t="shared" si="13"/>
        <v>-4562895.0411452567</v>
      </c>
      <c r="AX25" s="3">
        <f>AW25+AX24</f>
        <v>-4576127.4367645783</v>
      </c>
      <c r="AY25" s="3">
        <f t="shared" ref="AY25:BB25" si="14">AX25+AY24</f>
        <v>-4589398.2063311953</v>
      </c>
      <c r="AZ25" s="3">
        <f t="shared" si="14"/>
        <v>-4602248.5213089222</v>
      </c>
      <c r="BA25" s="3">
        <f t="shared" si="14"/>
        <v>-4615134.8171685869</v>
      </c>
      <c r="BB25" s="3">
        <f t="shared" si="14"/>
        <v>-4627595.6811749423</v>
      </c>
      <c r="BC25" s="3">
        <f>BB25+BC24</f>
        <v>-4640552.9490822321</v>
      </c>
      <c r="BD25" s="3">
        <f>BC25+BD24</f>
        <v>-4653546.4973396622</v>
      </c>
      <c r="BE25" s="3">
        <f>BD25</f>
        <v>-4653546.4973396622</v>
      </c>
    </row>
    <row r="26" spans="1:57" ht="15.75" customHeight="1">
      <c r="A26" s="61" t="s">
        <v>280</v>
      </c>
      <c r="B26" s="11">
        <v>4</v>
      </c>
      <c r="C26" s="118" t="s">
        <v>25</v>
      </c>
      <c r="D26" s="24"/>
      <c r="E26" s="24"/>
      <c r="F26" s="24"/>
      <c r="G26" s="24"/>
      <c r="H26" s="24"/>
      <c r="I26" s="24"/>
      <c r="J26" s="24"/>
      <c r="K26" s="24"/>
      <c r="L26" s="24"/>
      <c r="M26" s="90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78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78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78"/>
      <c r="AX26" s="3"/>
      <c r="AY26" s="3"/>
      <c r="AZ26" s="3"/>
      <c r="BA26" s="3"/>
      <c r="BB26" s="3"/>
      <c r="BC26" s="3"/>
      <c r="BD26" s="3"/>
      <c r="BE26" s="26">
        <f>BE295</f>
        <v>6576.6311893417342</v>
      </c>
    </row>
    <row r="27" spans="1:57" ht="15.75" customHeight="1">
      <c r="A27" s="61" t="s">
        <v>280</v>
      </c>
      <c r="B27" s="11">
        <v>4</v>
      </c>
      <c r="C27" s="118" t="s">
        <v>269</v>
      </c>
      <c r="D27" s="24"/>
      <c r="E27" s="24"/>
      <c r="F27" s="24"/>
      <c r="G27" s="24"/>
      <c r="H27" s="24"/>
      <c r="I27" s="24"/>
      <c r="J27" s="24"/>
      <c r="K27" s="24"/>
      <c r="L27" s="24"/>
      <c r="M27" s="90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78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78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78"/>
      <c r="AX27" s="3"/>
      <c r="AY27" s="3"/>
      <c r="AZ27" s="3"/>
      <c r="BA27" s="3"/>
      <c r="BB27" s="3"/>
      <c r="BC27" s="3"/>
      <c r="BD27" s="3"/>
      <c r="BE27" s="3">
        <f>SUM(BE25:BE26)</f>
        <v>-4646969.8661503205</v>
      </c>
    </row>
    <row r="28" spans="1:57" ht="15.75" customHeight="1">
      <c r="A28" s="61"/>
      <c r="B28" s="11"/>
      <c r="C28" s="118"/>
      <c r="D28" s="24"/>
      <c r="E28" s="24"/>
      <c r="F28" s="24"/>
      <c r="G28" s="24"/>
      <c r="H28" s="24"/>
      <c r="I28" s="24"/>
      <c r="J28" s="24"/>
      <c r="K28" s="24"/>
      <c r="L28" s="24"/>
      <c r="M28" s="90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78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78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78"/>
      <c r="AX28" s="3"/>
      <c r="AY28" s="3"/>
      <c r="AZ28" s="3"/>
      <c r="BA28" s="3"/>
      <c r="BB28" s="3"/>
      <c r="BC28" s="3"/>
      <c r="BD28" s="3"/>
      <c r="BE28" s="3"/>
    </row>
    <row r="29" spans="1:57" ht="15.75" customHeight="1">
      <c r="A29" s="61"/>
      <c r="B29" s="25"/>
      <c r="C29" s="118"/>
      <c r="D29" s="24"/>
      <c r="E29" s="24"/>
      <c r="F29" s="24"/>
      <c r="G29" s="24"/>
      <c r="H29" s="24"/>
      <c r="I29" s="24"/>
      <c r="J29" s="24"/>
      <c r="K29" s="24"/>
      <c r="L29" s="24"/>
      <c r="M29" s="90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78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78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78"/>
      <c r="AX29" s="3"/>
      <c r="AY29" s="3"/>
      <c r="AZ29" s="3"/>
      <c r="BA29" s="3"/>
      <c r="BB29" s="3"/>
      <c r="BC29" s="3"/>
      <c r="BD29" s="3"/>
      <c r="BE29" s="3"/>
    </row>
    <row r="30" spans="1:57">
      <c r="A30" s="61" t="s">
        <v>281</v>
      </c>
      <c r="B30" s="11">
        <v>1</v>
      </c>
      <c r="C30" s="117" t="s">
        <v>256</v>
      </c>
      <c r="D30" s="3">
        <f>DEF!F23</f>
        <v>-35833.010958652885</v>
      </c>
      <c r="E30" s="3">
        <f>DEF!G23</f>
        <v>-87792.603342547081</v>
      </c>
      <c r="F30" s="3">
        <f>DEF!H23</f>
        <v>-127739.16177386651</v>
      </c>
      <c r="G30" s="3">
        <f>DEF!I23</f>
        <v>-280284.63231715141</v>
      </c>
      <c r="H30" s="3">
        <f>DEF!J23</f>
        <v>360059.52956643095</v>
      </c>
      <c r="I30" s="3">
        <f>DEF!K23</f>
        <v>249466.59316818696</v>
      </c>
      <c r="J30" s="3">
        <f>DEF!L23</f>
        <v>136350.97881649621</v>
      </c>
      <c r="K30" s="3">
        <f>DEF!M23</f>
        <v>-52821.730689236429</v>
      </c>
      <c r="L30" s="3">
        <f>DEF!N23</f>
        <v>-21377.044979737373</v>
      </c>
      <c r="M30" s="78">
        <f>DEF!O23</f>
        <v>19835.375537410844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78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78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78"/>
      <c r="AX30" s="3"/>
      <c r="AY30" s="3"/>
      <c r="AZ30" s="3"/>
      <c r="BA30" s="3"/>
      <c r="BB30" s="3"/>
      <c r="BC30" s="3"/>
      <c r="BD30" s="3"/>
      <c r="BE30" s="3"/>
    </row>
    <row r="31" spans="1:57">
      <c r="A31" s="61" t="s">
        <v>281</v>
      </c>
      <c r="B31" s="11">
        <v>1</v>
      </c>
      <c r="C31" s="118" t="s">
        <v>23</v>
      </c>
      <c r="D31" s="24">
        <f>D30/2*D$257</f>
        <v>-52.256474314702125</v>
      </c>
      <c r="E31" s="24">
        <f t="shared" ref="E31:M31" si="15">(D32+E30/2)*E$257</f>
        <v>-232.69624322070328</v>
      </c>
      <c r="F31" s="24">
        <f t="shared" si="15"/>
        <v>-547.69209805820014</v>
      </c>
      <c r="G31" s="24">
        <f t="shared" si="15"/>
        <v>-1144.3242330602711</v>
      </c>
      <c r="H31" s="24">
        <f t="shared" si="15"/>
        <v>-1060.7898379729691</v>
      </c>
      <c r="I31" s="24">
        <f t="shared" si="15"/>
        <v>-134.71472104646486</v>
      </c>
      <c r="J31" s="24">
        <f t="shared" si="15"/>
        <v>428.63919042892439</v>
      </c>
      <c r="K31" s="24">
        <f t="shared" si="15"/>
        <v>555.21898019110085</v>
      </c>
      <c r="L31" s="24">
        <f t="shared" si="15"/>
        <v>475.29223853676098</v>
      </c>
      <c r="M31" s="90">
        <f t="shared" si="15"/>
        <v>444.69984618033391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78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78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78"/>
      <c r="AX31" s="3"/>
      <c r="AY31" s="3"/>
      <c r="AZ31" s="3"/>
      <c r="BA31" s="3"/>
      <c r="BB31" s="3"/>
      <c r="BC31" s="3"/>
      <c r="BD31" s="3"/>
      <c r="BE31" s="3"/>
    </row>
    <row r="32" spans="1:57">
      <c r="A32" s="61" t="s">
        <v>281</v>
      </c>
      <c r="B32" s="11">
        <v>1</v>
      </c>
      <c r="C32" s="117" t="s">
        <v>24</v>
      </c>
      <c r="D32" s="24">
        <f>D30+D31</f>
        <v>-35885.267432967587</v>
      </c>
      <c r="E32" s="24">
        <f>D32+SUM(E30:E31)</f>
        <v>-123910.56701873537</v>
      </c>
      <c r="F32" s="24">
        <f t="shared" ref="F32" si="16">E32+SUM(F30:F31)</f>
        <v>-252197.42089066008</v>
      </c>
      <c r="G32" s="24">
        <f t="shared" ref="G32:M32" si="17">F32+SUM(G30:G31)</f>
        <v>-533626.37744087179</v>
      </c>
      <c r="H32" s="24">
        <f t="shared" si="17"/>
        <v>-174627.63771241379</v>
      </c>
      <c r="I32" s="24">
        <f t="shared" si="17"/>
        <v>74704.240734726685</v>
      </c>
      <c r="J32" s="24">
        <f t="shared" si="17"/>
        <v>211483.85874165181</v>
      </c>
      <c r="K32" s="24">
        <f t="shared" si="17"/>
        <v>159217.34703260649</v>
      </c>
      <c r="L32" s="24">
        <f t="shared" si="17"/>
        <v>138315.59429140587</v>
      </c>
      <c r="M32" s="90">
        <f t="shared" si="17"/>
        <v>158595.66967499704</v>
      </c>
      <c r="N32" s="3">
        <f>M32</f>
        <v>158595.66967499704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78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78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78"/>
      <c r="AX32" s="3"/>
      <c r="AY32" s="3"/>
      <c r="AZ32" s="3"/>
      <c r="BA32" s="3"/>
      <c r="BB32" s="3"/>
      <c r="BC32" s="3"/>
      <c r="BD32" s="3"/>
      <c r="BE32" s="3"/>
    </row>
    <row r="33" spans="1:57">
      <c r="A33" s="61" t="s">
        <v>281</v>
      </c>
      <c r="B33" s="11">
        <v>1</v>
      </c>
      <c r="C33" s="118" t="s">
        <v>254</v>
      </c>
      <c r="D33" s="24"/>
      <c r="E33" s="24"/>
      <c r="F33" s="24"/>
      <c r="G33" s="24"/>
      <c r="H33" s="24"/>
      <c r="I33" s="24"/>
      <c r="J33" s="24"/>
      <c r="K33" s="24"/>
      <c r="L33" s="24"/>
      <c r="M33" s="90"/>
      <c r="N33" s="26">
        <f>SUM(N263:N263)</f>
        <v>461127.54873107444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78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78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78"/>
      <c r="AX33" s="3"/>
      <c r="AY33" s="3"/>
      <c r="AZ33" s="3"/>
      <c r="BA33" s="3"/>
      <c r="BB33" s="3"/>
      <c r="BC33" s="3"/>
      <c r="BD33" s="3"/>
      <c r="BE33" s="3"/>
    </row>
    <row r="34" spans="1:57" ht="15.75" customHeight="1">
      <c r="A34" s="61" t="s">
        <v>281</v>
      </c>
      <c r="B34" s="11">
        <v>1</v>
      </c>
      <c r="C34" s="118" t="s">
        <v>266</v>
      </c>
      <c r="D34" s="24"/>
      <c r="E34" s="24"/>
      <c r="F34" s="24"/>
      <c r="G34" s="24"/>
      <c r="H34" s="24"/>
      <c r="I34" s="24"/>
      <c r="J34" s="24"/>
      <c r="K34" s="24"/>
      <c r="L34" s="24"/>
      <c r="M34" s="90"/>
      <c r="N34" s="3">
        <f>SUM(N32:N33)</f>
        <v>619723.21840607142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78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78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78"/>
      <c r="AX34" s="3"/>
      <c r="AY34" s="3"/>
      <c r="AZ34" s="3"/>
      <c r="BA34" s="3"/>
      <c r="BB34" s="3"/>
      <c r="BC34" s="3"/>
      <c r="BD34" s="3"/>
      <c r="BE34" s="3"/>
    </row>
    <row r="35" spans="1:57" ht="15.75" customHeight="1">
      <c r="A35" s="61"/>
      <c r="B35" s="11"/>
      <c r="C35" s="118"/>
      <c r="D35" s="24"/>
      <c r="E35" s="24"/>
      <c r="F35" s="24"/>
      <c r="G35" s="24"/>
      <c r="H35" s="24"/>
      <c r="I35" s="24"/>
      <c r="J35" s="24"/>
      <c r="K35" s="24"/>
      <c r="L35" s="24"/>
      <c r="M35" s="90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78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78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78"/>
      <c r="AX35" s="3"/>
      <c r="AY35" s="3"/>
      <c r="AZ35" s="3"/>
      <c r="BA35" s="3"/>
      <c r="BB35" s="3"/>
      <c r="BC35" s="3"/>
      <c r="BD35" s="3"/>
      <c r="BE35" s="3"/>
    </row>
    <row r="36" spans="1:57" ht="15.75" customHeight="1">
      <c r="A36" s="61" t="s">
        <v>281</v>
      </c>
      <c r="B36" s="11">
        <v>2</v>
      </c>
      <c r="C36" s="117" t="s">
        <v>256</v>
      </c>
      <c r="D36" s="24"/>
      <c r="E36" s="24"/>
      <c r="F36" s="24"/>
      <c r="G36" s="24"/>
      <c r="H36" s="24"/>
      <c r="I36" s="24"/>
      <c r="J36" s="24"/>
      <c r="K36" s="24"/>
      <c r="L36" s="24"/>
      <c r="M36" s="87"/>
      <c r="N36" s="3">
        <f>DEF!P23</f>
        <v>144469.19483064301</v>
      </c>
      <c r="O36" s="3">
        <f>DEF!Q23</f>
        <v>68117.172282896936</v>
      </c>
      <c r="P36" s="3">
        <f>DEF!R23+DEF!S23</f>
        <v>71134.787308164639</v>
      </c>
      <c r="Q36" s="3">
        <f>DEF!T23+DEF!U23</f>
        <v>-111893.8724432821</v>
      </c>
      <c r="R36" s="3">
        <f>DEF!V23</f>
        <v>-13179.182511963416</v>
      </c>
      <c r="S36" s="3">
        <f>DEF!W23</f>
        <v>-313555.22786816722</v>
      </c>
      <c r="T36" s="3">
        <f>DEF!X23</f>
        <v>-65717.360299907625</v>
      </c>
      <c r="U36" s="3">
        <f>DEF!Y23</f>
        <v>-170594.83298358461</v>
      </c>
      <c r="V36" s="3">
        <f>DEF!Z23</f>
        <v>33160.06895685615</v>
      </c>
      <c r="W36" s="3">
        <f>DEF!AA23</f>
        <v>-106572.34615675174</v>
      </c>
      <c r="X36" s="3">
        <f>DEF!AB23</f>
        <v>103973.90477977134</v>
      </c>
      <c r="Y36" s="78">
        <f>DEF!AC23</f>
        <v>92380.669188132975</v>
      </c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78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78"/>
      <c r="AX36" s="3"/>
      <c r="AY36" s="3"/>
      <c r="AZ36" s="3"/>
      <c r="BA36" s="3"/>
      <c r="BB36" s="3"/>
      <c r="BC36" s="3"/>
      <c r="BD36" s="3"/>
      <c r="BE36" s="3"/>
    </row>
    <row r="37" spans="1:57" ht="15.75" customHeight="1">
      <c r="A37" s="61" t="s">
        <v>281</v>
      </c>
      <c r="B37" s="11">
        <v>2</v>
      </c>
      <c r="C37" s="118" t="s">
        <v>23</v>
      </c>
      <c r="D37" s="24"/>
      <c r="E37" s="24"/>
      <c r="F37" s="24"/>
      <c r="G37" s="24"/>
      <c r="H37" s="24"/>
      <c r="I37" s="24"/>
      <c r="J37" s="24"/>
      <c r="K37" s="24"/>
      <c r="L37" s="24"/>
      <c r="M37" s="90"/>
      <c r="N37" s="3">
        <f>N36/2*N$257</f>
        <v>245.59763121209312</v>
      </c>
      <c r="O37" s="3">
        <f t="shared" ref="O37:Y37" si="18">(N38+O36/2)*O$257</f>
        <v>607.82948725123208</v>
      </c>
      <c r="P37" s="3">
        <f t="shared" si="18"/>
        <v>821.72372002408247</v>
      </c>
      <c r="Q37" s="3">
        <f t="shared" si="18"/>
        <v>826.01772853878344</v>
      </c>
      <c r="R37" s="3">
        <f t="shared" si="18"/>
        <v>587.0860075131344</v>
      </c>
      <c r="S37" s="3">
        <f t="shared" si="18"/>
        <v>17.851464384893294</v>
      </c>
      <c r="T37" s="3">
        <f t="shared" si="18"/>
        <v>-664.77492904585586</v>
      </c>
      <c r="U37" s="3">
        <f t="shared" si="18"/>
        <v>-1001.485894475648</v>
      </c>
      <c r="V37" s="3">
        <f t="shared" si="18"/>
        <v>-1343.5179911689304</v>
      </c>
      <c r="W37" s="3">
        <f t="shared" si="18"/>
        <v>-1521.6216647551994</v>
      </c>
      <c r="X37" s="3">
        <f t="shared" si="18"/>
        <v>-1573.4657755557807</v>
      </c>
      <c r="Y37" s="78">
        <f t="shared" si="18"/>
        <v>-1174.6246429911409</v>
      </c>
      <c r="Z37" s="3">
        <f t="shared" ref="Z37:AF37" si="19">Y38*Z$257</f>
        <v>-1089.8016391050401</v>
      </c>
      <c r="AA37" s="3">
        <f t="shared" si="19"/>
        <v>-1094.1608456614601</v>
      </c>
      <c r="AB37" s="3">
        <f t="shared" si="19"/>
        <v>-1071.0740518180035</v>
      </c>
      <c r="AC37" s="3">
        <f t="shared" si="19"/>
        <v>-1157.9628745139469</v>
      </c>
      <c r="AD37" s="3">
        <f t="shared" si="19"/>
        <v>-1135.1399776681696</v>
      </c>
      <c r="AE37" s="3">
        <f t="shared" si="19"/>
        <v>-1167.5939064931117</v>
      </c>
      <c r="AF37" s="3">
        <f t="shared" si="19"/>
        <v>-1228.3310295146869</v>
      </c>
      <c r="AG37" s="3"/>
      <c r="AH37" s="3"/>
      <c r="AI37" s="3"/>
      <c r="AJ37" s="3"/>
      <c r="AK37" s="78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78"/>
      <c r="AX37" s="3"/>
      <c r="AY37" s="3"/>
      <c r="AZ37" s="3"/>
      <c r="BA37" s="3"/>
      <c r="BB37" s="3"/>
      <c r="BC37" s="3"/>
      <c r="BD37" s="3"/>
      <c r="BE37" s="3"/>
    </row>
    <row r="38" spans="1:57" ht="15.75" customHeight="1">
      <c r="A38" s="61" t="s">
        <v>281</v>
      </c>
      <c r="B38" s="11">
        <v>2</v>
      </c>
      <c r="C38" s="117" t="s">
        <v>24</v>
      </c>
      <c r="D38" s="24"/>
      <c r="E38" s="24"/>
      <c r="F38" s="24"/>
      <c r="G38" s="24"/>
      <c r="H38" s="24"/>
      <c r="I38" s="24"/>
      <c r="J38" s="24"/>
      <c r="K38" s="24"/>
      <c r="L38" s="24"/>
      <c r="M38" s="90"/>
      <c r="N38" s="3">
        <f>SUM(N36:N37)</f>
        <v>144714.7924618551</v>
      </c>
      <c r="O38" s="3">
        <f>N38+SUM(O36:O37)</f>
        <v>213439.79423200327</v>
      </c>
      <c r="P38" s="3">
        <f t="shared" ref="P38" si="20">O38+SUM(P36:P37)</f>
        <v>285396.30526019202</v>
      </c>
      <c r="Q38" s="3">
        <f t="shared" ref="Q38:Y38" si="21">P38+SUM(Q36:Q37)</f>
        <v>174328.45054544869</v>
      </c>
      <c r="R38" s="3">
        <f t="shared" si="21"/>
        <v>161736.35404099841</v>
      </c>
      <c r="S38" s="3">
        <f t="shared" si="21"/>
        <v>-151801.02236278393</v>
      </c>
      <c r="T38" s="3">
        <f t="shared" si="21"/>
        <v>-218183.1575917374</v>
      </c>
      <c r="U38" s="3">
        <f t="shared" si="21"/>
        <v>-389779.47646979766</v>
      </c>
      <c r="V38" s="3">
        <f t="shared" si="21"/>
        <v>-357962.92550411046</v>
      </c>
      <c r="W38" s="3">
        <f t="shared" si="21"/>
        <v>-466056.89332561742</v>
      </c>
      <c r="X38" s="3">
        <f t="shared" si="21"/>
        <v>-363656.45432140189</v>
      </c>
      <c r="Y38" s="78">
        <f t="shared" si="21"/>
        <v>-272450.40977626003</v>
      </c>
      <c r="Z38" s="3">
        <f>Y38+Z37</f>
        <v>-273540.21141536505</v>
      </c>
      <c r="AA38" s="3">
        <f t="shared" ref="AA38:AD38" si="22">Z38+AA37</f>
        <v>-274634.37226102652</v>
      </c>
      <c r="AB38" s="3">
        <f t="shared" si="22"/>
        <v>-275705.44631284452</v>
      </c>
      <c r="AC38" s="3">
        <f t="shared" si="22"/>
        <v>-276863.40918735845</v>
      </c>
      <c r="AD38" s="3">
        <f t="shared" si="22"/>
        <v>-277998.54916502663</v>
      </c>
      <c r="AE38" s="3">
        <f>AD38+AE37</f>
        <v>-279166.14307151973</v>
      </c>
      <c r="AF38" s="3">
        <f>AE38+AF37</f>
        <v>-280394.4741010344</v>
      </c>
      <c r="AG38" s="3">
        <f>AF38</f>
        <v>-280394.4741010344</v>
      </c>
      <c r="AH38" s="3"/>
      <c r="AI38" s="3"/>
      <c r="AJ38" s="3"/>
      <c r="AK38" s="78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78"/>
      <c r="AX38" s="3"/>
      <c r="AY38" s="3"/>
      <c r="AZ38" s="3"/>
      <c r="BA38" s="3"/>
      <c r="BB38" s="3"/>
      <c r="BC38" s="3"/>
      <c r="BD38" s="3"/>
      <c r="BE38" s="3"/>
    </row>
    <row r="39" spans="1:57" ht="15.75" customHeight="1">
      <c r="A39" s="61" t="s">
        <v>281</v>
      </c>
      <c r="B39" s="11">
        <v>2</v>
      </c>
      <c r="C39" s="118" t="s">
        <v>254</v>
      </c>
      <c r="D39" s="24"/>
      <c r="E39" s="24"/>
      <c r="F39" s="24"/>
      <c r="G39" s="24"/>
      <c r="H39" s="24"/>
      <c r="I39" s="24"/>
      <c r="J39" s="24"/>
      <c r="K39" s="24"/>
      <c r="L39" s="24"/>
      <c r="M39" s="90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78"/>
      <c r="Z39" s="3"/>
      <c r="AA39" s="3"/>
      <c r="AB39" s="3"/>
      <c r="AC39" s="3"/>
      <c r="AD39" s="3"/>
      <c r="AE39" s="3"/>
      <c r="AF39" s="3"/>
      <c r="AG39" s="26">
        <f>AG274</f>
        <v>643853.21364025294</v>
      </c>
      <c r="AH39" s="3"/>
      <c r="AI39" s="3"/>
      <c r="AJ39" s="3"/>
      <c r="AK39" s="78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78"/>
      <c r="AX39" s="3"/>
      <c r="AY39" s="3"/>
      <c r="AZ39" s="3"/>
      <c r="BA39" s="3"/>
      <c r="BB39" s="3"/>
      <c r="BC39" s="3"/>
      <c r="BD39" s="3"/>
      <c r="BE39" s="3"/>
    </row>
    <row r="40" spans="1:57" ht="15.75" customHeight="1">
      <c r="A40" s="61" t="s">
        <v>281</v>
      </c>
      <c r="B40" s="11">
        <v>2</v>
      </c>
      <c r="C40" s="118" t="s">
        <v>267</v>
      </c>
      <c r="D40" s="24"/>
      <c r="E40" s="24"/>
      <c r="F40" s="24"/>
      <c r="G40" s="24"/>
      <c r="H40" s="24"/>
      <c r="I40" s="24"/>
      <c r="J40" s="24"/>
      <c r="K40" s="24"/>
      <c r="L40" s="24"/>
      <c r="M40" s="90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78"/>
      <c r="Z40" s="3"/>
      <c r="AA40" s="3"/>
      <c r="AB40" s="3"/>
      <c r="AC40" s="3"/>
      <c r="AD40" s="3"/>
      <c r="AE40" s="3"/>
      <c r="AF40" s="3"/>
      <c r="AG40" s="3">
        <f>SUM(AG38:AG39)</f>
        <v>363458.73953921854</v>
      </c>
      <c r="AH40" s="3"/>
      <c r="AI40" s="3"/>
      <c r="AJ40" s="3"/>
      <c r="AK40" s="78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78"/>
      <c r="AX40" s="3"/>
      <c r="AY40" s="3"/>
      <c r="AZ40" s="3"/>
      <c r="BA40" s="3"/>
      <c r="BB40" s="3"/>
      <c r="BC40" s="3"/>
      <c r="BD40" s="3"/>
      <c r="BE40" s="3"/>
    </row>
    <row r="41" spans="1:57" ht="15.75" customHeight="1">
      <c r="A41" s="61"/>
      <c r="B41" s="25"/>
      <c r="C41" s="118"/>
      <c r="D41" s="24"/>
      <c r="E41" s="24"/>
      <c r="F41" s="24"/>
      <c r="G41" s="24"/>
      <c r="H41" s="24"/>
      <c r="I41" s="24"/>
      <c r="J41" s="24"/>
      <c r="K41" s="24"/>
      <c r="L41" s="24"/>
      <c r="M41" s="90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78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78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78"/>
      <c r="AX41" s="3"/>
      <c r="AY41" s="3"/>
      <c r="AZ41" s="3"/>
      <c r="BA41" s="3"/>
      <c r="BB41" s="3"/>
      <c r="BC41" s="3"/>
      <c r="BD41" s="3"/>
      <c r="BE41" s="3"/>
    </row>
    <row r="42" spans="1:57" ht="15.75" customHeight="1">
      <c r="A42" s="61" t="s">
        <v>281</v>
      </c>
      <c r="B42" s="11">
        <v>3</v>
      </c>
      <c r="C42" s="117" t="s">
        <v>256</v>
      </c>
      <c r="D42" s="24"/>
      <c r="E42" s="24"/>
      <c r="F42" s="24"/>
      <c r="G42" s="24"/>
      <c r="H42" s="24"/>
      <c r="I42" s="24"/>
      <c r="J42" s="24"/>
      <c r="K42" s="24"/>
      <c r="L42" s="24"/>
      <c r="M42" s="90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78"/>
      <c r="Z42" s="3">
        <f>DEF!AD23</f>
        <v>89615.123701811768</v>
      </c>
      <c r="AA42" s="3">
        <f>DEF!AE23</f>
        <v>96996.679749752861</v>
      </c>
      <c r="AB42" s="3">
        <f>DEF!AF23</f>
        <v>-68617.294888552278</v>
      </c>
      <c r="AC42" s="3">
        <f>DEF!AG23</f>
        <v>-192821.83577509318</v>
      </c>
      <c r="AD42" s="3">
        <f>DEF!AH23</f>
        <v>-83415.784477543086</v>
      </c>
      <c r="AE42" s="3">
        <f>DEF!AI23</f>
        <v>-257499.75396397943</v>
      </c>
      <c r="AF42" s="3">
        <f>DEF!AJ23</f>
        <v>-266437.19006591151</v>
      </c>
      <c r="AG42" s="3">
        <f>DEF!AK23</f>
        <v>17970.890682416037</v>
      </c>
      <c r="AH42" s="3">
        <f>DEF!AL23</f>
        <v>360052.8992424272</v>
      </c>
      <c r="AI42" s="3">
        <f>DEF!AM23</f>
        <v>-40855.0225688559</v>
      </c>
      <c r="AJ42" s="3">
        <f>DEF!AN23</f>
        <v>-44812.489251570776</v>
      </c>
      <c r="AK42" s="78">
        <f>DEF!AO23</f>
        <v>-33461.210103691556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78"/>
      <c r="AX42" s="3"/>
      <c r="AY42" s="3"/>
      <c r="AZ42" s="3"/>
      <c r="BA42" s="3"/>
      <c r="BB42" s="3"/>
      <c r="BC42" s="3"/>
      <c r="BD42" s="3"/>
      <c r="BE42" s="3"/>
    </row>
    <row r="43" spans="1:57" ht="15.75" customHeight="1">
      <c r="A43" s="61" t="s">
        <v>281</v>
      </c>
      <c r="B43" s="11">
        <v>3</v>
      </c>
      <c r="C43" s="118" t="s">
        <v>23</v>
      </c>
      <c r="D43" s="24"/>
      <c r="E43" s="24"/>
      <c r="F43" s="24"/>
      <c r="G43" s="24"/>
      <c r="H43" s="24"/>
      <c r="I43" s="24"/>
      <c r="J43" s="24"/>
      <c r="K43" s="24"/>
      <c r="L43" s="24"/>
      <c r="M43" s="90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78"/>
      <c r="Z43" s="3">
        <f>Z42/2*Z$257</f>
        <v>179.23024740362354</v>
      </c>
      <c r="AA43" s="3">
        <f t="shared" ref="AA43:AK43" si="23">(Z44+AA42/2)*AA$257</f>
        <v>553.1707752963672</v>
      </c>
      <c r="AB43" s="3">
        <f t="shared" si="23"/>
        <v>596.83867241695509</v>
      </c>
      <c r="AC43" s="3">
        <f t="shared" si="23"/>
        <v>96.233887556447456</v>
      </c>
      <c r="AD43" s="3">
        <f t="shared" si="23"/>
        <v>-471.94995805953374</v>
      </c>
      <c r="AE43" s="3">
        <f t="shared" si="23"/>
        <v>-1201.3657531973988</v>
      </c>
      <c r="AF43" s="3">
        <f t="shared" si="23"/>
        <v>-2416.5209323866275</v>
      </c>
      <c r="AG43" s="3">
        <f t="shared" si="23"/>
        <v>-2703.4358937571078</v>
      </c>
      <c r="AH43" s="3">
        <f t="shared" si="23"/>
        <v>-2154.022263230695</v>
      </c>
      <c r="AI43" s="3">
        <f t="shared" si="23"/>
        <v>-1494.4751923367587</v>
      </c>
      <c r="AJ43" s="3">
        <f t="shared" si="23"/>
        <v>-1731.595615238195</v>
      </c>
      <c r="AK43" s="78">
        <f t="shared" si="23"/>
        <v>-1877.8602361161461</v>
      </c>
      <c r="AL43" s="3">
        <f t="shared" ref="AL43:AR43" si="24">AK44*AL$257</f>
        <v>-2048.7804779080629</v>
      </c>
      <c r="AM43" s="3">
        <f t="shared" si="24"/>
        <v>-2058.409746154231</v>
      </c>
      <c r="AN43" s="3">
        <f t="shared" si="24"/>
        <v>-1980.0806859202553</v>
      </c>
      <c r="AO43" s="3">
        <f t="shared" si="24"/>
        <v>-2033.1908500959387</v>
      </c>
      <c r="AP43" s="3">
        <f t="shared" si="24"/>
        <v>-1998.140407832328</v>
      </c>
      <c r="AQ43" s="3">
        <f t="shared" si="24"/>
        <v>-2051.7349738824087</v>
      </c>
      <c r="AR43" s="3">
        <f t="shared" si="24"/>
        <v>-1881.9405239133748</v>
      </c>
      <c r="AS43" s="3"/>
      <c r="AT43" s="3"/>
      <c r="AU43" s="3"/>
      <c r="AV43" s="3"/>
      <c r="AW43" s="78"/>
      <c r="AX43" s="3"/>
      <c r="AY43" s="3"/>
      <c r="AZ43" s="3"/>
      <c r="BA43" s="3"/>
      <c r="BB43" s="3"/>
      <c r="BC43" s="3"/>
      <c r="BD43" s="3"/>
      <c r="BE43" s="3"/>
    </row>
    <row r="44" spans="1:57" ht="15.75" customHeight="1">
      <c r="A44" s="61" t="s">
        <v>281</v>
      </c>
      <c r="B44" s="11">
        <v>3</v>
      </c>
      <c r="C44" s="117" t="s">
        <v>24</v>
      </c>
      <c r="D44" s="24"/>
      <c r="E44" s="24"/>
      <c r="F44" s="24"/>
      <c r="G44" s="24"/>
      <c r="H44" s="24"/>
      <c r="I44" s="24"/>
      <c r="J44" s="24"/>
      <c r="K44" s="24"/>
      <c r="L44" s="24"/>
      <c r="M44" s="90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78"/>
      <c r="Z44" s="3">
        <f>SUM(Z42:Z43)</f>
        <v>89794.353949215394</v>
      </c>
      <c r="AA44" s="3">
        <f>Z44+SUM(AA42:AA43)</f>
        <v>187344.20447426464</v>
      </c>
      <c r="AB44" s="3">
        <f t="shared" ref="AB44" si="25">AA44+SUM(AB42:AB43)</f>
        <v>119323.74825812932</v>
      </c>
      <c r="AC44" s="3">
        <f t="shared" ref="AC44:AK44" si="26">AB44+SUM(AC42:AC43)</f>
        <v>-73401.853629407415</v>
      </c>
      <c r="AD44" s="3">
        <f t="shared" si="26"/>
        <v>-157289.58806501003</v>
      </c>
      <c r="AE44" s="3">
        <f t="shared" si="26"/>
        <v>-415990.70778218686</v>
      </c>
      <c r="AF44" s="3">
        <f t="shared" si="26"/>
        <v>-684844.41878048494</v>
      </c>
      <c r="AG44" s="3">
        <f t="shared" si="26"/>
        <v>-669576.96399182605</v>
      </c>
      <c r="AH44" s="3">
        <f t="shared" si="26"/>
        <v>-311678.08701262955</v>
      </c>
      <c r="AI44" s="3">
        <f t="shared" si="26"/>
        <v>-354027.58477382222</v>
      </c>
      <c r="AJ44" s="3">
        <f t="shared" si="26"/>
        <v>-400571.66964063118</v>
      </c>
      <c r="AK44" s="78">
        <f t="shared" si="26"/>
        <v>-435910.7399804389</v>
      </c>
      <c r="AL44" s="3">
        <f>AK44+AL43</f>
        <v>-437959.52045834699</v>
      </c>
      <c r="AM44" s="3">
        <f t="shared" ref="AM44:AP44" si="27">AL44+AM43</f>
        <v>-440017.9302045012</v>
      </c>
      <c r="AN44" s="3">
        <f t="shared" si="27"/>
        <v>-441998.01089042146</v>
      </c>
      <c r="AO44" s="3">
        <f t="shared" si="27"/>
        <v>-444031.2017405174</v>
      </c>
      <c r="AP44" s="3">
        <f t="shared" si="27"/>
        <v>-446029.34214834974</v>
      </c>
      <c r="AQ44" s="3">
        <f>AP44+AQ43</f>
        <v>-448081.07712223212</v>
      </c>
      <c r="AR44" s="3">
        <f>AQ44+AR43</f>
        <v>-449963.01764614548</v>
      </c>
      <c r="AS44" s="3">
        <f>AR44</f>
        <v>-449963.01764614548</v>
      </c>
      <c r="AT44" s="3"/>
      <c r="AU44" s="3"/>
      <c r="AV44" s="3"/>
      <c r="AW44" s="78"/>
      <c r="AX44" s="3"/>
      <c r="AY44" s="3"/>
      <c r="AZ44" s="3"/>
      <c r="BA44" s="3"/>
      <c r="BB44" s="3"/>
      <c r="BC44" s="3"/>
      <c r="BD44" s="3"/>
      <c r="BE44" s="3"/>
    </row>
    <row r="45" spans="1:57" ht="15.75" customHeight="1">
      <c r="A45" s="61" t="s">
        <v>281</v>
      </c>
      <c r="B45" s="11">
        <v>3</v>
      </c>
      <c r="C45" s="118" t="s">
        <v>254</v>
      </c>
      <c r="D45" s="24"/>
      <c r="E45" s="24"/>
      <c r="F45" s="24"/>
      <c r="G45" s="24"/>
      <c r="H45" s="24"/>
      <c r="I45" s="24"/>
      <c r="J45" s="24"/>
      <c r="K45" s="24"/>
      <c r="L45" s="24"/>
      <c r="M45" s="90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78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78"/>
      <c r="AL45" s="3"/>
      <c r="AM45" s="3"/>
      <c r="AN45" s="3"/>
      <c r="AO45" s="3"/>
      <c r="AP45" s="3"/>
      <c r="AQ45" s="3"/>
      <c r="AR45" s="3"/>
      <c r="AS45" s="26">
        <f>AS285</f>
        <v>2186682.8165388908</v>
      </c>
      <c r="AT45" s="3"/>
      <c r="AU45" s="3"/>
      <c r="AV45" s="3"/>
      <c r="AW45" s="78"/>
      <c r="AX45" s="3"/>
      <c r="AY45" s="3"/>
      <c r="AZ45" s="3"/>
      <c r="BA45" s="3"/>
      <c r="BB45" s="3"/>
      <c r="BC45" s="3"/>
      <c r="BD45" s="3"/>
      <c r="BE45" s="3"/>
    </row>
    <row r="46" spans="1:57" ht="15.75" customHeight="1">
      <c r="A46" s="61" t="s">
        <v>281</v>
      </c>
      <c r="B46" s="11">
        <v>3</v>
      </c>
      <c r="C46" s="118" t="s">
        <v>268</v>
      </c>
      <c r="D46" s="24"/>
      <c r="E46" s="24"/>
      <c r="F46" s="24"/>
      <c r="G46" s="24"/>
      <c r="H46" s="24"/>
      <c r="I46" s="24"/>
      <c r="J46" s="24"/>
      <c r="K46" s="24"/>
      <c r="L46" s="24"/>
      <c r="M46" s="90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78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78"/>
      <c r="AL46" s="3"/>
      <c r="AM46" s="3"/>
      <c r="AN46" s="3"/>
      <c r="AO46" s="3"/>
      <c r="AP46" s="3"/>
      <c r="AQ46" s="3"/>
      <c r="AR46" s="3"/>
      <c r="AS46" s="3">
        <f>SUM(AS44:AS45)</f>
        <v>1736719.7988927453</v>
      </c>
      <c r="AT46" s="3"/>
      <c r="AU46" s="3"/>
      <c r="AV46" s="3"/>
      <c r="AW46" s="78"/>
      <c r="AX46" s="3"/>
      <c r="AY46" s="3"/>
      <c r="AZ46" s="3"/>
      <c r="BA46" s="3"/>
      <c r="BB46" s="3"/>
      <c r="BC46" s="3"/>
      <c r="BD46" s="3"/>
      <c r="BE46" s="3"/>
    </row>
    <row r="47" spans="1:57" ht="15.75" customHeight="1">
      <c r="A47" s="61"/>
      <c r="B47" s="25"/>
      <c r="C47" s="118"/>
      <c r="D47" s="24"/>
      <c r="E47" s="24"/>
      <c r="F47" s="24"/>
      <c r="G47" s="24"/>
      <c r="H47" s="24"/>
      <c r="I47" s="24"/>
      <c r="J47" s="24"/>
      <c r="K47" s="24"/>
      <c r="L47" s="24"/>
      <c r="M47" s="90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78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78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78"/>
      <c r="AX47" s="3"/>
      <c r="AY47" s="3"/>
      <c r="AZ47" s="3"/>
      <c r="BA47" s="3"/>
      <c r="BB47" s="3"/>
      <c r="BC47" s="3"/>
      <c r="BD47" s="3"/>
      <c r="BE47" s="3"/>
    </row>
    <row r="48" spans="1:57" ht="15.75" customHeight="1">
      <c r="A48" s="61" t="s">
        <v>281</v>
      </c>
      <c r="B48" s="11">
        <v>4</v>
      </c>
      <c r="C48" s="117" t="s">
        <v>256</v>
      </c>
      <c r="D48" s="24"/>
      <c r="E48" s="24"/>
      <c r="F48" s="24"/>
      <c r="G48" s="24"/>
      <c r="H48" s="24"/>
      <c r="I48" s="24"/>
      <c r="J48" s="24"/>
      <c r="K48" s="24"/>
      <c r="L48" s="24"/>
      <c r="M48" s="90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78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78"/>
      <c r="AL48" s="3">
        <f>DEF!AP23</f>
        <v>13720.811526740901</v>
      </c>
      <c r="AM48" s="3">
        <f>DEF!AQ23</f>
        <v>-194827.50438180147</v>
      </c>
      <c r="AN48" s="3">
        <f>DEF!AR23</f>
        <v>-25305.869462560862</v>
      </c>
      <c r="AO48" s="3">
        <f>DEF!AS23</f>
        <v>-205161.64165032795</v>
      </c>
      <c r="AP48" s="3">
        <f>DEF!AT23</f>
        <v>-51988.755755625665</v>
      </c>
      <c r="AQ48" s="3">
        <f>DEF!AU23</f>
        <v>-248838.68834051257</v>
      </c>
      <c r="AR48" s="3">
        <f>DEF!AV23</f>
        <v>-201417.35642304784</v>
      </c>
      <c r="AS48" s="3">
        <f>DEF!AW23</f>
        <v>-173056.0611522682</v>
      </c>
      <c r="AT48" s="3">
        <f>DEF!AX23</f>
        <v>-98890.019221728202</v>
      </c>
      <c r="AU48" s="3">
        <f>DEF!AY23</f>
        <v>-237225.47335967189</v>
      </c>
      <c r="AV48" s="3">
        <f>DEF!AZ23</f>
        <v>-273073.54273459897</v>
      </c>
      <c r="AW48" s="78">
        <f>DEF!BA23</f>
        <v>-316625.72416264052</v>
      </c>
      <c r="AX48" s="3"/>
      <c r="AY48" s="3"/>
      <c r="AZ48" s="3"/>
      <c r="BA48" s="3"/>
      <c r="BB48" s="3"/>
      <c r="BC48" s="3"/>
      <c r="BD48" s="3"/>
      <c r="BE48" s="3"/>
    </row>
    <row r="49" spans="1:57" ht="15.75" customHeight="1">
      <c r="A49" s="61" t="s">
        <v>281</v>
      </c>
      <c r="B49" s="11">
        <v>4</v>
      </c>
      <c r="C49" s="118" t="s">
        <v>23</v>
      </c>
      <c r="D49" s="24"/>
      <c r="E49" s="24"/>
      <c r="F49" s="24"/>
      <c r="G49" s="24"/>
      <c r="H49" s="24"/>
      <c r="I49" s="24"/>
      <c r="J49" s="24"/>
      <c r="K49" s="24"/>
      <c r="L49" s="24"/>
      <c r="M49" s="90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78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78"/>
      <c r="AL49" s="3">
        <f>AL48/2*AL$257</f>
        <v>32.243907087841116</v>
      </c>
      <c r="AM49" s="3">
        <f t="shared" ref="AM49:AW49" si="28">(AL50+AM48/2)*AM$257</f>
        <v>-393.20527475823837</v>
      </c>
      <c r="AN49" s="3">
        <f t="shared" si="28"/>
        <v>-873.54265029305134</v>
      </c>
      <c r="AO49" s="3">
        <f t="shared" si="28"/>
        <v>-1427.0482809394448</v>
      </c>
      <c r="AP49" s="3">
        <f t="shared" si="28"/>
        <v>-1981.0356036509927</v>
      </c>
      <c r="AQ49" s="3">
        <f t="shared" si="28"/>
        <v>-2726.0745022633719</v>
      </c>
      <c r="AR49" s="3">
        <f t="shared" si="28"/>
        <v>-3446.0117524578004</v>
      </c>
      <c r="AS49" s="3">
        <f t="shared" si="28"/>
        <v>-3943.5306659601238</v>
      </c>
      <c r="AT49" s="3">
        <f t="shared" si="28"/>
        <v>-4834.5287763087117</v>
      </c>
      <c r="AU49" s="3">
        <f t="shared" si="28"/>
        <v>-5163.485165047995</v>
      </c>
      <c r="AV49" s="3">
        <f t="shared" si="28"/>
        <v>-6337.1341934107804</v>
      </c>
      <c r="AW49" s="78">
        <f t="shared" si="28"/>
        <v>-7353.3342323794295</v>
      </c>
      <c r="AX49" s="3">
        <f t="shared" ref="AX49:BD49" si="29">AW50*AX$257</f>
        <v>-5948.2958856944333</v>
      </c>
      <c r="AY49" s="3">
        <f t="shared" si="29"/>
        <v>-5965.545943762947</v>
      </c>
      <c r="AZ49" s="3">
        <f t="shared" si="29"/>
        <v>-5776.540991586071</v>
      </c>
      <c r="BA49" s="3">
        <f t="shared" si="29"/>
        <v>-5792.7153063625128</v>
      </c>
      <c r="BB49" s="3">
        <f t="shared" si="29"/>
        <v>-5601.4729481767454</v>
      </c>
      <c r="BC49" s="3">
        <f t="shared" si="29"/>
        <v>-5824.6190334752227</v>
      </c>
      <c r="BD49" s="3">
        <f t="shared" si="29"/>
        <v>-5840.9279667689534</v>
      </c>
      <c r="BE49" s="3"/>
    </row>
    <row r="50" spans="1:57" ht="15.75" customHeight="1">
      <c r="A50" s="61" t="s">
        <v>281</v>
      </c>
      <c r="B50" s="11">
        <v>4</v>
      </c>
      <c r="C50" s="117" t="s">
        <v>24</v>
      </c>
      <c r="D50" s="24"/>
      <c r="E50" s="24"/>
      <c r="F50" s="24"/>
      <c r="G50" s="24"/>
      <c r="H50" s="24"/>
      <c r="I50" s="24"/>
      <c r="J50" s="24"/>
      <c r="K50" s="24"/>
      <c r="L50" s="24"/>
      <c r="M50" s="90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78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78"/>
      <c r="AL50" s="3">
        <f>SUM(AL48:AL49)</f>
        <v>13753.055433828742</v>
      </c>
      <c r="AM50" s="3">
        <f>AL50+SUM(AM48:AM49)</f>
        <v>-181467.65422273098</v>
      </c>
      <c r="AN50" s="3">
        <f t="shared" ref="AN50" si="30">AM50+SUM(AN48:AN49)</f>
        <v>-207647.06633558491</v>
      </c>
      <c r="AO50" s="3">
        <f t="shared" ref="AO50:AW50" si="31">AN50+SUM(AO48:AO49)</f>
        <v>-414235.75626685226</v>
      </c>
      <c r="AP50" s="3">
        <f t="shared" si="31"/>
        <v>-468205.54762612889</v>
      </c>
      <c r="AQ50" s="3">
        <f t="shared" si="31"/>
        <v>-719770.31046890479</v>
      </c>
      <c r="AR50" s="3">
        <f t="shared" si="31"/>
        <v>-924633.67864441045</v>
      </c>
      <c r="AS50" s="3">
        <f t="shared" si="31"/>
        <v>-1101633.2704626387</v>
      </c>
      <c r="AT50" s="3">
        <f t="shared" si="31"/>
        <v>-1205357.8184606757</v>
      </c>
      <c r="AU50" s="3">
        <f t="shared" si="31"/>
        <v>-1447746.7769853955</v>
      </c>
      <c r="AV50" s="3">
        <f t="shared" si="31"/>
        <v>-1727157.4539134053</v>
      </c>
      <c r="AW50" s="78">
        <f t="shared" si="31"/>
        <v>-2051136.5123084253</v>
      </c>
      <c r="AX50" s="3">
        <f>AW50+AX49</f>
        <v>-2057084.8081941197</v>
      </c>
      <c r="AY50" s="3">
        <f t="shared" ref="AY50:BB50" si="32">AX50+AY49</f>
        <v>-2063050.3541378826</v>
      </c>
      <c r="AZ50" s="3">
        <f t="shared" si="32"/>
        <v>-2068826.8951294688</v>
      </c>
      <c r="BA50" s="3">
        <f t="shared" si="32"/>
        <v>-2074619.6104358314</v>
      </c>
      <c r="BB50" s="3">
        <f t="shared" si="32"/>
        <v>-2080221.0833840081</v>
      </c>
      <c r="BC50" s="3">
        <f>BB50+BC49</f>
        <v>-2086045.7024174833</v>
      </c>
      <c r="BD50" s="3">
        <f>BC50+BD49</f>
        <v>-2091886.6303842522</v>
      </c>
      <c r="BE50" s="3">
        <f>BD50</f>
        <v>-2091886.6303842522</v>
      </c>
    </row>
    <row r="51" spans="1:57" ht="15.75" customHeight="1">
      <c r="A51" s="61" t="s">
        <v>281</v>
      </c>
      <c r="B51" s="11">
        <v>4</v>
      </c>
      <c r="C51" s="118" t="s">
        <v>25</v>
      </c>
      <c r="D51" s="24"/>
      <c r="E51" s="24"/>
      <c r="F51" s="24"/>
      <c r="G51" s="24"/>
      <c r="H51" s="24"/>
      <c r="I51" s="24"/>
      <c r="J51" s="24"/>
      <c r="K51" s="24"/>
      <c r="L51" s="24"/>
      <c r="M51" s="90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78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78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78"/>
      <c r="AX51" s="3"/>
      <c r="AY51" s="3"/>
      <c r="AZ51" s="3"/>
      <c r="BA51" s="3"/>
      <c r="BB51" s="3"/>
      <c r="BC51" s="3"/>
      <c r="BD51" s="3"/>
      <c r="BE51" s="26">
        <f>BE296</f>
        <v>2470.1919443197448</v>
      </c>
    </row>
    <row r="52" spans="1:57" ht="15.75" customHeight="1">
      <c r="A52" s="61" t="s">
        <v>281</v>
      </c>
      <c r="B52" s="11">
        <v>4</v>
      </c>
      <c r="C52" s="118" t="s">
        <v>269</v>
      </c>
      <c r="D52" s="24"/>
      <c r="E52" s="24"/>
      <c r="F52" s="24"/>
      <c r="G52" s="24"/>
      <c r="H52" s="24"/>
      <c r="I52" s="24"/>
      <c r="J52" s="24"/>
      <c r="K52" s="24"/>
      <c r="L52" s="24"/>
      <c r="M52" s="90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78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78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78"/>
      <c r="AX52" s="3"/>
      <c r="AY52" s="3"/>
      <c r="AZ52" s="3"/>
      <c r="BA52" s="3"/>
      <c r="BB52" s="3"/>
      <c r="BC52" s="3"/>
      <c r="BD52" s="3"/>
      <c r="BE52" s="3">
        <f>SUM(BE50:BE51)</f>
        <v>-2089416.4384399324</v>
      </c>
    </row>
    <row r="53" spans="1:57" ht="15.75" customHeight="1">
      <c r="A53" s="61"/>
      <c r="B53" s="11"/>
      <c r="C53" s="118"/>
      <c r="D53" s="24"/>
      <c r="E53" s="24"/>
      <c r="F53" s="24"/>
      <c r="G53" s="24"/>
      <c r="H53" s="24"/>
      <c r="I53" s="24"/>
      <c r="J53" s="24"/>
      <c r="K53" s="24"/>
      <c r="L53" s="24"/>
      <c r="M53" s="90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78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78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78"/>
      <c r="AX53" s="3"/>
      <c r="AY53" s="3"/>
      <c r="AZ53" s="3"/>
      <c r="BA53" s="3"/>
      <c r="BB53" s="3"/>
      <c r="BC53" s="3"/>
      <c r="BD53" s="3"/>
      <c r="BE53" s="3"/>
    </row>
    <row r="54" spans="1:57" ht="15.75" customHeight="1">
      <c r="A54" s="61"/>
      <c r="B54" s="25"/>
      <c r="C54" s="118"/>
      <c r="D54" s="24"/>
      <c r="E54" s="24"/>
      <c r="F54" s="24"/>
      <c r="G54" s="24"/>
      <c r="H54" s="24"/>
      <c r="I54" s="24"/>
      <c r="J54" s="24"/>
      <c r="K54" s="24"/>
      <c r="L54" s="24"/>
      <c r="M54" s="90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78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78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78"/>
      <c r="AX54" s="3"/>
      <c r="AY54" s="3"/>
      <c r="AZ54" s="3"/>
      <c r="BA54" s="3"/>
      <c r="BB54" s="3"/>
      <c r="BC54" s="3"/>
      <c r="BD54" s="3"/>
      <c r="BE54" s="3"/>
    </row>
    <row r="55" spans="1:57" ht="15.75" customHeight="1">
      <c r="A55" s="61" t="s">
        <v>282</v>
      </c>
      <c r="B55" s="11">
        <v>1</v>
      </c>
      <c r="C55" s="117" t="s">
        <v>256</v>
      </c>
      <c r="D55" s="3">
        <f>DEF!F33</f>
        <v>58326.192149967072</v>
      </c>
      <c r="E55" s="3">
        <f>DEF!G33</f>
        <v>-115967.74654849712</v>
      </c>
      <c r="F55" s="3">
        <f>DEF!H33</f>
        <v>-229593.65172427567</v>
      </c>
      <c r="G55" s="3">
        <f>DEF!I33</f>
        <v>-261090.2952800882</v>
      </c>
      <c r="H55" s="3">
        <f>DEF!J33</f>
        <v>103930.85591404093</v>
      </c>
      <c r="I55" s="3">
        <f>DEF!K33</f>
        <v>223170.14706456242</v>
      </c>
      <c r="J55" s="3">
        <f>DEF!L33</f>
        <v>100834.17966815643</v>
      </c>
      <c r="K55" s="3">
        <f>DEF!M33</f>
        <v>-367629.52394775953</v>
      </c>
      <c r="L55" s="3">
        <f>DEF!N33</f>
        <v>217792.15711984085</v>
      </c>
      <c r="M55" s="78">
        <f>DEF!O33</f>
        <v>-3046.6584190391004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78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78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78"/>
      <c r="AX55" s="3"/>
      <c r="AY55" s="3"/>
      <c r="AZ55" s="3"/>
      <c r="BA55" s="3"/>
      <c r="BB55" s="3"/>
      <c r="BC55" s="3"/>
      <c r="BD55" s="3"/>
      <c r="BE55" s="3"/>
    </row>
    <row r="56" spans="1:57" ht="15.75" customHeight="1">
      <c r="A56" s="61" t="s">
        <v>282</v>
      </c>
      <c r="B56" s="11">
        <v>1</v>
      </c>
      <c r="C56" s="118" t="s">
        <v>23</v>
      </c>
      <c r="D56" s="24">
        <f>D55/2*D$257</f>
        <v>85.059030218701977</v>
      </c>
      <c r="E56" s="24">
        <f t="shared" ref="E56:M56" si="33">(D57+E55/2)*E$257</f>
        <v>1.2465188923168837</v>
      </c>
      <c r="F56" s="24">
        <f t="shared" si="33"/>
        <v>-502.69355124204083</v>
      </c>
      <c r="G56" s="24">
        <f t="shared" si="33"/>
        <v>-1219.7404968145274</v>
      </c>
      <c r="H56" s="24">
        <f t="shared" si="33"/>
        <v>-1493.9886058344568</v>
      </c>
      <c r="I56" s="24">
        <f t="shared" si="33"/>
        <v>-907.03716046564966</v>
      </c>
      <c r="J56" s="24">
        <f t="shared" si="33"/>
        <v>-524.53368856637371</v>
      </c>
      <c r="K56" s="24">
        <f t="shared" si="33"/>
        <v>-926.30030605147761</v>
      </c>
      <c r="L56" s="24">
        <f t="shared" si="33"/>
        <v>-1230.7576076922776</v>
      </c>
      <c r="M56" s="90">
        <f t="shared" si="33"/>
        <v>-835.40928198338429</v>
      </c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78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78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78"/>
      <c r="AX56" s="3"/>
      <c r="AY56" s="3"/>
      <c r="AZ56" s="3"/>
      <c r="BA56" s="3"/>
      <c r="BB56" s="3"/>
      <c r="BC56" s="3"/>
      <c r="BD56" s="3"/>
      <c r="BE56" s="3"/>
    </row>
    <row r="57" spans="1:57" ht="15.75" customHeight="1">
      <c r="A57" s="61" t="s">
        <v>282</v>
      </c>
      <c r="B57" s="11">
        <v>1</v>
      </c>
      <c r="C57" s="117" t="s">
        <v>24</v>
      </c>
      <c r="D57" s="24">
        <f>D55+D56</f>
        <v>58411.251180185776</v>
      </c>
      <c r="E57" s="24">
        <f>D57+SUM(E55:E56)</f>
        <v>-57555.248849419018</v>
      </c>
      <c r="F57" s="24">
        <f t="shared" ref="F57" si="34">E57+SUM(F55:F56)</f>
        <v>-287651.59412493673</v>
      </c>
      <c r="G57" s="24">
        <f t="shared" ref="G57:M57" si="35">F57+SUM(G55:G56)</f>
        <v>-549961.62990183942</v>
      </c>
      <c r="H57" s="24">
        <f t="shared" si="35"/>
        <v>-447524.76259363291</v>
      </c>
      <c r="I57" s="24">
        <f t="shared" si="35"/>
        <v>-225261.65268953613</v>
      </c>
      <c r="J57" s="24">
        <f t="shared" si="35"/>
        <v>-124952.00670994607</v>
      </c>
      <c r="K57" s="24">
        <f t="shared" si="35"/>
        <v>-493507.83096375712</v>
      </c>
      <c r="L57" s="24">
        <f t="shared" si="35"/>
        <v>-276946.43145160854</v>
      </c>
      <c r="M57" s="90">
        <f t="shared" si="35"/>
        <v>-280828.49915263103</v>
      </c>
      <c r="N57" s="3">
        <f>M57</f>
        <v>-280828.49915263103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78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78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78"/>
      <c r="AX57" s="3"/>
      <c r="AY57" s="3"/>
      <c r="AZ57" s="3"/>
      <c r="BA57" s="3"/>
      <c r="BB57" s="3"/>
      <c r="BC57" s="3"/>
      <c r="BD57" s="3"/>
      <c r="BE57" s="3"/>
    </row>
    <row r="58" spans="1:57" ht="15.75" customHeight="1">
      <c r="A58" s="61" t="s">
        <v>282</v>
      </c>
      <c r="B58" s="11">
        <v>1</v>
      </c>
      <c r="C58" s="118" t="s">
        <v>254</v>
      </c>
      <c r="D58" s="24"/>
      <c r="E58" s="24"/>
      <c r="F58" s="24"/>
      <c r="G58" s="24"/>
      <c r="H58" s="24"/>
      <c r="I58" s="24"/>
      <c r="J58" s="24"/>
      <c r="K58" s="24"/>
      <c r="L58" s="24"/>
      <c r="M58" s="90"/>
      <c r="N58" s="26">
        <f>SUM(N264:N264)</f>
        <v>694780.39629818243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78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78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78"/>
      <c r="AX58" s="3"/>
      <c r="AY58" s="3"/>
      <c r="AZ58" s="3"/>
      <c r="BA58" s="3"/>
      <c r="BB58" s="3"/>
      <c r="BC58" s="3"/>
      <c r="BD58" s="3"/>
      <c r="BE58" s="3"/>
    </row>
    <row r="59" spans="1:57" ht="15.75" customHeight="1">
      <c r="A59" s="61" t="s">
        <v>282</v>
      </c>
      <c r="B59" s="11">
        <v>1</v>
      </c>
      <c r="C59" s="118" t="s">
        <v>266</v>
      </c>
      <c r="D59" s="24"/>
      <c r="E59" s="24"/>
      <c r="F59" s="24"/>
      <c r="G59" s="24"/>
      <c r="H59" s="24"/>
      <c r="I59" s="24"/>
      <c r="J59" s="24"/>
      <c r="K59" s="24"/>
      <c r="L59" s="24"/>
      <c r="M59" s="90"/>
      <c r="N59" s="3">
        <f>SUM(N57:N58)</f>
        <v>413951.8971455514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78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78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78"/>
      <c r="AX59" s="3"/>
      <c r="AY59" s="3"/>
      <c r="AZ59" s="3"/>
      <c r="BA59" s="3"/>
      <c r="BB59" s="3"/>
      <c r="BC59" s="3"/>
      <c r="BD59" s="3"/>
      <c r="BE59" s="3"/>
    </row>
    <row r="60" spans="1:57" ht="15.75" customHeight="1">
      <c r="A60" s="61"/>
      <c r="B60" s="11"/>
      <c r="C60" s="118"/>
      <c r="D60" s="24"/>
      <c r="E60" s="24"/>
      <c r="F60" s="24"/>
      <c r="G60" s="24"/>
      <c r="H60" s="24"/>
      <c r="I60" s="24"/>
      <c r="J60" s="24"/>
      <c r="K60" s="24"/>
      <c r="L60" s="24"/>
      <c r="M60" s="90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8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78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78"/>
      <c r="AX60" s="3"/>
      <c r="AY60" s="3"/>
      <c r="AZ60" s="3"/>
      <c r="BA60" s="3"/>
      <c r="BB60" s="3"/>
      <c r="BC60" s="3"/>
      <c r="BD60" s="3"/>
      <c r="BE60" s="3"/>
    </row>
    <row r="61" spans="1:57" ht="15.75" customHeight="1">
      <c r="A61" s="61" t="s">
        <v>282</v>
      </c>
      <c r="B61" s="11">
        <v>2</v>
      </c>
      <c r="C61" s="117" t="s">
        <v>256</v>
      </c>
      <c r="D61" s="24"/>
      <c r="E61" s="24"/>
      <c r="F61" s="24"/>
      <c r="G61" s="24"/>
      <c r="H61" s="24"/>
      <c r="I61" s="24"/>
      <c r="J61" s="24"/>
      <c r="K61" s="24"/>
      <c r="L61" s="24"/>
      <c r="M61" s="87"/>
      <c r="N61" s="3">
        <f>DEF!P33</f>
        <v>279873.82829793822</v>
      </c>
      <c r="O61" s="3">
        <f>DEF!Q33</f>
        <v>263828.98771436932</v>
      </c>
      <c r="P61" s="3">
        <f>DEF!R33+DEF!S33</f>
        <v>19349.618142214022</v>
      </c>
      <c r="Q61" s="3">
        <f>DEF!T33+DEF!U33</f>
        <v>-366367.88629610126</v>
      </c>
      <c r="R61" s="3">
        <f>DEF!V33</f>
        <v>-121235.5410286379</v>
      </c>
      <c r="S61" s="3">
        <f>DEF!W33</f>
        <v>-123294.80376138352</v>
      </c>
      <c r="T61" s="3">
        <f>DEF!X33</f>
        <v>-1747.73071516864</v>
      </c>
      <c r="U61" s="3">
        <f>DEF!Y33</f>
        <v>-27077.829478119966</v>
      </c>
      <c r="V61" s="3">
        <f>DEF!Z33</f>
        <v>-65084.942524620332</v>
      </c>
      <c r="W61" s="3">
        <f>DEF!AA33</f>
        <v>-197995.79105519271</v>
      </c>
      <c r="X61" s="3">
        <f>DEF!AB33</f>
        <v>396806.49103528727</v>
      </c>
      <c r="Y61" s="78">
        <f>DEF!AC33</f>
        <v>209260.20004860731</v>
      </c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78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78"/>
      <c r="AX61" s="3"/>
      <c r="AY61" s="3"/>
      <c r="AZ61" s="3"/>
      <c r="BA61" s="3"/>
      <c r="BB61" s="3"/>
      <c r="BC61" s="3"/>
      <c r="BD61" s="3"/>
      <c r="BE61" s="3"/>
    </row>
    <row r="62" spans="1:57" ht="15.75" customHeight="1">
      <c r="A62" s="61" t="s">
        <v>282</v>
      </c>
      <c r="B62" s="11">
        <v>2</v>
      </c>
      <c r="C62" s="118" t="s">
        <v>23</v>
      </c>
      <c r="D62" s="24"/>
      <c r="E62" s="24"/>
      <c r="F62" s="24"/>
      <c r="G62" s="24"/>
      <c r="H62" s="24"/>
      <c r="I62" s="24"/>
      <c r="J62" s="24"/>
      <c r="K62" s="24"/>
      <c r="L62" s="24"/>
      <c r="M62" s="90"/>
      <c r="N62" s="3">
        <f>N61/2*N$257</f>
        <v>475.78550810649494</v>
      </c>
      <c r="O62" s="3">
        <f t="shared" ref="O62:Y62" si="36">(N63+O61/2)*O$257</f>
        <v>1401.6979660549798</v>
      </c>
      <c r="P62" s="3">
        <f t="shared" si="36"/>
        <v>1832.3418582400011</v>
      </c>
      <c r="Q62" s="3">
        <f t="shared" si="36"/>
        <v>1380.8819388199404</v>
      </c>
      <c r="R62" s="3">
        <f t="shared" si="36"/>
        <v>494.05119615362958</v>
      </c>
      <c r="S62" s="3">
        <f t="shared" si="36"/>
        <v>69.790908299276296</v>
      </c>
      <c r="T62" s="3">
        <f t="shared" si="36"/>
        <v>-155.0344064886402</v>
      </c>
      <c r="U62" s="3">
        <f t="shared" si="36"/>
        <v>-190.18866047492557</v>
      </c>
      <c r="V62" s="3">
        <f t="shared" si="36"/>
        <v>-374.05620748256104</v>
      </c>
      <c r="W62" s="3">
        <f t="shared" si="36"/>
        <v>-872.53002278074962</v>
      </c>
      <c r="X62" s="3">
        <f t="shared" si="36"/>
        <v>-521.68719941272468</v>
      </c>
      <c r="Y62" s="78">
        <f t="shared" si="36"/>
        <v>611.33454696551439</v>
      </c>
      <c r="Z62" s="3">
        <f t="shared" ref="Z62:AF62" si="37">Y63*Z$257</f>
        <v>1081.867951220768</v>
      </c>
      <c r="AA62" s="3">
        <f t="shared" si="37"/>
        <v>1086.1954230256511</v>
      </c>
      <c r="AB62" s="3">
        <f t="shared" si="37"/>
        <v>1063.2766995998097</v>
      </c>
      <c r="AC62" s="3">
        <f t="shared" si="37"/>
        <v>1149.5329770919604</v>
      </c>
      <c r="AD62" s="3">
        <f t="shared" si="37"/>
        <v>1126.876229510134</v>
      </c>
      <c r="AE62" s="3">
        <f t="shared" si="37"/>
        <v>1159.0938957596893</v>
      </c>
      <c r="AF62" s="3">
        <f t="shared" si="37"/>
        <v>1219.3888563181599</v>
      </c>
      <c r="AG62" s="3"/>
      <c r="AH62" s="3"/>
      <c r="AI62" s="3"/>
      <c r="AJ62" s="3"/>
      <c r="AK62" s="78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78"/>
      <c r="AX62" s="3"/>
      <c r="AY62" s="3"/>
      <c r="AZ62" s="3"/>
      <c r="BA62" s="3"/>
      <c r="BB62" s="3"/>
      <c r="BC62" s="3"/>
      <c r="BD62" s="3"/>
      <c r="BE62" s="3"/>
    </row>
    <row r="63" spans="1:57" ht="15.75" customHeight="1">
      <c r="A63" s="61" t="s">
        <v>282</v>
      </c>
      <c r="B63" s="11">
        <v>2</v>
      </c>
      <c r="C63" s="117" t="s">
        <v>24</v>
      </c>
      <c r="D63" s="24"/>
      <c r="E63" s="24"/>
      <c r="F63" s="24"/>
      <c r="G63" s="24"/>
      <c r="H63" s="24"/>
      <c r="I63" s="24"/>
      <c r="J63" s="24"/>
      <c r="K63" s="24"/>
      <c r="L63" s="24"/>
      <c r="M63" s="90"/>
      <c r="N63" s="3">
        <f>SUM(N61:N62)</f>
        <v>280349.61380604474</v>
      </c>
      <c r="O63" s="3">
        <f>N63+SUM(O61:O62)</f>
        <v>545580.29948646901</v>
      </c>
      <c r="P63" s="3">
        <f t="shared" ref="P63" si="38">O63+SUM(P61:P62)</f>
        <v>566762.25948692299</v>
      </c>
      <c r="Q63" s="3">
        <f t="shared" ref="Q63:Y63" si="39">P63+SUM(Q61:Q62)</f>
        <v>201775.25512964168</v>
      </c>
      <c r="R63" s="3">
        <f t="shared" si="39"/>
        <v>81033.765297157399</v>
      </c>
      <c r="S63" s="3">
        <f t="shared" si="39"/>
        <v>-42191.24755592685</v>
      </c>
      <c r="T63" s="3">
        <f t="shared" si="39"/>
        <v>-44094.012677584127</v>
      </c>
      <c r="U63" s="3">
        <f t="shared" si="39"/>
        <v>-71362.030816179016</v>
      </c>
      <c r="V63" s="3">
        <f t="shared" si="39"/>
        <v>-136821.02954828192</v>
      </c>
      <c r="W63" s="3">
        <f t="shared" si="39"/>
        <v>-335689.35062625539</v>
      </c>
      <c r="X63" s="3">
        <f t="shared" si="39"/>
        <v>60595.453209619154</v>
      </c>
      <c r="Y63" s="78">
        <f t="shared" si="39"/>
        <v>270466.98780519201</v>
      </c>
      <c r="Z63" s="3">
        <f>Y63+Z62</f>
        <v>271548.85575641278</v>
      </c>
      <c r="AA63" s="3">
        <f t="shared" ref="AA63:AD63" si="40">Z63+AA62</f>
        <v>272635.05117943842</v>
      </c>
      <c r="AB63" s="3">
        <f t="shared" si="40"/>
        <v>273698.32787903823</v>
      </c>
      <c r="AC63" s="3">
        <f t="shared" si="40"/>
        <v>274847.8608561302</v>
      </c>
      <c r="AD63" s="3">
        <f t="shared" si="40"/>
        <v>275974.73708564031</v>
      </c>
      <c r="AE63" s="3">
        <f>AD63+AE62</f>
        <v>277133.83098139998</v>
      </c>
      <c r="AF63" s="3">
        <f>AE63+AF62</f>
        <v>278353.21983771812</v>
      </c>
      <c r="AG63" s="3">
        <f>AF63</f>
        <v>278353.21983771812</v>
      </c>
      <c r="AH63" s="3"/>
      <c r="AI63" s="3"/>
      <c r="AJ63" s="3"/>
      <c r="AK63" s="78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78"/>
      <c r="AX63" s="3"/>
      <c r="AY63" s="3"/>
      <c r="AZ63" s="3"/>
      <c r="BA63" s="3"/>
      <c r="BB63" s="3"/>
      <c r="BC63" s="3"/>
      <c r="BD63" s="3"/>
      <c r="BE63" s="3"/>
    </row>
    <row r="64" spans="1:57" ht="15.75" customHeight="1">
      <c r="A64" s="61" t="s">
        <v>282</v>
      </c>
      <c r="B64" s="11">
        <v>2</v>
      </c>
      <c r="C64" s="118" t="s">
        <v>254</v>
      </c>
      <c r="D64" s="24"/>
      <c r="E64" s="24"/>
      <c r="F64" s="24"/>
      <c r="G64" s="24"/>
      <c r="H64" s="24"/>
      <c r="I64" s="24"/>
      <c r="J64" s="24"/>
      <c r="K64" s="24"/>
      <c r="L64" s="24"/>
      <c r="M64" s="90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78"/>
      <c r="Z64" s="3"/>
      <c r="AA64" s="3"/>
      <c r="AB64" s="3"/>
      <c r="AC64" s="3"/>
      <c r="AD64" s="3"/>
      <c r="AE64" s="3"/>
      <c r="AF64" s="3"/>
      <c r="AG64" s="26">
        <f>AG275</f>
        <v>928610.76471086429</v>
      </c>
      <c r="AH64" s="3"/>
      <c r="AI64" s="3"/>
      <c r="AJ64" s="3"/>
      <c r="AK64" s="78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78"/>
      <c r="AX64" s="3"/>
      <c r="AY64" s="3"/>
      <c r="AZ64" s="3"/>
      <c r="BA64" s="3"/>
      <c r="BB64" s="3"/>
      <c r="BC64" s="3"/>
      <c r="BD64" s="3"/>
      <c r="BE64" s="3"/>
    </row>
    <row r="65" spans="1:57" ht="15.75" customHeight="1">
      <c r="A65" s="61" t="s">
        <v>282</v>
      </c>
      <c r="B65" s="11">
        <v>2</v>
      </c>
      <c r="C65" s="118" t="s">
        <v>267</v>
      </c>
      <c r="D65" s="24"/>
      <c r="E65" s="24"/>
      <c r="F65" s="24"/>
      <c r="G65" s="24"/>
      <c r="H65" s="24"/>
      <c r="I65" s="24"/>
      <c r="J65" s="24"/>
      <c r="K65" s="24"/>
      <c r="L65" s="24"/>
      <c r="M65" s="90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78"/>
      <c r="Z65" s="3"/>
      <c r="AA65" s="3"/>
      <c r="AB65" s="3"/>
      <c r="AC65" s="3"/>
      <c r="AD65" s="3"/>
      <c r="AE65" s="3"/>
      <c r="AF65" s="3"/>
      <c r="AG65" s="3">
        <f>SUM(AG63:AG64)</f>
        <v>1206963.9845485825</v>
      </c>
      <c r="AH65" s="3"/>
      <c r="AI65" s="3"/>
      <c r="AJ65" s="3"/>
      <c r="AK65" s="78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78"/>
      <c r="AX65" s="3"/>
      <c r="AY65" s="3"/>
      <c r="AZ65" s="3"/>
      <c r="BA65" s="3"/>
      <c r="BB65" s="3"/>
      <c r="BC65" s="3"/>
      <c r="BD65" s="3"/>
      <c r="BE65" s="3"/>
    </row>
    <row r="66" spans="1:57" ht="15.75" customHeight="1">
      <c r="A66" s="61"/>
      <c r="B66" s="25"/>
      <c r="C66" s="118"/>
      <c r="D66" s="24"/>
      <c r="E66" s="24"/>
      <c r="F66" s="24"/>
      <c r="G66" s="24"/>
      <c r="H66" s="24"/>
      <c r="I66" s="24"/>
      <c r="J66" s="24"/>
      <c r="K66" s="24"/>
      <c r="L66" s="24"/>
      <c r="M66" s="90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78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78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78"/>
      <c r="AX66" s="3"/>
      <c r="AY66" s="3"/>
      <c r="AZ66" s="3"/>
      <c r="BA66" s="3"/>
      <c r="BB66" s="3"/>
      <c r="BC66" s="3"/>
      <c r="BD66" s="3"/>
      <c r="BE66" s="3"/>
    </row>
    <row r="67" spans="1:57" ht="15.75" customHeight="1">
      <c r="A67" s="61" t="s">
        <v>282</v>
      </c>
      <c r="B67" s="11">
        <v>3</v>
      </c>
      <c r="C67" s="117" t="s">
        <v>256</v>
      </c>
      <c r="D67" s="24"/>
      <c r="E67" s="24"/>
      <c r="F67" s="24"/>
      <c r="G67" s="24"/>
      <c r="H67" s="24"/>
      <c r="I67" s="24"/>
      <c r="J67" s="24"/>
      <c r="K67" s="24"/>
      <c r="L67" s="24"/>
      <c r="M67" s="90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78"/>
      <c r="Z67" s="3">
        <f>DEF!AD33</f>
        <v>447342.07009062776</v>
      </c>
      <c r="AA67" s="3">
        <f>DEF!AE33</f>
        <v>357486.64167652512</v>
      </c>
      <c r="AB67" s="3">
        <f>DEF!AF33</f>
        <v>257180.39007869735</v>
      </c>
      <c r="AC67" s="3">
        <f>DEF!AG33</f>
        <v>-66825.407699349336</v>
      </c>
      <c r="AD67" s="3">
        <f>DEF!AH33</f>
        <v>-45745.180296176579</v>
      </c>
      <c r="AE67" s="3">
        <f>DEF!AI33</f>
        <v>-38.361228471621871</v>
      </c>
      <c r="AF67" s="3">
        <f>DEF!AJ33</f>
        <v>-164289.3713263087</v>
      </c>
      <c r="AG67" s="3">
        <f>DEF!AK33</f>
        <v>158812.08994084504</v>
      </c>
      <c r="AH67" s="3">
        <f>DEF!AL33</f>
        <v>34400.888285818044</v>
      </c>
      <c r="AI67" s="3">
        <f>DEF!AM33</f>
        <v>124976.86233018478</v>
      </c>
      <c r="AJ67" s="3">
        <f>DEF!AN33</f>
        <v>115006.45655647106</v>
      </c>
      <c r="AK67" s="78">
        <f>DEF!AO33</f>
        <v>17523.183489369228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78"/>
      <c r="AX67" s="3"/>
      <c r="AY67" s="3"/>
      <c r="AZ67" s="3"/>
      <c r="BA67" s="3"/>
      <c r="BB67" s="3"/>
      <c r="BC67" s="3"/>
      <c r="BD67" s="3"/>
      <c r="BE67" s="3"/>
    </row>
    <row r="68" spans="1:57" ht="15.75" customHeight="1">
      <c r="A68" s="61" t="s">
        <v>282</v>
      </c>
      <c r="B68" s="11">
        <v>3</v>
      </c>
      <c r="C68" s="118" t="s">
        <v>23</v>
      </c>
      <c r="D68" s="24"/>
      <c r="E68" s="24"/>
      <c r="F68" s="24"/>
      <c r="G68" s="24"/>
      <c r="H68" s="24"/>
      <c r="I68" s="24"/>
      <c r="J68" s="24"/>
      <c r="K68" s="24"/>
      <c r="L68" s="24"/>
      <c r="M68" s="90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78"/>
      <c r="Z68" s="3">
        <f>Z67/2*Z$257</f>
        <v>894.68414018125554</v>
      </c>
      <c r="AA68" s="3">
        <f t="shared" ref="AA68:AK68" si="41">(Z69+AA67/2)*AA$257</f>
        <v>2507.9203002762861</v>
      </c>
      <c r="AB68" s="3">
        <f t="shared" si="41"/>
        <v>3653.6038938631405</v>
      </c>
      <c r="AC68" s="3">
        <f t="shared" si="41"/>
        <v>4349.7409465880837</v>
      </c>
      <c r="AD68" s="3">
        <f t="shared" si="41"/>
        <v>4033.2399184452183</v>
      </c>
      <c r="AE68" s="3">
        <f t="shared" si="41"/>
        <v>4052.4057942288582</v>
      </c>
      <c r="AF68" s="3">
        <f t="shared" si="41"/>
        <v>3901.687072590038</v>
      </c>
      <c r="AG68" s="3">
        <f t="shared" si="41"/>
        <v>3551.6404333285577</v>
      </c>
      <c r="AH68" s="3">
        <f t="shared" si="41"/>
        <v>4347.5002466667183</v>
      </c>
      <c r="AI68" s="3">
        <f t="shared" si="41"/>
        <v>4824.4707604506038</v>
      </c>
      <c r="AJ68" s="3">
        <f t="shared" si="41"/>
        <v>5505.8354207313332</v>
      </c>
      <c r="AK68" s="78">
        <f t="shared" si="41"/>
        <v>5709.1112958640388</v>
      </c>
      <c r="AL68" s="3">
        <f t="shared" ref="AL68:AR68" si="42">AK69*AL$257</f>
        <v>6030.8618799707974</v>
      </c>
      <c r="AM68" s="3">
        <f t="shared" si="42"/>
        <v>6059.2069308066611</v>
      </c>
      <c r="AN68" s="3">
        <f t="shared" si="42"/>
        <v>5828.6347691950068</v>
      </c>
      <c r="AO68" s="3">
        <f t="shared" si="42"/>
        <v>5984.9717062265263</v>
      </c>
      <c r="AP68" s="3">
        <f t="shared" si="42"/>
        <v>5881.7959983344035</v>
      </c>
      <c r="AQ68" s="3">
        <f t="shared" si="42"/>
        <v>6039.5588376675059</v>
      </c>
      <c r="AR68" s="3">
        <f t="shared" si="42"/>
        <v>5539.7459554233183</v>
      </c>
      <c r="AS68" s="3"/>
      <c r="AT68" s="3"/>
      <c r="AU68" s="3"/>
      <c r="AV68" s="3"/>
      <c r="AW68" s="78"/>
      <c r="AX68" s="3"/>
      <c r="AY68" s="3"/>
      <c r="AZ68" s="3"/>
      <c r="BA68" s="3"/>
      <c r="BB68" s="3"/>
      <c r="BC68" s="3"/>
      <c r="BD68" s="3"/>
      <c r="BE68" s="3"/>
    </row>
    <row r="69" spans="1:57" ht="15.75" customHeight="1">
      <c r="A69" s="61" t="s">
        <v>282</v>
      </c>
      <c r="B69" s="11">
        <v>3</v>
      </c>
      <c r="C69" s="117" t="s">
        <v>24</v>
      </c>
      <c r="D69" s="24"/>
      <c r="E69" s="24"/>
      <c r="F69" s="24"/>
      <c r="G69" s="24"/>
      <c r="H69" s="24"/>
      <c r="I69" s="24"/>
      <c r="J69" s="24"/>
      <c r="K69" s="24"/>
      <c r="L69" s="24"/>
      <c r="M69" s="90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78"/>
      <c r="Z69" s="3">
        <f>SUM(Z67:Z68)</f>
        <v>448236.75423080899</v>
      </c>
      <c r="AA69" s="3">
        <f>Z69+SUM(AA67:AA68)</f>
        <v>808231.31620761042</v>
      </c>
      <c r="AB69" s="3">
        <f t="shared" ref="AB69" si="43">AA69+SUM(AB67:AB68)</f>
        <v>1069065.3101801709</v>
      </c>
      <c r="AC69" s="3">
        <f t="shared" ref="AC69:AK69" si="44">AB69+SUM(AC67:AC68)</f>
        <v>1006589.6434274097</v>
      </c>
      <c r="AD69" s="3">
        <f t="shared" si="44"/>
        <v>964877.70304967836</v>
      </c>
      <c r="AE69" s="3">
        <f t="shared" si="44"/>
        <v>968891.74761543563</v>
      </c>
      <c r="AF69" s="3">
        <f t="shared" si="44"/>
        <v>808504.06336171692</v>
      </c>
      <c r="AG69" s="3">
        <f t="shared" si="44"/>
        <v>970867.79373589053</v>
      </c>
      <c r="AH69" s="3">
        <f t="shared" si="44"/>
        <v>1009616.1822683753</v>
      </c>
      <c r="AI69" s="3">
        <f t="shared" si="44"/>
        <v>1139417.5153590108</v>
      </c>
      <c r="AJ69" s="3">
        <f t="shared" si="44"/>
        <v>1259929.8073362131</v>
      </c>
      <c r="AK69" s="78">
        <f t="shared" si="44"/>
        <v>1283162.1021214463</v>
      </c>
      <c r="AL69" s="3">
        <f>AK69+AL68</f>
        <v>1289192.9640014172</v>
      </c>
      <c r="AM69" s="3">
        <f t="shared" ref="AM69:AP69" si="45">AL69+AM68</f>
        <v>1295252.1709322238</v>
      </c>
      <c r="AN69" s="3">
        <f t="shared" si="45"/>
        <v>1301080.8057014188</v>
      </c>
      <c r="AO69" s="3">
        <f t="shared" si="45"/>
        <v>1307065.7774076452</v>
      </c>
      <c r="AP69" s="3">
        <f t="shared" si="45"/>
        <v>1312947.5734059797</v>
      </c>
      <c r="AQ69" s="3">
        <f>AP69+AQ68</f>
        <v>1318987.1322436472</v>
      </c>
      <c r="AR69" s="3">
        <f>AQ69+AR68</f>
        <v>1324526.8781990705</v>
      </c>
      <c r="AS69" s="3">
        <f>AR69</f>
        <v>1324526.8781990705</v>
      </c>
      <c r="AT69" s="3"/>
      <c r="AU69" s="3"/>
      <c r="AV69" s="3"/>
      <c r="AW69" s="78"/>
      <c r="AX69" s="3"/>
      <c r="AY69" s="3"/>
      <c r="AZ69" s="3"/>
      <c r="BA69" s="3"/>
      <c r="BB69" s="3"/>
      <c r="BC69" s="3"/>
      <c r="BD69" s="3"/>
      <c r="BE69" s="3"/>
    </row>
    <row r="70" spans="1:57" ht="15.75" customHeight="1">
      <c r="A70" s="61" t="s">
        <v>282</v>
      </c>
      <c r="B70" s="11">
        <v>3</v>
      </c>
      <c r="C70" s="118" t="s">
        <v>254</v>
      </c>
      <c r="D70" s="24"/>
      <c r="E70" s="24"/>
      <c r="F70" s="24"/>
      <c r="G70" s="24"/>
      <c r="H70" s="24"/>
      <c r="I70" s="24"/>
      <c r="J70" s="24"/>
      <c r="K70" s="24"/>
      <c r="L70" s="24"/>
      <c r="M70" s="90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78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78"/>
      <c r="AL70" s="3"/>
      <c r="AM70" s="3"/>
      <c r="AN70" s="3"/>
      <c r="AO70" s="3"/>
      <c r="AP70" s="3"/>
      <c r="AQ70" s="3"/>
      <c r="AR70" s="3"/>
      <c r="AS70" s="26">
        <f>AS286</f>
        <v>3086387.5929386006</v>
      </c>
      <c r="AT70" s="3"/>
      <c r="AU70" s="3"/>
      <c r="AV70" s="3"/>
      <c r="AW70" s="78"/>
      <c r="AX70" s="3"/>
      <c r="AY70" s="3"/>
      <c r="AZ70" s="3"/>
      <c r="BA70" s="3"/>
      <c r="BB70" s="3"/>
      <c r="BC70" s="3"/>
      <c r="BD70" s="3"/>
      <c r="BE70" s="3"/>
    </row>
    <row r="71" spans="1:57" ht="15.75" customHeight="1">
      <c r="A71" s="61" t="s">
        <v>282</v>
      </c>
      <c r="B71" s="11">
        <v>3</v>
      </c>
      <c r="C71" s="118" t="s">
        <v>268</v>
      </c>
      <c r="D71" s="24"/>
      <c r="E71" s="24"/>
      <c r="F71" s="24"/>
      <c r="G71" s="24"/>
      <c r="H71" s="24"/>
      <c r="I71" s="24"/>
      <c r="J71" s="24"/>
      <c r="K71" s="24"/>
      <c r="L71" s="24"/>
      <c r="M71" s="90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78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78"/>
      <c r="AL71" s="3"/>
      <c r="AM71" s="3"/>
      <c r="AN71" s="3"/>
      <c r="AO71" s="3"/>
      <c r="AP71" s="3"/>
      <c r="AQ71" s="3"/>
      <c r="AR71" s="3"/>
      <c r="AS71" s="3">
        <f>SUM(AS69:AS70)</f>
        <v>4410914.4711376708</v>
      </c>
      <c r="AT71" s="3"/>
      <c r="AU71" s="3"/>
      <c r="AV71" s="3"/>
      <c r="AW71" s="78"/>
      <c r="AX71" s="3"/>
      <c r="AY71" s="3"/>
      <c r="AZ71" s="3"/>
      <c r="BA71" s="3"/>
      <c r="BB71" s="3"/>
      <c r="BC71" s="3"/>
      <c r="BD71" s="3"/>
      <c r="BE71" s="3"/>
    </row>
    <row r="72" spans="1:57" ht="15.75" customHeight="1">
      <c r="A72" s="61"/>
      <c r="B72" s="25"/>
      <c r="C72" s="118"/>
      <c r="D72" s="24"/>
      <c r="E72" s="24"/>
      <c r="F72" s="24"/>
      <c r="G72" s="24"/>
      <c r="H72" s="24"/>
      <c r="I72" s="24"/>
      <c r="J72" s="24"/>
      <c r="K72" s="24"/>
      <c r="L72" s="24"/>
      <c r="M72" s="90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78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7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78"/>
      <c r="AX72" s="3"/>
      <c r="AY72" s="3"/>
      <c r="AZ72" s="3"/>
      <c r="BA72" s="3"/>
      <c r="BB72" s="3"/>
      <c r="BC72" s="3"/>
      <c r="BD72" s="3"/>
      <c r="BE72" s="3"/>
    </row>
    <row r="73" spans="1:57" ht="15.75" customHeight="1">
      <c r="A73" s="61" t="s">
        <v>282</v>
      </c>
      <c r="B73" s="11">
        <v>4</v>
      </c>
      <c r="C73" s="117" t="s">
        <v>256</v>
      </c>
      <c r="D73" s="24"/>
      <c r="E73" s="24"/>
      <c r="F73" s="24"/>
      <c r="G73" s="24"/>
      <c r="H73" s="24"/>
      <c r="I73" s="24"/>
      <c r="J73" s="24"/>
      <c r="K73" s="24"/>
      <c r="L73" s="24"/>
      <c r="M73" s="90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78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78"/>
      <c r="AL73" s="3">
        <f>DEF!AP33</f>
        <v>537089.46337882848</v>
      </c>
      <c r="AM73" s="3">
        <f>DEF!AQ33</f>
        <v>84506.454132199753</v>
      </c>
      <c r="AN73" s="3">
        <f>DEF!AR33</f>
        <v>296944.49705085298</v>
      </c>
      <c r="AO73" s="3">
        <f>DEF!AS33</f>
        <v>-277255.79634380667</v>
      </c>
      <c r="AP73" s="3">
        <f>DEF!AT33</f>
        <v>-91255.421103514731</v>
      </c>
      <c r="AQ73" s="3">
        <f>DEF!AU33</f>
        <v>-114294.73987076338</v>
      </c>
      <c r="AR73" s="3">
        <f>DEF!AV33</f>
        <v>39500.194620790891</v>
      </c>
      <c r="AS73" s="3">
        <f>DEF!AW33</f>
        <v>278393.37651263876</v>
      </c>
      <c r="AT73" s="3">
        <f>DEF!AX33</f>
        <v>513.4797421968542</v>
      </c>
      <c r="AU73" s="3">
        <f>DEF!AY33</f>
        <v>-83246.264199567959</v>
      </c>
      <c r="AV73" s="3">
        <f>DEF!AZ33</f>
        <v>-174737.20485293167</v>
      </c>
      <c r="AW73" s="78">
        <f>DEF!BA33</f>
        <v>-122827.73108505178</v>
      </c>
      <c r="AX73" s="3"/>
      <c r="AY73" s="3"/>
      <c r="AZ73" s="3"/>
      <c r="BA73" s="3"/>
      <c r="BB73" s="3"/>
      <c r="BC73" s="3"/>
      <c r="BD73" s="3"/>
      <c r="BE73" s="3"/>
    </row>
    <row r="74" spans="1:57" ht="15.75" customHeight="1">
      <c r="A74" s="61" t="s">
        <v>282</v>
      </c>
      <c r="B74" s="11">
        <v>4</v>
      </c>
      <c r="C74" s="118" t="s">
        <v>23</v>
      </c>
      <c r="D74" s="24"/>
      <c r="E74" s="24"/>
      <c r="F74" s="24"/>
      <c r="G74" s="24"/>
      <c r="H74" s="24"/>
      <c r="I74" s="24"/>
      <c r="J74" s="24"/>
      <c r="K74" s="24"/>
      <c r="L74" s="24"/>
      <c r="M74" s="90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78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78"/>
      <c r="AL74" s="3">
        <f>AL73/2*AL$257</f>
        <v>1262.1602389402469</v>
      </c>
      <c r="AM74" s="3">
        <f t="shared" ref="AM74:AW74" si="46">(AL75+AM73/2)*AM$257</f>
        <v>2728.8427982141825</v>
      </c>
      <c r="AN74" s="3">
        <f t="shared" si="46"/>
        <v>3483.2662608312412</v>
      </c>
      <c r="AO74" s="3">
        <f t="shared" si="46"/>
        <v>3621.9792141646326</v>
      </c>
      <c r="AP74" s="3">
        <f t="shared" si="46"/>
        <v>2730.3892028031037</v>
      </c>
      <c r="AQ74" s="3">
        <f t="shared" si="46"/>
        <v>2330.8589385130053</v>
      </c>
      <c r="AR74" s="3">
        <f t="shared" si="46"/>
        <v>1980.8966150721651</v>
      </c>
      <c r="AS74" s="3">
        <f t="shared" si="46"/>
        <v>2467.0219602188367</v>
      </c>
      <c r="AT74" s="3">
        <f t="shared" si="46"/>
        <v>3252.8587706037442</v>
      </c>
      <c r="AU74" s="3">
        <f t="shared" si="46"/>
        <v>2871.868935074101</v>
      </c>
      <c r="AV74" s="3">
        <f t="shared" si="46"/>
        <v>2441.0271377112981</v>
      </c>
      <c r="AW74" s="78">
        <f t="shared" si="46"/>
        <v>1809.2698400265219</v>
      </c>
      <c r="AX74" s="3">
        <f t="shared" ref="AX74:BD74" si="47">AW75*AX$257</f>
        <v>1172.5011688927295</v>
      </c>
      <c r="AY74" s="3">
        <f t="shared" si="47"/>
        <v>1175.9014222825185</v>
      </c>
      <c r="AZ74" s="3">
        <f t="shared" si="47"/>
        <v>1138.6456213586159</v>
      </c>
      <c r="BA74" s="3">
        <f t="shared" si="47"/>
        <v>1141.83382909842</v>
      </c>
      <c r="BB74" s="3">
        <f t="shared" si="47"/>
        <v>1104.1370008263279</v>
      </c>
      <c r="BC74" s="3">
        <f t="shared" si="47"/>
        <v>1148.1225474222092</v>
      </c>
      <c r="BD74" s="3">
        <f t="shared" si="47"/>
        <v>1151.3372905549913</v>
      </c>
      <c r="BE74" s="3"/>
    </row>
    <row r="75" spans="1:57" ht="15.75" customHeight="1">
      <c r="A75" s="61" t="s">
        <v>282</v>
      </c>
      <c r="B75" s="11">
        <v>4</v>
      </c>
      <c r="C75" s="117" t="s">
        <v>24</v>
      </c>
      <c r="D75" s="24"/>
      <c r="E75" s="24"/>
      <c r="F75" s="24"/>
      <c r="G75" s="24"/>
      <c r="H75" s="24"/>
      <c r="I75" s="24"/>
      <c r="J75" s="24"/>
      <c r="K75" s="24"/>
      <c r="L75" s="24"/>
      <c r="M75" s="90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78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78"/>
      <c r="AL75" s="3">
        <f>SUM(AL73:AL74)</f>
        <v>538351.62361776875</v>
      </c>
      <c r="AM75" s="3">
        <f>AL75+SUM(AM73:AM74)</f>
        <v>625586.92054818268</v>
      </c>
      <c r="AN75" s="3">
        <f t="shared" ref="AN75" si="48">AM75+SUM(AN73:AN74)</f>
        <v>926014.68385986693</v>
      </c>
      <c r="AO75" s="3">
        <f t="shared" ref="AO75:AW75" si="49">AN75+SUM(AO73:AO74)</f>
        <v>652380.86673022492</v>
      </c>
      <c r="AP75" s="3">
        <f t="shared" si="49"/>
        <v>563855.83482951333</v>
      </c>
      <c r="AQ75" s="3">
        <f t="shared" si="49"/>
        <v>451891.95389726292</v>
      </c>
      <c r="AR75" s="3">
        <f t="shared" si="49"/>
        <v>493373.04513312597</v>
      </c>
      <c r="AS75" s="3">
        <f t="shared" si="49"/>
        <v>774233.44360598363</v>
      </c>
      <c r="AT75" s="3">
        <f t="shared" si="49"/>
        <v>777999.78211878426</v>
      </c>
      <c r="AU75" s="3">
        <f t="shared" si="49"/>
        <v>697625.38685429038</v>
      </c>
      <c r="AV75" s="3">
        <f t="shared" si="49"/>
        <v>525329.20913907001</v>
      </c>
      <c r="AW75" s="78">
        <f t="shared" si="49"/>
        <v>404310.74789404473</v>
      </c>
      <c r="AX75" s="3">
        <f>AW75+AX74</f>
        <v>405483.24906293745</v>
      </c>
      <c r="AY75" s="3">
        <f t="shared" ref="AY75:BB75" si="50">AX75+AY74</f>
        <v>406659.15048521996</v>
      </c>
      <c r="AZ75" s="3">
        <f t="shared" si="50"/>
        <v>407797.79610657855</v>
      </c>
      <c r="BA75" s="3">
        <f t="shared" si="50"/>
        <v>408939.62993567699</v>
      </c>
      <c r="BB75" s="3">
        <f t="shared" si="50"/>
        <v>410043.76693650329</v>
      </c>
      <c r="BC75" s="3">
        <f>BB75+BC74</f>
        <v>411191.88948392548</v>
      </c>
      <c r="BD75" s="3">
        <f>BC75+BD74</f>
        <v>412343.22677448048</v>
      </c>
      <c r="BE75" s="3">
        <f>BD75</f>
        <v>412343.22677448048</v>
      </c>
    </row>
    <row r="76" spans="1:57" ht="15.75" customHeight="1">
      <c r="A76" s="61" t="s">
        <v>282</v>
      </c>
      <c r="B76" s="11">
        <v>4</v>
      </c>
      <c r="C76" s="118" t="s">
        <v>25</v>
      </c>
      <c r="D76" s="24"/>
      <c r="E76" s="24"/>
      <c r="F76" s="24"/>
      <c r="G76" s="24"/>
      <c r="H76" s="24"/>
      <c r="I76" s="24"/>
      <c r="J76" s="24"/>
      <c r="K76" s="24"/>
      <c r="L76" s="24"/>
      <c r="M76" s="90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78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78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78"/>
      <c r="AX76" s="3"/>
      <c r="AY76" s="3"/>
      <c r="AZ76" s="3"/>
      <c r="BA76" s="3"/>
      <c r="BB76" s="3"/>
      <c r="BC76" s="3"/>
      <c r="BD76" s="3"/>
      <c r="BE76" s="26">
        <f>BE297</f>
        <v>3441.2556542622747</v>
      </c>
    </row>
    <row r="77" spans="1:57" ht="15.75" customHeight="1">
      <c r="A77" s="61" t="s">
        <v>282</v>
      </c>
      <c r="B77" s="11">
        <v>4</v>
      </c>
      <c r="C77" s="118" t="s">
        <v>269</v>
      </c>
      <c r="D77" s="24"/>
      <c r="E77" s="24"/>
      <c r="F77" s="24"/>
      <c r="G77" s="24"/>
      <c r="H77" s="24"/>
      <c r="I77" s="24"/>
      <c r="J77" s="24"/>
      <c r="K77" s="24"/>
      <c r="L77" s="24"/>
      <c r="M77" s="90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78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78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78"/>
      <c r="AX77" s="3"/>
      <c r="AY77" s="3"/>
      <c r="AZ77" s="3"/>
      <c r="BA77" s="3"/>
      <c r="BB77" s="3"/>
      <c r="BC77" s="3"/>
      <c r="BD77" s="3"/>
      <c r="BE77" s="3">
        <f>SUM(BE75:BE76)</f>
        <v>415784.48242874275</v>
      </c>
    </row>
    <row r="78" spans="1:57" ht="15.75" customHeight="1">
      <c r="A78" s="61"/>
      <c r="B78" s="11"/>
      <c r="C78" s="118"/>
      <c r="D78" s="24"/>
      <c r="E78" s="24"/>
      <c r="F78" s="24"/>
      <c r="G78" s="24"/>
      <c r="H78" s="24"/>
      <c r="I78" s="24"/>
      <c r="J78" s="24"/>
      <c r="K78" s="24"/>
      <c r="L78" s="24"/>
      <c r="M78" s="90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78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78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78"/>
      <c r="AX78" s="3"/>
      <c r="AY78" s="3"/>
      <c r="AZ78" s="3"/>
      <c r="BA78" s="3"/>
      <c r="BB78" s="3"/>
      <c r="BC78" s="3"/>
      <c r="BD78" s="3"/>
      <c r="BE78" s="3"/>
    </row>
    <row r="79" spans="1:57" ht="15.75" customHeight="1">
      <c r="A79" s="61"/>
      <c r="B79" s="25"/>
      <c r="C79" s="118"/>
      <c r="D79" s="24"/>
      <c r="E79" s="24"/>
      <c r="F79" s="24"/>
      <c r="G79" s="24"/>
      <c r="H79" s="24"/>
      <c r="I79" s="24"/>
      <c r="J79" s="24"/>
      <c r="K79" s="24"/>
      <c r="L79" s="24"/>
      <c r="M79" s="90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78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7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78"/>
      <c r="AX79" s="3"/>
      <c r="AY79" s="3"/>
      <c r="AZ79" s="3"/>
      <c r="BA79" s="3"/>
      <c r="BB79" s="3"/>
      <c r="BC79" s="3"/>
      <c r="BD79" s="3"/>
      <c r="BE79" s="3"/>
    </row>
    <row r="80" spans="1:57" ht="15.75" customHeight="1">
      <c r="A80" s="61" t="s">
        <v>283</v>
      </c>
      <c r="B80" s="11">
        <v>1</v>
      </c>
      <c r="C80" s="117" t="s">
        <v>256</v>
      </c>
      <c r="D80" s="3">
        <f>DEF!F43</f>
        <v>49935.649311219691</v>
      </c>
      <c r="E80" s="3">
        <f>DEF!G43</f>
        <v>78875.045866021537</v>
      </c>
      <c r="F80" s="3">
        <f>DEF!H43</f>
        <v>101822.80911024375</v>
      </c>
      <c r="G80" s="3">
        <f>DEF!I43</f>
        <v>78116.686908816933</v>
      </c>
      <c r="H80" s="3">
        <f>DEF!J43</f>
        <v>2719.5425653284619</v>
      </c>
      <c r="I80" s="3">
        <f>DEF!K43</f>
        <v>587.82384124715827</v>
      </c>
      <c r="J80" s="3">
        <f>DEF!L43</f>
        <v>-90811.078013697668</v>
      </c>
      <c r="K80" s="3">
        <f>DEF!M43</f>
        <v>-473696.86699104228</v>
      </c>
      <c r="L80" s="3">
        <f>DEF!N43</f>
        <v>-424557.88695518981</v>
      </c>
      <c r="M80" s="78">
        <f>DEF!O43</f>
        <v>60767.968983161263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78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7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78"/>
      <c r="AX80" s="3"/>
      <c r="AY80" s="3"/>
      <c r="AZ80" s="3"/>
      <c r="BA80" s="3"/>
      <c r="BB80" s="3"/>
      <c r="BC80" s="3"/>
      <c r="BD80" s="3"/>
      <c r="BE80" s="3"/>
    </row>
    <row r="81" spans="1:57" ht="15.75" customHeight="1">
      <c r="A81" s="61" t="s">
        <v>283</v>
      </c>
      <c r="B81" s="11">
        <v>1</v>
      </c>
      <c r="C81" s="118" t="s">
        <v>23</v>
      </c>
      <c r="D81" s="24">
        <f>D80/2*D$257</f>
        <v>72.82282191219538</v>
      </c>
      <c r="E81" s="24">
        <f t="shared" ref="E81:M81" si="51">(D82+E80/2)*E$257</f>
        <v>260.88415227624944</v>
      </c>
      <c r="F81" s="24">
        <f t="shared" si="51"/>
        <v>525.16276956077536</v>
      </c>
      <c r="G81" s="24">
        <f t="shared" si="51"/>
        <v>789.1062593331244</v>
      </c>
      <c r="H81" s="24">
        <f t="shared" si="51"/>
        <v>935.27381544614536</v>
      </c>
      <c r="I81" s="24">
        <f t="shared" si="51"/>
        <v>848.73661785211254</v>
      </c>
      <c r="J81" s="24">
        <f t="shared" si="51"/>
        <v>810.25201509722785</v>
      </c>
      <c r="K81" s="24">
        <f t="shared" si="51"/>
        <v>-34.0791463645905</v>
      </c>
      <c r="L81" s="24">
        <f t="shared" si="51"/>
        <v>-1473.6677490379013</v>
      </c>
      <c r="M81" s="90">
        <f t="shared" si="51"/>
        <v>-1931.6693949281887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78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78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78"/>
      <c r="AX81" s="3"/>
      <c r="AY81" s="3"/>
      <c r="AZ81" s="3"/>
      <c r="BA81" s="3"/>
      <c r="BB81" s="3"/>
      <c r="BC81" s="3"/>
      <c r="BD81" s="3"/>
      <c r="BE81" s="3"/>
    </row>
    <row r="82" spans="1:57" ht="15.75" customHeight="1">
      <c r="A82" s="61" t="s">
        <v>283</v>
      </c>
      <c r="B82" s="11">
        <v>1</v>
      </c>
      <c r="C82" s="117" t="s">
        <v>24</v>
      </c>
      <c r="D82" s="24">
        <f>D80+D81</f>
        <v>50008.472133131887</v>
      </c>
      <c r="E82" s="24">
        <f>D82+SUM(E80:E81)</f>
        <v>129144.40215142968</v>
      </c>
      <c r="F82" s="24">
        <f t="shared" ref="F82" si="52">E82+SUM(F80:F81)</f>
        <v>231492.37403123418</v>
      </c>
      <c r="G82" s="24">
        <f t="shared" ref="G82:M82" si="53">F82+SUM(G80:G81)</f>
        <v>310398.16719938425</v>
      </c>
      <c r="H82" s="24">
        <f t="shared" si="53"/>
        <v>314052.98358015885</v>
      </c>
      <c r="I82" s="24">
        <f t="shared" si="53"/>
        <v>315489.54403925809</v>
      </c>
      <c r="J82" s="24">
        <f t="shared" si="53"/>
        <v>225488.71804065764</v>
      </c>
      <c r="K82" s="24">
        <f t="shared" si="53"/>
        <v>-248242.22809674923</v>
      </c>
      <c r="L82" s="24">
        <f t="shared" si="53"/>
        <v>-674273.78280097689</v>
      </c>
      <c r="M82" s="90">
        <f t="shared" si="53"/>
        <v>-615437.48321274377</v>
      </c>
      <c r="N82" s="3">
        <f>M82</f>
        <v>-615437.48321274377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78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78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78"/>
      <c r="AX82" s="3"/>
      <c r="AY82" s="3"/>
      <c r="AZ82" s="3"/>
      <c r="BA82" s="3"/>
      <c r="BB82" s="3"/>
      <c r="BC82" s="3"/>
      <c r="BD82" s="3"/>
      <c r="BE82" s="3"/>
    </row>
    <row r="83" spans="1:57" ht="15.75" customHeight="1">
      <c r="A83" s="61" t="s">
        <v>283</v>
      </c>
      <c r="B83" s="11">
        <v>1</v>
      </c>
      <c r="C83" s="118" t="s">
        <v>254</v>
      </c>
      <c r="D83" s="24"/>
      <c r="E83" s="24"/>
      <c r="F83" s="24"/>
      <c r="G83" s="24"/>
      <c r="H83" s="24"/>
      <c r="I83" s="24"/>
      <c r="J83" s="24"/>
      <c r="K83" s="24"/>
      <c r="L83" s="24"/>
      <c r="M83" s="90"/>
      <c r="N83" s="26">
        <f>N265</f>
        <v>83670.304452339115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78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78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78"/>
      <c r="AX83" s="3"/>
      <c r="AY83" s="3"/>
      <c r="AZ83" s="3"/>
      <c r="BA83" s="3"/>
      <c r="BB83" s="3"/>
      <c r="BC83" s="3"/>
      <c r="BD83" s="3"/>
      <c r="BE83" s="3"/>
    </row>
    <row r="84" spans="1:57" ht="15.75" customHeight="1">
      <c r="A84" s="61" t="s">
        <v>283</v>
      </c>
      <c r="B84" s="11">
        <v>1</v>
      </c>
      <c r="C84" s="118" t="s">
        <v>266</v>
      </c>
      <c r="D84" s="24"/>
      <c r="E84" s="24"/>
      <c r="F84" s="24"/>
      <c r="G84" s="24"/>
      <c r="H84" s="24"/>
      <c r="I84" s="24"/>
      <c r="J84" s="24"/>
      <c r="K84" s="24"/>
      <c r="L84" s="24"/>
      <c r="M84" s="90"/>
      <c r="N84" s="3">
        <f>SUM(N82:N83)</f>
        <v>-531767.1787604047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78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78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78"/>
      <c r="AX84" s="3"/>
      <c r="AY84" s="3"/>
      <c r="AZ84" s="3"/>
      <c r="BA84" s="3"/>
      <c r="BB84" s="3"/>
      <c r="BC84" s="3"/>
      <c r="BD84" s="3"/>
      <c r="BE84" s="3"/>
    </row>
    <row r="85" spans="1:57" ht="15.75" customHeight="1">
      <c r="A85" s="61"/>
      <c r="B85" s="11"/>
      <c r="C85" s="118"/>
      <c r="D85" s="24"/>
      <c r="E85" s="24"/>
      <c r="F85" s="24"/>
      <c r="G85" s="24"/>
      <c r="H85" s="24"/>
      <c r="I85" s="24"/>
      <c r="J85" s="24"/>
      <c r="K85" s="24"/>
      <c r="L85" s="24"/>
      <c r="M85" s="90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78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7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78"/>
      <c r="AX85" s="3"/>
      <c r="AY85" s="3"/>
      <c r="AZ85" s="3"/>
      <c r="BA85" s="3"/>
      <c r="BB85" s="3"/>
      <c r="BC85" s="3"/>
      <c r="BD85" s="3"/>
      <c r="BE85" s="3"/>
    </row>
    <row r="86" spans="1:57" ht="15.75" customHeight="1">
      <c r="A86" s="61" t="s">
        <v>283</v>
      </c>
      <c r="B86" s="11">
        <v>2</v>
      </c>
      <c r="C86" s="117" t="s">
        <v>256</v>
      </c>
      <c r="D86" s="24"/>
      <c r="E86" s="24"/>
      <c r="F86" s="24"/>
      <c r="G86" s="24"/>
      <c r="H86" s="24"/>
      <c r="I86" s="24"/>
      <c r="J86" s="24"/>
      <c r="K86" s="24"/>
      <c r="L86" s="24"/>
      <c r="M86" s="87"/>
      <c r="N86" s="3">
        <f>DEF!P43</f>
        <v>34584.044236295624</v>
      </c>
      <c r="O86" s="3">
        <f>DEF!Q43</f>
        <v>131900.36835857225</v>
      </c>
      <c r="P86" s="3">
        <f>DEF!R43+DEF!S43</f>
        <v>203299.71117456356</v>
      </c>
      <c r="Q86" s="3">
        <f>DEF!T43+DEF!U43</f>
        <v>-48413.553768502374</v>
      </c>
      <c r="R86" s="3">
        <f>DEF!V43</f>
        <v>232228.82883383305</v>
      </c>
      <c r="S86" s="3">
        <f>DEF!W43</f>
        <v>55818.464112352674</v>
      </c>
      <c r="T86" s="3">
        <f>DEF!X43</f>
        <v>10145.551626307715</v>
      </c>
      <c r="U86" s="3">
        <f>DEF!Y43</f>
        <v>5696.7878541554855</v>
      </c>
      <c r="V86" s="3">
        <f>DEF!Z43</f>
        <v>-115383.99136565477</v>
      </c>
      <c r="W86" s="3">
        <f>DEF!AA43</f>
        <v>-364425.25771779608</v>
      </c>
      <c r="X86" s="3">
        <f>DEF!AB43</f>
        <v>-198206.88660597219</v>
      </c>
      <c r="Y86" s="78">
        <f>DEF!AC43</f>
        <v>352823.04940688913</v>
      </c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7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78"/>
      <c r="AX86" s="3"/>
      <c r="AY86" s="3"/>
      <c r="AZ86" s="3"/>
      <c r="BA86" s="3"/>
      <c r="BB86" s="3"/>
      <c r="BC86" s="3"/>
      <c r="BD86" s="3"/>
      <c r="BE86" s="3"/>
    </row>
    <row r="87" spans="1:57" ht="15.75" customHeight="1">
      <c r="A87" s="61" t="s">
        <v>283</v>
      </c>
      <c r="B87" s="11">
        <v>2</v>
      </c>
      <c r="C87" s="118" t="s">
        <v>23</v>
      </c>
      <c r="D87" s="24"/>
      <c r="E87" s="24"/>
      <c r="F87" s="24"/>
      <c r="G87" s="24"/>
      <c r="H87" s="24"/>
      <c r="I87" s="24"/>
      <c r="J87" s="24"/>
      <c r="K87" s="24"/>
      <c r="L87" s="24"/>
      <c r="M87" s="90"/>
      <c r="N87" s="3">
        <f>N86/2*N$257</f>
        <v>58.792875201702557</v>
      </c>
      <c r="O87" s="3">
        <f t="shared" ref="O87:Y87" si="54">(N88+O86/2)*O$257</f>
        <v>342.01627238866371</v>
      </c>
      <c r="P87" s="3">
        <f t="shared" si="54"/>
        <v>886.16575518814216</v>
      </c>
      <c r="Q87" s="3">
        <f t="shared" si="54"/>
        <v>1248.7115584366513</v>
      </c>
      <c r="R87" s="3">
        <f t="shared" si="54"/>
        <v>1540.0723480767126</v>
      </c>
      <c r="S87" s="3">
        <f t="shared" si="54"/>
        <v>2108.1038029208289</v>
      </c>
      <c r="T87" s="3">
        <f t="shared" si="54"/>
        <v>2234.4282049409326</v>
      </c>
      <c r="U87" s="3">
        <f t="shared" si="54"/>
        <v>2081.7393277482574</v>
      </c>
      <c r="V87" s="3">
        <f t="shared" si="54"/>
        <v>2081.0456528027485</v>
      </c>
      <c r="W87" s="3">
        <f t="shared" si="54"/>
        <v>1258.9052346026997</v>
      </c>
      <c r="X87" s="3">
        <f t="shared" si="54"/>
        <v>228.71246607910319</v>
      </c>
      <c r="Y87" s="78">
        <f t="shared" si="54"/>
        <v>509.57985427794739</v>
      </c>
      <c r="Z87" s="3">
        <f t="shared" ref="Z87:AF87" si="55">Y88*Z$257</f>
        <v>1258.5815579908333</v>
      </c>
      <c r="AA87" s="3">
        <f t="shared" si="55"/>
        <v>1263.6158842227965</v>
      </c>
      <c r="AB87" s="3">
        <f t="shared" si="55"/>
        <v>1236.9535890656953</v>
      </c>
      <c r="AC87" s="3">
        <f t="shared" si="55"/>
        <v>1337.2990702217478</v>
      </c>
      <c r="AD87" s="3">
        <f t="shared" si="55"/>
        <v>1310.9415423567582</v>
      </c>
      <c r="AE87" s="3">
        <f t="shared" si="55"/>
        <v>1348.4216807945772</v>
      </c>
      <c r="AF87" s="3">
        <f t="shared" si="55"/>
        <v>1418.5652924183869</v>
      </c>
      <c r="AG87" s="3"/>
      <c r="AH87" s="3"/>
      <c r="AI87" s="3"/>
      <c r="AJ87" s="3"/>
      <c r="AK87" s="78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78"/>
      <c r="AX87" s="3"/>
      <c r="AY87" s="3"/>
      <c r="AZ87" s="3"/>
      <c r="BA87" s="3"/>
      <c r="BB87" s="3"/>
      <c r="BC87" s="3"/>
      <c r="BD87" s="3"/>
      <c r="BE87" s="3"/>
    </row>
    <row r="88" spans="1:57" ht="15.75" customHeight="1">
      <c r="A88" s="61" t="s">
        <v>283</v>
      </c>
      <c r="B88" s="11">
        <v>2</v>
      </c>
      <c r="C88" s="117" t="s">
        <v>24</v>
      </c>
      <c r="D88" s="24"/>
      <c r="E88" s="24"/>
      <c r="F88" s="24"/>
      <c r="G88" s="24"/>
      <c r="H88" s="24"/>
      <c r="I88" s="24"/>
      <c r="J88" s="24"/>
      <c r="K88" s="24"/>
      <c r="L88" s="24"/>
      <c r="M88" s="90"/>
      <c r="N88" s="3">
        <f>SUM(N86:N87)</f>
        <v>34642.837111497327</v>
      </c>
      <c r="O88" s="3">
        <f>N88+SUM(O86:O87)</f>
        <v>166885.22174245823</v>
      </c>
      <c r="P88" s="3">
        <f t="shared" ref="P88" si="56">O88+SUM(P86:P87)</f>
        <v>371071.09867220995</v>
      </c>
      <c r="Q88" s="3">
        <f t="shared" ref="Q88:Y88" si="57">P88+SUM(Q86:Q87)</f>
        <v>323906.2564621442</v>
      </c>
      <c r="R88" s="3">
        <f t="shared" si="57"/>
        <v>557675.15764405392</v>
      </c>
      <c r="S88" s="3">
        <f t="shared" si="57"/>
        <v>615601.7255593274</v>
      </c>
      <c r="T88" s="3">
        <f t="shared" si="57"/>
        <v>627981.70539057604</v>
      </c>
      <c r="U88" s="3">
        <f t="shared" si="57"/>
        <v>635760.23257247976</v>
      </c>
      <c r="V88" s="3">
        <f t="shared" si="57"/>
        <v>522457.2868596277</v>
      </c>
      <c r="W88" s="3">
        <f t="shared" si="57"/>
        <v>159290.93437643431</v>
      </c>
      <c r="X88" s="3">
        <f t="shared" si="57"/>
        <v>-38687.239763458783</v>
      </c>
      <c r="Y88" s="78">
        <f t="shared" si="57"/>
        <v>314645.3894977083</v>
      </c>
      <c r="Z88" s="3">
        <f>Y88+Z87</f>
        <v>315903.9710556991</v>
      </c>
      <c r="AA88" s="3">
        <f t="shared" ref="AA88:AD88" si="58">Z88+AA87</f>
        <v>317167.58693992189</v>
      </c>
      <c r="AB88" s="3">
        <f t="shared" si="58"/>
        <v>318404.54052898759</v>
      </c>
      <c r="AC88" s="3">
        <f t="shared" si="58"/>
        <v>319741.83959920931</v>
      </c>
      <c r="AD88" s="3">
        <f t="shared" si="58"/>
        <v>321052.78114156605</v>
      </c>
      <c r="AE88" s="3">
        <f>AD88+AE87</f>
        <v>322401.20282236062</v>
      </c>
      <c r="AF88" s="3">
        <f>AE88+AF87</f>
        <v>323819.76811477903</v>
      </c>
      <c r="AG88" s="3">
        <f>AF88</f>
        <v>323819.76811477903</v>
      </c>
      <c r="AH88" s="3"/>
      <c r="AI88" s="3"/>
      <c r="AJ88" s="3"/>
      <c r="AK88" s="78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78"/>
      <c r="AX88" s="3"/>
      <c r="AY88" s="3"/>
      <c r="AZ88" s="3"/>
      <c r="BA88" s="3"/>
      <c r="BB88" s="3"/>
      <c r="BC88" s="3"/>
      <c r="BD88" s="3"/>
      <c r="BE88" s="3"/>
    </row>
    <row r="89" spans="1:57" ht="15.75" customHeight="1">
      <c r="A89" s="61" t="s">
        <v>283</v>
      </c>
      <c r="B89" s="11">
        <v>2</v>
      </c>
      <c r="C89" s="118" t="s">
        <v>254</v>
      </c>
      <c r="D89" s="24"/>
      <c r="E89" s="24"/>
      <c r="F89" s="24"/>
      <c r="G89" s="24"/>
      <c r="H89" s="24"/>
      <c r="I89" s="24"/>
      <c r="J89" s="24"/>
      <c r="K89" s="24"/>
      <c r="L89" s="24"/>
      <c r="M89" s="90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78"/>
      <c r="Z89" s="3"/>
      <c r="AA89" s="3"/>
      <c r="AB89" s="3"/>
      <c r="AC89" s="3"/>
      <c r="AD89" s="3"/>
      <c r="AE89" s="3"/>
      <c r="AF89" s="3"/>
      <c r="AG89" s="26">
        <f>AG276</f>
        <v>188378.04027892611</v>
      </c>
      <c r="AH89" s="3"/>
      <c r="AI89" s="3"/>
      <c r="AJ89" s="3"/>
      <c r="AK89" s="78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78"/>
      <c r="AX89" s="3"/>
      <c r="AY89" s="3"/>
      <c r="AZ89" s="3"/>
      <c r="BA89" s="3"/>
      <c r="BB89" s="3"/>
      <c r="BC89" s="3"/>
      <c r="BD89" s="3"/>
      <c r="BE89" s="3"/>
    </row>
    <row r="90" spans="1:57" ht="15.75" customHeight="1">
      <c r="A90" s="61" t="s">
        <v>283</v>
      </c>
      <c r="B90" s="11">
        <v>2</v>
      </c>
      <c r="C90" s="118" t="s">
        <v>267</v>
      </c>
      <c r="D90" s="24"/>
      <c r="E90" s="24"/>
      <c r="F90" s="24"/>
      <c r="G90" s="24"/>
      <c r="H90" s="24"/>
      <c r="I90" s="24"/>
      <c r="J90" s="24"/>
      <c r="K90" s="24"/>
      <c r="L90" s="24"/>
      <c r="M90" s="90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78"/>
      <c r="Z90" s="3"/>
      <c r="AA90" s="3"/>
      <c r="AB90" s="3"/>
      <c r="AC90" s="3"/>
      <c r="AD90" s="3"/>
      <c r="AE90" s="3"/>
      <c r="AF90" s="3"/>
      <c r="AG90" s="3">
        <f>SUM(AG88:AG89)</f>
        <v>512197.80839370517</v>
      </c>
      <c r="AH90" s="3"/>
      <c r="AI90" s="3"/>
      <c r="AJ90" s="3"/>
      <c r="AK90" s="78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78"/>
      <c r="AX90" s="3"/>
      <c r="AY90" s="3"/>
      <c r="AZ90" s="3"/>
      <c r="BA90" s="3"/>
      <c r="BB90" s="3"/>
      <c r="BC90" s="3"/>
      <c r="BD90" s="3"/>
      <c r="BE90" s="3"/>
    </row>
    <row r="91" spans="1:57" ht="15.75" customHeight="1">
      <c r="A91" s="61"/>
      <c r="B91" s="25"/>
      <c r="C91" s="118"/>
      <c r="D91" s="24"/>
      <c r="E91" s="24"/>
      <c r="F91" s="24"/>
      <c r="G91" s="24"/>
      <c r="H91" s="24"/>
      <c r="I91" s="24"/>
      <c r="J91" s="24"/>
      <c r="K91" s="24"/>
      <c r="L91" s="24"/>
      <c r="M91" s="90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78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78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78"/>
      <c r="AX91" s="3"/>
      <c r="AY91" s="3"/>
      <c r="AZ91" s="3"/>
      <c r="BA91" s="3"/>
      <c r="BB91" s="3"/>
      <c r="BC91" s="3"/>
      <c r="BD91" s="3"/>
      <c r="BE91" s="3"/>
    </row>
    <row r="92" spans="1:57" ht="15.75" customHeight="1">
      <c r="A92" s="61" t="s">
        <v>283</v>
      </c>
      <c r="B92" s="11">
        <v>3</v>
      </c>
      <c r="C92" s="117" t="s">
        <v>256</v>
      </c>
      <c r="D92" s="24"/>
      <c r="E92" s="24"/>
      <c r="F92" s="24"/>
      <c r="G92" s="24"/>
      <c r="H92" s="24"/>
      <c r="I92" s="24"/>
      <c r="J92" s="24"/>
      <c r="K92" s="24"/>
      <c r="L92" s="24"/>
      <c r="M92" s="90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78"/>
      <c r="Z92" s="3">
        <f>DEF!AD43</f>
        <v>204691.50416231947</v>
      </c>
      <c r="AA92" s="3">
        <f>DEF!AE43</f>
        <v>72003.3151811196</v>
      </c>
      <c r="AB92" s="3">
        <f>DEF!AF43</f>
        <v>142443.04141146084</v>
      </c>
      <c r="AC92" s="3">
        <f>DEF!AG43</f>
        <v>116407.49144768878</v>
      </c>
      <c r="AD92" s="3">
        <f>DEF!AH43</f>
        <v>119718.595766616</v>
      </c>
      <c r="AE92" s="3">
        <f>DEF!AI43</f>
        <v>61503.008203832695</v>
      </c>
      <c r="AF92" s="3">
        <f>DEF!AJ43</f>
        <v>5458.0467195966776</v>
      </c>
      <c r="AG92" s="3">
        <f>DEF!AK43</f>
        <v>-3022.5869070308399</v>
      </c>
      <c r="AH92" s="3">
        <f>DEF!AL43</f>
        <v>-146412.43048204598</v>
      </c>
      <c r="AI92" s="3">
        <f>DEF!AM43</f>
        <v>-468841.97987799393</v>
      </c>
      <c r="AJ92" s="3">
        <f>DEF!AN43</f>
        <v>-225485.69262389396</v>
      </c>
      <c r="AK92" s="78">
        <f>DEF!AO43</f>
        <v>65858.243261069525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78"/>
      <c r="AX92" s="3"/>
      <c r="AY92" s="3"/>
      <c r="AZ92" s="3"/>
      <c r="BA92" s="3"/>
      <c r="BB92" s="3"/>
      <c r="BC92" s="3"/>
      <c r="BD92" s="3"/>
      <c r="BE92" s="3"/>
    </row>
    <row r="93" spans="1:57" ht="15.75" customHeight="1">
      <c r="A93" s="61" t="s">
        <v>283</v>
      </c>
      <c r="B93" s="11">
        <v>3</v>
      </c>
      <c r="C93" s="118" t="s">
        <v>23</v>
      </c>
      <c r="D93" s="24"/>
      <c r="E93" s="24"/>
      <c r="F93" s="24"/>
      <c r="G93" s="24"/>
      <c r="H93" s="24"/>
      <c r="I93" s="24"/>
      <c r="J93" s="24"/>
      <c r="K93" s="24"/>
      <c r="L93" s="24"/>
      <c r="M93" s="90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78"/>
      <c r="Z93" s="3">
        <f>Z92/2*Z$257</f>
        <v>409.38300832463892</v>
      </c>
      <c r="AA93" s="3">
        <f t="shared" ref="AA93:AK93" si="59">(Z94+AA92/2)*AA$257</f>
        <v>964.41017904481566</v>
      </c>
      <c r="AB93" s="3">
        <f t="shared" si="59"/>
        <v>1362.231519622502</v>
      </c>
      <c r="AC93" s="3">
        <f t="shared" si="59"/>
        <v>2016.3260509800923</v>
      </c>
      <c r="AD93" s="3">
        <f t="shared" si="59"/>
        <v>2460.6437034598625</v>
      </c>
      <c r="AE93" s="3">
        <f t="shared" si="59"/>
        <v>2911.5594754367221</v>
      </c>
      <c r="AF93" s="3">
        <f t="shared" si="59"/>
        <v>3210.3303472666998</v>
      </c>
      <c r="AG93" s="3">
        <f t="shared" si="59"/>
        <v>2936.1943748930162</v>
      </c>
      <c r="AH93" s="3">
        <f t="shared" si="59"/>
        <v>2913.9760293758782</v>
      </c>
      <c r="AI93" s="3">
        <f t="shared" si="59"/>
        <v>1608.9932261383406</v>
      </c>
      <c r="AJ93" s="3">
        <f t="shared" si="59"/>
        <v>55.196353249531434</v>
      </c>
      <c r="AK93" s="78">
        <f t="shared" si="59"/>
        <v>-304.9169449500165</v>
      </c>
      <c r="AL93" s="3">
        <f t="shared" ref="AL93:AR93" si="60">AK94*AL$257</f>
        <v>-165.13504714776894</v>
      </c>
      <c r="AM93" s="3">
        <f t="shared" si="60"/>
        <v>-165.91118186936347</v>
      </c>
      <c r="AN93" s="3">
        <f t="shared" si="60"/>
        <v>-159.59773189546226</v>
      </c>
      <c r="AO93" s="3">
        <f t="shared" si="60"/>
        <v>-163.87849772652498</v>
      </c>
      <c r="AP93" s="3">
        <f t="shared" si="60"/>
        <v>-161.05337492876117</v>
      </c>
      <c r="AQ93" s="3">
        <f t="shared" si="60"/>
        <v>-165.37318434073933</v>
      </c>
      <c r="AR93" s="3">
        <f t="shared" si="60"/>
        <v>-151.68747481577569</v>
      </c>
      <c r="AS93" s="3"/>
      <c r="AT93" s="3"/>
      <c r="AU93" s="3"/>
      <c r="AV93" s="3"/>
      <c r="AW93" s="78"/>
      <c r="AX93" s="3"/>
      <c r="AY93" s="3"/>
      <c r="AZ93" s="3"/>
      <c r="BA93" s="3"/>
      <c r="BB93" s="3"/>
      <c r="BC93" s="3"/>
      <c r="BD93" s="3"/>
      <c r="BE93" s="3"/>
    </row>
    <row r="94" spans="1:57" ht="15.75" customHeight="1">
      <c r="A94" s="61" t="s">
        <v>283</v>
      </c>
      <c r="B94" s="11">
        <v>3</v>
      </c>
      <c r="C94" s="117" t="s">
        <v>24</v>
      </c>
      <c r="D94" s="24"/>
      <c r="E94" s="24"/>
      <c r="F94" s="24"/>
      <c r="G94" s="24"/>
      <c r="H94" s="24"/>
      <c r="I94" s="24"/>
      <c r="J94" s="24"/>
      <c r="K94" s="24"/>
      <c r="L94" s="24"/>
      <c r="M94" s="90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78"/>
      <c r="Z94" s="3">
        <f>SUM(Z92:Z93)</f>
        <v>205100.8871706441</v>
      </c>
      <c r="AA94" s="3">
        <f>Z94+SUM(AA92:AA93)</f>
        <v>278068.61253080855</v>
      </c>
      <c r="AB94" s="3">
        <f t="shared" ref="AB94" si="61">AA94+SUM(AB92:AB93)</f>
        <v>421873.88546189188</v>
      </c>
      <c r="AC94" s="3">
        <f t="shared" ref="AC94:AK94" si="62">AB94+SUM(AC92:AC93)</f>
        <v>540297.7029605608</v>
      </c>
      <c r="AD94" s="3">
        <f t="shared" si="62"/>
        <v>662476.94243063661</v>
      </c>
      <c r="AE94" s="3">
        <f t="shared" si="62"/>
        <v>726891.51010990608</v>
      </c>
      <c r="AF94" s="3">
        <f t="shared" si="62"/>
        <v>735559.88717676944</v>
      </c>
      <c r="AG94" s="3">
        <f t="shared" si="62"/>
        <v>735473.49464463163</v>
      </c>
      <c r="AH94" s="3">
        <f t="shared" si="62"/>
        <v>591975.04019196157</v>
      </c>
      <c r="AI94" s="3">
        <f t="shared" si="62"/>
        <v>124742.05354010599</v>
      </c>
      <c r="AJ94" s="3">
        <f t="shared" si="62"/>
        <v>-100688.44273053843</v>
      </c>
      <c r="AK94" s="78">
        <f t="shared" si="62"/>
        <v>-35135.116414418924</v>
      </c>
      <c r="AL94" s="3">
        <f>AK94+AL93</f>
        <v>-35300.251461566695</v>
      </c>
      <c r="AM94" s="3">
        <f t="shared" ref="AM94:AP94" si="63">AL94+AM93</f>
        <v>-35466.162643436059</v>
      </c>
      <c r="AN94" s="3">
        <f t="shared" si="63"/>
        <v>-35625.76037533152</v>
      </c>
      <c r="AO94" s="3">
        <f t="shared" si="63"/>
        <v>-35789.638873058044</v>
      </c>
      <c r="AP94" s="3">
        <f t="shared" si="63"/>
        <v>-35950.692247986808</v>
      </c>
      <c r="AQ94" s="3">
        <f>AP94+AQ93</f>
        <v>-36116.065432327545</v>
      </c>
      <c r="AR94" s="3">
        <f>AQ94+AR93</f>
        <v>-36267.752907143324</v>
      </c>
      <c r="AS94" s="3">
        <f>AR94</f>
        <v>-36267.752907143324</v>
      </c>
      <c r="AT94" s="3"/>
      <c r="AU94" s="3"/>
      <c r="AV94" s="3"/>
      <c r="AW94" s="78"/>
      <c r="AX94" s="3"/>
      <c r="AY94" s="3"/>
      <c r="AZ94" s="3"/>
      <c r="BA94" s="3"/>
      <c r="BB94" s="3"/>
      <c r="BC94" s="3"/>
      <c r="BD94" s="3"/>
      <c r="BE94" s="3"/>
    </row>
    <row r="95" spans="1:57" ht="15.75" customHeight="1">
      <c r="A95" s="61" t="s">
        <v>283</v>
      </c>
      <c r="B95" s="11">
        <v>3</v>
      </c>
      <c r="C95" s="118" t="s">
        <v>254</v>
      </c>
      <c r="D95" s="24"/>
      <c r="E95" s="24"/>
      <c r="F95" s="24"/>
      <c r="G95" s="24"/>
      <c r="H95" s="24"/>
      <c r="I95" s="24"/>
      <c r="J95" s="24"/>
      <c r="K95" s="24"/>
      <c r="L95" s="24"/>
      <c r="M95" s="90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78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78"/>
      <c r="AL95" s="3"/>
      <c r="AM95" s="3"/>
      <c r="AN95" s="3"/>
      <c r="AO95" s="3"/>
      <c r="AP95" s="3"/>
      <c r="AQ95" s="3"/>
      <c r="AR95" s="3"/>
      <c r="AS95" s="26">
        <f>AS287</f>
        <v>636197.22504340066</v>
      </c>
      <c r="AT95" s="3"/>
      <c r="AU95" s="3"/>
      <c r="AV95" s="3"/>
      <c r="AW95" s="78"/>
      <c r="AX95" s="3"/>
      <c r="AY95" s="3"/>
      <c r="AZ95" s="3"/>
      <c r="BA95" s="3"/>
      <c r="BB95" s="3"/>
      <c r="BC95" s="3"/>
      <c r="BD95" s="3"/>
      <c r="BE95" s="3"/>
    </row>
    <row r="96" spans="1:57" ht="15.75" customHeight="1">
      <c r="A96" s="61" t="s">
        <v>283</v>
      </c>
      <c r="B96" s="11">
        <v>3</v>
      </c>
      <c r="C96" s="118" t="s">
        <v>268</v>
      </c>
      <c r="D96" s="24"/>
      <c r="E96" s="24"/>
      <c r="F96" s="24"/>
      <c r="G96" s="24"/>
      <c r="H96" s="24"/>
      <c r="I96" s="24"/>
      <c r="J96" s="24"/>
      <c r="K96" s="24"/>
      <c r="L96" s="24"/>
      <c r="M96" s="90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78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78"/>
      <c r="AL96" s="3"/>
      <c r="AM96" s="3"/>
      <c r="AN96" s="3"/>
      <c r="AO96" s="3"/>
      <c r="AP96" s="3"/>
      <c r="AQ96" s="3"/>
      <c r="AR96" s="3"/>
      <c r="AS96" s="3">
        <f>SUM(AS94:AS95)</f>
        <v>599929.47213625733</v>
      </c>
      <c r="AT96" s="3"/>
      <c r="AU96" s="3"/>
      <c r="AV96" s="3"/>
      <c r="AW96" s="78"/>
      <c r="AX96" s="3"/>
      <c r="AY96" s="3"/>
      <c r="AZ96" s="3"/>
      <c r="BA96" s="3"/>
      <c r="BB96" s="3"/>
      <c r="BC96" s="3"/>
      <c r="BD96" s="3"/>
      <c r="BE96" s="3"/>
    </row>
    <row r="97" spans="1:57" ht="15.75" customHeight="1">
      <c r="A97" s="61"/>
      <c r="B97" s="25"/>
      <c r="C97" s="118"/>
      <c r="D97" s="24"/>
      <c r="E97" s="24"/>
      <c r="F97" s="24"/>
      <c r="G97" s="24"/>
      <c r="H97" s="24"/>
      <c r="I97" s="24"/>
      <c r="J97" s="24"/>
      <c r="K97" s="24"/>
      <c r="L97" s="24"/>
      <c r="M97" s="90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78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78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78"/>
      <c r="AX97" s="3"/>
      <c r="AY97" s="3"/>
      <c r="AZ97" s="3"/>
      <c r="BA97" s="3"/>
      <c r="BB97" s="3"/>
      <c r="BC97" s="3"/>
      <c r="BD97" s="3"/>
      <c r="BE97" s="3"/>
    </row>
    <row r="98" spans="1:57" ht="15.75" customHeight="1">
      <c r="A98" s="61" t="s">
        <v>283</v>
      </c>
      <c r="B98" s="11">
        <v>4</v>
      </c>
      <c r="C98" s="117" t="s">
        <v>256</v>
      </c>
      <c r="D98" s="24"/>
      <c r="E98" s="24"/>
      <c r="F98" s="24"/>
      <c r="G98" s="24"/>
      <c r="H98" s="24"/>
      <c r="I98" s="24"/>
      <c r="J98" s="24"/>
      <c r="K98" s="24"/>
      <c r="L98" s="24"/>
      <c r="M98" s="90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78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78"/>
      <c r="AL98" s="3">
        <f>DEF!AP43</f>
        <v>255613.48468294227</v>
      </c>
      <c r="AM98" s="3">
        <f>DEF!AQ43</f>
        <v>47536.403955873568</v>
      </c>
      <c r="AN98" s="3">
        <f>DEF!AR43</f>
        <v>130102.94711114396</v>
      </c>
      <c r="AO98" s="3">
        <f>DEF!AS43</f>
        <v>-118291.08122711501</v>
      </c>
      <c r="AP98" s="3">
        <f>DEF!AT43</f>
        <v>139130.01859289675</v>
      </c>
      <c r="AQ98" s="3">
        <f>DEF!AU43</f>
        <v>55351.431989637946</v>
      </c>
      <c r="AR98" s="3">
        <f>DEF!AV43</f>
        <v>11098.070810471309</v>
      </c>
      <c r="AS98" s="3">
        <f>DEF!AW43</f>
        <v>5657.1794298133282</v>
      </c>
      <c r="AT98" s="3">
        <f>DEF!AX43</f>
        <v>-33056.302816397947</v>
      </c>
      <c r="AU98" s="3">
        <f>DEF!AY43</f>
        <v>-122201.28146768076</v>
      </c>
      <c r="AV98" s="3">
        <f>DEF!AZ43</f>
        <v>35917.514211418806</v>
      </c>
      <c r="AW98" s="78">
        <f>DEF!BA43</f>
        <v>123918.03813997027</v>
      </c>
      <c r="AX98" s="3"/>
      <c r="AY98" s="3"/>
      <c r="AZ98" s="3"/>
      <c r="BA98" s="3"/>
      <c r="BB98" s="3"/>
      <c r="BC98" s="3"/>
      <c r="BD98" s="3"/>
      <c r="BE98" s="3"/>
    </row>
    <row r="99" spans="1:57" ht="15.75" customHeight="1">
      <c r="A99" s="61" t="s">
        <v>283</v>
      </c>
      <c r="B99" s="11">
        <v>4</v>
      </c>
      <c r="C99" s="118" t="s">
        <v>23</v>
      </c>
      <c r="D99" s="24"/>
      <c r="E99" s="24"/>
      <c r="F99" s="24"/>
      <c r="G99" s="24"/>
      <c r="H99" s="24"/>
      <c r="I99" s="24"/>
      <c r="J99" s="24"/>
      <c r="K99" s="24"/>
      <c r="L99" s="24"/>
      <c r="M99" s="90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78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78"/>
      <c r="AL99" s="3">
        <f>AL98/2*AL$257</f>
        <v>600.69168900491434</v>
      </c>
      <c r="AM99" s="3">
        <f t="shared" ref="AM99:AW99" si="64">(AL100+AM98/2)*AM$257</f>
        <v>1315.9171782444546</v>
      </c>
      <c r="AN99" s="3">
        <f t="shared" si="64"/>
        <v>1665.5308697773673</v>
      </c>
      <c r="AO99" s="3">
        <f t="shared" si="64"/>
        <v>1737.3714004177737</v>
      </c>
      <c r="AP99" s="3">
        <f t="shared" si="64"/>
        <v>1754.3082373053196</v>
      </c>
      <c r="AQ99" s="3">
        <f t="shared" si="64"/>
        <v>2248.6700190324277</v>
      </c>
      <c r="AR99" s="3">
        <f t="shared" si="64"/>
        <v>2202.121865598469</v>
      </c>
      <c r="AS99" s="3">
        <f t="shared" si="64"/>
        <v>2086.0884598715388</v>
      </c>
      <c r="AT99" s="3">
        <f t="shared" si="64"/>
        <v>2197.7802153582134</v>
      </c>
      <c r="AU99" s="3">
        <f t="shared" si="64"/>
        <v>1746.6149677471417</v>
      </c>
      <c r="AV99" s="3">
        <f t="shared" si="64"/>
        <v>1625.8188922786101</v>
      </c>
      <c r="AW99" s="78">
        <f t="shared" si="64"/>
        <v>1903.1934407367398</v>
      </c>
      <c r="AX99" s="3">
        <f t="shared" ref="AX99:BD99" si="65">AW100*AX$257</f>
        <v>1600.3955388802076</v>
      </c>
      <c r="AY99" s="3">
        <f t="shared" si="65"/>
        <v>1605.0366859429603</v>
      </c>
      <c r="AZ99" s="3">
        <f t="shared" si="65"/>
        <v>1554.1846960448777</v>
      </c>
      <c r="BA99" s="3">
        <f t="shared" si="65"/>
        <v>1558.5364131938034</v>
      </c>
      <c r="BB99" s="3">
        <f t="shared" si="65"/>
        <v>1507.0824467525051</v>
      </c>
      <c r="BC99" s="3">
        <f t="shared" si="65"/>
        <v>1567.120146001653</v>
      </c>
      <c r="BD99" s="3">
        <f t="shared" si="65"/>
        <v>1571.5080824104577</v>
      </c>
      <c r="BE99" s="3"/>
    </row>
    <row r="100" spans="1:57" ht="15.75" customHeight="1">
      <c r="A100" s="61" t="s">
        <v>283</v>
      </c>
      <c r="B100" s="11">
        <v>4</v>
      </c>
      <c r="C100" s="117" t="s">
        <v>24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90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78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78"/>
      <c r="AL100" s="3">
        <f>SUM(AL98:AL99)</f>
        <v>256214.17637194719</v>
      </c>
      <c r="AM100" s="3">
        <f>AL100+SUM(AM98:AM99)</f>
        <v>305066.49750606524</v>
      </c>
      <c r="AN100" s="3">
        <f t="shared" ref="AN100" si="66">AM100+SUM(AN98:AN99)</f>
        <v>436834.97548698657</v>
      </c>
      <c r="AO100" s="3">
        <f t="shared" ref="AO100:AW100" si="67">AN100+SUM(AO98:AO99)</f>
        <v>320281.26566028933</v>
      </c>
      <c r="AP100" s="3">
        <f t="shared" si="67"/>
        <v>461165.5924904914</v>
      </c>
      <c r="AQ100" s="3">
        <f t="shared" si="67"/>
        <v>518765.69449916179</v>
      </c>
      <c r="AR100" s="3">
        <f t="shared" si="67"/>
        <v>532065.88717523159</v>
      </c>
      <c r="AS100" s="3">
        <f t="shared" si="67"/>
        <v>539809.15506491647</v>
      </c>
      <c r="AT100" s="3">
        <f t="shared" si="67"/>
        <v>508950.63246387674</v>
      </c>
      <c r="AU100" s="3">
        <f t="shared" si="67"/>
        <v>388495.9659639431</v>
      </c>
      <c r="AV100" s="3">
        <f t="shared" si="67"/>
        <v>426039.2990676405</v>
      </c>
      <c r="AW100" s="78">
        <f t="shared" si="67"/>
        <v>551860.53064834746</v>
      </c>
      <c r="AX100" s="3">
        <f>AW100+AX99</f>
        <v>553460.92618722771</v>
      </c>
      <c r="AY100" s="3">
        <f t="shared" ref="AY100:BB100" si="68">AX100+AY99</f>
        <v>555065.96287317062</v>
      </c>
      <c r="AZ100" s="3">
        <f t="shared" si="68"/>
        <v>556620.14756921551</v>
      </c>
      <c r="BA100" s="3">
        <f t="shared" si="68"/>
        <v>558178.6839824093</v>
      </c>
      <c r="BB100" s="3">
        <f t="shared" si="68"/>
        <v>559685.76642916177</v>
      </c>
      <c r="BC100" s="3">
        <f>BB100+BC99</f>
        <v>561252.88657516346</v>
      </c>
      <c r="BD100" s="3">
        <f>BC100+BD99</f>
        <v>562824.3946575739</v>
      </c>
      <c r="BE100" s="3">
        <f>BD100</f>
        <v>562824.3946575739</v>
      </c>
    </row>
    <row r="101" spans="1:57" ht="15.75" customHeight="1">
      <c r="A101" s="61" t="s">
        <v>283</v>
      </c>
      <c r="B101" s="11">
        <v>4</v>
      </c>
      <c r="C101" s="118" t="s">
        <v>25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90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78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78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78"/>
      <c r="AX101" s="3"/>
      <c r="AY101" s="3"/>
      <c r="AZ101" s="3"/>
      <c r="BA101" s="3"/>
      <c r="BB101" s="3"/>
      <c r="BC101" s="3"/>
      <c r="BD101" s="3"/>
      <c r="BE101" s="26">
        <f>BE298</f>
        <v>710.65121207624532</v>
      </c>
    </row>
    <row r="102" spans="1:57" ht="15.75" customHeight="1">
      <c r="A102" s="61" t="s">
        <v>283</v>
      </c>
      <c r="B102" s="11">
        <v>4</v>
      </c>
      <c r="C102" s="118" t="s">
        <v>269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90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78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78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78"/>
      <c r="AX102" s="3"/>
      <c r="AY102" s="3"/>
      <c r="AZ102" s="3"/>
      <c r="BA102" s="3"/>
      <c r="BB102" s="3"/>
      <c r="BC102" s="3"/>
      <c r="BD102" s="3"/>
      <c r="BE102" s="3">
        <f>SUM(BE100:BE101)</f>
        <v>563535.04586965009</v>
      </c>
    </row>
    <row r="103" spans="1:57" ht="15.75" customHeight="1">
      <c r="A103" s="61"/>
      <c r="B103" s="11"/>
      <c r="C103" s="118"/>
      <c r="D103" s="24"/>
      <c r="E103" s="24"/>
      <c r="F103" s="24"/>
      <c r="G103" s="24"/>
      <c r="H103" s="24"/>
      <c r="I103" s="24"/>
      <c r="J103" s="24"/>
      <c r="K103" s="24"/>
      <c r="L103" s="24"/>
      <c r="M103" s="90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78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78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78"/>
      <c r="AX103" s="3"/>
      <c r="AY103" s="3"/>
      <c r="AZ103" s="3"/>
      <c r="BA103" s="3"/>
      <c r="BB103" s="3"/>
      <c r="BC103" s="3"/>
      <c r="BD103" s="3"/>
      <c r="BE103" s="3"/>
    </row>
    <row r="104" spans="1:57" ht="15.75" customHeight="1">
      <c r="A104" s="61"/>
      <c r="B104" s="11"/>
      <c r="C104" s="118"/>
      <c r="D104" s="24"/>
      <c r="E104" s="24"/>
      <c r="F104" s="24"/>
      <c r="G104" s="24"/>
      <c r="H104" s="24"/>
      <c r="I104" s="24"/>
      <c r="J104" s="24"/>
      <c r="K104" s="24"/>
      <c r="L104" s="24"/>
      <c r="M104" s="90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78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78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78"/>
      <c r="AX104" s="3"/>
      <c r="AY104" s="3"/>
      <c r="AZ104" s="3"/>
      <c r="BA104" s="3"/>
      <c r="BB104" s="3"/>
      <c r="BC104" s="3"/>
      <c r="BD104" s="3"/>
      <c r="BE104" s="3"/>
    </row>
    <row r="105" spans="1:57" ht="15.75" customHeight="1">
      <c r="A105" s="61" t="s">
        <v>270</v>
      </c>
      <c r="B105" s="11">
        <v>1</v>
      </c>
      <c r="C105" s="117" t="s">
        <v>256</v>
      </c>
      <c r="D105" s="3">
        <f>DEF!F53</f>
        <v>2114.3205138340127</v>
      </c>
      <c r="E105" s="3">
        <f>DEF!G53</f>
        <v>-1042868.6206470262</v>
      </c>
      <c r="F105" s="3">
        <f>DEF!H53</f>
        <v>-764566.0554059092</v>
      </c>
      <c r="G105" s="3">
        <f>DEF!I53</f>
        <v>-2580748.4893024284</v>
      </c>
      <c r="H105" s="3">
        <f>DEF!J53</f>
        <v>2469547.4561701007</v>
      </c>
      <c r="I105" s="3">
        <f>DEF!K53</f>
        <v>1659090.8950375114</v>
      </c>
      <c r="J105" s="3">
        <f>DEF!L53</f>
        <v>496431.76509291679</v>
      </c>
      <c r="K105" s="3">
        <f>DEF!M53</f>
        <v>-784660.01676503755</v>
      </c>
      <c r="L105" s="3">
        <f>DEF!N53</f>
        <v>54136.785173758864</v>
      </c>
      <c r="M105" s="78">
        <f>DEF!O53</f>
        <v>1197024.9205487967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78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78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78"/>
      <c r="AX105" s="3"/>
      <c r="AY105" s="3"/>
      <c r="AZ105" s="3"/>
      <c r="BA105" s="3"/>
      <c r="BB105" s="3"/>
      <c r="BC105" s="3"/>
      <c r="BD105" s="3"/>
      <c r="BE105" s="3"/>
    </row>
    <row r="106" spans="1:57" ht="15.75" customHeight="1">
      <c r="A106" s="61" t="s">
        <v>270</v>
      </c>
      <c r="B106" s="11">
        <v>1</v>
      </c>
      <c r="C106" s="118" t="s">
        <v>23</v>
      </c>
      <c r="D106" s="24">
        <f>D105/2*D$257</f>
        <v>3.083384082674602</v>
      </c>
      <c r="E106" s="24">
        <f t="shared" ref="E106:M106" si="69">(D107+E105/2)*E$257</f>
        <v>-1514.6743104079897</v>
      </c>
      <c r="F106" s="24">
        <f t="shared" si="69"/>
        <v>-4154.9343463905434</v>
      </c>
      <c r="G106" s="24">
        <f t="shared" si="69"/>
        <v>-9045.6366159338413</v>
      </c>
      <c r="H106" s="24">
        <f t="shared" si="69"/>
        <v>-9498.0218359353876</v>
      </c>
      <c r="I106" s="24">
        <f t="shared" si="69"/>
        <v>-3000.2025371685972</v>
      </c>
      <c r="J106" s="24">
        <f t="shared" si="69"/>
        <v>-109.27499204763794</v>
      </c>
      <c r="K106" s="24">
        <f t="shared" si="69"/>
        <v>-541.94519453196199</v>
      </c>
      <c r="L106" s="24">
        <f t="shared" si="69"/>
        <v>-1748.646269335974</v>
      </c>
      <c r="M106" s="90">
        <f t="shared" si="69"/>
        <v>232.14074227334967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78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78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78"/>
      <c r="AX106" s="3"/>
      <c r="AY106" s="3"/>
      <c r="AZ106" s="3"/>
      <c r="BA106" s="3"/>
      <c r="BB106" s="3"/>
      <c r="BC106" s="3"/>
      <c r="BD106" s="3"/>
      <c r="BE106" s="3"/>
    </row>
    <row r="107" spans="1:57" ht="15.75" customHeight="1">
      <c r="A107" s="61" t="s">
        <v>270</v>
      </c>
      <c r="B107" s="11">
        <v>1</v>
      </c>
      <c r="C107" s="117" t="s">
        <v>24</v>
      </c>
      <c r="D107" s="24">
        <f>D105+D106</f>
        <v>2117.4038979166871</v>
      </c>
      <c r="E107" s="24">
        <f>D107+SUM(E105:E106)</f>
        <v>-1042265.8910595175</v>
      </c>
      <c r="F107" s="24">
        <f t="shared" ref="F107" si="70">E107+SUM(F105:F106)</f>
        <v>-1810986.8808118172</v>
      </c>
      <c r="G107" s="24">
        <f t="shared" ref="G107" si="71">F107+SUM(G105:G106)</f>
        <v>-4400781.0067301793</v>
      </c>
      <c r="H107" s="24">
        <f t="shared" ref="H107" si="72">G107+SUM(H105:H106)</f>
        <v>-1940731.5723960139</v>
      </c>
      <c r="I107" s="24">
        <f t="shared" ref="I107" si="73">H107+SUM(I105:I106)</f>
        <v>-284640.87989567104</v>
      </c>
      <c r="J107" s="24">
        <f t="shared" ref="J107" si="74">I107+SUM(J105:J106)</f>
        <v>211681.61020519811</v>
      </c>
      <c r="K107" s="24">
        <f t="shared" ref="K107" si="75">J107+SUM(K105:K106)</f>
        <v>-573520.35175437131</v>
      </c>
      <c r="L107" s="24">
        <f t="shared" ref="L107" si="76">K107+SUM(L105:L106)</f>
        <v>-521132.21284994844</v>
      </c>
      <c r="M107" s="90">
        <f t="shared" ref="M107" si="77">L107+SUM(M105:M106)</f>
        <v>676124.84844112152</v>
      </c>
      <c r="N107" s="3">
        <f>M107</f>
        <v>676124.84844112152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78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78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78"/>
      <c r="AX107" s="3"/>
      <c r="AY107" s="3"/>
      <c r="AZ107" s="3"/>
      <c r="BA107" s="3"/>
      <c r="BB107" s="3"/>
      <c r="BC107" s="3"/>
      <c r="BD107" s="3"/>
      <c r="BE107" s="3"/>
    </row>
    <row r="108" spans="1:57" ht="15.75" customHeight="1">
      <c r="A108" s="61" t="s">
        <v>270</v>
      </c>
      <c r="B108" s="11">
        <v>1</v>
      </c>
      <c r="C108" s="118" t="s">
        <v>254</v>
      </c>
      <c r="D108" s="24"/>
      <c r="E108" s="24"/>
      <c r="F108" s="24"/>
      <c r="G108" s="24"/>
      <c r="H108" s="24"/>
      <c r="I108" s="24"/>
      <c r="J108" s="24"/>
      <c r="K108" s="24"/>
      <c r="L108" s="24"/>
      <c r="M108" s="90"/>
      <c r="N108" s="26">
        <f>N261</f>
        <v>2575330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78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78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78"/>
      <c r="AX108" s="3"/>
      <c r="AY108" s="3"/>
      <c r="AZ108" s="3"/>
      <c r="BA108" s="3"/>
      <c r="BB108" s="3"/>
      <c r="BC108" s="3"/>
      <c r="BD108" s="3"/>
      <c r="BE108" s="3"/>
    </row>
    <row r="109" spans="1:57" ht="15.75" customHeight="1">
      <c r="A109" s="61" t="s">
        <v>270</v>
      </c>
      <c r="B109" s="11">
        <v>1</v>
      </c>
      <c r="C109" s="118" t="s">
        <v>266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90"/>
      <c r="N109" s="3">
        <f>SUM(N107:N108)</f>
        <v>3251454.8484411216</v>
      </c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78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78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78"/>
      <c r="AX109" s="3"/>
      <c r="AY109" s="3"/>
      <c r="AZ109" s="3"/>
      <c r="BA109" s="3"/>
      <c r="BB109" s="3"/>
      <c r="BC109" s="3"/>
      <c r="BD109" s="3"/>
      <c r="BE109" s="3"/>
    </row>
    <row r="110" spans="1:57" ht="15.75" customHeight="1">
      <c r="A110" s="61"/>
      <c r="B110" s="11"/>
      <c r="C110" s="118"/>
      <c r="D110" s="24"/>
      <c r="E110" s="24"/>
      <c r="F110" s="24"/>
      <c r="G110" s="24"/>
      <c r="H110" s="24"/>
      <c r="I110" s="24"/>
      <c r="J110" s="24"/>
      <c r="K110" s="24"/>
      <c r="L110" s="24"/>
      <c r="M110" s="90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78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78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78"/>
      <c r="AX110" s="3"/>
      <c r="AY110" s="3"/>
      <c r="AZ110" s="3"/>
      <c r="BA110" s="3"/>
      <c r="BB110" s="3"/>
      <c r="BC110" s="3"/>
      <c r="BD110" s="3"/>
      <c r="BE110" s="3"/>
    </row>
    <row r="111" spans="1:57" ht="15.75" customHeight="1">
      <c r="A111" s="61" t="s">
        <v>270</v>
      </c>
      <c r="B111" s="11">
        <v>2</v>
      </c>
      <c r="C111" s="117" t="s">
        <v>256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87"/>
      <c r="N111" s="3">
        <f>DEF!P53</f>
        <v>1712119.2077087946</v>
      </c>
      <c r="O111" s="3">
        <f>DEF!Q53</f>
        <v>869991.0405102279</v>
      </c>
      <c r="P111" s="3">
        <f>DEF!R53+DEF!S53</f>
        <v>170813.12224699534</v>
      </c>
      <c r="Q111" s="3">
        <f>DEF!T53+DEF!U53</f>
        <v>-1443261.8807485388</v>
      </c>
      <c r="R111" s="3">
        <f>DEF!V53</f>
        <v>378312.90670383908</v>
      </c>
      <c r="S111" s="3">
        <f>DEF!W53</f>
        <v>-2544422.249902999</v>
      </c>
      <c r="T111" s="3">
        <f>DEF!X53</f>
        <v>-763305.29685267806</v>
      </c>
      <c r="U111" s="3">
        <f>DEF!Y53</f>
        <v>-2070980.5671946872</v>
      </c>
      <c r="V111" s="3">
        <f>DEF!Z53</f>
        <v>-245119.1227428671</v>
      </c>
      <c r="W111" s="3">
        <f>DEF!AA53</f>
        <v>-871114.91447507404</v>
      </c>
      <c r="X111" s="3">
        <f>DEF!AB53</f>
        <v>428315.96768506616</v>
      </c>
      <c r="Y111" s="78">
        <f>DEF!AC53</f>
        <v>1574413.0712011065</v>
      </c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78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78"/>
      <c r="AX111" s="3"/>
      <c r="AY111" s="3"/>
      <c r="AZ111" s="3"/>
      <c r="BA111" s="3"/>
      <c r="BB111" s="3"/>
      <c r="BC111" s="3"/>
      <c r="BD111" s="3"/>
      <c r="BE111" s="3"/>
    </row>
    <row r="112" spans="1:57" ht="15.75" customHeight="1">
      <c r="A112" s="61" t="s">
        <v>270</v>
      </c>
      <c r="B112" s="11">
        <v>2</v>
      </c>
      <c r="C112" s="118" t="s">
        <v>23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90"/>
      <c r="N112" s="3">
        <f>N111/2*N$257</f>
        <v>2910.6026531049506</v>
      </c>
      <c r="O112" s="3">
        <f t="shared" ref="O112:Y112" si="78">(N113+O111/2)*O$257</f>
        <v>7310.0861240978447</v>
      </c>
      <c r="P112" s="3">
        <f t="shared" si="78"/>
        <v>8836.5337437950857</v>
      </c>
      <c r="Q112" s="3">
        <f t="shared" si="78"/>
        <v>7381.2587494058871</v>
      </c>
      <c r="R112" s="3">
        <f t="shared" si="78"/>
        <v>5338.397485189309</v>
      </c>
      <c r="S112" s="3">
        <f t="shared" si="78"/>
        <v>1611.1445408114828</v>
      </c>
      <c r="T112" s="3">
        <f t="shared" si="78"/>
        <v>-4336.9649230018149</v>
      </c>
      <c r="U112" s="3">
        <f t="shared" si="78"/>
        <v>-8666.4348393423898</v>
      </c>
      <c r="V112" s="3">
        <f t="shared" si="78"/>
        <v>-13654.47115931911</v>
      </c>
      <c r="W112" s="3">
        <f t="shared" si="78"/>
        <v>-16149.316536998424</v>
      </c>
      <c r="X112" s="3">
        <f t="shared" si="78"/>
        <v>-17488.469953253501</v>
      </c>
      <c r="Y112" s="78">
        <f t="shared" si="78"/>
        <v>-13387.905676634451</v>
      </c>
      <c r="Z112" s="3">
        <f t="shared" ref="Z112:AF112" si="79">Y113*Z$257</f>
        <v>-11378.13702261184</v>
      </c>
      <c r="AA112" s="3">
        <f t="shared" si="79"/>
        <v>-11423.649570702286</v>
      </c>
      <c r="AB112" s="3">
        <f t="shared" si="79"/>
        <v>-11182.610564760467</v>
      </c>
      <c r="AC112" s="3">
        <f t="shared" si="79"/>
        <v>-12089.778341806343</v>
      </c>
      <c r="AD112" s="3">
        <f t="shared" si="79"/>
        <v>-11851.494567726648</v>
      </c>
      <c r="AE112" s="3">
        <f t="shared" si="79"/>
        <v>-12190.331688026383</v>
      </c>
      <c r="AF112" s="3">
        <f t="shared" si="79"/>
        <v>-12824.461132597813</v>
      </c>
      <c r="AG112" s="3"/>
      <c r="AH112" s="3"/>
      <c r="AI112" s="3"/>
      <c r="AJ112" s="3"/>
      <c r="AK112" s="78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78"/>
      <c r="AX112" s="3"/>
      <c r="AY112" s="3"/>
      <c r="AZ112" s="3"/>
      <c r="BA112" s="3"/>
      <c r="BB112" s="3"/>
      <c r="BC112" s="3"/>
      <c r="BD112" s="3"/>
      <c r="BE112" s="3"/>
    </row>
    <row r="113" spans="1:57" ht="15.75" customHeight="1">
      <c r="A113" s="61" t="s">
        <v>270</v>
      </c>
      <c r="B113" s="11">
        <v>2</v>
      </c>
      <c r="C113" s="117" t="s">
        <v>24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90"/>
      <c r="N113" s="3">
        <f>SUM(N111:N112)</f>
        <v>1715029.8103618997</v>
      </c>
      <c r="O113" s="3">
        <f>N113+SUM(O111:O112)</f>
        <v>2592330.9369962253</v>
      </c>
      <c r="P113" s="3">
        <f t="shared" ref="P113" si="80">O113+SUM(P111:P112)</f>
        <v>2771980.5929870158</v>
      </c>
      <c r="Q113" s="3">
        <f t="shared" ref="Q113" si="81">P113+SUM(Q111:Q112)</f>
        <v>1336099.9709878829</v>
      </c>
      <c r="R113" s="3">
        <f t="shared" ref="R113" si="82">Q113+SUM(R111:R112)</f>
        <v>1719751.2751769114</v>
      </c>
      <c r="S113" s="3">
        <f t="shared" ref="S113" si="83">R113+SUM(S111:S112)</f>
        <v>-823059.83018527622</v>
      </c>
      <c r="T113" s="3">
        <f t="shared" ref="T113" si="84">S113+SUM(T111:T112)</f>
        <v>-1590702.0919609561</v>
      </c>
      <c r="U113" s="3">
        <f t="shared" ref="U113" si="85">T113+SUM(U111:U112)</f>
        <v>-3670349.0939949858</v>
      </c>
      <c r="V113" s="3">
        <f t="shared" ref="V113" si="86">U113+SUM(V111:V112)</f>
        <v>-3929122.6878971718</v>
      </c>
      <c r="W113" s="3">
        <f t="shared" ref="W113" si="87">V113+SUM(W111:W112)</f>
        <v>-4816386.9189092442</v>
      </c>
      <c r="X113" s="3">
        <f t="shared" ref="X113" si="88">W113+SUM(X111:X112)</f>
        <v>-4405559.4211774319</v>
      </c>
      <c r="Y113" s="78">
        <f t="shared" ref="Y113" si="89">X113+SUM(Y111:Y112)</f>
        <v>-2844534.2556529599</v>
      </c>
      <c r="Z113" s="3">
        <f>Y113+Z112</f>
        <v>-2855912.3926755716</v>
      </c>
      <c r="AA113" s="3">
        <f t="shared" ref="AA113" si="90">Z113+AA112</f>
        <v>-2867336.0422462737</v>
      </c>
      <c r="AB113" s="3">
        <f t="shared" ref="AB113" si="91">AA113+AB112</f>
        <v>-2878518.6528110341</v>
      </c>
      <c r="AC113" s="3">
        <f t="shared" ref="AC113" si="92">AB113+AC112</f>
        <v>-2890608.4311528406</v>
      </c>
      <c r="AD113" s="3">
        <f t="shared" ref="AD113" si="93">AC113+AD112</f>
        <v>-2902459.9257205673</v>
      </c>
      <c r="AE113" s="3">
        <f>AD113+AE112</f>
        <v>-2914650.2574085938</v>
      </c>
      <c r="AF113" s="3">
        <f>AE113+AF112</f>
        <v>-2927474.7185411914</v>
      </c>
      <c r="AG113" s="3">
        <f>AF113</f>
        <v>-2927474.7185411914</v>
      </c>
      <c r="AH113" s="3"/>
      <c r="AI113" s="3"/>
      <c r="AJ113" s="3"/>
      <c r="AK113" s="78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78"/>
      <c r="AX113" s="3"/>
      <c r="AY113" s="3"/>
      <c r="AZ113" s="3"/>
      <c r="BA113" s="3"/>
      <c r="BB113" s="3"/>
      <c r="BC113" s="3"/>
      <c r="BD113" s="3"/>
      <c r="BE113" s="3"/>
    </row>
    <row r="114" spans="1:57" ht="15.75" customHeight="1">
      <c r="A114" s="61" t="s">
        <v>270</v>
      </c>
      <c r="B114" s="11">
        <v>2</v>
      </c>
      <c r="C114" s="118" t="s">
        <v>254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90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78"/>
      <c r="Z114" s="3"/>
      <c r="AA114" s="3"/>
      <c r="AB114" s="3"/>
      <c r="AC114" s="3"/>
      <c r="AD114" s="3"/>
      <c r="AE114" s="3"/>
      <c r="AF114" s="3"/>
      <c r="AG114" s="26">
        <f>AG272</f>
        <v>3495984</v>
      </c>
      <c r="AH114" s="3"/>
      <c r="AI114" s="3"/>
      <c r="AJ114" s="3"/>
      <c r="AK114" s="78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78"/>
      <c r="AX114" s="3"/>
      <c r="AY114" s="3"/>
      <c r="AZ114" s="3"/>
      <c r="BA114" s="3"/>
      <c r="BB114" s="3"/>
      <c r="BC114" s="3"/>
      <c r="BD114" s="3"/>
      <c r="BE114" s="3"/>
    </row>
    <row r="115" spans="1:57" ht="15.75" customHeight="1">
      <c r="A115" s="61" t="s">
        <v>270</v>
      </c>
      <c r="B115" s="11">
        <v>2</v>
      </c>
      <c r="C115" s="118" t="s">
        <v>267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90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78"/>
      <c r="Z115" s="3"/>
      <c r="AA115" s="3"/>
      <c r="AB115" s="3"/>
      <c r="AC115" s="3"/>
      <c r="AD115" s="3"/>
      <c r="AE115" s="3"/>
      <c r="AF115" s="3"/>
      <c r="AG115" s="3">
        <f>SUM(AG113:AG114)</f>
        <v>568509.28145880857</v>
      </c>
      <c r="AH115" s="3"/>
      <c r="AI115" s="3"/>
      <c r="AJ115" s="3"/>
      <c r="AK115" s="78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78"/>
      <c r="AX115" s="3"/>
      <c r="AY115" s="3"/>
      <c r="AZ115" s="3"/>
      <c r="BA115" s="3"/>
      <c r="BB115" s="3"/>
      <c r="BC115" s="3"/>
      <c r="BD115" s="3"/>
      <c r="BE115" s="3"/>
    </row>
    <row r="116" spans="1:57" ht="15.75" customHeight="1">
      <c r="A116" s="61"/>
      <c r="B116" s="25"/>
      <c r="C116" s="118"/>
      <c r="D116" s="24"/>
      <c r="E116" s="24"/>
      <c r="F116" s="24"/>
      <c r="G116" s="24"/>
      <c r="H116" s="24"/>
      <c r="I116" s="24"/>
      <c r="J116" s="24"/>
      <c r="K116" s="24"/>
      <c r="L116" s="24"/>
      <c r="M116" s="90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78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78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78"/>
      <c r="AX116" s="3"/>
      <c r="AY116" s="3"/>
      <c r="AZ116" s="3"/>
      <c r="BA116" s="3"/>
      <c r="BB116" s="3"/>
      <c r="BC116" s="3"/>
      <c r="BD116" s="3"/>
      <c r="BE116" s="3"/>
    </row>
    <row r="117" spans="1:57" ht="15.75" customHeight="1">
      <c r="A117" s="61" t="s">
        <v>270</v>
      </c>
      <c r="B117" s="11">
        <v>3</v>
      </c>
      <c r="C117" s="117" t="s">
        <v>256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90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78"/>
      <c r="Z117" s="3">
        <f>DEF!AD53</f>
        <v>1543743.3722633868</v>
      </c>
      <c r="AA117" s="3">
        <f>DEF!AE53</f>
        <v>851187.04846906289</v>
      </c>
      <c r="AB117" s="3">
        <f>DEF!AF53</f>
        <v>-546399.69976696558</v>
      </c>
      <c r="AC117" s="3">
        <f>DEF!AG53</f>
        <v>-1469678.2208135761</v>
      </c>
      <c r="AD117" s="3">
        <f>DEF!AH53</f>
        <v>-76190.482303712517</v>
      </c>
      <c r="AE117" s="3">
        <f>DEF!AI53</f>
        <v>-2279027.9051513784</v>
      </c>
      <c r="AF117" s="3">
        <f>DEF!AJ53</f>
        <v>-2031631.1182650104</v>
      </c>
      <c r="AG117" s="3">
        <f>DEF!AK53</f>
        <v>362426.96498815157</v>
      </c>
      <c r="AH117" s="3">
        <f>DEF!AL53</f>
        <v>2471150.6533550341</v>
      </c>
      <c r="AI117" s="3">
        <f>DEF!AM53</f>
        <v>-424273.10291431658</v>
      </c>
      <c r="AJ117" s="3">
        <f>DEF!AN53</f>
        <v>-365562.23847942613</v>
      </c>
      <c r="AK117" s="78">
        <f>DEF!AO53</f>
        <v>1054001.5313611198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78"/>
      <c r="AX117" s="3"/>
      <c r="AY117" s="3"/>
      <c r="AZ117" s="3"/>
      <c r="BA117" s="3"/>
      <c r="BB117" s="3"/>
      <c r="BC117" s="3"/>
      <c r="BD117" s="3"/>
      <c r="BE117" s="3"/>
    </row>
    <row r="118" spans="1:57" ht="15.75" customHeight="1">
      <c r="A118" s="61" t="s">
        <v>270</v>
      </c>
      <c r="B118" s="11">
        <v>3</v>
      </c>
      <c r="C118" s="118" t="s">
        <v>23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90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78"/>
      <c r="Z118" s="3">
        <f>Z117/2*Z$257</f>
        <v>3087.4867445267737</v>
      </c>
      <c r="AA118" s="3">
        <f t="shared" ref="AA118:AK118" si="94">(Z119+AA117/2)*AA$257</f>
        <v>7889.6975329697807</v>
      </c>
      <c r="AB118" s="3">
        <f t="shared" si="94"/>
        <v>8317.5602449932067</v>
      </c>
      <c r="AC118" s="3">
        <f t="shared" si="94"/>
        <v>4758.5426913409792</v>
      </c>
      <c r="AD118" s="3">
        <f t="shared" si="94"/>
        <v>1495.7232394769176</v>
      </c>
      <c r="AE118" s="3">
        <f t="shared" si="94"/>
        <v>-3407.4722819515819</v>
      </c>
      <c r="AF118" s="3">
        <f t="shared" si="94"/>
        <v>-13068.175596363062</v>
      </c>
      <c r="AG118" s="3">
        <f t="shared" si="94"/>
        <v>-15270.840641996499</v>
      </c>
      <c r="AH118" s="3">
        <f t="shared" si="94"/>
        <v>-10631.245644665925</v>
      </c>
      <c r="AI118" s="3">
        <f t="shared" si="94"/>
        <v>-6315.2309807722586</v>
      </c>
      <c r="AJ118" s="3">
        <f t="shared" si="94"/>
        <v>-8301.2407947288029</v>
      </c>
      <c r="AK118" s="78">
        <f t="shared" si="94"/>
        <v>-6609.1462129141237</v>
      </c>
      <c r="AL118" s="3">
        <f t="shared" ref="AL118:AR118" si="95">AK119*AL$257</f>
        <v>-4457.0454331012616</v>
      </c>
      <c r="AM118" s="3">
        <f t="shared" si="95"/>
        <v>-4477.993546636837</v>
      </c>
      <c r="AN118" s="3">
        <f t="shared" si="95"/>
        <v>-4307.5916007185397</v>
      </c>
      <c r="AO118" s="3">
        <f t="shared" si="95"/>
        <v>-4423.1307798755906</v>
      </c>
      <c r="AP118" s="3">
        <f t="shared" si="95"/>
        <v>-4346.879851431213</v>
      </c>
      <c r="AQ118" s="3">
        <f t="shared" si="95"/>
        <v>-4463.4728287796015</v>
      </c>
      <c r="AR118" s="3">
        <f t="shared" si="95"/>
        <v>-4094.0913425926842</v>
      </c>
      <c r="AS118" s="3"/>
      <c r="AT118" s="3"/>
      <c r="AU118" s="3"/>
      <c r="AV118" s="3"/>
      <c r="AW118" s="78"/>
      <c r="AX118" s="3"/>
      <c r="AY118" s="3"/>
      <c r="AZ118" s="3"/>
      <c r="BA118" s="3"/>
      <c r="BB118" s="3"/>
      <c r="BC118" s="3"/>
      <c r="BD118" s="3"/>
      <c r="BE118" s="3"/>
    </row>
    <row r="119" spans="1:57" ht="15.75" customHeight="1">
      <c r="A119" s="61" t="s">
        <v>270</v>
      </c>
      <c r="B119" s="11">
        <v>3</v>
      </c>
      <c r="C119" s="117" t="s">
        <v>24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90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78"/>
      <c r="Z119" s="3">
        <f>SUM(Z117:Z118)</f>
        <v>1546830.8590079136</v>
      </c>
      <c r="AA119" s="3">
        <f>Z119+SUM(AA117:AA118)</f>
        <v>2405907.605009946</v>
      </c>
      <c r="AB119" s="3">
        <f t="shared" ref="AB119" si="96">AA119+SUM(AB117:AB118)</f>
        <v>1867825.4654879738</v>
      </c>
      <c r="AC119" s="3">
        <f t="shared" ref="AC119" si="97">AB119+SUM(AC117:AC118)</f>
        <v>402905.78736573854</v>
      </c>
      <c r="AD119" s="3">
        <f t="shared" ref="AD119" si="98">AC119+SUM(AD117:AD118)</f>
        <v>328211.02830150293</v>
      </c>
      <c r="AE119" s="3">
        <f t="shared" ref="AE119" si="99">AD119+SUM(AE117:AE118)</f>
        <v>-1954224.3491318268</v>
      </c>
      <c r="AF119" s="3">
        <f t="shared" ref="AF119" si="100">AE119+SUM(AF117:AF118)</f>
        <v>-3998923.6429932006</v>
      </c>
      <c r="AG119" s="3">
        <f t="shared" ref="AG119" si="101">AF119+SUM(AG117:AG118)</f>
        <v>-3651767.5186470454</v>
      </c>
      <c r="AH119" s="3">
        <f t="shared" ref="AH119" si="102">AG119+SUM(AH117:AH118)</f>
        <v>-1191248.1109366771</v>
      </c>
      <c r="AI119" s="3">
        <f t="shared" ref="AI119" si="103">AH119+SUM(AI117:AI118)</f>
        <v>-1621836.444831766</v>
      </c>
      <c r="AJ119" s="3">
        <f t="shared" ref="AJ119" si="104">AI119+SUM(AJ117:AJ118)</f>
        <v>-1995699.9241059208</v>
      </c>
      <c r="AK119" s="78">
        <f t="shared" ref="AK119" si="105">AJ119+SUM(AK117:AK118)</f>
        <v>-948307.53895771515</v>
      </c>
      <c r="AL119" s="3">
        <f>AK119+AL118</f>
        <v>-952764.5843908164</v>
      </c>
      <c r="AM119" s="3">
        <f t="shared" ref="AM119" si="106">AL119+AM118</f>
        <v>-957242.57793745329</v>
      </c>
      <c r="AN119" s="3">
        <f t="shared" ref="AN119" si="107">AM119+AN118</f>
        <v>-961550.16953817185</v>
      </c>
      <c r="AO119" s="3">
        <f t="shared" ref="AO119" si="108">AN119+AO118</f>
        <v>-965973.3003180474</v>
      </c>
      <c r="AP119" s="3">
        <f t="shared" ref="AP119" si="109">AO119+AP118</f>
        <v>-970320.18016947864</v>
      </c>
      <c r="AQ119" s="3">
        <f>AP119+AQ118</f>
        <v>-974783.65299825824</v>
      </c>
      <c r="AR119" s="3">
        <f>AQ119+AR118</f>
        <v>-978877.74434085097</v>
      </c>
      <c r="AS119" s="3">
        <f>AR119</f>
        <v>-978877.74434085097</v>
      </c>
      <c r="AT119" s="3"/>
      <c r="AU119" s="3"/>
      <c r="AV119" s="3"/>
      <c r="AW119" s="78"/>
      <c r="AX119" s="3"/>
      <c r="AY119" s="3"/>
      <c r="AZ119" s="3"/>
      <c r="BA119" s="3"/>
      <c r="BB119" s="3"/>
      <c r="BC119" s="3"/>
      <c r="BD119" s="3"/>
      <c r="BE119" s="3"/>
    </row>
    <row r="120" spans="1:57" ht="15.75" customHeight="1">
      <c r="A120" s="61" t="s">
        <v>270</v>
      </c>
      <c r="B120" s="11">
        <v>3</v>
      </c>
      <c r="C120" s="118" t="s">
        <v>254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90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78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78"/>
      <c r="AL120" s="3"/>
      <c r="AM120" s="3"/>
      <c r="AN120" s="3"/>
      <c r="AO120" s="3"/>
      <c r="AP120" s="3"/>
      <c r="AQ120" s="3"/>
      <c r="AR120" s="3"/>
      <c r="AS120" s="26">
        <f>AS283</f>
        <v>11745596.5</v>
      </c>
      <c r="AT120" s="3"/>
      <c r="AU120" s="3"/>
      <c r="AV120" s="3"/>
      <c r="AW120" s="78"/>
      <c r="AX120" s="3"/>
      <c r="AY120" s="3"/>
      <c r="AZ120" s="3"/>
      <c r="BA120" s="3"/>
      <c r="BB120" s="3"/>
      <c r="BC120" s="3"/>
      <c r="BD120" s="3"/>
      <c r="BE120" s="3"/>
    </row>
    <row r="121" spans="1:57" ht="15.75" customHeight="1">
      <c r="A121" s="61" t="s">
        <v>270</v>
      </c>
      <c r="B121" s="11">
        <v>3</v>
      </c>
      <c r="C121" s="118" t="s">
        <v>268</v>
      </c>
      <c r="D121" s="24"/>
      <c r="E121" s="24"/>
      <c r="F121" s="24"/>
      <c r="G121" s="24"/>
      <c r="H121" s="24"/>
      <c r="I121" s="24"/>
      <c r="J121" s="24"/>
      <c r="K121" s="24"/>
      <c r="L121" s="24"/>
      <c r="M121" s="90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78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78"/>
      <c r="AL121" s="3"/>
      <c r="AM121" s="3"/>
      <c r="AN121" s="3"/>
      <c r="AO121" s="3"/>
      <c r="AP121" s="3"/>
      <c r="AQ121" s="3"/>
      <c r="AR121" s="3"/>
      <c r="AS121" s="3">
        <f>SUM(AS119:AS120)</f>
        <v>10766718.755659148</v>
      </c>
      <c r="AT121" s="3"/>
      <c r="AU121" s="3"/>
      <c r="AV121" s="3"/>
      <c r="AW121" s="78"/>
      <c r="AX121" s="3"/>
      <c r="AY121" s="3"/>
      <c r="AZ121" s="3"/>
      <c r="BA121" s="3"/>
      <c r="BB121" s="3"/>
      <c r="BC121" s="3"/>
      <c r="BD121" s="3"/>
      <c r="BE121" s="3"/>
    </row>
    <row r="122" spans="1:57" ht="15.75" customHeight="1">
      <c r="A122" s="61"/>
      <c r="B122" s="25"/>
      <c r="C122" s="118"/>
      <c r="D122" s="24"/>
      <c r="E122" s="24"/>
      <c r="F122" s="24"/>
      <c r="G122" s="24"/>
      <c r="H122" s="24"/>
      <c r="I122" s="24"/>
      <c r="J122" s="24"/>
      <c r="K122" s="24"/>
      <c r="L122" s="24"/>
      <c r="M122" s="90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78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78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78"/>
      <c r="AX122" s="3"/>
      <c r="AY122" s="3"/>
      <c r="AZ122" s="3"/>
      <c r="BA122" s="3"/>
      <c r="BB122" s="3"/>
      <c r="BC122" s="3"/>
      <c r="BD122" s="3"/>
      <c r="BE122" s="3"/>
    </row>
    <row r="123" spans="1:57" ht="15.75" customHeight="1">
      <c r="A123" s="61" t="s">
        <v>270</v>
      </c>
      <c r="B123" s="11">
        <v>4</v>
      </c>
      <c r="C123" s="117" t="s">
        <v>256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90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78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78"/>
      <c r="AL123" s="3">
        <f>DEF!AP53</f>
        <v>1302773.6697066817</v>
      </c>
      <c r="AM123" s="3">
        <f>DEF!AQ53</f>
        <v>-545474.92184675857</v>
      </c>
      <c r="AN123" s="3">
        <f>DEF!AR53</f>
        <v>-173057.90905582719</v>
      </c>
      <c r="AO123" s="3">
        <f>DEF!AS53</f>
        <v>-1492337.130255647</v>
      </c>
      <c r="AP123" s="3">
        <f>DEF!AT53</f>
        <v>653142.90813024715</v>
      </c>
      <c r="AQ123" s="3">
        <f>DEF!AU53</f>
        <v>-1930543.9383880198</v>
      </c>
      <c r="AR123" s="3">
        <f>DEF!AV53</f>
        <v>-1837920.5937174708</v>
      </c>
      <c r="AS123" s="3">
        <f>DEF!AW53</f>
        <v>-1601177.1694477424</v>
      </c>
      <c r="AT123" s="3">
        <f>DEF!AX53</f>
        <v>-1075096.5230945442</v>
      </c>
      <c r="AU123" s="3">
        <f>DEF!AY53</f>
        <v>-426706.55257647857</v>
      </c>
      <c r="AV123" s="3">
        <f>DEF!AZ53</f>
        <v>-731428.79231581464</v>
      </c>
      <c r="AW123" s="78">
        <f>DEF!BA53</f>
        <v>433204.49084386602</v>
      </c>
      <c r="AX123" s="3"/>
      <c r="AY123" s="3"/>
      <c r="AZ123" s="3"/>
      <c r="BA123" s="3"/>
      <c r="BB123" s="3"/>
      <c r="BC123" s="3"/>
      <c r="BD123" s="3"/>
      <c r="BE123" s="3"/>
    </row>
    <row r="124" spans="1:57" ht="15.75" customHeight="1">
      <c r="A124" s="61" t="s">
        <v>270</v>
      </c>
      <c r="B124" s="11">
        <v>4</v>
      </c>
      <c r="C124" s="118" t="s">
        <v>23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90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78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78"/>
      <c r="AL124" s="3">
        <f>AL123/2*AL$257</f>
        <v>3061.518123810702</v>
      </c>
      <c r="AM124" s="3">
        <f t="shared" ref="AM124:AW124" si="110">(AL125+AM123/2)*AM$257</f>
        <v>4855.559316463432</v>
      </c>
      <c r="AN124" s="3">
        <f t="shared" si="110"/>
        <v>3054.0909184752763</v>
      </c>
      <c r="AO124" s="3">
        <f t="shared" si="110"/>
        <v>-694.40016663889946</v>
      </c>
      <c r="AP124" s="3">
        <f t="shared" si="110"/>
        <v>-2570.616311374426</v>
      </c>
      <c r="AQ124" s="3">
        <f t="shared" si="110"/>
        <v>-5577.5883229190576</v>
      </c>
      <c r="AR124" s="3">
        <f t="shared" si="110"/>
        <v>-13029.782031043018</v>
      </c>
      <c r="AS124" s="3">
        <f t="shared" si="110"/>
        <v>-18856.140102633177</v>
      </c>
      <c r="AT124" s="3">
        <f t="shared" si="110"/>
        <v>-26005.982960990208</v>
      </c>
      <c r="AU124" s="3">
        <f t="shared" si="110"/>
        <v>-27178.352080597262</v>
      </c>
      <c r="AV124" s="3">
        <f t="shared" si="110"/>
        <v>-30300.217001283658</v>
      </c>
      <c r="AW124" s="78">
        <f t="shared" si="110"/>
        <v>-30242.419810426869</v>
      </c>
      <c r="AX124" s="3">
        <f t="shared" ref="AX124:BD124" si="111">AW125*AX$257</f>
        <v>-21947.509698095328</v>
      </c>
      <c r="AY124" s="3">
        <f t="shared" si="111"/>
        <v>-22011.157476219807</v>
      </c>
      <c r="AZ124" s="3">
        <f t="shared" si="111"/>
        <v>-21313.783286938746</v>
      </c>
      <c r="BA124" s="3">
        <f t="shared" si="111"/>
        <v>-21373.461880142171</v>
      </c>
      <c r="BB124" s="3">
        <f t="shared" si="111"/>
        <v>-20667.832302927767</v>
      </c>
      <c r="BC124" s="3">
        <f t="shared" si="111"/>
        <v>-21491.177503854768</v>
      </c>
      <c r="BD124" s="3">
        <f t="shared" si="111"/>
        <v>-21551.352800865563</v>
      </c>
      <c r="BE124" s="3"/>
    </row>
    <row r="125" spans="1:57" ht="15.75" customHeight="1">
      <c r="A125" s="61" t="s">
        <v>270</v>
      </c>
      <c r="B125" s="11">
        <v>4</v>
      </c>
      <c r="C125" s="117" t="s">
        <v>24</v>
      </c>
      <c r="D125" s="24"/>
      <c r="E125" s="24"/>
      <c r="F125" s="24"/>
      <c r="G125" s="24"/>
      <c r="H125" s="24"/>
      <c r="I125" s="24"/>
      <c r="J125" s="24"/>
      <c r="K125" s="24"/>
      <c r="L125" s="24"/>
      <c r="M125" s="90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78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78"/>
      <c r="AL125" s="3">
        <f>SUM(AL123:AL124)</f>
        <v>1305835.1878304924</v>
      </c>
      <c r="AM125" s="3">
        <f>AL125+SUM(AM123:AM124)</f>
        <v>765215.82530019723</v>
      </c>
      <c r="AN125" s="3">
        <f t="shared" ref="AN125" si="112">AM125+SUM(AN123:AN124)</f>
        <v>595212.00716284534</v>
      </c>
      <c r="AO125" s="3">
        <f t="shared" ref="AO125" si="113">AN125+SUM(AO123:AO124)</f>
        <v>-897819.52325944055</v>
      </c>
      <c r="AP125" s="3">
        <f t="shared" ref="AP125" si="114">AO125+SUM(AP123:AP124)</f>
        <v>-247247.23144056788</v>
      </c>
      <c r="AQ125" s="3">
        <f t="shared" ref="AQ125" si="115">AP125+SUM(AQ123:AQ124)</f>
        <v>-2183368.758151507</v>
      </c>
      <c r="AR125" s="3">
        <f t="shared" ref="AR125" si="116">AQ125+SUM(AR123:AR124)</f>
        <v>-4034319.1339000207</v>
      </c>
      <c r="AS125" s="3">
        <f t="shared" ref="AS125" si="117">AR125+SUM(AS123:AS124)</f>
        <v>-5654352.4434503969</v>
      </c>
      <c r="AT125" s="3">
        <f t="shared" ref="AT125" si="118">AS125+SUM(AT123:AT124)</f>
        <v>-6755454.9495059308</v>
      </c>
      <c r="AU125" s="3">
        <f t="shared" ref="AU125" si="119">AT125+SUM(AU123:AU124)</f>
        <v>-7209339.8541630069</v>
      </c>
      <c r="AV125" s="3">
        <f t="shared" ref="AV125" si="120">AU125+SUM(AV123:AV124)</f>
        <v>-7971068.8634801051</v>
      </c>
      <c r="AW125" s="78">
        <f t="shared" ref="AW125" si="121">AV125+SUM(AW123:AW124)</f>
        <v>-7568106.7924466655</v>
      </c>
      <c r="AX125" s="3">
        <f>AW125+AX124</f>
        <v>-7590054.3021447612</v>
      </c>
      <c r="AY125" s="3">
        <f t="shared" ref="AY125" si="122">AX125+AY124</f>
        <v>-7612065.4596209805</v>
      </c>
      <c r="AZ125" s="3">
        <f t="shared" ref="AZ125" si="123">AY125+AZ124</f>
        <v>-7633379.242907919</v>
      </c>
      <c r="BA125" s="3">
        <f t="shared" ref="BA125" si="124">AZ125+BA124</f>
        <v>-7654752.7047880609</v>
      </c>
      <c r="BB125" s="3">
        <f t="shared" ref="BB125" si="125">BA125+BB124</f>
        <v>-7675420.5370909888</v>
      </c>
      <c r="BC125" s="3">
        <f>BB125+BC124</f>
        <v>-7696911.7145948438</v>
      </c>
      <c r="BD125" s="3">
        <f>BC125+BD124</f>
        <v>-7718463.0673957095</v>
      </c>
      <c r="BE125" s="3">
        <f>BD125</f>
        <v>-7718463.0673957095</v>
      </c>
    </row>
    <row r="126" spans="1:57" ht="15.75" customHeight="1">
      <c r="A126" s="61" t="s">
        <v>270</v>
      </c>
      <c r="B126" s="11">
        <v>4</v>
      </c>
      <c r="C126" s="118" t="s">
        <v>25</v>
      </c>
      <c r="D126" s="24"/>
      <c r="E126" s="24"/>
      <c r="F126" s="24"/>
      <c r="G126" s="24"/>
      <c r="H126" s="24"/>
      <c r="I126" s="24"/>
      <c r="J126" s="24"/>
      <c r="K126" s="24"/>
      <c r="L126" s="24"/>
      <c r="M126" s="90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78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78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78"/>
      <c r="AX126" s="3"/>
      <c r="AY126" s="3"/>
      <c r="AZ126" s="3"/>
      <c r="BA126" s="3"/>
      <c r="BB126" s="3"/>
      <c r="BC126" s="3"/>
      <c r="BD126" s="3"/>
      <c r="BE126" s="26">
        <f>BE294</f>
        <v>13198.73</v>
      </c>
    </row>
    <row r="127" spans="1:57" ht="15.75" customHeight="1">
      <c r="A127" s="61" t="s">
        <v>270</v>
      </c>
      <c r="B127" s="11">
        <v>4</v>
      </c>
      <c r="C127" s="118" t="s">
        <v>269</v>
      </c>
      <c r="D127" s="24"/>
      <c r="E127" s="24"/>
      <c r="F127" s="24"/>
      <c r="G127" s="24"/>
      <c r="H127" s="24"/>
      <c r="I127" s="24"/>
      <c r="J127" s="24"/>
      <c r="K127" s="24"/>
      <c r="L127" s="24"/>
      <c r="M127" s="90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78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78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78"/>
      <c r="AX127" s="3"/>
      <c r="AY127" s="3"/>
      <c r="AZ127" s="3"/>
      <c r="BA127" s="3"/>
      <c r="BB127" s="3"/>
      <c r="BC127" s="3"/>
      <c r="BD127" s="3"/>
      <c r="BE127" s="3">
        <f>SUM(BE125:BE126)</f>
        <v>-7705264.337395709</v>
      </c>
    </row>
    <row r="128" spans="1:57" ht="15.75" customHeight="1">
      <c r="A128" s="61"/>
      <c r="B128" s="11"/>
      <c r="C128" s="118"/>
      <c r="D128" s="24"/>
      <c r="E128" s="24"/>
      <c r="F128" s="24"/>
      <c r="G128" s="24"/>
      <c r="H128" s="24"/>
      <c r="I128" s="24"/>
      <c r="J128" s="24"/>
      <c r="K128" s="24"/>
      <c r="L128" s="24"/>
      <c r="M128" s="90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78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78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78"/>
      <c r="AX128" s="3"/>
      <c r="AY128" s="3"/>
      <c r="AZ128" s="3"/>
      <c r="BA128" s="3"/>
      <c r="BB128" s="3"/>
      <c r="BC128" s="3"/>
      <c r="BD128" s="3"/>
      <c r="BE128" s="3"/>
    </row>
    <row r="129" spans="1:57" ht="15.75" customHeight="1">
      <c r="A129" s="61"/>
      <c r="B129" s="11"/>
      <c r="C129" s="118"/>
      <c r="D129" s="24"/>
      <c r="E129" s="24"/>
      <c r="F129" s="24"/>
      <c r="G129" s="24"/>
      <c r="H129" s="24"/>
      <c r="I129" s="24"/>
      <c r="J129" s="24"/>
      <c r="K129" s="24"/>
      <c r="L129" s="24"/>
      <c r="M129" s="90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78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78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78"/>
      <c r="AX129" s="3"/>
      <c r="AY129" s="3"/>
      <c r="AZ129" s="3"/>
      <c r="BA129" s="3"/>
      <c r="BB129" s="3"/>
      <c r="BC129" s="3"/>
      <c r="BD129" s="3"/>
      <c r="BE129" s="3"/>
    </row>
    <row r="130" spans="1:57" ht="15.75" customHeight="1">
      <c r="A130" s="61" t="s">
        <v>275</v>
      </c>
      <c r="B130" s="11">
        <v>1</v>
      </c>
      <c r="C130" s="117" t="s">
        <v>256</v>
      </c>
      <c r="D130" s="3">
        <f>D5</f>
        <v>-123991.48155062529</v>
      </c>
      <c r="E130" s="3">
        <f t="shared" ref="E130:M130" si="126">E5</f>
        <v>-877299.31697727693</v>
      </c>
      <c r="F130" s="3">
        <f t="shared" si="126"/>
        <v>-454874.81881652679</v>
      </c>
      <c r="G130" s="3">
        <f t="shared" si="126"/>
        <v>-2087643.6968761459</v>
      </c>
      <c r="H130" s="3">
        <f t="shared" si="126"/>
        <v>2046206.9496323224</v>
      </c>
      <c r="I130" s="3">
        <f t="shared" si="126"/>
        <v>1156256.4247554876</v>
      </c>
      <c r="J130" s="3">
        <f t="shared" si="126"/>
        <v>321549.22975382116</v>
      </c>
      <c r="K130" s="3">
        <f t="shared" si="126"/>
        <v>85034.889487486333</v>
      </c>
      <c r="L130" s="3">
        <f t="shared" si="126"/>
        <v>203694.99452374689</v>
      </c>
      <c r="M130" s="78">
        <f t="shared" si="126"/>
        <v>1128869.5409203433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78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78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78"/>
      <c r="AX130" s="3"/>
      <c r="AY130" s="3"/>
      <c r="AZ130" s="3"/>
      <c r="BA130" s="3"/>
      <c r="BB130" s="3"/>
      <c r="BC130" s="3"/>
      <c r="BD130" s="3"/>
      <c r="BE130" s="3"/>
    </row>
    <row r="131" spans="1:57" ht="15.75" customHeight="1">
      <c r="A131" s="61" t="s">
        <v>275</v>
      </c>
      <c r="B131" s="11">
        <v>1</v>
      </c>
      <c r="C131" s="118" t="s">
        <v>23</v>
      </c>
      <c r="D131" s="24">
        <f>D130/2*D$257</f>
        <v>-180.82091059466188</v>
      </c>
      <c r="E131" s="24">
        <f t="shared" ref="E131:M131" si="127">(D132+E130/2)*E$257</f>
        <v>-1641.5640527704204</v>
      </c>
      <c r="F131" s="24">
        <f t="shared" si="127"/>
        <v>-3589.1058959569646</v>
      </c>
      <c r="G131" s="24">
        <f t="shared" si="127"/>
        <v>-7307.4136235386541</v>
      </c>
      <c r="H131" s="24">
        <f t="shared" si="127"/>
        <v>-7600.2742316618242</v>
      </c>
      <c r="I131" s="24">
        <f t="shared" si="127"/>
        <v>-2537.4419934975849</v>
      </c>
      <c r="J131" s="24">
        <f t="shared" si="127"/>
        <v>-610.2838369916235</v>
      </c>
      <c r="K131" s="24">
        <f t="shared" si="127"/>
        <v>-2.2385096406372034</v>
      </c>
      <c r="L131" s="24">
        <f t="shared" si="127"/>
        <v>459.57290757044353</v>
      </c>
      <c r="M131" s="90">
        <f t="shared" si="127"/>
        <v>2431.0751227361375</v>
      </c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78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78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78"/>
      <c r="AX131" s="3"/>
      <c r="AY131" s="3"/>
      <c r="AZ131" s="3"/>
      <c r="BA131" s="3"/>
      <c r="BB131" s="3"/>
      <c r="BC131" s="3"/>
      <c r="BD131" s="3"/>
      <c r="BE131" s="3"/>
    </row>
    <row r="132" spans="1:57" ht="15.75" customHeight="1">
      <c r="A132" s="61" t="s">
        <v>275</v>
      </c>
      <c r="B132" s="11">
        <v>1</v>
      </c>
      <c r="C132" s="117" t="s">
        <v>24</v>
      </c>
      <c r="D132" s="24">
        <f>D130+D131</f>
        <v>-124172.30246121995</v>
      </c>
      <c r="E132" s="24">
        <f>D132+SUM(E130:E131)</f>
        <v>-1003113.1834912673</v>
      </c>
      <c r="F132" s="24">
        <f t="shared" ref="F132" si="128">E132+SUM(F130:F131)</f>
        <v>-1461577.108203751</v>
      </c>
      <c r="G132" s="24">
        <f t="shared" ref="G132" si="129">F132+SUM(G130:G131)</f>
        <v>-3556528.2187034357</v>
      </c>
      <c r="H132" s="24">
        <f t="shared" ref="H132" si="130">G132+SUM(H130:H131)</f>
        <v>-1517921.5433027751</v>
      </c>
      <c r="I132" s="24">
        <f t="shared" ref="I132" si="131">H132+SUM(I130:I131)</f>
        <v>-364202.56054078508</v>
      </c>
      <c r="J132" s="24">
        <f t="shared" ref="J132" si="132">I132+SUM(J130:J131)</f>
        <v>-43263.614623955567</v>
      </c>
      <c r="K132" s="24">
        <f t="shared" ref="K132" si="133">J132+SUM(K130:K131)</f>
        <v>41769.036353890129</v>
      </c>
      <c r="L132" s="24">
        <f t="shared" ref="L132" si="134">K132+SUM(L130:L131)</f>
        <v>245923.60378520744</v>
      </c>
      <c r="M132" s="90">
        <f t="shared" ref="M132" si="135">L132+SUM(M130:M131)</f>
        <v>1377224.2198282869</v>
      </c>
      <c r="N132" s="3">
        <f>M132</f>
        <v>1377224.2198282869</v>
      </c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78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78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78"/>
      <c r="AX132" s="3"/>
      <c r="AY132" s="3"/>
      <c r="AZ132" s="3"/>
      <c r="BA132" s="3"/>
      <c r="BB132" s="3"/>
      <c r="BC132" s="3"/>
      <c r="BD132" s="3"/>
      <c r="BE132" s="3"/>
    </row>
    <row r="133" spans="1:57" ht="15.75" customHeight="1">
      <c r="A133" s="61" t="s">
        <v>275</v>
      </c>
      <c r="B133" s="11">
        <v>1</v>
      </c>
      <c r="C133" s="118" t="s">
        <v>254</v>
      </c>
      <c r="D133" s="24"/>
      <c r="E133" s="24"/>
      <c r="F133" s="24"/>
      <c r="G133" s="24"/>
      <c r="H133" s="24"/>
      <c r="I133" s="24"/>
      <c r="J133" s="24"/>
      <c r="K133" s="24"/>
      <c r="L133" s="24"/>
      <c r="M133" s="90"/>
      <c r="N133" s="26">
        <f>N266</f>
        <v>1332712.346111587</v>
      </c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78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78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78"/>
      <c r="AX133" s="3"/>
      <c r="AY133" s="3"/>
      <c r="AZ133" s="3"/>
      <c r="BA133" s="3"/>
      <c r="BB133" s="3"/>
      <c r="BC133" s="3"/>
      <c r="BD133" s="3"/>
      <c r="BE133" s="3"/>
    </row>
    <row r="134" spans="1:57" ht="15.75" customHeight="1">
      <c r="A134" s="61" t="s">
        <v>275</v>
      </c>
      <c r="B134" s="11">
        <v>1</v>
      </c>
      <c r="C134" s="118" t="s">
        <v>266</v>
      </c>
      <c r="D134" s="24"/>
      <c r="E134" s="24"/>
      <c r="F134" s="24"/>
      <c r="G134" s="24"/>
      <c r="H134" s="24"/>
      <c r="I134" s="24"/>
      <c r="J134" s="24"/>
      <c r="K134" s="24"/>
      <c r="L134" s="24"/>
      <c r="M134" s="90"/>
      <c r="N134" s="3">
        <f>SUM(N132:N133)</f>
        <v>2709936.5659398739</v>
      </c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78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78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78"/>
      <c r="AX134" s="3"/>
      <c r="AY134" s="3"/>
      <c r="AZ134" s="3"/>
      <c r="BA134" s="3"/>
      <c r="BB134" s="3"/>
      <c r="BC134" s="3"/>
      <c r="BD134" s="3"/>
      <c r="BE134" s="3"/>
    </row>
    <row r="135" spans="1:57" ht="15.75" customHeight="1">
      <c r="A135" s="61"/>
      <c r="B135" s="11"/>
      <c r="C135" s="118"/>
      <c r="D135" s="24"/>
      <c r="E135" s="24"/>
      <c r="F135" s="24"/>
      <c r="G135" s="24"/>
      <c r="H135" s="24"/>
      <c r="I135" s="24"/>
      <c r="J135" s="24"/>
      <c r="K135" s="24"/>
      <c r="L135" s="24"/>
      <c r="M135" s="9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78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78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78"/>
      <c r="AX135" s="3"/>
      <c r="AY135" s="3"/>
      <c r="AZ135" s="3"/>
      <c r="BA135" s="3"/>
      <c r="BB135" s="3"/>
      <c r="BC135" s="3"/>
      <c r="BD135" s="3"/>
      <c r="BE135" s="3"/>
    </row>
    <row r="136" spans="1:57" ht="15.75" customHeight="1">
      <c r="A136" s="61" t="s">
        <v>275</v>
      </c>
      <c r="B136" s="11">
        <v>2</v>
      </c>
      <c r="C136" s="117" t="s">
        <v>256</v>
      </c>
      <c r="D136" s="24"/>
      <c r="E136" s="24"/>
      <c r="F136" s="24"/>
      <c r="G136" s="24"/>
      <c r="H136" s="24"/>
      <c r="I136" s="24"/>
      <c r="J136" s="24"/>
      <c r="K136" s="24"/>
      <c r="L136" s="24"/>
      <c r="M136" s="87"/>
      <c r="N136" s="3">
        <f>N11</f>
        <v>1272681.4425533293</v>
      </c>
      <c r="O136" s="3">
        <f t="shared" ref="O136:Y136" si="136">O11</f>
        <v>444853.22309247218</v>
      </c>
      <c r="P136" s="3">
        <f t="shared" si="136"/>
        <v>-53686.67996863497</v>
      </c>
      <c r="Q136" s="3">
        <f t="shared" si="136"/>
        <v>-850749.66143792542</v>
      </c>
      <c r="R136" s="3">
        <f t="shared" si="136"/>
        <v>353466.26648436114</v>
      </c>
      <c r="S136" s="3">
        <f t="shared" si="136"/>
        <v>-2148577.520064123</v>
      </c>
      <c r="T136" s="3">
        <f t="shared" si="136"/>
        <v>-680147.32325773314</v>
      </c>
      <c r="U136" s="3">
        <f t="shared" si="136"/>
        <v>-1803116.8459928166</v>
      </c>
      <c r="V136" s="3">
        <f t="shared" si="136"/>
        <v>1245.878083974123</v>
      </c>
      <c r="W136" s="3">
        <f t="shared" si="136"/>
        <v>-90731.215085921809</v>
      </c>
      <c r="X136" s="3">
        <f t="shared" si="136"/>
        <v>223375.03623924032</v>
      </c>
      <c r="Y136" s="78">
        <f t="shared" si="136"/>
        <v>1090328.5113304676</v>
      </c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78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78"/>
      <c r="AX136" s="3"/>
      <c r="AY136" s="3"/>
      <c r="AZ136" s="3"/>
      <c r="BA136" s="3"/>
      <c r="BB136" s="3"/>
      <c r="BC136" s="3"/>
      <c r="BD136" s="3"/>
      <c r="BE136" s="3"/>
    </row>
    <row r="137" spans="1:57" ht="15.75" customHeight="1">
      <c r="A137" s="61" t="s">
        <v>275</v>
      </c>
      <c r="B137" s="11">
        <v>2</v>
      </c>
      <c r="C137" s="118" t="s">
        <v>23</v>
      </c>
      <c r="D137" s="24"/>
      <c r="E137" s="24"/>
      <c r="F137" s="24"/>
      <c r="G137" s="24"/>
      <c r="H137" s="24"/>
      <c r="I137" s="24"/>
      <c r="J137" s="24"/>
      <c r="K137" s="24"/>
      <c r="L137" s="24"/>
      <c r="M137" s="90"/>
      <c r="N137" s="3">
        <f>N136/2*N$257</f>
        <v>2163.5584523406596</v>
      </c>
      <c r="O137" s="3">
        <f t="shared" ref="O137:Y137" si="137">(N138+O136/2)*O$257</f>
        <v>5090.7234826764807</v>
      </c>
      <c r="P137" s="3">
        <f t="shared" si="137"/>
        <v>5603.2205050684543</v>
      </c>
      <c r="Q137" s="3">
        <f t="shared" si="137"/>
        <v>4504.7903666338425</v>
      </c>
      <c r="R137" s="3">
        <f t="shared" si="137"/>
        <v>3525.1781260084945</v>
      </c>
      <c r="S137" s="3">
        <f t="shared" si="137"/>
        <v>407.3878858473675</v>
      </c>
      <c r="T137" s="3">
        <f t="shared" si="137"/>
        <v>-4682.8502357429225</v>
      </c>
      <c r="U137" s="3">
        <f t="shared" si="137"/>
        <v>-8405.4520011390377</v>
      </c>
      <c r="V137" s="3">
        <f t="shared" si="137"/>
        <v>-12443.211370682604</v>
      </c>
      <c r="W137" s="3">
        <f t="shared" si="137"/>
        <v>-13000.443886504472</v>
      </c>
      <c r="X137" s="3">
        <f t="shared" si="137"/>
        <v>-13149.185661365789</v>
      </c>
      <c r="Y137" s="78">
        <f t="shared" si="137"/>
        <v>-10421.454883693994</v>
      </c>
      <c r="Z137" s="3">
        <f t="shared" ref="Z137:AF137" si="138">Y138*Z$257</f>
        <v>-9127.4665089754544</v>
      </c>
      <c r="AA137" s="3">
        <f t="shared" si="138"/>
        <v>-9163.9763750113543</v>
      </c>
      <c r="AB137" s="3">
        <f t="shared" si="138"/>
        <v>-8970.6164734986141</v>
      </c>
      <c r="AC137" s="3">
        <f t="shared" si="138"/>
        <v>-9698.3404837256639</v>
      </c>
      <c r="AD137" s="3">
        <f t="shared" si="138"/>
        <v>-9507.1908110488057</v>
      </c>
      <c r="AE137" s="3">
        <f t="shared" si="138"/>
        <v>-9779.0037151637152</v>
      </c>
      <c r="AF137" s="3">
        <f t="shared" si="138"/>
        <v>-10287.698175089661</v>
      </c>
      <c r="AG137" s="3"/>
      <c r="AH137" s="3"/>
      <c r="AI137" s="3"/>
      <c r="AJ137" s="3"/>
      <c r="AK137" s="78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78"/>
      <c r="AX137" s="3"/>
      <c r="AY137" s="3"/>
      <c r="AZ137" s="3"/>
      <c r="BA137" s="3"/>
      <c r="BB137" s="3"/>
      <c r="BC137" s="3"/>
      <c r="BD137" s="3"/>
      <c r="BE137" s="3"/>
    </row>
    <row r="138" spans="1:57" ht="15.75" customHeight="1">
      <c r="A138" s="61" t="s">
        <v>275</v>
      </c>
      <c r="B138" s="11">
        <v>2</v>
      </c>
      <c r="C138" s="117" t="s">
        <v>24</v>
      </c>
      <c r="D138" s="24"/>
      <c r="E138" s="24"/>
      <c r="F138" s="24"/>
      <c r="G138" s="24"/>
      <c r="H138" s="24"/>
      <c r="I138" s="24"/>
      <c r="J138" s="24"/>
      <c r="K138" s="24"/>
      <c r="L138" s="24"/>
      <c r="M138" s="90"/>
      <c r="N138" s="3">
        <f>SUM(N136:N137)</f>
        <v>1274845.0010056701</v>
      </c>
      <c r="O138" s="3">
        <f>N138+SUM(O136:O137)</f>
        <v>1724788.9475808188</v>
      </c>
      <c r="P138" s="3">
        <f t="shared" ref="P138" si="139">O138+SUM(P136:P137)</f>
        <v>1676705.4881172522</v>
      </c>
      <c r="Q138" s="3">
        <f t="shared" ref="Q138" si="140">P138+SUM(Q136:Q137)</f>
        <v>830460.61704596062</v>
      </c>
      <c r="R138" s="3">
        <f t="shared" ref="R138" si="141">Q138+SUM(R136:R137)</f>
        <v>1187452.0616563302</v>
      </c>
      <c r="S138" s="3">
        <f t="shared" ref="S138" si="142">R138+SUM(S136:S137)</f>
        <v>-960718.07052194513</v>
      </c>
      <c r="T138" s="3">
        <f t="shared" ref="T138" si="143">S138+SUM(T136:T137)</f>
        <v>-1645548.2440154213</v>
      </c>
      <c r="U138" s="3">
        <f t="shared" ref="U138" si="144">T138+SUM(U136:U137)</f>
        <v>-3457070.5420093769</v>
      </c>
      <c r="V138" s="3">
        <f t="shared" ref="V138" si="145">U138+SUM(V136:V137)</f>
        <v>-3468267.8752960856</v>
      </c>
      <c r="W138" s="3">
        <f t="shared" ref="W138" si="146">V138+SUM(W136:W137)</f>
        <v>-3571999.5342685119</v>
      </c>
      <c r="X138" s="3">
        <f t="shared" ref="X138" si="147">W138+SUM(X136:X137)</f>
        <v>-3361773.6836906374</v>
      </c>
      <c r="Y138" s="78">
        <f t="shared" ref="Y138" si="148">X138+SUM(Y136:Y137)</f>
        <v>-2281866.6272438634</v>
      </c>
      <c r="Z138" s="3">
        <f>Y138+Z137</f>
        <v>-2290994.0937528387</v>
      </c>
      <c r="AA138" s="3">
        <f t="shared" ref="AA138" si="149">Z138+AA137</f>
        <v>-2300158.0701278499</v>
      </c>
      <c r="AB138" s="3">
        <f t="shared" ref="AB138" si="150">AA138+AB137</f>
        <v>-2309128.6866013487</v>
      </c>
      <c r="AC138" s="3">
        <f t="shared" ref="AC138" si="151">AB138+AC137</f>
        <v>-2318827.0270850742</v>
      </c>
      <c r="AD138" s="3">
        <f t="shared" ref="AD138" si="152">AC138+AD137</f>
        <v>-2328334.217896123</v>
      </c>
      <c r="AE138" s="3">
        <f>AD138+AE137</f>
        <v>-2338113.2216112865</v>
      </c>
      <c r="AF138" s="3">
        <f>AE138+AF137</f>
        <v>-2348400.9197863759</v>
      </c>
      <c r="AG138" s="3">
        <f>AF138</f>
        <v>-2348400.9197863759</v>
      </c>
      <c r="AH138" s="3"/>
      <c r="AI138" s="3"/>
      <c r="AJ138" s="3"/>
      <c r="AK138" s="7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78"/>
      <c r="AX138" s="3"/>
      <c r="AY138" s="3"/>
      <c r="AZ138" s="3"/>
      <c r="BA138" s="3"/>
      <c r="BB138" s="3"/>
      <c r="BC138" s="3"/>
      <c r="BD138" s="3"/>
      <c r="BE138" s="3"/>
    </row>
    <row r="139" spans="1:57" ht="15.75" customHeight="1">
      <c r="A139" s="61" t="s">
        <v>275</v>
      </c>
      <c r="B139" s="11">
        <v>2</v>
      </c>
      <c r="C139" s="118" t="s">
        <v>254</v>
      </c>
      <c r="D139" s="24"/>
      <c r="E139" s="24"/>
      <c r="F139" s="24"/>
      <c r="G139" s="24"/>
      <c r="H139" s="24"/>
      <c r="I139" s="24"/>
      <c r="J139" s="24"/>
      <c r="K139" s="24"/>
      <c r="L139" s="24"/>
      <c r="M139" s="9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78"/>
      <c r="Z139" s="3"/>
      <c r="AA139" s="3"/>
      <c r="AB139" s="3"/>
      <c r="AC139" s="3"/>
      <c r="AD139" s="3"/>
      <c r="AE139" s="3"/>
      <c r="AF139" s="3"/>
      <c r="AG139" s="26">
        <f>AG277</f>
        <v>1725246.3979814816</v>
      </c>
      <c r="AH139" s="3"/>
      <c r="AI139" s="3"/>
      <c r="AJ139" s="3"/>
      <c r="AK139" s="78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78"/>
      <c r="AX139" s="3"/>
      <c r="AY139" s="3"/>
      <c r="AZ139" s="3"/>
      <c r="BA139" s="3"/>
      <c r="BB139" s="3"/>
      <c r="BC139" s="3"/>
      <c r="BD139" s="3"/>
      <c r="BE139" s="3"/>
    </row>
    <row r="140" spans="1:57" ht="15.75" customHeight="1">
      <c r="A140" s="61" t="s">
        <v>275</v>
      </c>
      <c r="B140" s="11">
        <v>2</v>
      </c>
      <c r="C140" s="118" t="s">
        <v>267</v>
      </c>
      <c r="D140" s="24"/>
      <c r="E140" s="24"/>
      <c r="F140" s="24"/>
      <c r="G140" s="24"/>
      <c r="H140" s="24"/>
      <c r="I140" s="24"/>
      <c r="J140" s="24"/>
      <c r="K140" s="24"/>
      <c r="L140" s="24"/>
      <c r="M140" s="9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78"/>
      <c r="Z140" s="3"/>
      <c r="AA140" s="3"/>
      <c r="AB140" s="3"/>
      <c r="AC140" s="3"/>
      <c r="AD140" s="3"/>
      <c r="AE140" s="3"/>
      <c r="AF140" s="3"/>
      <c r="AG140" s="3">
        <f>SUM(AG138:AG139)</f>
        <v>-623154.52180489432</v>
      </c>
      <c r="AH140" s="3"/>
      <c r="AI140" s="3"/>
      <c r="AJ140" s="3"/>
      <c r="AK140" s="78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78"/>
      <c r="AX140" s="3"/>
      <c r="AY140" s="3"/>
      <c r="AZ140" s="3"/>
      <c r="BA140" s="3"/>
      <c r="BB140" s="3"/>
      <c r="BC140" s="3"/>
      <c r="BD140" s="3"/>
      <c r="BE140" s="3"/>
    </row>
    <row r="141" spans="1:57" ht="15.75" customHeight="1">
      <c r="A141" s="61"/>
      <c r="B141" s="25"/>
      <c r="C141" s="118"/>
      <c r="D141" s="24"/>
      <c r="E141" s="24"/>
      <c r="F141" s="24"/>
      <c r="G141" s="24"/>
      <c r="H141" s="24"/>
      <c r="I141" s="24"/>
      <c r="J141" s="24"/>
      <c r="K141" s="24"/>
      <c r="L141" s="24"/>
      <c r="M141" s="9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78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78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78"/>
      <c r="AX141" s="3"/>
      <c r="AY141" s="3"/>
      <c r="AZ141" s="3"/>
      <c r="BA141" s="3"/>
      <c r="BB141" s="3"/>
      <c r="BC141" s="3"/>
      <c r="BD141" s="3"/>
      <c r="BE141" s="3"/>
    </row>
    <row r="142" spans="1:57" ht="15.75" customHeight="1">
      <c r="A142" s="61" t="s">
        <v>275</v>
      </c>
      <c r="B142" s="11">
        <v>3</v>
      </c>
      <c r="C142" s="117" t="s">
        <v>256</v>
      </c>
      <c r="D142" s="24"/>
      <c r="E142" s="24"/>
      <c r="F142" s="24"/>
      <c r="G142" s="24"/>
      <c r="H142" s="24"/>
      <c r="I142" s="24"/>
      <c r="J142" s="24"/>
      <c r="K142" s="24"/>
      <c r="L142" s="24"/>
      <c r="M142" s="9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78"/>
      <c r="Z142" s="3">
        <f>Z17</f>
        <v>943799.52544723731</v>
      </c>
      <c r="AA142" s="3">
        <f t="shared" ref="AA142:AK142" si="153">AA17</f>
        <v>471534.28091770317</v>
      </c>
      <c r="AB142" s="3">
        <f t="shared" si="153"/>
        <v>-712729.49713616073</v>
      </c>
      <c r="AC142" s="3">
        <f t="shared" si="153"/>
        <v>-1184730.8329498284</v>
      </c>
      <c r="AD142" s="3">
        <f t="shared" si="153"/>
        <v>70372.413724469952</v>
      </c>
      <c r="AE142" s="3">
        <f t="shared" si="153"/>
        <v>-1990830.7361743841</v>
      </c>
      <c r="AF142" s="3">
        <f t="shared" si="153"/>
        <v>-1506834.5643609855</v>
      </c>
      <c r="AG142" s="3">
        <f t="shared" si="153"/>
        <v>264463.33751020767</v>
      </c>
      <c r="AH142" s="3">
        <f t="shared" si="153"/>
        <v>2319069.704445147</v>
      </c>
      <c r="AI142" s="3">
        <f t="shared" si="153"/>
        <v>21605.769751095213</v>
      </c>
      <c r="AJ142" s="3">
        <f t="shared" si="153"/>
        <v>-124894.59777893126</v>
      </c>
      <c r="AK142" s="78">
        <f t="shared" si="153"/>
        <v>1126050.2070844178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78"/>
      <c r="AX142" s="3"/>
      <c r="AY142" s="3"/>
      <c r="AZ142" s="3"/>
      <c r="BA142" s="3"/>
      <c r="BB142" s="3"/>
      <c r="BC142" s="3"/>
      <c r="BD142" s="3"/>
      <c r="BE142" s="3"/>
    </row>
    <row r="143" spans="1:57" ht="15.75" customHeight="1">
      <c r="A143" s="61" t="s">
        <v>275</v>
      </c>
      <c r="B143" s="11">
        <v>3</v>
      </c>
      <c r="C143" s="118" t="s">
        <v>23</v>
      </c>
      <c r="D143" s="24"/>
      <c r="E143" s="24"/>
      <c r="F143" s="24"/>
      <c r="G143" s="24"/>
      <c r="H143" s="24"/>
      <c r="I143" s="24"/>
      <c r="J143" s="24"/>
      <c r="K143" s="24"/>
      <c r="L143" s="24"/>
      <c r="M143" s="9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78"/>
      <c r="Z143" s="3">
        <f>Z142/2*Z$257</f>
        <v>1887.5990508944747</v>
      </c>
      <c r="AA143" s="3">
        <f t="shared" ref="AA143:AK143" si="154">(Z144+AA142/2)*AA$257</f>
        <v>4725.817059827933</v>
      </c>
      <c r="AB143" s="3">
        <f t="shared" si="154"/>
        <v>4155.7716482395717</v>
      </c>
      <c r="AC143" s="3">
        <f t="shared" si="154"/>
        <v>508.23393815387544</v>
      </c>
      <c r="AD143" s="3">
        <f t="shared" si="154"/>
        <v>-1786.2178701629614</v>
      </c>
      <c r="AE143" s="3">
        <f t="shared" si="154"/>
        <v>-5870.2487518786356</v>
      </c>
      <c r="AF143" s="3">
        <f t="shared" si="154"/>
        <v>-13870.47716241608</v>
      </c>
      <c r="AG143" s="3">
        <f t="shared" si="154"/>
        <v>-15149.749055456747</v>
      </c>
      <c r="AH143" s="3">
        <f t="shared" si="154"/>
        <v>-11047.610164544652</v>
      </c>
      <c r="AI143" s="3">
        <f t="shared" si="154"/>
        <v>-6081.8866425377528</v>
      </c>
      <c r="AJ143" s="3">
        <f t="shared" si="154"/>
        <v>-6482.5806620582889</v>
      </c>
      <c r="AK143" s="78">
        <f t="shared" si="154"/>
        <v>-4118.2264875337214</v>
      </c>
      <c r="AL143" s="3">
        <f t="shared" ref="AL143:AR143" si="155">AK144*AL$257</f>
        <v>-1674.3964537115799</v>
      </c>
      <c r="AM143" s="3">
        <f t="shared" si="155"/>
        <v>-1682.2661170440242</v>
      </c>
      <c r="AN143" s="3">
        <f t="shared" si="155"/>
        <v>-1618.2505223560827</v>
      </c>
      <c r="AO143" s="3">
        <f t="shared" si="155"/>
        <v>-1661.6555974779449</v>
      </c>
      <c r="AP143" s="3">
        <f t="shared" si="155"/>
        <v>-1633.0100998953358</v>
      </c>
      <c r="AQ143" s="3">
        <f t="shared" si="155"/>
        <v>-1676.8110596858619</v>
      </c>
      <c r="AR143" s="3">
        <f t="shared" si="155"/>
        <v>-1538.0440087725547</v>
      </c>
      <c r="AS143" s="3"/>
      <c r="AT143" s="3"/>
      <c r="AU143" s="3"/>
      <c r="AV143" s="3"/>
      <c r="AW143" s="78"/>
      <c r="AX143" s="3"/>
      <c r="AY143" s="3"/>
      <c r="AZ143" s="3"/>
      <c r="BA143" s="3"/>
      <c r="BB143" s="3"/>
      <c r="BC143" s="3"/>
      <c r="BD143" s="3"/>
      <c r="BE143" s="3"/>
    </row>
    <row r="144" spans="1:57" ht="15.75" customHeight="1">
      <c r="A144" s="61" t="s">
        <v>275</v>
      </c>
      <c r="B144" s="11">
        <v>3</v>
      </c>
      <c r="C144" s="117" t="s">
        <v>24</v>
      </c>
      <c r="D144" s="24"/>
      <c r="E144" s="24"/>
      <c r="F144" s="24"/>
      <c r="G144" s="24"/>
      <c r="H144" s="24"/>
      <c r="I144" s="24"/>
      <c r="J144" s="24"/>
      <c r="K144" s="24"/>
      <c r="L144" s="24"/>
      <c r="M144" s="9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78"/>
      <c r="Z144" s="3">
        <f>SUM(Z142:Z143)</f>
        <v>945687.1244981318</v>
      </c>
      <c r="AA144" s="3">
        <f>Z144+SUM(AA142:AA143)</f>
        <v>1421947.2224756628</v>
      </c>
      <c r="AB144" s="3">
        <f t="shared" ref="AB144" si="156">AA144+SUM(AB142:AB143)</f>
        <v>713373.49698774167</v>
      </c>
      <c r="AC144" s="3">
        <f t="shared" ref="AC144" si="157">AB144+SUM(AC142:AC143)</f>
        <v>-470849.10202393285</v>
      </c>
      <c r="AD144" s="3">
        <f t="shared" ref="AD144" si="158">AC144+SUM(AD142:AD143)</f>
        <v>-402262.90616962587</v>
      </c>
      <c r="AE144" s="3">
        <f t="shared" ref="AE144" si="159">AD144+SUM(AE142:AE143)</f>
        <v>-2398963.8910958888</v>
      </c>
      <c r="AF144" s="3">
        <f t="shared" ref="AF144" si="160">AE144+SUM(AF142:AF143)</f>
        <v>-3919668.9326192904</v>
      </c>
      <c r="AG144" s="3">
        <f t="shared" ref="AG144" si="161">AF144+SUM(AG142:AG143)</f>
        <v>-3670355.3441645396</v>
      </c>
      <c r="AH144" s="3">
        <f t="shared" ref="AH144" si="162">AG144+SUM(AH142:AH143)</f>
        <v>-1362333.2498839372</v>
      </c>
      <c r="AI144" s="3">
        <f t="shared" ref="AI144" si="163">AH144+SUM(AI142:AI143)</f>
        <v>-1346809.3667753797</v>
      </c>
      <c r="AJ144" s="3">
        <f t="shared" ref="AJ144" si="164">AI144+SUM(AJ142:AJ143)</f>
        <v>-1478186.5452163692</v>
      </c>
      <c r="AK144" s="78">
        <f t="shared" ref="AK144" si="165">AJ144+SUM(AK142:AK143)</f>
        <v>-356254.56461948506</v>
      </c>
      <c r="AL144" s="3">
        <f>AK144+AL143</f>
        <v>-357928.96107319661</v>
      </c>
      <c r="AM144" s="3">
        <f t="shared" ref="AM144" si="166">AL144+AM143</f>
        <v>-359611.22719024064</v>
      </c>
      <c r="AN144" s="3">
        <f t="shared" ref="AN144" si="167">AM144+AN143</f>
        <v>-361229.47771259671</v>
      </c>
      <c r="AO144" s="3">
        <f t="shared" ref="AO144" si="168">AN144+AO143</f>
        <v>-362891.13331007463</v>
      </c>
      <c r="AP144" s="3">
        <f t="shared" ref="AP144" si="169">AO144+AP143</f>
        <v>-364524.14340996998</v>
      </c>
      <c r="AQ144" s="3">
        <f>AP144+AQ143</f>
        <v>-366200.95446965587</v>
      </c>
      <c r="AR144" s="3">
        <f>AQ144+AR143</f>
        <v>-367738.9984784284</v>
      </c>
      <c r="AS144" s="3">
        <f>AR144</f>
        <v>-367738.9984784284</v>
      </c>
      <c r="AT144" s="3"/>
      <c r="AU144" s="3"/>
      <c r="AV144" s="3"/>
      <c r="AW144" s="78"/>
      <c r="AX144" s="3"/>
      <c r="AY144" s="3"/>
      <c r="AZ144" s="3"/>
      <c r="BA144" s="3"/>
      <c r="BB144" s="3"/>
      <c r="BC144" s="3"/>
      <c r="BD144" s="3"/>
      <c r="BE144" s="3"/>
    </row>
    <row r="145" spans="1:57" ht="15.75" customHeight="1">
      <c r="A145" s="61" t="s">
        <v>275</v>
      </c>
      <c r="B145" s="11">
        <v>3</v>
      </c>
      <c r="C145" s="118" t="s">
        <v>254</v>
      </c>
      <c r="D145" s="24"/>
      <c r="E145" s="24"/>
      <c r="F145" s="24"/>
      <c r="G145" s="24"/>
      <c r="H145" s="24"/>
      <c r="I145" s="24"/>
      <c r="J145" s="24"/>
      <c r="K145" s="24"/>
      <c r="L145" s="24"/>
      <c r="M145" s="9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78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78"/>
      <c r="AL145" s="3"/>
      <c r="AM145" s="3"/>
      <c r="AN145" s="3"/>
      <c r="AO145" s="3"/>
      <c r="AP145" s="3"/>
      <c r="AQ145" s="3"/>
      <c r="AR145" s="3"/>
      <c r="AS145" s="26">
        <f>AS288</f>
        <v>5777226.7160495296</v>
      </c>
      <c r="AT145" s="3"/>
      <c r="AU145" s="3"/>
      <c r="AV145" s="3"/>
      <c r="AW145" s="78"/>
      <c r="AX145" s="3"/>
      <c r="AY145" s="3"/>
      <c r="AZ145" s="3"/>
      <c r="BA145" s="3"/>
      <c r="BB145" s="3"/>
      <c r="BC145" s="3"/>
      <c r="BD145" s="3"/>
      <c r="BE145" s="3"/>
    </row>
    <row r="146" spans="1:57" ht="15.75" customHeight="1">
      <c r="A146" s="61" t="s">
        <v>275</v>
      </c>
      <c r="B146" s="11">
        <v>3</v>
      </c>
      <c r="C146" s="118" t="s">
        <v>268</v>
      </c>
      <c r="D146" s="24"/>
      <c r="E146" s="24"/>
      <c r="F146" s="24"/>
      <c r="G146" s="24"/>
      <c r="H146" s="24"/>
      <c r="I146" s="24"/>
      <c r="J146" s="24"/>
      <c r="K146" s="24"/>
      <c r="L146" s="24"/>
      <c r="M146" s="90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78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78"/>
      <c r="AL146" s="3"/>
      <c r="AM146" s="3"/>
      <c r="AN146" s="3"/>
      <c r="AO146" s="3"/>
      <c r="AP146" s="3"/>
      <c r="AQ146" s="3"/>
      <c r="AR146" s="3"/>
      <c r="AS146" s="3">
        <f>SUM(AS144:AS145)</f>
        <v>5409487.7175711012</v>
      </c>
      <c r="AT146" s="3"/>
      <c r="AU146" s="3"/>
      <c r="AV146" s="3"/>
      <c r="AW146" s="78"/>
      <c r="AX146" s="3"/>
      <c r="AY146" s="3"/>
      <c r="AZ146" s="3"/>
      <c r="BA146" s="3"/>
      <c r="BB146" s="3"/>
      <c r="BC146" s="3"/>
      <c r="BD146" s="3"/>
      <c r="BE146" s="3"/>
    </row>
    <row r="147" spans="1:57" ht="15.75" customHeight="1">
      <c r="A147" s="61"/>
      <c r="B147" s="25"/>
      <c r="C147" s="118"/>
      <c r="D147" s="24"/>
      <c r="E147" s="24"/>
      <c r="F147" s="24"/>
      <c r="G147" s="24"/>
      <c r="H147" s="24"/>
      <c r="I147" s="24"/>
      <c r="J147" s="24"/>
      <c r="K147" s="24"/>
      <c r="L147" s="24"/>
      <c r="M147" s="9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78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78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78"/>
      <c r="AX147" s="3"/>
      <c r="AY147" s="3"/>
      <c r="AZ147" s="3"/>
      <c r="BA147" s="3"/>
      <c r="BB147" s="3"/>
      <c r="BC147" s="3"/>
      <c r="BD147" s="3"/>
      <c r="BE147" s="3"/>
    </row>
    <row r="148" spans="1:57" ht="15.75" customHeight="1">
      <c r="A148" s="61" t="s">
        <v>275</v>
      </c>
      <c r="B148" s="11">
        <v>4</v>
      </c>
      <c r="C148" s="117" t="s">
        <v>256</v>
      </c>
      <c r="D148" s="24"/>
      <c r="E148" s="24"/>
      <c r="F148" s="24"/>
      <c r="G148" s="24"/>
      <c r="H148" s="24"/>
      <c r="I148" s="24"/>
      <c r="J148" s="24"/>
      <c r="K148" s="24"/>
      <c r="L148" s="24"/>
      <c r="M148" s="9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78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78"/>
      <c r="AL148" s="3">
        <f>AL23</f>
        <v>630671.07070038468</v>
      </c>
      <c r="AM148" s="3">
        <f t="shared" ref="AM148:AW148" si="170">AM23</f>
        <v>-326542.88739845622</v>
      </c>
      <c r="AN148" s="3">
        <f t="shared" si="170"/>
        <v>-408849.40385934059</v>
      </c>
      <c r="AO148" s="3">
        <f t="shared" si="170"/>
        <v>-756086.22781184409</v>
      </c>
      <c r="AP148" s="3">
        <f t="shared" si="170"/>
        <v>808152.6822936479</v>
      </c>
      <c r="AQ148" s="3">
        <f t="shared" si="170"/>
        <v>-1521552.6317595299</v>
      </c>
      <c r="AR148" s="3">
        <f t="shared" si="170"/>
        <v>-1594359.6926417928</v>
      </c>
      <c r="AS148" s="3">
        <f t="shared" si="170"/>
        <v>-1607337.5445978362</v>
      </c>
      <c r="AT148" s="3">
        <f t="shared" si="170"/>
        <v>-792272.41093572602</v>
      </c>
      <c r="AU148" s="3">
        <f t="shared" si="170"/>
        <v>212209.99099943973</v>
      </c>
      <c r="AV148" s="3">
        <f t="shared" si="170"/>
        <v>-89627.586778878234</v>
      </c>
      <c r="AW148" s="78">
        <f t="shared" si="170"/>
        <v>996964.76576563483</v>
      </c>
      <c r="AX148" s="3"/>
      <c r="AY148" s="3"/>
      <c r="AZ148" s="3"/>
      <c r="BA148" s="3"/>
      <c r="BB148" s="3"/>
      <c r="BC148" s="3"/>
      <c r="BD148" s="3"/>
      <c r="BE148" s="3"/>
    </row>
    <row r="149" spans="1:57" ht="15.75" customHeight="1">
      <c r="A149" s="61" t="s">
        <v>275</v>
      </c>
      <c r="B149" s="11">
        <v>4</v>
      </c>
      <c r="C149" s="118" t="s">
        <v>23</v>
      </c>
      <c r="D149" s="24"/>
      <c r="E149" s="24"/>
      <c r="F149" s="24"/>
      <c r="G149" s="24"/>
      <c r="H149" s="24"/>
      <c r="I149" s="24"/>
      <c r="J149" s="24"/>
      <c r="K149" s="24"/>
      <c r="L149" s="24"/>
      <c r="M149" s="9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78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78"/>
      <c r="AL149" s="3">
        <f>AL148/2*AL$257</f>
        <v>1482.0770161459041</v>
      </c>
      <c r="AM149" s="3">
        <f t="shared" ref="AM149:AW149" si="171">(AL150+AM148/2)*AM$257</f>
        <v>2203.7440088813219</v>
      </c>
      <c r="AN149" s="3">
        <f t="shared" si="171"/>
        <v>465.25186078778432</v>
      </c>
      <c r="AO149" s="3">
        <f t="shared" si="171"/>
        <v>-2201.6210032565878</v>
      </c>
      <c r="AP149" s="3">
        <f t="shared" si="171"/>
        <v>-2046.5174490294323</v>
      </c>
      <c r="AQ149" s="3">
        <f t="shared" si="171"/>
        <v>-3742.2294786004841</v>
      </c>
      <c r="AR149" s="3">
        <f t="shared" si="171"/>
        <v>-9975.9514646446441</v>
      </c>
      <c r="AS149" s="3">
        <f t="shared" si="171"/>
        <v>-15545.599326213704</v>
      </c>
      <c r="AT149" s="3">
        <f t="shared" si="171"/>
        <v>-21845.887082789952</v>
      </c>
      <c r="AU149" s="3">
        <f t="shared" si="171"/>
        <v>-21501.787255375024</v>
      </c>
      <c r="AV149" s="3">
        <f t="shared" si="171"/>
        <v>-21893.95747429835</v>
      </c>
      <c r="AW149" s="78">
        <f t="shared" si="171"/>
        <v>-19662.687472566478</v>
      </c>
      <c r="AX149" s="3">
        <f t="shared" ref="AX149:BD149" si="172">AW150*AX$257</f>
        <v>-13232.395619321243</v>
      </c>
      <c r="AY149" s="3">
        <f t="shared" si="172"/>
        <v>-13270.769566617277</v>
      </c>
      <c r="AZ149" s="3">
        <f t="shared" si="172"/>
        <v>-12850.314977727347</v>
      </c>
      <c r="BA149" s="3">
        <f t="shared" si="172"/>
        <v>-12886.295859664982</v>
      </c>
      <c r="BB149" s="3">
        <f t="shared" si="172"/>
        <v>-12460.864006355185</v>
      </c>
      <c r="BC149" s="3">
        <f t="shared" si="172"/>
        <v>-12957.267907289839</v>
      </c>
      <c r="BD149" s="3">
        <f t="shared" si="172"/>
        <v>-12993.54825743025</v>
      </c>
      <c r="BE149" s="3"/>
    </row>
    <row r="150" spans="1:57" ht="15.75" customHeight="1">
      <c r="A150" s="61" t="s">
        <v>275</v>
      </c>
      <c r="B150" s="11">
        <v>4</v>
      </c>
      <c r="C150" s="117" t="s">
        <v>24</v>
      </c>
      <c r="D150" s="24"/>
      <c r="E150" s="24"/>
      <c r="F150" s="24"/>
      <c r="G150" s="24"/>
      <c r="H150" s="24"/>
      <c r="I150" s="24"/>
      <c r="J150" s="24"/>
      <c r="K150" s="24"/>
      <c r="L150" s="24"/>
      <c r="M150" s="9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78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78"/>
      <c r="AL150" s="3">
        <f>SUM(AL148:AL149)</f>
        <v>632153.1477165306</v>
      </c>
      <c r="AM150" s="3">
        <f>AL150+SUM(AM148:AM149)</f>
        <v>307814.00432695571</v>
      </c>
      <c r="AN150" s="3">
        <f t="shared" ref="AN150" si="173">AM150+SUM(AN148:AN149)</f>
        <v>-100570.14767159708</v>
      </c>
      <c r="AO150" s="3">
        <f t="shared" ref="AO150" si="174">AN150+SUM(AO148:AO149)</f>
        <v>-858857.99648669781</v>
      </c>
      <c r="AP150" s="3">
        <f t="shared" ref="AP150" si="175">AO150+SUM(AP148:AP149)</f>
        <v>-52751.8316420794</v>
      </c>
      <c r="AQ150" s="3">
        <f t="shared" ref="AQ150" si="176">AP150+SUM(AQ148:AQ149)</f>
        <v>-1578046.6928802098</v>
      </c>
      <c r="AR150" s="3">
        <f t="shared" ref="AR150" si="177">AQ150+SUM(AR148:AR149)</f>
        <v>-3182382.336986647</v>
      </c>
      <c r="AS150" s="3">
        <f t="shared" ref="AS150" si="178">AR150+SUM(AS148:AS149)</f>
        <v>-4805265.480910697</v>
      </c>
      <c r="AT150" s="3">
        <f t="shared" ref="AT150" si="179">AS150+SUM(AT148:AT149)</f>
        <v>-5619383.7789292131</v>
      </c>
      <c r="AU150" s="3">
        <f t="shared" ref="AU150" si="180">AT150+SUM(AU148:AU149)</f>
        <v>-5428675.575185148</v>
      </c>
      <c r="AV150" s="3">
        <f t="shared" ref="AV150" si="181">AU150+SUM(AV148:AV149)</f>
        <v>-5540197.1194383251</v>
      </c>
      <c r="AW150" s="78">
        <f t="shared" ref="AW150" si="182">AV150+SUM(AW148:AW149)</f>
        <v>-4562895.0411452567</v>
      </c>
      <c r="AX150" s="3">
        <f>AW150+AX149</f>
        <v>-4576127.4367645783</v>
      </c>
      <c r="AY150" s="3">
        <f t="shared" ref="AY150" si="183">AX150+AY149</f>
        <v>-4589398.2063311953</v>
      </c>
      <c r="AZ150" s="3">
        <f t="shared" ref="AZ150" si="184">AY150+AZ149</f>
        <v>-4602248.5213089222</v>
      </c>
      <c r="BA150" s="3">
        <f t="shared" ref="BA150" si="185">AZ150+BA149</f>
        <v>-4615134.8171685869</v>
      </c>
      <c r="BB150" s="3">
        <f t="shared" ref="BB150" si="186">BA150+BB149</f>
        <v>-4627595.6811749423</v>
      </c>
      <c r="BC150" s="3">
        <f>BB150+BC149</f>
        <v>-4640552.9490822321</v>
      </c>
      <c r="BD150" s="3">
        <f>BC150+BD149</f>
        <v>-4653546.4973396622</v>
      </c>
      <c r="BE150" s="3">
        <f>BD150</f>
        <v>-4653546.4973396622</v>
      </c>
    </row>
    <row r="151" spans="1:57" ht="15.75" customHeight="1">
      <c r="A151" s="61" t="s">
        <v>275</v>
      </c>
      <c r="B151" s="11">
        <v>4</v>
      </c>
      <c r="C151" s="118" t="s">
        <v>25</v>
      </c>
      <c r="D151" s="24"/>
      <c r="E151" s="24"/>
      <c r="F151" s="24"/>
      <c r="G151" s="24"/>
      <c r="H151" s="24"/>
      <c r="I151" s="24"/>
      <c r="J151" s="24"/>
      <c r="K151" s="24"/>
      <c r="L151" s="24"/>
      <c r="M151" s="90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78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78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78"/>
      <c r="AX151" s="3"/>
      <c r="AY151" s="3"/>
      <c r="AZ151" s="3"/>
      <c r="BA151" s="3"/>
      <c r="BB151" s="3"/>
      <c r="BC151" s="3"/>
      <c r="BD151" s="3"/>
      <c r="BE151" s="26">
        <f>BE299</f>
        <v>6492.3442360635272</v>
      </c>
    </row>
    <row r="152" spans="1:57" ht="15.75" customHeight="1">
      <c r="A152" s="61" t="s">
        <v>275</v>
      </c>
      <c r="B152" s="11">
        <v>4</v>
      </c>
      <c r="C152" s="118" t="s">
        <v>269</v>
      </c>
      <c r="D152" s="24"/>
      <c r="E152" s="24"/>
      <c r="F152" s="24"/>
      <c r="G152" s="24"/>
      <c r="H152" s="24"/>
      <c r="I152" s="24"/>
      <c r="J152" s="24"/>
      <c r="K152" s="24"/>
      <c r="L152" s="24"/>
      <c r="M152" s="90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78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78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78"/>
      <c r="AX152" s="3"/>
      <c r="AY152" s="3"/>
      <c r="AZ152" s="3"/>
      <c r="BA152" s="3"/>
      <c r="BB152" s="3"/>
      <c r="BC152" s="3"/>
      <c r="BD152" s="3"/>
      <c r="BE152" s="3">
        <f>SUM(BE150:BE151)</f>
        <v>-4647054.1531035984</v>
      </c>
    </row>
    <row r="153" spans="1:57" ht="15.75" customHeight="1">
      <c r="A153" s="61"/>
      <c r="B153" s="11"/>
      <c r="C153" s="118"/>
      <c r="D153" s="24"/>
      <c r="E153" s="24"/>
      <c r="F153" s="24"/>
      <c r="G153" s="24"/>
      <c r="H153" s="24"/>
      <c r="I153" s="24"/>
      <c r="J153" s="24"/>
      <c r="K153" s="24"/>
      <c r="L153" s="24"/>
      <c r="M153" s="90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78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78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78"/>
      <c r="AX153" s="3"/>
      <c r="AY153" s="3"/>
      <c r="AZ153" s="3"/>
      <c r="BA153" s="3"/>
      <c r="BB153" s="3"/>
      <c r="BC153" s="3"/>
      <c r="BD153" s="3"/>
      <c r="BE153" s="3"/>
    </row>
    <row r="154" spans="1:57" ht="15.75" customHeight="1">
      <c r="A154" s="61"/>
      <c r="B154" s="11"/>
      <c r="C154" s="118"/>
      <c r="D154" s="24"/>
      <c r="E154" s="24"/>
      <c r="F154" s="24"/>
      <c r="G154" s="24"/>
      <c r="H154" s="24"/>
      <c r="I154" s="24"/>
      <c r="J154" s="24"/>
      <c r="K154" s="24"/>
      <c r="L154" s="24"/>
      <c r="M154" s="90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78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78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78"/>
      <c r="AX154" s="3"/>
      <c r="AY154" s="3"/>
      <c r="AZ154" s="3"/>
      <c r="BA154" s="3"/>
      <c r="BB154" s="3"/>
      <c r="BC154" s="3"/>
      <c r="BD154" s="3"/>
      <c r="BE154" s="3"/>
    </row>
    <row r="155" spans="1:57" ht="15.75" customHeight="1">
      <c r="A155" s="61" t="s">
        <v>276</v>
      </c>
      <c r="B155" s="11">
        <v>1</v>
      </c>
      <c r="C155" s="117" t="s">
        <v>256</v>
      </c>
      <c r="D155" s="3">
        <f>DEF!F63</f>
        <v>122886.05661470746</v>
      </c>
      <c r="E155" s="3">
        <f>DEF!G63</f>
        <v>-159455.86264716834</v>
      </c>
      <c r="F155" s="3">
        <f>DEF!H63</f>
        <v>-313077.92062097136</v>
      </c>
      <c r="G155" s="3">
        <f>DEF!I63</f>
        <v>-491417.89025787264</v>
      </c>
      <c r="H155" s="3">
        <f>DEF!J63</f>
        <v>435079.22497117799</v>
      </c>
      <c r="I155" s="3">
        <f>DEF!K63</f>
        <v>511901.2193027446</v>
      </c>
      <c r="J155" s="3">
        <f>DEF!L63</f>
        <v>183386.90060798731</v>
      </c>
      <c r="K155" s="3">
        <f>DEF!M63</f>
        <v>-861440.69639246911</v>
      </c>
      <c r="L155" s="3">
        <f>DEF!N63</f>
        <v>-149296.35682938527</v>
      </c>
      <c r="M155" s="78">
        <f>DEF!O63</f>
        <v>60784.030972207896</v>
      </c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78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78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78"/>
      <c r="AX155" s="3"/>
      <c r="AY155" s="3"/>
      <c r="AZ155" s="3"/>
      <c r="BA155" s="3"/>
      <c r="BB155" s="3"/>
      <c r="BC155" s="3"/>
      <c r="BD155" s="3"/>
      <c r="BE155" s="3"/>
    </row>
    <row r="156" spans="1:57" ht="15.75" customHeight="1">
      <c r="A156" s="61" t="s">
        <v>276</v>
      </c>
      <c r="B156" s="11">
        <v>1</v>
      </c>
      <c r="C156" s="118" t="s">
        <v>23</v>
      </c>
      <c r="D156" s="24">
        <f>D155/2*D$257</f>
        <v>179.20883256311504</v>
      </c>
      <c r="E156" s="24">
        <f t="shared" ref="E156:M156" si="187">(D157+E155/2)*E$257</f>
        <v>126.40055786075203</v>
      </c>
      <c r="F156" s="24">
        <f t="shared" si="187"/>
        <v>-562.3425411115245</v>
      </c>
      <c r="G156" s="24">
        <f t="shared" si="187"/>
        <v>-1737.2057643880808</v>
      </c>
      <c r="H156" s="24">
        <f t="shared" si="187"/>
        <v>-1876.5598300223749</v>
      </c>
      <c r="I156" s="24">
        <f t="shared" si="187"/>
        <v>-415.54695879140235</v>
      </c>
      <c r="J156" s="24">
        <f t="shared" si="187"/>
        <v>579.96669588816553</v>
      </c>
      <c r="K156" s="24">
        <f t="shared" si="187"/>
        <v>-435.37409770089272</v>
      </c>
      <c r="L156" s="24">
        <f t="shared" si="187"/>
        <v>-2082.9715198152289</v>
      </c>
      <c r="M156" s="90">
        <f t="shared" si="187"/>
        <v>-2091.803203171989</v>
      </c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78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78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78"/>
      <c r="AX156" s="3"/>
      <c r="AY156" s="3"/>
      <c r="AZ156" s="3"/>
      <c r="BA156" s="3"/>
      <c r="BB156" s="3"/>
      <c r="BC156" s="3"/>
      <c r="BD156" s="3"/>
      <c r="BE156" s="3"/>
    </row>
    <row r="157" spans="1:57" ht="15.75" customHeight="1">
      <c r="A157" s="61" t="s">
        <v>276</v>
      </c>
      <c r="B157" s="11">
        <v>1</v>
      </c>
      <c r="C157" s="117" t="s">
        <v>24</v>
      </c>
      <c r="D157" s="24">
        <f>D155+D156</f>
        <v>123065.26544727058</v>
      </c>
      <c r="E157" s="24">
        <f>D157+SUM(E155:E156)</f>
        <v>-36264.196642037001</v>
      </c>
      <c r="F157" s="24">
        <f t="shared" ref="F157" si="188">E157+SUM(F155:F156)</f>
        <v>-349904.45980411989</v>
      </c>
      <c r="G157" s="24">
        <f t="shared" ref="G157" si="189">F157+SUM(G155:G156)</f>
        <v>-843059.55582638062</v>
      </c>
      <c r="H157" s="24">
        <f t="shared" ref="H157" si="190">G157+SUM(H155:H156)</f>
        <v>-409856.89068522502</v>
      </c>
      <c r="I157" s="24">
        <f t="shared" ref="I157" si="191">H157+SUM(I155:I156)</f>
        <v>101628.7816587282</v>
      </c>
      <c r="J157" s="24">
        <f t="shared" ref="J157" si="192">I157+SUM(J155:J156)</f>
        <v>285595.64896260365</v>
      </c>
      <c r="K157" s="24">
        <f t="shared" ref="K157" si="193">J157+SUM(K155:K156)</f>
        <v>-576280.42152756639</v>
      </c>
      <c r="L157" s="24">
        <f t="shared" ref="L157" si="194">K157+SUM(L155:L156)</f>
        <v>-727659.74987676693</v>
      </c>
      <c r="M157" s="90">
        <f t="shared" ref="M157" si="195">L157+SUM(M155:M156)</f>
        <v>-668967.52210773109</v>
      </c>
      <c r="N157" s="3">
        <f>M157</f>
        <v>-668967.52210773109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78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78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78"/>
      <c r="AX157" s="3"/>
      <c r="AY157" s="3"/>
      <c r="AZ157" s="3"/>
      <c r="BA157" s="3"/>
      <c r="BB157" s="3"/>
      <c r="BC157" s="3"/>
      <c r="BD157" s="3"/>
      <c r="BE157" s="3"/>
    </row>
    <row r="158" spans="1:57" ht="15.75" customHeight="1">
      <c r="A158" s="61" t="s">
        <v>276</v>
      </c>
      <c r="B158" s="11">
        <v>1</v>
      </c>
      <c r="C158" s="118" t="s">
        <v>254</v>
      </c>
      <c r="D158" s="24"/>
      <c r="E158" s="24"/>
      <c r="F158" s="24"/>
      <c r="G158" s="24"/>
      <c r="H158" s="24"/>
      <c r="I158" s="24"/>
      <c r="J158" s="24"/>
      <c r="K158" s="24"/>
      <c r="L158" s="24"/>
      <c r="M158" s="90"/>
      <c r="N158" s="26">
        <f>N267</f>
        <v>1242617.6538884125</v>
      </c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78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78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78"/>
      <c r="AX158" s="3"/>
      <c r="AY158" s="3"/>
      <c r="AZ158" s="3"/>
      <c r="BA158" s="3"/>
      <c r="BB158" s="3"/>
      <c r="BC158" s="3"/>
      <c r="BD158" s="3"/>
      <c r="BE158" s="3"/>
    </row>
    <row r="159" spans="1:57" ht="15.75" customHeight="1">
      <c r="A159" s="61" t="s">
        <v>276</v>
      </c>
      <c r="B159" s="11">
        <v>1</v>
      </c>
      <c r="C159" s="118" t="s">
        <v>266</v>
      </c>
      <c r="D159" s="24"/>
      <c r="E159" s="24"/>
      <c r="F159" s="24"/>
      <c r="G159" s="24"/>
      <c r="H159" s="24"/>
      <c r="I159" s="24"/>
      <c r="J159" s="24"/>
      <c r="K159" s="24"/>
      <c r="L159" s="24"/>
      <c r="M159" s="90"/>
      <c r="N159" s="3">
        <f>SUM(N157:N158)</f>
        <v>573650.13178068143</v>
      </c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78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78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78"/>
      <c r="AX159" s="3"/>
      <c r="AY159" s="3"/>
      <c r="AZ159" s="3"/>
      <c r="BA159" s="3"/>
      <c r="BB159" s="3"/>
      <c r="BC159" s="3"/>
      <c r="BD159" s="3"/>
      <c r="BE159" s="3"/>
    </row>
    <row r="160" spans="1:57" ht="15.75" customHeight="1">
      <c r="A160" s="61"/>
      <c r="B160" s="11"/>
      <c r="C160" s="118"/>
      <c r="D160" s="24"/>
      <c r="E160" s="24"/>
      <c r="F160" s="24"/>
      <c r="G160" s="24"/>
      <c r="H160" s="24"/>
      <c r="I160" s="24"/>
      <c r="J160" s="24"/>
      <c r="K160" s="24"/>
      <c r="L160" s="24"/>
      <c r="M160" s="9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78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78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78"/>
      <c r="AX160" s="3"/>
      <c r="AY160" s="3"/>
      <c r="AZ160" s="3"/>
      <c r="BA160" s="3"/>
      <c r="BB160" s="3"/>
      <c r="BC160" s="3"/>
      <c r="BD160" s="3"/>
      <c r="BE160" s="3"/>
    </row>
    <row r="161" spans="1:57" ht="15.75" customHeight="1">
      <c r="A161" s="61" t="s">
        <v>276</v>
      </c>
      <c r="B161" s="11">
        <v>2</v>
      </c>
      <c r="C161" s="117" t="s">
        <v>256</v>
      </c>
      <c r="D161" s="24"/>
      <c r="E161" s="24"/>
      <c r="F161" s="24"/>
      <c r="G161" s="24"/>
      <c r="H161" s="24"/>
      <c r="I161" s="24"/>
      <c r="J161" s="24"/>
      <c r="K161" s="24"/>
      <c r="L161" s="24"/>
      <c r="M161" s="87"/>
      <c r="N161" s="3">
        <f>DEF!P63</f>
        <v>432402.13710859045</v>
      </c>
      <c r="O161" s="3">
        <f>DEF!Q63</f>
        <v>408669.53926236462</v>
      </c>
      <c r="P161" s="3">
        <f>DEF!R63+DEF!S63</f>
        <v>210911.77046726109</v>
      </c>
      <c r="Q161" s="3">
        <f>DEF!T63+DEF!U63</f>
        <v>-608136.91357114038</v>
      </c>
      <c r="R161" s="3">
        <f>DEF!V63</f>
        <v>18215.088345027529</v>
      </c>
      <c r="S161" s="3">
        <f>DEF!W63</f>
        <v>-411601.0505560115</v>
      </c>
      <c r="T161" s="3">
        <f>DEF!X63</f>
        <v>-91568.233865654096</v>
      </c>
      <c r="U161" s="3">
        <f>DEF!Y63</f>
        <v>-281859.84323226754</v>
      </c>
      <c r="V161" s="3">
        <f>DEF!Z63</f>
        <v>-246909.85607939586</v>
      </c>
      <c r="W161" s="3">
        <f>DEF!AA63</f>
        <v>-789963.72131750174</v>
      </c>
      <c r="X161" s="3">
        <f>DEF!AB63</f>
        <v>180108.22903877683</v>
      </c>
      <c r="Y161" s="78">
        <f>DEF!AC63</f>
        <v>451561.59180028271</v>
      </c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78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78"/>
      <c r="AX161" s="3"/>
      <c r="AY161" s="3"/>
      <c r="AZ161" s="3"/>
      <c r="BA161" s="3"/>
      <c r="BB161" s="3"/>
      <c r="BC161" s="3"/>
      <c r="BD161" s="3"/>
      <c r="BE161" s="3"/>
    </row>
    <row r="162" spans="1:57" ht="15.75" customHeight="1">
      <c r="A162" s="61" t="s">
        <v>276</v>
      </c>
      <c r="B162" s="11">
        <v>2</v>
      </c>
      <c r="C162" s="118" t="s">
        <v>23</v>
      </c>
      <c r="D162" s="24"/>
      <c r="E162" s="24"/>
      <c r="F162" s="24"/>
      <c r="G162" s="24"/>
      <c r="H162" s="24"/>
      <c r="I162" s="24"/>
      <c r="J162" s="24"/>
      <c r="K162" s="24"/>
      <c r="L162" s="24"/>
      <c r="M162" s="90"/>
      <c r="N162" s="3">
        <f>N161/2*N$257</f>
        <v>735.08363308460378</v>
      </c>
      <c r="O162" s="3">
        <f t="shared" ref="O162:Y162" si="196">(N163+O161/2)*O$257</f>
        <v>2167.4047672677148</v>
      </c>
      <c r="P162" s="3">
        <f t="shared" si="196"/>
        <v>3133.119165016295</v>
      </c>
      <c r="Q162" s="3">
        <f t="shared" si="196"/>
        <v>2714.2221514248522</v>
      </c>
      <c r="R162" s="3">
        <f t="shared" si="196"/>
        <v>1615.9636750473403</v>
      </c>
      <c r="S162" s="3">
        <f t="shared" si="196"/>
        <v>959.85680301337777</v>
      </c>
      <c r="T162" s="3">
        <f t="shared" si="196"/>
        <v>57.607575545227782</v>
      </c>
      <c r="U162" s="3">
        <f t="shared" si="196"/>
        <v>-563.15927796247934</v>
      </c>
      <c r="V162" s="3">
        <f t="shared" si="196"/>
        <v>-1568.1684081207275</v>
      </c>
      <c r="W162" s="3">
        <f t="shared" si="196"/>
        <v>-3535.7469829739439</v>
      </c>
      <c r="X162" s="3">
        <f t="shared" si="196"/>
        <v>-4803.4689861083889</v>
      </c>
      <c r="Y162" s="78">
        <f t="shared" si="196"/>
        <v>-3526.2455742229304</v>
      </c>
      <c r="Z162" s="3">
        <f t="shared" ref="Z162:AF162" si="197">Y163*Z$257</f>
        <v>-2923.1391762346288</v>
      </c>
      <c r="AA162" s="3">
        <f t="shared" si="197"/>
        <v>-2934.8317329395677</v>
      </c>
      <c r="AB162" s="3">
        <f t="shared" si="197"/>
        <v>-2872.9067833745426</v>
      </c>
      <c r="AC162" s="3">
        <f t="shared" si="197"/>
        <v>-3105.9658213550647</v>
      </c>
      <c r="AD162" s="3">
        <f t="shared" si="197"/>
        <v>-3044.7487140475005</v>
      </c>
      <c r="AE162" s="3">
        <f t="shared" si="197"/>
        <v>-3131.7988224037558</v>
      </c>
      <c r="AF162" s="3">
        <f t="shared" si="197"/>
        <v>-3294.7120144796545</v>
      </c>
      <c r="AG162" s="3"/>
      <c r="AH162" s="3"/>
      <c r="AI162" s="3"/>
      <c r="AJ162" s="3"/>
      <c r="AK162" s="78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78"/>
      <c r="AX162" s="3"/>
      <c r="AY162" s="3"/>
      <c r="AZ162" s="3"/>
      <c r="BA162" s="3"/>
      <c r="BB162" s="3"/>
      <c r="BC162" s="3"/>
      <c r="BD162" s="3"/>
      <c r="BE162" s="3"/>
    </row>
    <row r="163" spans="1:57" ht="15.75" customHeight="1">
      <c r="A163" s="61" t="s">
        <v>276</v>
      </c>
      <c r="B163" s="11">
        <v>2</v>
      </c>
      <c r="C163" s="117" t="s">
        <v>24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90"/>
      <c r="N163" s="3">
        <f>SUM(N161:N162)</f>
        <v>433137.22074167506</v>
      </c>
      <c r="O163" s="3">
        <f>N163+SUM(O161:O162)</f>
        <v>843974.16477130738</v>
      </c>
      <c r="P163" s="3">
        <f t="shared" ref="P163" si="198">O163+SUM(P161:P162)</f>
        <v>1058019.0544035847</v>
      </c>
      <c r="Q163" s="3">
        <f t="shared" ref="Q163" si="199">P163+SUM(Q161:Q162)</f>
        <v>452596.36298386916</v>
      </c>
      <c r="R163" s="3">
        <f t="shared" ref="R163" si="200">Q163+SUM(R161:R162)</f>
        <v>472427.41500394401</v>
      </c>
      <c r="S163" s="3">
        <f t="shared" ref="S163" si="201">R163+SUM(S161:S162)</f>
        <v>61786.221250945877</v>
      </c>
      <c r="T163" s="3">
        <f t="shared" ref="T163" si="202">S163+SUM(T161:T162)</f>
        <v>-29724.405039162986</v>
      </c>
      <c r="U163" s="3">
        <f t="shared" ref="U163" si="203">T163+SUM(U161:U162)</f>
        <v>-312147.40754939301</v>
      </c>
      <c r="V163" s="3">
        <f t="shared" ref="V163" si="204">U163+SUM(V161:V162)</f>
        <v>-560625.43203690962</v>
      </c>
      <c r="W163" s="3">
        <f t="shared" ref="W163" si="205">V163+SUM(W161:W162)</f>
        <v>-1354124.9003373855</v>
      </c>
      <c r="X163" s="3">
        <f t="shared" ref="X163" si="206">W163+SUM(X161:X162)</f>
        <v>-1178820.1402847171</v>
      </c>
      <c r="Y163" s="78">
        <f t="shared" ref="Y163" si="207">X163+SUM(Y161:Y162)</f>
        <v>-730784.79405865725</v>
      </c>
      <c r="Z163" s="3">
        <f>Y163+Z162</f>
        <v>-733707.93323489185</v>
      </c>
      <c r="AA163" s="3">
        <f t="shared" ref="AA163" si="208">Z163+AA162</f>
        <v>-736642.76496783143</v>
      </c>
      <c r="AB163" s="3">
        <f t="shared" ref="AB163" si="209">AA163+AB162</f>
        <v>-739515.67175120593</v>
      </c>
      <c r="AC163" s="3">
        <f t="shared" ref="AC163" si="210">AB163+AC162</f>
        <v>-742621.63757256104</v>
      </c>
      <c r="AD163" s="3">
        <f t="shared" ref="AD163" si="211">AC163+AD162</f>
        <v>-745666.38628660853</v>
      </c>
      <c r="AE163" s="3">
        <f>AD163+AE162</f>
        <v>-748798.18510901229</v>
      </c>
      <c r="AF163" s="3">
        <f>AE163+AF162</f>
        <v>-752092.89712349197</v>
      </c>
      <c r="AG163" s="3">
        <f>AF163</f>
        <v>-752092.89712349197</v>
      </c>
      <c r="AH163" s="3"/>
      <c r="AI163" s="3"/>
      <c r="AJ163" s="3"/>
      <c r="AK163" s="78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78"/>
      <c r="AX163" s="3"/>
      <c r="AY163" s="3"/>
      <c r="AZ163" s="3"/>
      <c r="BA163" s="3"/>
      <c r="BB163" s="3"/>
      <c r="BC163" s="3"/>
      <c r="BD163" s="3"/>
      <c r="BE163" s="3"/>
    </row>
    <row r="164" spans="1:57" ht="15.75" customHeight="1">
      <c r="A164" s="61" t="s">
        <v>276</v>
      </c>
      <c r="B164" s="11">
        <v>2</v>
      </c>
      <c r="C164" s="118" t="s">
        <v>254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90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78"/>
      <c r="Z164" s="3"/>
      <c r="AA164" s="3"/>
      <c r="AB164" s="3"/>
      <c r="AC164" s="3"/>
      <c r="AD164" s="3"/>
      <c r="AE164" s="3"/>
      <c r="AF164" s="3"/>
      <c r="AG164" s="26">
        <f>AG278</f>
        <v>1770737.6020185181</v>
      </c>
      <c r="AH164" s="3"/>
      <c r="AI164" s="3"/>
      <c r="AJ164" s="3"/>
      <c r="AK164" s="78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78"/>
      <c r="AX164" s="3"/>
      <c r="AY164" s="3"/>
      <c r="AZ164" s="3"/>
      <c r="BA164" s="3"/>
      <c r="BB164" s="3"/>
      <c r="BC164" s="3"/>
      <c r="BD164" s="3"/>
      <c r="BE164" s="3"/>
    </row>
    <row r="165" spans="1:57" ht="15.75" customHeight="1">
      <c r="A165" s="61" t="s">
        <v>276</v>
      </c>
      <c r="B165" s="11">
        <v>2</v>
      </c>
      <c r="C165" s="118" t="s">
        <v>267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90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78"/>
      <c r="Z165" s="3"/>
      <c r="AA165" s="3"/>
      <c r="AB165" s="3"/>
      <c r="AC165" s="3"/>
      <c r="AD165" s="3"/>
      <c r="AE165" s="3"/>
      <c r="AF165" s="3"/>
      <c r="AG165" s="3">
        <f>SUM(AG163:AG164)</f>
        <v>1018644.7048950262</v>
      </c>
      <c r="AH165" s="3"/>
      <c r="AI165" s="3"/>
      <c r="AJ165" s="3"/>
      <c r="AK165" s="78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78"/>
      <c r="AX165" s="3"/>
      <c r="AY165" s="3"/>
      <c r="AZ165" s="3"/>
      <c r="BA165" s="3"/>
      <c r="BB165" s="3"/>
      <c r="BC165" s="3"/>
      <c r="BD165" s="3"/>
      <c r="BE165" s="3"/>
    </row>
    <row r="166" spans="1:57" ht="15.75" customHeight="1">
      <c r="A166" s="61"/>
      <c r="B166" s="25"/>
      <c r="C166" s="118"/>
      <c r="D166" s="24"/>
      <c r="E166" s="24"/>
      <c r="F166" s="24"/>
      <c r="G166" s="24"/>
      <c r="H166" s="24"/>
      <c r="I166" s="24"/>
      <c r="J166" s="24"/>
      <c r="K166" s="24"/>
      <c r="L166" s="24"/>
      <c r="M166" s="90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78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78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78"/>
      <c r="AX166" s="3"/>
      <c r="AY166" s="3"/>
      <c r="AZ166" s="3"/>
      <c r="BA166" s="3"/>
      <c r="BB166" s="3"/>
      <c r="BC166" s="3"/>
      <c r="BD166" s="3"/>
      <c r="BE166" s="3"/>
    </row>
    <row r="167" spans="1:57" ht="15.75" customHeight="1">
      <c r="A167" s="61" t="s">
        <v>276</v>
      </c>
      <c r="B167" s="11">
        <v>3</v>
      </c>
      <c r="C167" s="117" t="s">
        <v>256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90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78"/>
      <c r="Z167" s="3">
        <f>DEF!AD63</f>
        <v>560039.53637726419</v>
      </c>
      <c r="AA167" s="3">
        <f>DEF!AE63</f>
        <v>330222.52641949244</v>
      </c>
      <c r="AB167" s="3">
        <f>DEF!AF63</f>
        <v>115769.16928651929</v>
      </c>
      <c r="AC167" s="3">
        <f>DEF!AG63</f>
        <v>-334678.74696784653</v>
      </c>
      <c r="AD167" s="3">
        <f>DEF!AH63</f>
        <v>-181185.38591614179</v>
      </c>
      <c r="AE167" s="3">
        <f>DEF!AI63</f>
        <v>-329715.72822757345</v>
      </c>
      <c r="AF167" s="3">
        <f>DEF!AJ63</f>
        <v>-550648.8897572672</v>
      </c>
      <c r="AG167" s="3">
        <f>DEF!AK63</f>
        <v>79784.932747649029</v>
      </c>
      <c r="AH167" s="3">
        <f>DEF!AL63</f>
        <v>142298.30380256847</v>
      </c>
      <c r="AI167" s="3">
        <f>DEF!AM63</f>
        <v>-462858.11471106671</v>
      </c>
      <c r="AJ167" s="3">
        <f>DEF!AN63</f>
        <v>-264218.71841075458</v>
      </c>
      <c r="AK167" s="78">
        <f>DEF!AO63</f>
        <v>-104170.09505014773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78"/>
      <c r="AX167" s="3"/>
      <c r="AY167" s="3"/>
      <c r="AZ167" s="3"/>
      <c r="BA167" s="3"/>
      <c r="BB167" s="3"/>
      <c r="BC167" s="3"/>
      <c r="BD167" s="3"/>
      <c r="BE167" s="3"/>
    </row>
    <row r="168" spans="1:57" ht="15.75" customHeight="1">
      <c r="A168" s="61" t="s">
        <v>276</v>
      </c>
      <c r="B168" s="11">
        <v>3</v>
      </c>
      <c r="C168" s="118" t="s">
        <v>23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90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78"/>
      <c r="Z168" s="3">
        <f>Z167/2*Z$257</f>
        <v>1120.0790727545284</v>
      </c>
      <c r="AA168" s="3">
        <f t="shared" ref="AA168:AK168" si="212">(Z169+AA167/2)*AA$257</f>
        <v>2905.0835146390596</v>
      </c>
      <c r="AB168" s="3">
        <f t="shared" si="212"/>
        <v>3713.4700591068981</v>
      </c>
      <c r="AC168" s="3">
        <f t="shared" si="212"/>
        <v>3555.008063232583</v>
      </c>
      <c r="AD168" s="3">
        <f t="shared" si="212"/>
        <v>2427.4190747550756</v>
      </c>
      <c r="AE168" s="3">
        <f t="shared" si="212"/>
        <v>1423.9272384539538</v>
      </c>
      <c r="AF168" s="3">
        <f t="shared" si="212"/>
        <v>-438.80358228950035</v>
      </c>
      <c r="AG168" s="3">
        <f t="shared" si="212"/>
        <v>-1342.3954758843038</v>
      </c>
      <c r="AH168" s="3">
        <f t="shared" si="212"/>
        <v>-993.95844315614659</v>
      </c>
      <c r="AI168" s="3">
        <f t="shared" si="212"/>
        <v>-1742.2807953116553</v>
      </c>
      <c r="AJ168" s="3">
        <f t="shared" si="212"/>
        <v>-3461.2893541572039</v>
      </c>
      <c r="AK168" s="78">
        <f t="shared" si="212"/>
        <v>-4230.4945657953931</v>
      </c>
      <c r="AL168" s="3">
        <f t="shared" ref="AL168:AR168" si="213">AK169*AL$257</f>
        <v>-4683.1995943244965</v>
      </c>
      <c r="AM168" s="3">
        <f t="shared" si="213"/>
        <v>-4705.2106324178212</v>
      </c>
      <c r="AN168" s="3">
        <f t="shared" si="213"/>
        <v>-4526.1623512246451</v>
      </c>
      <c r="AO168" s="3">
        <f t="shared" si="213"/>
        <v>-4647.5640836230486</v>
      </c>
      <c r="AP168" s="3">
        <f t="shared" si="213"/>
        <v>-4567.4441201814598</v>
      </c>
      <c r="AQ168" s="3">
        <f t="shared" si="213"/>
        <v>-4689.9531213605496</v>
      </c>
      <c r="AR168" s="3">
        <f t="shared" si="213"/>
        <v>-4301.828913917172</v>
      </c>
      <c r="AS168" s="3"/>
      <c r="AT168" s="3"/>
      <c r="AU168" s="3"/>
      <c r="AV168" s="3"/>
      <c r="AW168" s="78"/>
      <c r="AX168" s="3"/>
      <c r="AY168" s="3"/>
      <c r="AZ168" s="3"/>
      <c r="BA168" s="3"/>
      <c r="BB168" s="3"/>
      <c r="BC168" s="3"/>
      <c r="BD168" s="3"/>
      <c r="BE168" s="3"/>
    </row>
    <row r="169" spans="1:57" ht="15.75" customHeight="1">
      <c r="A169" s="61" t="s">
        <v>276</v>
      </c>
      <c r="B169" s="11">
        <v>3</v>
      </c>
      <c r="C169" s="117" t="s">
        <v>24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90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78"/>
      <c r="Z169" s="3">
        <f>SUM(Z167:Z168)</f>
        <v>561159.61545001867</v>
      </c>
      <c r="AA169" s="3">
        <f>Z169+SUM(AA167:AA168)</f>
        <v>894287.22538415017</v>
      </c>
      <c r="AB169" s="3">
        <f t="shared" ref="AB169" si="214">AA169+SUM(AB167:AB168)</f>
        <v>1013769.8647297764</v>
      </c>
      <c r="AC169" s="3">
        <f t="shared" ref="AC169" si="215">AB169+SUM(AC167:AC168)</f>
        <v>682646.12582516251</v>
      </c>
      <c r="AD169" s="3">
        <f t="shared" ref="AD169" si="216">AC169+SUM(AD167:AD168)</f>
        <v>503888.15898377576</v>
      </c>
      <c r="AE169" s="3">
        <f t="shared" ref="AE169" si="217">AD169+SUM(AE167:AE168)</f>
        <v>175596.35799465625</v>
      </c>
      <c r="AF169" s="3">
        <f t="shared" ref="AF169" si="218">AE169+SUM(AF167:AF168)</f>
        <v>-375491.33534490044</v>
      </c>
      <c r="AG169" s="3">
        <f t="shared" ref="AG169" si="219">AF169+SUM(AG167:AG168)</f>
        <v>-297048.79807313572</v>
      </c>
      <c r="AH169" s="3">
        <f t="shared" ref="AH169" si="220">AG169+SUM(AH167:AH168)</f>
        <v>-155744.45271372341</v>
      </c>
      <c r="AI169" s="3">
        <f t="shared" ref="AI169" si="221">AH169+SUM(AI167:AI168)</f>
        <v>-620344.84822010179</v>
      </c>
      <c r="AJ169" s="3">
        <f t="shared" ref="AJ169" si="222">AI169+SUM(AJ167:AJ168)</f>
        <v>-888024.85598501354</v>
      </c>
      <c r="AK169" s="78">
        <f t="shared" ref="AK169" si="223">AJ169+SUM(AK167:AK168)</f>
        <v>-996425.44560095668</v>
      </c>
      <c r="AL169" s="3">
        <f>AK169+AL168</f>
        <v>-1001108.6451952811</v>
      </c>
      <c r="AM169" s="3">
        <f t="shared" ref="AM169" si="224">AL169+AM168</f>
        <v>-1005813.8558276989</v>
      </c>
      <c r="AN169" s="3">
        <f t="shared" ref="AN169" si="225">AM169+AN168</f>
        <v>-1010340.0181789236</v>
      </c>
      <c r="AO169" s="3">
        <f t="shared" ref="AO169" si="226">AN169+AO168</f>
        <v>-1014987.5822625466</v>
      </c>
      <c r="AP169" s="3">
        <f t="shared" ref="AP169" si="227">AO169+AP168</f>
        <v>-1019555.0263827281</v>
      </c>
      <c r="AQ169" s="3">
        <f>AP169+AQ168</f>
        <v>-1024244.9795040886</v>
      </c>
      <c r="AR169" s="3">
        <f>AQ169+AR168</f>
        <v>-1028546.8084180058</v>
      </c>
      <c r="AS169" s="3">
        <f>AR169</f>
        <v>-1028546.8084180058</v>
      </c>
      <c r="AT169" s="3"/>
      <c r="AU169" s="3"/>
      <c r="AV169" s="3"/>
      <c r="AW169" s="78"/>
      <c r="AX169" s="3"/>
      <c r="AY169" s="3"/>
      <c r="AZ169" s="3"/>
      <c r="BA169" s="3"/>
      <c r="BB169" s="3"/>
      <c r="BC169" s="3"/>
      <c r="BD169" s="3"/>
      <c r="BE169" s="3"/>
    </row>
    <row r="170" spans="1:57" ht="15.75" customHeight="1">
      <c r="A170" s="61" t="s">
        <v>276</v>
      </c>
      <c r="B170" s="11">
        <v>3</v>
      </c>
      <c r="C170" s="118" t="s">
        <v>254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90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78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78"/>
      <c r="AL170" s="3"/>
      <c r="AM170" s="3"/>
      <c r="AN170" s="3"/>
      <c r="AO170" s="3"/>
      <c r="AP170" s="3"/>
      <c r="AQ170" s="3"/>
      <c r="AR170" s="3"/>
      <c r="AS170" s="26">
        <f>AS289</f>
        <v>5968369.7839504713</v>
      </c>
      <c r="AT170" s="3"/>
      <c r="AU170" s="3"/>
      <c r="AV170" s="3"/>
      <c r="AW170" s="78"/>
      <c r="AX170" s="3"/>
      <c r="AY170" s="3"/>
      <c r="AZ170" s="3"/>
      <c r="BA170" s="3"/>
      <c r="BB170" s="3"/>
      <c r="BC170" s="3"/>
      <c r="BD170" s="3"/>
      <c r="BE170" s="3"/>
    </row>
    <row r="171" spans="1:57" ht="15.75" customHeight="1">
      <c r="A171" s="61" t="s">
        <v>276</v>
      </c>
      <c r="B171" s="11">
        <v>3</v>
      </c>
      <c r="C171" s="118" t="s">
        <v>268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90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78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78"/>
      <c r="AL171" s="3"/>
      <c r="AM171" s="3"/>
      <c r="AN171" s="3"/>
      <c r="AO171" s="3"/>
      <c r="AP171" s="3"/>
      <c r="AQ171" s="3"/>
      <c r="AR171" s="3"/>
      <c r="AS171" s="3">
        <f>SUM(AS169:AS170)</f>
        <v>4939822.9755324656</v>
      </c>
      <c r="AT171" s="3"/>
      <c r="AU171" s="3"/>
      <c r="AV171" s="3"/>
      <c r="AW171" s="78"/>
      <c r="AX171" s="3"/>
      <c r="AY171" s="3"/>
      <c r="AZ171" s="3"/>
      <c r="BA171" s="3"/>
      <c r="BB171" s="3"/>
      <c r="BC171" s="3"/>
      <c r="BD171" s="3"/>
      <c r="BE171" s="3"/>
    </row>
    <row r="172" spans="1:57" ht="15.75" customHeight="1">
      <c r="A172" s="61"/>
      <c r="B172" s="25"/>
      <c r="C172" s="118"/>
      <c r="D172" s="24"/>
      <c r="E172" s="24"/>
      <c r="F172" s="24"/>
      <c r="G172" s="24"/>
      <c r="H172" s="24"/>
      <c r="I172" s="24"/>
      <c r="J172" s="24"/>
      <c r="K172" s="24"/>
      <c r="L172" s="24"/>
      <c r="M172" s="90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78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78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78"/>
      <c r="AX172" s="3"/>
      <c r="AY172" s="3"/>
      <c r="AZ172" s="3"/>
      <c r="BA172" s="3"/>
      <c r="BB172" s="3"/>
      <c r="BC172" s="3"/>
      <c r="BD172" s="3"/>
      <c r="BE172" s="3"/>
    </row>
    <row r="173" spans="1:57" ht="15.75" customHeight="1">
      <c r="A173" s="61" t="s">
        <v>276</v>
      </c>
      <c r="B173" s="11">
        <v>4</v>
      </c>
      <c r="C173" s="117" t="s">
        <v>256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90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78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78"/>
      <c r="AL173" s="3">
        <f>DEF!AP63</f>
        <v>628394.29097450245</v>
      </c>
      <c r="AM173" s="3">
        <f>DEF!AQ63</f>
        <v>-273448.37706406042</v>
      </c>
      <c r="AN173" s="3">
        <f>DEF!AR63</f>
        <v>179576.9471627567</v>
      </c>
      <c r="AO173" s="3">
        <f>DEF!AS63</f>
        <v>-788760.06664757151</v>
      </c>
      <c r="AP173" s="3">
        <f>DEF!AT63</f>
        <v>-187202.29199450929</v>
      </c>
      <c r="AQ173" s="3">
        <f>DEF!AU63</f>
        <v>-445668.81225796696</v>
      </c>
      <c r="AR173" s="3">
        <f>DEF!AV63</f>
        <v>-270055.41378798243</v>
      </c>
      <c r="AS173" s="3">
        <f>DEF!AW63</f>
        <v>-22764.389888841659</v>
      </c>
      <c r="AT173" s="3">
        <f>DEF!AX63</f>
        <v>-306747.65519632213</v>
      </c>
      <c r="AU173" s="3">
        <f>DEF!AY63</f>
        <v>-658252.27860390861</v>
      </c>
      <c r="AV173" s="3">
        <f>DEF!AZ63</f>
        <v>-661807.15191199258</v>
      </c>
      <c r="AW173" s="78">
        <f>DEF!BA63</f>
        <v>-574674.68211519532</v>
      </c>
      <c r="AX173" s="3"/>
      <c r="AY173" s="3"/>
      <c r="AZ173" s="3"/>
      <c r="BA173" s="3"/>
      <c r="BB173" s="3"/>
      <c r="BC173" s="3"/>
      <c r="BD173" s="3"/>
      <c r="BE173" s="3"/>
    </row>
    <row r="174" spans="1:57" ht="15.75" customHeight="1">
      <c r="A174" s="61" t="s">
        <v>276</v>
      </c>
      <c r="B174" s="11">
        <v>4</v>
      </c>
      <c r="C174" s="118" t="s">
        <v>23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90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78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78"/>
      <c r="AL174" s="3">
        <f>AL173/2*AL$257</f>
        <v>1476.7265837900809</v>
      </c>
      <c r="AM174" s="3">
        <f t="shared" ref="AM174:AW174" si="228">(AL175+AM173/2)*AM$257</f>
        <v>2317.7900964234327</v>
      </c>
      <c r="AN174" s="3">
        <f t="shared" si="228"/>
        <v>2018.3800687741521</v>
      </c>
      <c r="AO174" s="3">
        <f t="shared" si="228"/>
        <v>671.39633269264266</v>
      </c>
      <c r="AP174" s="3">
        <f t="shared" si="228"/>
        <v>-1536.0932632047625</v>
      </c>
      <c r="AQ174" s="3">
        <f t="shared" si="228"/>
        <v>-3032.8982378451947</v>
      </c>
      <c r="AR174" s="3">
        <f t="shared" si="228"/>
        <v>-4284.9270035888821</v>
      </c>
      <c r="AS174" s="3">
        <f t="shared" si="228"/>
        <v>-4566.5706215306227</v>
      </c>
      <c r="AT174" s="3">
        <f t="shared" si="228"/>
        <v>-5629.0001760145578</v>
      </c>
      <c r="AU174" s="3">
        <f t="shared" si="228"/>
        <v>-7130.6317064675677</v>
      </c>
      <c r="AV174" s="3">
        <f t="shared" si="228"/>
        <v>-9982.1098047474861</v>
      </c>
      <c r="AW174" s="78">
        <f t="shared" si="228"/>
        <v>-12182.62686422033</v>
      </c>
      <c r="AX174" s="3">
        <f t="shared" ref="AX174:BD174" si="229">AW175*AX$257</f>
        <v>-9927.4842931883904</v>
      </c>
      <c r="AY174" s="3">
        <f t="shared" si="229"/>
        <v>-9956.2739976386365</v>
      </c>
      <c r="AZ174" s="3">
        <f t="shared" si="229"/>
        <v>-9640.8317718100043</v>
      </c>
      <c r="BA174" s="3">
        <f t="shared" si="229"/>
        <v>-9667.8261007710717</v>
      </c>
      <c r="BB174" s="3">
        <f t="shared" si="229"/>
        <v>-9348.6497276441878</v>
      </c>
      <c r="BC174" s="3">
        <f t="shared" si="229"/>
        <v>-9721.0722330906356</v>
      </c>
      <c r="BD174" s="3">
        <f t="shared" si="229"/>
        <v>-9748.2912353432894</v>
      </c>
      <c r="BE174" s="3"/>
    </row>
    <row r="175" spans="1:57" ht="15.75" customHeight="1">
      <c r="A175" s="61" t="s">
        <v>276</v>
      </c>
      <c r="B175" s="11">
        <v>4</v>
      </c>
      <c r="C175" s="117" t="s">
        <v>24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90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78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78"/>
      <c r="AL175" s="3">
        <f>SUM(AL173:AL174)</f>
        <v>629871.01755829249</v>
      </c>
      <c r="AM175" s="3">
        <f>AL175+SUM(AM173:AM174)</f>
        <v>358740.43059065548</v>
      </c>
      <c r="AN175" s="3">
        <f t="shared" ref="AN175" si="230">AM175+SUM(AN173:AN174)</f>
        <v>540335.75782218634</v>
      </c>
      <c r="AO175" s="3">
        <f t="shared" ref="AO175" si="231">AN175+SUM(AO173:AO174)</f>
        <v>-247752.91249269259</v>
      </c>
      <c r="AP175" s="3">
        <f t="shared" ref="AP175" si="232">AO175+SUM(AP173:AP174)</f>
        <v>-436491.29775040667</v>
      </c>
      <c r="AQ175" s="3">
        <f t="shared" ref="AQ175" si="233">AP175+SUM(AQ173:AQ174)</f>
        <v>-885193.00824621879</v>
      </c>
      <c r="AR175" s="3">
        <f t="shared" ref="AR175" si="234">AQ175+SUM(AR173:AR174)</f>
        <v>-1159533.3490377902</v>
      </c>
      <c r="AS175" s="3">
        <f t="shared" ref="AS175" si="235">AR175+SUM(AS173:AS174)</f>
        <v>-1186864.3095481624</v>
      </c>
      <c r="AT175" s="3">
        <f t="shared" ref="AT175" si="236">AS175+SUM(AT173:AT174)</f>
        <v>-1499240.9649204991</v>
      </c>
      <c r="AU175" s="3">
        <f t="shared" ref="AU175" si="237">AT175+SUM(AU173:AU174)</f>
        <v>-2164623.8752308753</v>
      </c>
      <c r="AV175" s="3">
        <f t="shared" ref="AV175" si="238">AU175+SUM(AV173:AV174)</f>
        <v>-2836413.1369476155</v>
      </c>
      <c r="AW175" s="78">
        <f t="shared" ref="AW175" si="239">AV175+SUM(AW173:AW174)</f>
        <v>-3423270.4459270313</v>
      </c>
      <c r="AX175" s="3">
        <f>AW175+AX174</f>
        <v>-3433197.9302202198</v>
      </c>
      <c r="AY175" s="3">
        <f t="shared" ref="AY175" si="240">AX175+AY174</f>
        <v>-3443154.2042178586</v>
      </c>
      <c r="AZ175" s="3">
        <f t="shared" ref="AZ175" si="241">AY175+AZ174</f>
        <v>-3452795.0359896687</v>
      </c>
      <c r="BA175" s="3">
        <f t="shared" ref="BA175" si="242">AZ175+BA174</f>
        <v>-3462462.8620904395</v>
      </c>
      <c r="BB175" s="3">
        <f t="shared" ref="BB175" si="243">BA175+BB174</f>
        <v>-3471811.5118180839</v>
      </c>
      <c r="BC175" s="3">
        <f>BB175+BC174</f>
        <v>-3481532.5840511746</v>
      </c>
      <c r="BD175" s="3">
        <f>BC175+BD174</f>
        <v>-3491280.8752865177</v>
      </c>
      <c r="BE175" s="3">
        <f>BD175</f>
        <v>-3491280.8752865177</v>
      </c>
    </row>
    <row r="176" spans="1:57" ht="15.75" customHeight="1">
      <c r="A176" s="61" t="s">
        <v>276</v>
      </c>
      <c r="B176" s="11">
        <v>4</v>
      </c>
      <c r="C176" s="118" t="s">
        <v>25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90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78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78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78"/>
      <c r="AX176" s="3"/>
      <c r="AY176" s="3"/>
      <c r="AZ176" s="3"/>
      <c r="BA176" s="3"/>
      <c r="BB176" s="3"/>
      <c r="BC176" s="3"/>
      <c r="BD176" s="3"/>
      <c r="BE176" s="26">
        <f>BE300</f>
        <v>6706.3857639364705</v>
      </c>
    </row>
    <row r="177" spans="1:57" ht="15.75" customHeight="1">
      <c r="A177" s="61" t="s">
        <v>276</v>
      </c>
      <c r="B177" s="11">
        <v>4</v>
      </c>
      <c r="C177" s="118" t="s">
        <v>269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90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78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78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78"/>
      <c r="AX177" s="3"/>
      <c r="AY177" s="3"/>
      <c r="AZ177" s="3"/>
      <c r="BA177" s="3"/>
      <c r="BB177" s="3"/>
      <c r="BC177" s="3"/>
      <c r="BD177" s="3"/>
      <c r="BE177" s="3">
        <f>SUM(BE175:BE176)</f>
        <v>-3484574.489522581</v>
      </c>
    </row>
    <row r="178" spans="1:57" ht="15.75" customHeight="1">
      <c r="A178" s="61"/>
      <c r="B178" s="11"/>
      <c r="C178" s="118"/>
      <c r="D178" s="24"/>
      <c r="E178" s="24"/>
      <c r="F178" s="24"/>
      <c r="G178" s="24"/>
      <c r="H178" s="24"/>
      <c r="I178" s="24"/>
      <c r="J178" s="24"/>
      <c r="K178" s="24"/>
      <c r="L178" s="24"/>
      <c r="M178" s="90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78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78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78"/>
      <c r="AX178" s="3"/>
      <c r="AY178" s="3"/>
      <c r="AZ178" s="3"/>
      <c r="BA178" s="3"/>
      <c r="BB178" s="3"/>
      <c r="BC178" s="3"/>
      <c r="BD178" s="3"/>
      <c r="BE178" s="3"/>
    </row>
    <row r="179" spans="1:57" ht="15.75" customHeight="1">
      <c r="A179" s="61"/>
      <c r="B179" s="11"/>
      <c r="C179" s="118"/>
      <c r="D179" s="24"/>
      <c r="E179" s="24"/>
      <c r="F179" s="24"/>
      <c r="G179" s="24"/>
      <c r="H179" s="24"/>
      <c r="I179" s="24"/>
      <c r="J179" s="24"/>
      <c r="K179" s="24"/>
      <c r="L179" s="24"/>
      <c r="M179" s="90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78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78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78"/>
      <c r="AX179" s="3"/>
      <c r="AY179" s="3"/>
      <c r="AZ179" s="3"/>
      <c r="BA179" s="3"/>
      <c r="BB179" s="3"/>
      <c r="BC179" s="3"/>
      <c r="BD179" s="3"/>
      <c r="BE179" s="3"/>
    </row>
    <row r="180" spans="1:57" ht="15.75" customHeight="1">
      <c r="A180" s="61" t="s">
        <v>277</v>
      </c>
      <c r="B180" s="11">
        <v>1</v>
      </c>
      <c r="C180" s="117" t="s">
        <v>256</v>
      </c>
      <c r="D180" s="3">
        <f>D5</f>
        <v>-123991.48155062529</v>
      </c>
      <c r="E180" s="3">
        <f t="shared" ref="E180:M180" si="244">E5</f>
        <v>-877299.31697727693</v>
      </c>
      <c r="F180" s="3">
        <f t="shared" si="244"/>
        <v>-454874.81881652679</v>
      </c>
      <c r="G180" s="3">
        <f t="shared" si="244"/>
        <v>-2087643.6968761459</v>
      </c>
      <c r="H180" s="3">
        <f t="shared" si="244"/>
        <v>2046206.9496323224</v>
      </c>
      <c r="I180" s="3">
        <f t="shared" si="244"/>
        <v>1156256.4247554876</v>
      </c>
      <c r="J180" s="3">
        <f t="shared" si="244"/>
        <v>321549.22975382116</v>
      </c>
      <c r="K180" s="3">
        <f t="shared" si="244"/>
        <v>85034.889487486333</v>
      </c>
      <c r="L180" s="3">
        <f t="shared" si="244"/>
        <v>203694.99452374689</v>
      </c>
      <c r="M180" s="78">
        <f t="shared" si="244"/>
        <v>1128869.5409203433</v>
      </c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78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78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78"/>
      <c r="AX180" s="3"/>
      <c r="AY180" s="3"/>
      <c r="AZ180" s="3"/>
      <c r="BA180" s="3"/>
      <c r="BB180" s="3"/>
      <c r="BC180" s="3"/>
      <c r="BD180" s="3"/>
      <c r="BE180" s="3"/>
    </row>
    <row r="181" spans="1:57" ht="15.75" customHeight="1">
      <c r="A181" s="61" t="s">
        <v>277</v>
      </c>
      <c r="B181" s="11">
        <v>1</v>
      </c>
      <c r="C181" s="118" t="s">
        <v>23</v>
      </c>
      <c r="D181" s="24">
        <f>D180/2*D$257</f>
        <v>-180.82091059466188</v>
      </c>
      <c r="E181" s="24">
        <f t="shared" ref="E181:M181" si="245">(D182+E180/2)*E$257</f>
        <v>-1641.5640527704204</v>
      </c>
      <c r="F181" s="24">
        <f t="shared" si="245"/>
        <v>-3589.1058959569646</v>
      </c>
      <c r="G181" s="24">
        <f t="shared" si="245"/>
        <v>-7307.4136235386541</v>
      </c>
      <c r="H181" s="24">
        <f t="shared" si="245"/>
        <v>-7600.2742316618242</v>
      </c>
      <c r="I181" s="24">
        <f t="shared" si="245"/>
        <v>-2537.4419934975849</v>
      </c>
      <c r="J181" s="24">
        <f t="shared" si="245"/>
        <v>-610.2838369916235</v>
      </c>
      <c r="K181" s="24">
        <f t="shared" si="245"/>
        <v>-2.2385096406372034</v>
      </c>
      <c r="L181" s="24">
        <f t="shared" si="245"/>
        <v>459.57290757044353</v>
      </c>
      <c r="M181" s="90">
        <f t="shared" si="245"/>
        <v>2431.0751227361375</v>
      </c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78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78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78"/>
      <c r="AX181" s="3"/>
      <c r="AY181" s="3"/>
      <c r="AZ181" s="3"/>
      <c r="BA181" s="3"/>
      <c r="BB181" s="3"/>
      <c r="BC181" s="3"/>
      <c r="BD181" s="3"/>
      <c r="BE181" s="3"/>
    </row>
    <row r="182" spans="1:57" ht="15.75" customHeight="1">
      <c r="A182" s="61" t="s">
        <v>277</v>
      </c>
      <c r="B182" s="11">
        <v>1</v>
      </c>
      <c r="C182" s="117" t="s">
        <v>24</v>
      </c>
      <c r="D182" s="24">
        <f>D180+D181</f>
        <v>-124172.30246121995</v>
      </c>
      <c r="E182" s="24">
        <f>D182+SUM(E180:E181)</f>
        <v>-1003113.1834912673</v>
      </c>
      <c r="F182" s="24">
        <f t="shared" ref="F182" si="246">E182+SUM(F180:F181)</f>
        <v>-1461577.108203751</v>
      </c>
      <c r="G182" s="24">
        <f t="shared" ref="G182" si="247">F182+SUM(G180:G181)</f>
        <v>-3556528.2187034357</v>
      </c>
      <c r="H182" s="24">
        <f t="shared" ref="H182" si="248">G182+SUM(H180:H181)</f>
        <v>-1517921.5433027751</v>
      </c>
      <c r="I182" s="24">
        <f t="shared" ref="I182" si="249">H182+SUM(I180:I181)</f>
        <v>-364202.56054078508</v>
      </c>
      <c r="J182" s="24">
        <f t="shared" ref="J182" si="250">I182+SUM(J180:J181)</f>
        <v>-43263.614623955567</v>
      </c>
      <c r="K182" s="24">
        <f t="shared" ref="K182" si="251">J182+SUM(K180:K181)</f>
        <v>41769.036353890129</v>
      </c>
      <c r="L182" s="24">
        <f t="shared" ref="L182" si="252">K182+SUM(L180:L181)</f>
        <v>245923.60378520744</v>
      </c>
      <c r="M182" s="90">
        <f t="shared" ref="M182" si="253">L182+SUM(M180:M181)</f>
        <v>1377224.2198282869</v>
      </c>
      <c r="N182" s="3">
        <f>M182</f>
        <v>1377224.2198282869</v>
      </c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78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78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78"/>
      <c r="AX182" s="3"/>
      <c r="AY182" s="3"/>
      <c r="AZ182" s="3"/>
      <c r="BA182" s="3"/>
      <c r="BB182" s="3"/>
      <c r="BC182" s="3"/>
      <c r="BD182" s="3"/>
      <c r="BE182" s="3"/>
    </row>
    <row r="183" spans="1:57" ht="15.75" customHeight="1">
      <c r="A183" s="61" t="s">
        <v>277</v>
      </c>
      <c r="B183" s="11">
        <v>1</v>
      </c>
      <c r="C183" s="118" t="s">
        <v>254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90"/>
      <c r="N183" s="26">
        <f>N268</f>
        <v>1332684.6168370361</v>
      </c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78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78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78"/>
      <c r="AX183" s="3"/>
      <c r="AY183" s="3"/>
      <c r="AZ183" s="3"/>
      <c r="BA183" s="3"/>
      <c r="BB183" s="3"/>
      <c r="BC183" s="3"/>
      <c r="BD183" s="3"/>
      <c r="BE183" s="3"/>
    </row>
    <row r="184" spans="1:57" ht="15.75" customHeight="1">
      <c r="A184" s="61" t="s">
        <v>277</v>
      </c>
      <c r="B184" s="11">
        <v>1</v>
      </c>
      <c r="C184" s="118" t="s">
        <v>266</v>
      </c>
      <c r="D184" s="24"/>
      <c r="E184" s="24"/>
      <c r="F184" s="24"/>
      <c r="G184" s="24"/>
      <c r="H184" s="24"/>
      <c r="I184" s="24"/>
      <c r="J184" s="24"/>
      <c r="K184" s="24"/>
      <c r="L184" s="24"/>
      <c r="M184" s="90"/>
      <c r="N184" s="3">
        <f>SUM(N182:N183)</f>
        <v>2709908.836665323</v>
      </c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78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78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78"/>
      <c r="AX184" s="3"/>
      <c r="AY184" s="3"/>
      <c r="AZ184" s="3"/>
      <c r="BA184" s="3"/>
      <c r="BB184" s="3"/>
      <c r="BC184" s="3"/>
      <c r="BD184" s="3"/>
      <c r="BE184" s="3"/>
    </row>
    <row r="185" spans="1:57" ht="15.75" customHeight="1">
      <c r="A185" s="61"/>
      <c r="B185" s="11"/>
      <c r="C185" s="118"/>
      <c r="D185" s="24"/>
      <c r="E185" s="24"/>
      <c r="F185" s="24"/>
      <c r="G185" s="24"/>
      <c r="H185" s="24"/>
      <c r="I185" s="24"/>
      <c r="J185" s="24"/>
      <c r="K185" s="24"/>
      <c r="L185" s="24"/>
      <c r="M185" s="90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78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78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78"/>
      <c r="AX185" s="3"/>
      <c r="AY185" s="3"/>
      <c r="AZ185" s="3"/>
      <c r="BA185" s="3"/>
      <c r="BB185" s="3"/>
      <c r="BC185" s="3"/>
      <c r="BD185" s="3"/>
      <c r="BE185" s="3"/>
    </row>
    <row r="186" spans="1:57" ht="15.75" customHeight="1">
      <c r="A186" s="61" t="s">
        <v>277</v>
      </c>
      <c r="B186" s="11">
        <v>2</v>
      </c>
      <c r="C186" s="117" t="s">
        <v>256</v>
      </c>
      <c r="D186" s="24"/>
      <c r="E186" s="24"/>
      <c r="F186" s="24"/>
      <c r="G186" s="24"/>
      <c r="H186" s="24"/>
      <c r="I186" s="24"/>
      <c r="J186" s="24"/>
      <c r="K186" s="24"/>
      <c r="L186" s="24"/>
      <c r="M186" s="87"/>
      <c r="N186" s="3">
        <f>N11</f>
        <v>1272681.4425533293</v>
      </c>
      <c r="O186" s="3">
        <f t="shared" ref="O186:Y186" si="254">O11</f>
        <v>444853.22309247218</v>
      </c>
      <c r="P186" s="3">
        <f t="shared" si="254"/>
        <v>-53686.67996863497</v>
      </c>
      <c r="Q186" s="3">
        <f t="shared" si="254"/>
        <v>-850749.66143792542</v>
      </c>
      <c r="R186" s="3">
        <f t="shared" si="254"/>
        <v>353466.26648436114</v>
      </c>
      <c r="S186" s="3">
        <f t="shared" si="254"/>
        <v>-2148577.520064123</v>
      </c>
      <c r="T186" s="3">
        <f t="shared" si="254"/>
        <v>-680147.32325773314</v>
      </c>
      <c r="U186" s="3">
        <f t="shared" si="254"/>
        <v>-1803116.8459928166</v>
      </c>
      <c r="V186" s="3">
        <f t="shared" si="254"/>
        <v>1245.878083974123</v>
      </c>
      <c r="W186" s="3">
        <f t="shared" si="254"/>
        <v>-90731.215085921809</v>
      </c>
      <c r="X186" s="3">
        <f t="shared" si="254"/>
        <v>223375.03623924032</v>
      </c>
      <c r="Y186" s="78">
        <f t="shared" si="254"/>
        <v>1090328.5113304676</v>
      </c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78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78"/>
      <c r="AX186" s="3"/>
      <c r="AY186" s="3"/>
      <c r="AZ186" s="3"/>
      <c r="BA186" s="3"/>
      <c r="BB186" s="3"/>
      <c r="BC186" s="3"/>
      <c r="BD186" s="3"/>
      <c r="BE186" s="3"/>
    </row>
    <row r="187" spans="1:57" ht="15.75" customHeight="1">
      <c r="A187" s="61" t="s">
        <v>277</v>
      </c>
      <c r="B187" s="11">
        <v>2</v>
      </c>
      <c r="C187" s="118" t="s">
        <v>23</v>
      </c>
      <c r="D187" s="24"/>
      <c r="E187" s="24"/>
      <c r="F187" s="24"/>
      <c r="G187" s="24"/>
      <c r="H187" s="24"/>
      <c r="I187" s="24"/>
      <c r="J187" s="24"/>
      <c r="K187" s="24"/>
      <c r="L187" s="24"/>
      <c r="M187" s="90"/>
      <c r="N187" s="3">
        <f>N186/2*N$257</f>
        <v>2163.5584523406596</v>
      </c>
      <c r="O187" s="3">
        <f t="shared" ref="O187:Y187" si="255">(N188+O186/2)*O$257</f>
        <v>5090.7234826764807</v>
      </c>
      <c r="P187" s="3">
        <f t="shared" si="255"/>
        <v>5603.2205050684543</v>
      </c>
      <c r="Q187" s="3">
        <f t="shared" si="255"/>
        <v>4504.7903666338425</v>
      </c>
      <c r="R187" s="3">
        <f t="shared" si="255"/>
        <v>3525.1781260084945</v>
      </c>
      <c r="S187" s="3">
        <f t="shared" si="255"/>
        <v>407.3878858473675</v>
      </c>
      <c r="T187" s="3">
        <f t="shared" si="255"/>
        <v>-4682.8502357429225</v>
      </c>
      <c r="U187" s="3">
        <f t="shared" si="255"/>
        <v>-8405.4520011390377</v>
      </c>
      <c r="V187" s="3">
        <f t="shared" si="255"/>
        <v>-12443.211370682604</v>
      </c>
      <c r="W187" s="3">
        <f t="shared" si="255"/>
        <v>-13000.443886504472</v>
      </c>
      <c r="X187" s="3">
        <f t="shared" si="255"/>
        <v>-13149.185661365789</v>
      </c>
      <c r="Y187" s="78">
        <f t="shared" si="255"/>
        <v>-10421.454883693994</v>
      </c>
      <c r="Z187" s="3">
        <f t="shared" ref="Z187:AF187" si="256">Y188*Z$257</f>
        <v>-9127.4665089754544</v>
      </c>
      <c r="AA187" s="3">
        <f t="shared" si="256"/>
        <v>-9163.9763750113543</v>
      </c>
      <c r="AB187" s="3">
        <f t="shared" si="256"/>
        <v>-8970.6164734986141</v>
      </c>
      <c r="AC187" s="3">
        <f t="shared" si="256"/>
        <v>-9698.3404837256639</v>
      </c>
      <c r="AD187" s="3">
        <f t="shared" si="256"/>
        <v>-9507.1908110488057</v>
      </c>
      <c r="AE187" s="3">
        <f t="shared" si="256"/>
        <v>-9779.0037151637152</v>
      </c>
      <c r="AF187" s="3">
        <f t="shared" si="256"/>
        <v>-10287.698175089661</v>
      </c>
      <c r="AG187" s="3"/>
      <c r="AH187" s="3"/>
      <c r="AI187" s="3"/>
      <c r="AJ187" s="3"/>
      <c r="AK187" s="78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78"/>
      <c r="AX187" s="3"/>
      <c r="AY187" s="3"/>
      <c r="AZ187" s="3"/>
      <c r="BA187" s="3"/>
      <c r="BB187" s="3"/>
      <c r="BC187" s="3"/>
      <c r="BD187" s="3"/>
      <c r="BE187" s="3"/>
    </row>
    <row r="188" spans="1:57" ht="15.75" customHeight="1">
      <c r="A188" s="61" t="s">
        <v>277</v>
      </c>
      <c r="B188" s="11">
        <v>2</v>
      </c>
      <c r="C188" s="117" t="s">
        <v>24</v>
      </c>
      <c r="D188" s="24"/>
      <c r="E188" s="24"/>
      <c r="F188" s="24"/>
      <c r="G188" s="24"/>
      <c r="H188" s="24"/>
      <c r="I188" s="24"/>
      <c r="J188" s="24"/>
      <c r="K188" s="24"/>
      <c r="L188" s="24"/>
      <c r="M188" s="90"/>
      <c r="N188" s="3">
        <f>SUM(N186:N187)</f>
        <v>1274845.0010056701</v>
      </c>
      <c r="O188" s="3">
        <f>N188+SUM(O186:O187)</f>
        <v>1724788.9475808188</v>
      </c>
      <c r="P188" s="3">
        <f t="shared" ref="P188" si="257">O188+SUM(P186:P187)</f>
        <v>1676705.4881172522</v>
      </c>
      <c r="Q188" s="3">
        <f t="shared" ref="Q188" si="258">P188+SUM(Q186:Q187)</f>
        <v>830460.61704596062</v>
      </c>
      <c r="R188" s="3">
        <f t="shared" ref="R188" si="259">Q188+SUM(R186:R187)</f>
        <v>1187452.0616563302</v>
      </c>
      <c r="S188" s="3">
        <f t="shared" ref="S188" si="260">R188+SUM(S186:S187)</f>
        <v>-960718.07052194513</v>
      </c>
      <c r="T188" s="3">
        <f t="shared" ref="T188" si="261">S188+SUM(T186:T187)</f>
        <v>-1645548.2440154213</v>
      </c>
      <c r="U188" s="3">
        <f t="shared" ref="U188" si="262">T188+SUM(U186:U187)</f>
        <v>-3457070.5420093769</v>
      </c>
      <c r="V188" s="3">
        <f t="shared" ref="V188" si="263">U188+SUM(V186:V187)</f>
        <v>-3468267.8752960856</v>
      </c>
      <c r="W188" s="3">
        <f t="shared" ref="W188" si="264">V188+SUM(W186:W187)</f>
        <v>-3571999.5342685119</v>
      </c>
      <c r="X188" s="3">
        <f t="shared" ref="X188" si="265">W188+SUM(X186:X187)</f>
        <v>-3361773.6836906374</v>
      </c>
      <c r="Y188" s="78">
        <f t="shared" ref="Y188" si="266">X188+SUM(Y186:Y187)</f>
        <v>-2281866.6272438634</v>
      </c>
      <c r="Z188" s="3">
        <f>Y188+Z187</f>
        <v>-2290994.0937528387</v>
      </c>
      <c r="AA188" s="3">
        <f t="shared" ref="AA188" si="267">Z188+AA187</f>
        <v>-2300158.0701278499</v>
      </c>
      <c r="AB188" s="3">
        <f t="shared" ref="AB188" si="268">AA188+AB187</f>
        <v>-2309128.6866013487</v>
      </c>
      <c r="AC188" s="3">
        <f t="shared" ref="AC188" si="269">AB188+AC187</f>
        <v>-2318827.0270850742</v>
      </c>
      <c r="AD188" s="3">
        <f t="shared" ref="AD188" si="270">AC188+AD187</f>
        <v>-2328334.217896123</v>
      </c>
      <c r="AE188" s="3">
        <f>AD188+AE187</f>
        <v>-2338113.2216112865</v>
      </c>
      <c r="AF188" s="3">
        <f>AE188+AF187</f>
        <v>-2348400.9197863759</v>
      </c>
      <c r="AG188" s="3">
        <f>AF188</f>
        <v>-2348400.9197863759</v>
      </c>
      <c r="AH188" s="3"/>
      <c r="AI188" s="3"/>
      <c r="AJ188" s="3"/>
      <c r="AK188" s="78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78"/>
      <c r="AX188" s="3"/>
      <c r="AY188" s="3"/>
      <c r="AZ188" s="3"/>
      <c r="BA188" s="3"/>
      <c r="BB188" s="3"/>
      <c r="BC188" s="3"/>
      <c r="BD188" s="3"/>
      <c r="BE188" s="3"/>
    </row>
    <row r="189" spans="1:57" ht="15.75" customHeight="1">
      <c r="A189" s="61" t="s">
        <v>277</v>
      </c>
      <c r="B189" s="11">
        <v>2</v>
      </c>
      <c r="C189" s="118" t="s">
        <v>254</v>
      </c>
      <c r="D189" s="24"/>
      <c r="E189" s="24"/>
      <c r="F189" s="24"/>
      <c r="G189" s="24"/>
      <c r="H189" s="24"/>
      <c r="I189" s="24"/>
      <c r="J189" s="24"/>
      <c r="K189" s="24"/>
      <c r="L189" s="24"/>
      <c r="M189" s="90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78"/>
      <c r="Z189" s="3"/>
      <c r="AA189" s="3"/>
      <c r="AB189" s="3"/>
      <c r="AC189" s="3"/>
      <c r="AD189" s="3"/>
      <c r="AE189" s="3"/>
      <c r="AF189" s="3"/>
      <c r="AG189" s="26">
        <f>AG279</f>
        <v>1721538.8396420402</v>
      </c>
      <c r="AH189" s="3"/>
      <c r="AI189" s="3"/>
      <c r="AJ189" s="3"/>
      <c r="AK189" s="78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78"/>
      <c r="AX189" s="3"/>
      <c r="AY189" s="3"/>
      <c r="AZ189" s="3"/>
      <c r="BA189" s="3"/>
      <c r="BB189" s="3"/>
      <c r="BC189" s="3"/>
      <c r="BD189" s="3"/>
      <c r="BE189" s="3"/>
    </row>
    <row r="190" spans="1:57" ht="15.75" customHeight="1">
      <c r="A190" s="61" t="s">
        <v>277</v>
      </c>
      <c r="B190" s="11">
        <v>2</v>
      </c>
      <c r="C190" s="118" t="s">
        <v>267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90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78"/>
      <c r="Z190" s="3"/>
      <c r="AA190" s="3"/>
      <c r="AB190" s="3"/>
      <c r="AC190" s="3"/>
      <c r="AD190" s="3"/>
      <c r="AE190" s="3"/>
      <c r="AF190" s="3"/>
      <c r="AG190" s="3">
        <f>SUM(AG188:AG189)</f>
        <v>-626862.08014433575</v>
      </c>
      <c r="AH190" s="3"/>
      <c r="AI190" s="3"/>
      <c r="AJ190" s="3"/>
      <c r="AK190" s="78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78"/>
      <c r="AX190" s="3"/>
      <c r="AY190" s="3"/>
      <c r="AZ190" s="3"/>
      <c r="BA190" s="3"/>
      <c r="BB190" s="3"/>
      <c r="BC190" s="3"/>
      <c r="BD190" s="3"/>
      <c r="BE190" s="3"/>
    </row>
    <row r="191" spans="1:57" ht="15.75" customHeight="1">
      <c r="A191" s="61"/>
      <c r="B191" s="25"/>
      <c r="C191" s="118"/>
      <c r="D191" s="24"/>
      <c r="E191" s="24"/>
      <c r="F191" s="24"/>
      <c r="G191" s="24"/>
      <c r="H191" s="24"/>
      <c r="I191" s="24"/>
      <c r="J191" s="24"/>
      <c r="K191" s="24"/>
      <c r="L191" s="24"/>
      <c r="M191" s="90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78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78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78"/>
      <c r="AX191" s="3"/>
      <c r="AY191" s="3"/>
      <c r="AZ191" s="3"/>
      <c r="BA191" s="3"/>
      <c r="BB191" s="3"/>
      <c r="BC191" s="3"/>
      <c r="BD191" s="3"/>
      <c r="BE191" s="3"/>
    </row>
    <row r="192" spans="1:57" ht="15.75" customHeight="1">
      <c r="A192" s="61" t="s">
        <v>277</v>
      </c>
      <c r="B192" s="11">
        <v>3</v>
      </c>
      <c r="C192" s="117" t="s">
        <v>256</v>
      </c>
      <c r="D192" s="24"/>
      <c r="E192" s="24"/>
      <c r="F192" s="24"/>
      <c r="G192" s="24"/>
      <c r="H192" s="24"/>
      <c r="I192" s="24"/>
      <c r="J192" s="24"/>
      <c r="K192" s="24"/>
      <c r="L192" s="24"/>
      <c r="M192" s="90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78"/>
      <c r="Z192" s="3">
        <f>Z17</f>
        <v>943799.52544723731</v>
      </c>
      <c r="AA192" s="3">
        <f t="shared" ref="AA192:AK192" si="271">AA17</f>
        <v>471534.28091770317</v>
      </c>
      <c r="AB192" s="3">
        <f t="shared" si="271"/>
        <v>-712729.49713616073</v>
      </c>
      <c r="AC192" s="3">
        <f t="shared" si="271"/>
        <v>-1184730.8329498284</v>
      </c>
      <c r="AD192" s="3">
        <f t="shared" si="271"/>
        <v>70372.413724469952</v>
      </c>
      <c r="AE192" s="3">
        <f t="shared" si="271"/>
        <v>-1990830.7361743841</v>
      </c>
      <c r="AF192" s="3">
        <f t="shared" si="271"/>
        <v>-1506834.5643609855</v>
      </c>
      <c r="AG192" s="3">
        <f t="shared" si="271"/>
        <v>264463.33751020767</v>
      </c>
      <c r="AH192" s="3">
        <f t="shared" si="271"/>
        <v>2319069.704445147</v>
      </c>
      <c r="AI192" s="3">
        <f t="shared" si="271"/>
        <v>21605.769751095213</v>
      </c>
      <c r="AJ192" s="3">
        <f t="shared" si="271"/>
        <v>-124894.59777893126</v>
      </c>
      <c r="AK192" s="78">
        <f t="shared" si="271"/>
        <v>1126050.2070844178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78"/>
      <c r="AX192" s="3"/>
      <c r="AY192" s="3"/>
      <c r="AZ192" s="3"/>
      <c r="BA192" s="3"/>
      <c r="BB192" s="3"/>
      <c r="BC192" s="3"/>
      <c r="BD192" s="3"/>
      <c r="BE192" s="3"/>
    </row>
    <row r="193" spans="1:57" ht="15.75" customHeight="1">
      <c r="A193" s="61" t="s">
        <v>277</v>
      </c>
      <c r="B193" s="11">
        <v>3</v>
      </c>
      <c r="C193" s="118" t="s">
        <v>23</v>
      </c>
      <c r="D193" s="24"/>
      <c r="E193" s="24"/>
      <c r="F193" s="24"/>
      <c r="G193" s="24"/>
      <c r="H193" s="24"/>
      <c r="I193" s="24"/>
      <c r="J193" s="24"/>
      <c r="K193" s="24"/>
      <c r="L193" s="24"/>
      <c r="M193" s="90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78"/>
      <c r="Z193" s="3">
        <f>Z192/2*Z$257</f>
        <v>1887.5990508944747</v>
      </c>
      <c r="AA193" s="3">
        <f t="shared" ref="AA193:AK193" si="272">(Z194+AA192/2)*AA$257</f>
        <v>4725.817059827933</v>
      </c>
      <c r="AB193" s="3">
        <f t="shared" si="272"/>
        <v>4155.7716482395717</v>
      </c>
      <c r="AC193" s="3">
        <f t="shared" si="272"/>
        <v>508.23393815387544</v>
      </c>
      <c r="AD193" s="3">
        <f t="shared" si="272"/>
        <v>-1786.2178701629614</v>
      </c>
      <c r="AE193" s="3">
        <f t="shared" si="272"/>
        <v>-5870.2487518786356</v>
      </c>
      <c r="AF193" s="3">
        <f t="shared" si="272"/>
        <v>-13870.47716241608</v>
      </c>
      <c r="AG193" s="3">
        <f t="shared" si="272"/>
        <v>-15149.749055456747</v>
      </c>
      <c r="AH193" s="3">
        <f t="shared" si="272"/>
        <v>-11047.610164544652</v>
      </c>
      <c r="AI193" s="3">
        <f t="shared" si="272"/>
        <v>-6081.8866425377528</v>
      </c>
      <c r="AJ193" s="3">
        <f t="shared" si="272"/>
        <v>-6482.5806620582889</v>
      </c>
      <c r="AK193" s="78">
        <f t="shared" si="272"/>
        <v>-4118.2264875337214</v>
      </c>
      <c r="AL193" s="3">
        <f t="shared" ref="AL193:AR193" si="273">AK194*AL$257</f>
        <v>-1674.3964537115799</v>
      </c>
      <c r="AM193" s="3">
        <f t="shared" si="273"/>
        <v>-1682.2661170440242</v>
      </c>
      <c r="AN193" s="3">
        <f t="shared" si="273"/>
        <v>-1618.2505223560827</v>
      </c>
      <c r="AO193" s="3">
        <f t="shared" si="273"/>
        <v>-1661.6555974779449</v>
      </c>
      <c r="AP193" s="3">
        <f t="shared" si="273"/>
        <v>-1633.0100998953358</v>
      </c>
      <c r="AQ193" s="3">
        <f t="shared" si="273"/>
        <v>-1676.8110596858619</v>
      </c>
      <c r="AR193" s="3">
        <f t="shared" si="273"/>
        <v>-1538.0440087725547</v>
      </c>
      <c r="AS193" s="3"/>
      <c r="AT193" s="3"/>
      <c r="AU193" s="3"/>
      <c r="AV193" s="3"/>
      <c r="AW193" s="78"/>
      <c r="AX193" s="3"/>
      <c r="AY193" s="3"/>
      <c r="AZ193" s="3"/>
      <c r="BA193" s="3"/>
      <c r="BB193" s="3"/>
      <c r="BC193" s="3"/>
      <c r="BD193" s="3"/>
      <c r="BE193" s="3"/>
    </row>
    <row r="194" spans="1:57" ht="15.75" customHeight="1">
      <c r="A194" s="61" t="s">
        <v>277</v>
      </c>
      <c r="B194" s="11">
        <v>3</v>
      </c>
      <c r="C194" s="117" t="s">
        <v>24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90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78"/>
      <c r="Z194" s="3">
        <f>SUM(Z192:Z193)</f>
        <v>945687.1244981318</v>
      </c>
      <c r="AA194" s="3">
        <f>Z194+SUM(AA192:AA193)</f>
        <v>1421947.2224756628</v>
      </c>
      <c r="AB194" s="3">
        <f t="shared" ref="AB194" si="274">AA194+SUM(AB192:AB193)</f>
        <v>713373.49698774167</v>
      </c>
      <c r="AC194" s="3">
        <f t="shared" ref="AC194" si="275">AB194+SUM(AC192:AC193)</f>
        <v>-470849.10202393285</v>
      </c>
      <c r="AD194" s="3">
        <f t="shared" ref="AD194" si="276">AC194+SUM(AD192:AD193)</f>
        <v>-402262.90616962587</v>
      </c>
      <c r="AE194" s="3">
        <f t="shared" ref="AE194" si="277">AD194+SUM(AE192:AE193)</f>
        <v>-2398963.8910958888</v>
      </c>
      <c r="AF194" s="3">
        <f t="shared" ref="AF194" si="278">AE194+SUM(AF192:AF193)</f>
        <v>-3919668.9326192904</v>
      </c>
      <c r="AG194" s="3">
        <f t="shared" ref="AG194" si="279">AF194+SUM(AG192:AG193)</f>
        <v>-3670355.3441645396</v>
      </c>
      <c r="AH194" s="3">
        <f t="shared" ref="AH194" si="280">AG194+SUM(AH192:AH193)</f>
        <v>-1362333.2498839372</v>
      </c>
      <c r="AI194" s="3">
        <f t="shared" ref="AI194" si="281">AH194+SUM(AI192:AI193)</f>
        <v>-1346809.3667753797</v>
      </c>
      <c r="AJ194" s="3">
        <f t="shared" ref="AJ194" si="282">AI194+SUM(AJ192:AJ193)</f>
        <v>-1478186.5452163692</v>
      </c>
      <c r="AK194" s="78">
        <f t="shared" ref="AK194" si="283">AJ194+SUM(AK192:AK193)</f>
        <v>-356254.56461948506</v>
      </c>
      <c r="AL194" s="3">
        <f>AK194+AL193</f>
        <v>-357928.96107319661</v>
      </c>
      <c r="AM194" s="3">
        <f t="shared" ref="AM194" si="284">AL194+AM193</f>
        <v>-359611.22719024064</v>
      </c>
      <c r="AN194" s="3">
        <f t="shared" ref="AN194" si="285">AM194+AN193</f>
        <v>-361229.47771259671</v>
      </c>
      <c r="AO194" s="3">
        <f t="shared" ref="AO194" si="286">AN194+AO193</f>
        <v>-362891.13331007463</v>
      </c>
      <c r="AP194" s="3">
        <f t="shared" ref="AP194" si="287">AO194+AP193</f>
        <v>-364524.14340996998</v>
      </c>
      <c r="AQ194" s="3">
        <f>AP194+AQ193</f>
        <v>-366200.95446965587</v>
      </c>
      <c r="AR194" s="3">
        <f>AQ194+AR193</f>
        <v>-367738.9984784284</v>
      </c>
      <c r="AS194" s="3">
        <f>AR194</f>
        <v>-367738.9984784284</v>
      </c>
      <c r="AT194" s="3"/>
      <c r="AU194" s="3"/>
      <c r="AV194" s="3"/>
      <c r="AW194" s="78"/>
      <c r="AX194" s="3"/>
      <c r="AY194" s="3"/>
      <c r="AZ194" s="3"/>
      <c r="BA194" s="3"/>
      <c r="BB194" s="3"/>
      <c r="BC194" s="3"/>
      <c r="BD194" s="3"/>
      <c r="BE194" s="3"/>
    </row>
    <row r="195" spans="1:57" ht="15.75" customHeight="1">
      <c r="A195" s="61" t="s">
        <v>277</v>
      </c>
      <c r="B195" s="11">
        <v>3</v>
      </c>
      <c r="C195" s="118" t="s">
        <v>254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90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78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78"/>
      <c r="AL195" s="3"/>
      <c r="AM195" s="3"/>
      <c r="AN195" s="3"/>
      <c r="AO195" s="3"/>
      <c r="AP195" s="3"/>
      <c r="AQ195" s="3"/>
      <c r="AR195" s="3"/>
      <c r="AS195" s="26">
        <f>AS290</f>
        <v>5760728.2696436234</v>
      </c>
      <c r="AT195" s="3"/>
      <c r="AU195" s="3"/>
      <c r="AV195" s="3"/>
      <c r="AW195" s="78"/>
      <c r="AX195" s="3"/>
      <c r="AY195" s="3"/>
      <c r="AZ195" s="3"/>
      <c r="BA195" s="3"/>
      <c r="BB195" s="3"/>
      <c r="BC195" s="3"/>
      <c r="BD195" s="3"/>
      <c r="BE195" s="3"/>
    </row>
    <row r="196" spans="1:57" ht="15.75" customHeight="1">
      <c r="A196" s="61" t="s">
        <v>277</v>
      </c>
      <c r="B196" s="11">
        <v>3</v>
      </c>
      <c r="C196" s="118" t="s">
        <v>268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90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78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78"/>
      <c r="AL196" s="3"/>
      <c r="AM196" s="3"/>
      <c r="AN196" s="3"/>
      <c r="AO196" s="3"/>
      <c r="AP196" s="3"/>
      <c r="AQ196" s="3"/>
      <c r="AR196" s="3"/>
      <c r="AS196" s="3">
        <f>SUM(AS194:AS195)</f>
        <v>5392989.2711651949</v>
      </c>
      <c r="AT196" s="3"/>
      <c r="AU196" s="3"/>
      <c r="AV196" s="3"/>
      <c r="AW196" s="78"/>
      <c r="AX196" s="3"/>
      <c r="AY196" s="3"/>
      <c r="AZ196" s="3"/>
      <c r="BA196" s="3"/>
      <c r="BB196" s="3"/>
      <c r="BC196" s="3"/>
      <c r="BD196" s="3"/>
      <c r="BE196" s="3"/>
    </row>
    <row r="197" spans="1:57" ht="15.75" customHeight="1">
      <c r="A197" s="61"/>
      <c r="B197" s="25"/>
      <c r="C197" s="118"/>
      <c r="D197" s="24"/>
      <c r="E197" s="24"/>
      <c r="F197" s="24"/>
      <c r="G197" s="24"/>
      <c r="H197" s="24"/>
      <c r="I197" s="24"/>
      <c r="J197" s="24"/>
      <c r="K197" s="24"/>
      <c r="L197" s="24"/>
      <c r="M197" s="90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78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78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78"/>
      <c r="AX197" s="3"/>
      <c r="AY197" s="3"/>
      <c r="AZ197" s="3"/>
      <c r="BA197" s="3"/>
      <c r="BB197" s="3"/>
      <c r="BC197" s="3"/>
      <c r="BD197" s="3"/>
      <c r="BE197" s="3"/>
    </row>
    <row r="198" spans="1:57" ht="15.75" customHeight="1">
      <c r="A198" s="61" t="s">
        <v>277</v>
      </c>
      <c r="B198" s="11">
        <v>4</v>
      </c>
      <c r="C198" s="117" t="s">
        <v>256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90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78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78"/>
      <c r="AL198" s="3">
        <f>AL23</f>
        <v>630671.07070038468</v>
      </c>
      <c r="AM198" s="3">
        <f t="shared" ref="AM198:AW198" si="288">AM23</f>
        <v>-326542.88739845622</v>
      </c>
      <c r="AN198" s="3">
        <f t="shared" si="288"/>
        <v>-408849.40385934059</v>
      </c>
      <c r="AO198" s="3">
        <f t="shared" si="288"/>
        <v>-756086.22781184409</v>
      </c>
      <c r="AP198" s="3">
        <f t="shared" si="288"/>
        <v>808152.6822936479</v>
      </c>
      <c r="AQ198" s="3">
        <f t="shared" si="288"/>
        <v>-1521552.6317595299</v>
      </c>
      <c r="AR198" s="3">
        <f t="shared" si="288"/>
        <v>-1594359.6926417928</v>
      </c>
      <c r="AS198" s="3">
        <f t="shared" si="288"/>
        <v>-1607337.5445978362</v>
      </c>
      <c r="AT198" s="3">
        <f t="shared" si="288"/>
        <v>-792272.41093572602</v>
      </c>
      <c r="AU198" s="3">
        <f t="shared" si="288"/>
        <v>212209.99099943973</v>
      </c>
      <c r="AV198" s="3">
        <f t="shared" si="288"/>
        <v>-89627.586778878234</v>
      </c>
      <c r="AW198" s="78">
        <f t="shared" si="288"/>
        <v>996964.76576563483</v>
      </c>
      <c r="AX198" s="3"/>
      <c r="AY198" s="3"/>
      <c r="AZ198" s="3"/>
      <c r="BA198" s="3"/>
      <c r="BB198" s="3"/>
      <c r="BC198" s="3"/>
      <c r="BD198" s="3"/>
      <c r="BE198" s="3"/>
    </row>
    <row r="199" spans="1:57" ht="15.75" customHeight="1">
      <c r="A199" s="61" t="s">
        <v>277</v>
      </c>
      <c r="B199" s="11">
        <v>4</v>
      </c>
      <c r="C199" s="118" t="s">
        <v>23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90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78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78"/>
      <c r="AL199" s="3">
        <f>AL198/2*AL$257</f>
        <v>1482.0770161459041</v>
      </c>
      <c r="AM199" s="3">
        <f t="shared" ref="AM199:AW199" si="289">(AL200+AM198/2)*AM$257</f>
        <v>2203.7440088813219</v>
      </c>
      <c r="AN199" s="3">
        <f t="shared" si="289"/>
        <v>465.25186078778432</v>
      </c>
      <c r="AO199" s="3">
        <f t="shared" si="289"/>
        <v>-2201.6210032565878</v>
      </c>
      <c r="AP199" s="3">
        <f t="shared" si="289"/>
        <v>-2046.5174490294323</v>
      </c>
      <c r="AQ199" s="3">
        <f t="shared" si="289"/>
        <v>-3742.2294786004841</v>
      </c>
      <c r="AR199" s="3">
        <f t="shared" si="289"/>
        <v>-9975.9514646446441</v>
      </c>
      <c r="AS199" s="3">
        <f t="shared" si="289"/>
        <v>-15545.599326213704</v>
      </c>
      <c r="AT199" s="3">
        <f t="shared" si="289"/>
        <v>-21845.887082789952</v>
      </c>
      <c r="AU199" s="3">
        <f t="shared" si="289"/>
        <v>-21501.787255375024</v>
      </c>
      <c r="AV199" s="3">
        <f t="shared" si="289"/>
        <v>-21893.95747429835</v>
      </c>
      <c r="AW199" s="78">
        <f t="shared" si="289"/>
        <v>-19662.687472566478</v>
      </c>
      <c r="AX199" s="3">
        <f t="shared" ref="AX199:BD199" si="290">AW200*AX$257</f>
        <v>-13232.395619321243</v>
      </c>
      <c r="AY199" s="3">
        <f t="shared" si="290"/>
        <v>-13270.769566617277</v>
      </c>
      <c r="AZ199" s="3">
        <f t="shared" si="290"/>
        <v>-12850.314977727347</v>
      </c>
      <c r="BA199" s="3">
        <f t="shared" si="290"/>
        <v>-12886.295859664982</v>
      </c>
      <c r="BB199" s="3">
        <f t="shared" si="290"/>
        <v>-12460.864006355185</v>
      </c>
      <c r="BC199" s="3">
        <f t="shared" si="290"/>
        <v>-12957.267907289839</v>
      </c>
      <c r="BD199" s="3">
        <f t="shared" si="290"/>
        <v>-12993.54825743025</v>
      </c>
      <c r="BE199" s="3"/>
    </row>
    <row r="200" spans="1:57" ht="15.75" customHeight="1">
      <c r="A200" s="61" t="s">
        <v>277</v>
      </c>
      <c r="B200" s="11">
        <v>4</v>
      </c>
      <c r="C200" s="117" t="s">
        <v>24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90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78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78"/>
      <c r="AL200" s="3">
        <f>SUM(AL198:AL199)</f>
        <v>632153.1477165306</v>
      </c>
      <c r="AM200" s="3">
        <f>AL200+SUM(AM198:AM199)</f>
        <v>307814.00432695571</v>
      </c>
      <c r="AN200" s="3">
        <f t="shared" ref="AN200" si="291">AM200+SUM(AN198:AN199)</f>
        <v>-100570.14767159708</v>
      </c>
      <c r="AO200" s="3">
        <f t="shared" ref="AO200" si="292">AN200+SUM(AO198:AO199)</f>
        <v>-858857.99648669781</v>
      </c>
      <c r="AP200" s="3">
        <f t="shared" ref="AP200" si="293">AO200+SUM(AP198:AP199)</f>
        <v>-52751.8316420794</v>
      </c>
      <c r="AQ200" s="3">
        <f t="shared" ref="AQ200" si="294">AP200+SUM(AQ198:AQ199)</f>
        <v>-1578046.6928802098</v>
      </c>
      <c r="AR200" s="3">
        <f t="shared" ref="AR200" si="295">AQ200+SUM(AR198:AR199)</f>
        <v>-3182382.336986647</v>
      </c>
      <c r="AS200" s="3">
        <f t="shared" ref="AS200" si="296">AR200+SUM(AS198:AS199)</f>
        <v>-4805265.480910697</v>
      </c>
      <c r="AT200" s="3">
        <f t="shared" ref="AT200" si="297">AS200+SUM(AT198:AT199)</f>
        <v>-5619383.7789292131</v>
      </c>
      <c r="AU200" s="3">
        <f t="shared" ref="AU200" si="298">AT200+SUM(AU198:AU199)</f>
        <v>-5428675.575185148</v>
      </c>
      <c r="AV200" s="3">
        <f t="shared" ref="AV200" si="299">AU200+SUM(AV198:AV199)</f>
        <v>-5540197.1194383251</v>
      </c>
      <c r="AW200" s="78">
        <f t="shared" ref="AW200" si="300">AV200+SUM(AW198:AW199)</f>
        <v>-4562895.0411452567</v>
      </c>
      <c r="AX200" s="3">
        <f>AW200+AX199</f>
        <v>-4576127.4367645783</v>
      </c>
      <c r="AY200" s="3">
        <f t="shared" ref="AY200" si="301">AX200+AY199</f>
        <v>-4589398.2063311953</v>
      </c>
      <c r="AZ200" s="3">
        <f t="shared" ref="AZ200" si="302">AY200+AZ199</f>
        <v>-4602248.5213089222</v>
      </c>
      <c r="BA200" s="3">
        <f t="shared" ref="BA200" si="303">AZ200+BA199</f>
        <v>-4615134.8171685869</v>
      </c>
      <c r="BB200" s="3">
        <f t="shared" ref="BB200" si="304">BA200+BB199</f>
        <v>-4627595.6811749423</v>
      </c>
      <c r="BC200" s="3">
        <f>BB200+BC199</f>
        <v>-4640552.9490822321</v>
      </c>
      <c r="BD200" s="3">
        <f>BC200+BD199</f>
        <v>-4653546.4973396622</v>
      </c>
      <c r="BE200" s="3">
        <f>BD200</f>
        <v>-4653546.4973396622</v>
      </c>
    </row>
    <row r="201" spans="1:57" ht="15.75" customHeight="1">
      <c r="A201" s="61" t="s">
        <v>277</v>
      </c>
      <c r="B201" s="11">
        <v>4</v>
      </c>
      <c r="C201" s="118" t="s">
        <v>25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9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78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78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78"/>
      <c r="AX201" s="3"/>
      <c r="AY201" s="3"/>
      <c r="AZ201" s="3"/>
      <c r="BA201" s="3"/>
      <c r="BB201" s="3"/>
      <c r="BC201" s="3"/>
      <c r="BD201" s="3"/>
      <c r="BE201" s="26">
        <f>BE301</f>
        <v>6471.0556738464275</v>
      </c>
    </row>
    <row r="202" spans="1:57" ht="15.75" customHeight="1">
      <c r="A202" s="61" t="s">
        <v>277</v>
      </c>
      <c r="B202" s="11">
        <v>4</v>
      </c>
      <c r="C202" s="118" t="s">
        <v>269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9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78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78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78"/>
      <c r="AX202" s="3"/>
      <c r="AY202" s="3"/>
      <c r="AZ202" s="3"/>
      <c r="BA202" s="3"/>
      <c r="BB202" s="3"/>
      <c r="BC202" s="3"/>
      <c r="BD202" s="3"/>
      <c r="BE202" s="3">
        <f>SUM(BE200:BE201)</f>
        <v>-4647075.4416658161</v>
      </c>
    </row>
    <row r="203" spans="1:57" ht="15.75" customHeight="1">
      <c r="A203" s="61"/>
      <c r="B203" s="11"/>
      <c r="C203" s="118"/>
      <c r="D203" s="24"/>
      <c r="E203" s="24"/>
      <c r="F203" s="24"/>
      <c r="G203" s="24"/>
      <c r="H203" s="24"/>
      <c r="I203" s="24"/>
      <c r="J203" s="24"/>
      <c r="K203" s="24"/>
      <c r="L203" s="24"/>
      <c r="M203" s="9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78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78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78"/>
      <c r="AX203" s="3"/>
      <c r="AY203" s="3"/>
      <c r="AZ203" s="3"/>
      <c r="BA203" s="3"/>
      <c r="BB203" s="3"/>
      <c r="BC203" s="3"/>
      <c r="BD203" s="3"/>
      <c r="BE203" s="3"/>
    </row>
    <row r="204" spans="1:57" ht="15.75" customHeight="1">
      <c r="A204" s="61"/>
      <c r="B204" s="11"/>
      <c r="C204" s="118"/>
      <c r="D204" s="24"/>
      <c r="E204" s="24"/>
      <c r="F204" s="24"/>
      <c r="G204" s="24"/>
      <c r="H204" s="24"/>
      <c r="I204" s="24"/>
      <c r="J204" s="24"/>
      <c r="K204" s="24"/>
      <c r="L204" s="24"/>
      <c r="M204" s="90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78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78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78"/>
      <c r="AX204" s="3"/>
      <c r="AY204" s="3"/>
      <c r="AZ204" s="3"/>
      <c r="BA204" s="3"/>
      <c r="BB204" s="3"/>
      <c r="BC204" s="3"/>
      <c r="BD204" s="3"/>
      <c r="BE204" s="3"/>
    </row>
    <row r="205" spans="1:57" ht="15.75" customHeight="1">
      <c r="A205" s="61" t="s">
        <v>278</v>
      </c>
      <c r="B205" s="11">
        <v>1</v>
      </c>
      <c r="C205" s="117" t="s">
        <v>256</v>
      </c>
      <c r="D205" s="3">
        <f>DEF!F73</f>
        <v>76628.975244964357</v>
      </c>
      <c r="E205" s="3">
        <f>DEF!G73</f>
        <v>-251185.74294550437</v>
      </c>
      <c r="F205" s="3">
        <f>DEF!H73</f>
        <v>-435009.37218179367</v>
      </c>
      <c r="G205" s="3">
        <f>DEF!I73</f>
        <v>-605997.69297187403</v>
      </c>
      <c r="H205" s="3">
        <f>DEF!J73</f>
        <v>378324.30818466749</v>
      </c>
      <c r="I205" s="3">
        <f>DEF!K73</f>
        <v>460606.06044328865</v>
      </c>
      <c r="J205" s="3">
        <f>DEF!L73</f>
        <v>223161.01434049569</v>
      </c>
      <c r="K205" s="3">
        <f>DEF!M73</f>
        <v>-457221.21705123316</v>
      </c>
      <c r="L205" s="3">
        <f>DEF!N73</f>
        <v>214003.71457775589</v>
      </c>
      <c r="M205" s="78">
        <f>DEF!O73</f>
        <v>-6749.4536549216136</v>
      </c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78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78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78"/>
      <c r="AX205" s="3"/>
      <c r="AY205" s="3"/>
      <c r="AZ205" s="3"/>
      <c r="BA205" s="3"/>
      <c r="BB205" s="3"/>
      <c r="BC205" s="3"/>
      <c r="BD205" s="3"/>
      <c r="BE205" s="3"/>
    </row>
    <row r="206" spans="1:57" ht="15.75" customHeight="1">
      <c r="A206" s="61" t="s">
        <v>278</v>
      </c>
      <c r="B206" s="11">
        <v>1</v>
      </c>
      <c r="C206" s="118" t="s">
        <v>23</v>
      </c>
      <c r="D206" s="24">
        <f>D205/2*D$257</f>
        <v>111.75058889890636</v>
      </c>
      <c r="E206" s="24">
        <f t="shared" ref="E206:M206" si="305">(D207+E205/2)*E$257</f>
        <v>-142.4854247800927</v>
      </c>
      <c r="F206" s="24">
        <f t="shared" si="305"/>
        <v>-1143.6022168296777</v>
      </c>
      <c r="G206" s="24">
        <f t="shared" si="305"/>
        <v>-2665.0730266445294</v>
      </c>
      <c r="H206" s="24">
        <f t="shared" si="305"/>
        <v>-3090.7232665236879</v>
      </c>
      <c r="I206" s="24">
        <f t="shared" si="305"/>
        <v>-1657.4398950431921</v>
      </c>
      <c r="J206" s="24">
        <f t="shared" si="305"/>
        <v>-820.92159089077757</v>
      </c>
      <c r="K206" s="24">
        <f t="shared" si="305"/>
        <v>-1174.4746597295562</v>
      </c>
      <c r="L206" s="24">
        <f t="shared" si="305"/>
        <v>-1645.6792932468913</v>
      </c>
      <c r="M206" s="90">
        <f t="shared" si="305"/>
        <v>-1236.8799839144499</v>
      </c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78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78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78"/>
      <c r="AX206" s="3"/>
      <c r="AY206" s="3"/>
      <c r="AZ206" s="3"/>
      <c r="BA206" s="3"/>
      <c r="BB206" s="3"/>
      <c r="BC206" s="3"/>
      <c r="BD206" s="3"/>
      <c r="BE206" s="3"/>
    </row>
    <row r="207" spans="1:57" ht="15.75" customHeight="1">
      <c r="A207" s="61" t="s">
        <v>278</v>
      </c>
      <c r="B207" s="11">
        <v>1</v>
      </c>
      <c r="C207" s="117" t="s">
        <v>24</v>
      </c>
      <c r="D207" s="24">
        <f>D205+D206</f>
        <v>76740.725833863267</v>
      </c>
      <c r="E207" s="24">
        <f>D207+SUM(E205:E206)</f>
        <v>-174587.50253642118</v>
      </c>
      <c r="F207" s="24">
        <f t="shared" ref="F207" si="306">E207+SUM(F205:F206)</f>
        <v>-610740.47693504451</v>
      </c>
      <c r="G207" s="24">
        <f t="shared" ref="G207" si="307">F207+SUM(G205:G206)</f>
        <v>-1219403.242933563</v>
      </c>
      <c r="H207" s="24">
        <f t="shared" ref="H207" si="308">G207+SUM(H205:H206)</f>
        <v>-844169.65801541915</v>
      </c>
      <c r="I207" s="24">
        <f t="shared" ref="I207" si="309">H207+SUM(I205:I206)</f>
        <v>-385221.03746717371</v>
      </c>
      <c r="J207" s="24">
        <f t="shared" ref="J207" si="310">I207+SUM(J205:J206)</f>
        <v>-162880.94471756878</v>
      </c>
      <c r="K207" s="24">
        <f t="shared" ref="K207" si="311">J207+SUM(K205:K206)</f>
        <v>-621276.63642853149</v>
      </c>
      <c r="L207" s="24">
        <f t="shared" ref="L207" si="312">K207+SUM(L205:L206)</f>
        <v>-408918.60114402248</v>
      </c>
      <c r="M207" s="90">
        <f t="shared" ref="M207" si="313">L207+SUM(M205:M206)</f>
        <v>-416904.93478285853</v>
      </c>
      <c r="N207" s="3">
        <f>M207</f>
        <v>-416904.93478285853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78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78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78"/>
      <c r="AX207" s="3"/>
      <c r="AY207" s="3"/>
      <c r="AZ207" s="3"/>
      <c r="BA207" s="3"/>
      <c r="BB207" s="3"/>
      <c r="BC207" s="3"/>
      <c r="BD207" s="3"/>
      <c r="BE207" s="3"/>
    </row>
    <row r="208" spans="1:57" ht="15.75" customHeight="1">
      <c r="A208" s="61" t="s">
        <v>278</v>
      </c>
      <c r="B208" s="11">
        <v>1</v>
      </c>
      <c r="C208" s="118" t="s">
        <v>254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90"/>
      <c r="N208" s="26">
        <f>N269</f>
        <v>1159167.2012429861</v>
      </c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78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78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78"/>
      <c r="AX208" s="3"/>
      <c r="AY208" s="3"/>
      <c r="AZ208" s="3"/>
      <c r="BA208" s="3"/>
      <c r="BB208" s="3"/>
      <c r="BC208" s="3"/>
      <c r="BD208" s="3"/>
      <c r="BE208" s="3"/>
    </row>
    <row r="209" spans="1:57" ht="15.75" customHeight="1">
      <c r="A209" s="61" t="s">
        <v>278</v>
      </c>
      <c r="B209" s="11">
        <v>1</v>
      </c>
      <c r="C209" s="118" t="s">
        <v>266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90"/>
      <c r="N209" s="3">
        <f>SUM(N207:N208)</f>
        <v>742262.26646012766</v>
      </c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78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78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78"/>
      <c r="AX209" s="3"/>
      <c r="AY209" s="3"/>
      <c r="AZ209" s="3"/>
      <c r="BA209" s="3"/>
      <c r="BB209" s="3"/>
      <c r="BC209" s="3"/>
      <c r="BD209" s="3"/>
      <c r="BE209" s="3"/>
    </row>
    <row r="210" spans="1:57" ht="15.75" customHeight="1">
      <c r="A210" s="61"/>
      <c r="B210" s="11"/>
      <c r="C210" s="118"/>
      <c r="D210" s="24"/>
      <c r="E210" s="24"/>
      <c r="F210" s="24"/>
      <c r="G210" s="24"/>
      <c r="H210" s="24"/>
      <c r="I210" s="24"/>
      <c r="J210" s="24"/>
      <c r="K210" s="24"/>
      <c r="L210" s="24"/>
      <c r="M210" s="90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78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78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78"/>
      <c r="AX210" s="3"/>
      <c r="AY210" s="3"/>
      <c r="AZ210" s="3"/>
      <c r="BA210" s="3"/>
      <c r="BB210" s="3"/>
      <c r="BC210" s="3"/>
      <c r="BD210" s="3"/>
      <c r="BE210" s="3"/>
    </row>
    <row r="211" spans="1:57" ht="15.75" customHeight="1">
      <c r="A211" s="61" t="s">
        <v>278</v>
      </c>
      <c r="B211" s="11">
        <v>2</v>
      </c>
      <c r="C211" s="117" t="s">
        <v>256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87"/>
      <c r="N211" s="3">
        <f>DEF!P73</f>
        <v>396696.53626235668</v>
      </c>
      <c r="O211" s="3">
        <f>DEF!Q73</f>
        <v>287509.58707895875</v>
      </c>
      <c r="P211" s="3">
        <f>DEF!R73+DEF!S73</f>
        <v>18893.331968754996</v>
      </c>
      <c r="Q211" s="3">
        <f>DEF!T73+DEF!U73</f>
        <v>-584419.76350864861</v>
      </c>
      <c r="R211" s="3">
        <f>DEF!V73</f>
        <v>-236010.1147327302</v>
      </c>
      <c r="S211" s="3">
        <f>DEF!W73</f>
        <v>-521937.79059106391</v>
      </c>
      <c r="T211" s="3">
        <f>DEF!X73</f>
        <v>-164446.16566565912</v>
      </c>
      <c r="U211" s="3">
        <f>DEF!Y73</f>
        <v>-344605.65192277916</v>
      </c>
      <c r="V211" s="3">
        <f>DEF!Z73</f>
        <v>-194330.66241099313</v>
      </c>
      <c r="W211" s="3">
        <f>DEF!AA73</f>
        <v>-491169.5879862532</v>
      </c>
      <c r="X211" s="3">
        <f>DEF!AB73</f>
        <v>331945.2495019827</v>
      </c>
      <c r="Y211" s="78">
        <f>DEF!AC73</f>
        <v>112490.78524559643</v>
      </c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78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78"/>
      <c r="AX211" s="3"/>
      <c r="AY211" s="3"/>
      <c r="AZ211" s="3"/>
      <c r="BA211" s="3"/>
      <c r="BB211" s="3"/>
      <c r="BC211" s="3"/>
      <c r="BD211" s="3"/>
      <c r="BE211" s="3"/>
    </row>
    <row r="212" spans="1:57" ht="15.75" customHeight="1">
      <c r="A212" s="61" t="s">
        <v>278</v>
      </c>
      <c r="B212" s="11">
        <v>2</v>
      </c>
      <c r="C212" s="118" t="s">
        <v>23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90"/>
      <c r="N212" s="3">
        <f>N211/2*N$257</f>
        <v>674.38411164600632</v>
      </c>
      <c r="O212" s="3">
        <f t="shared" ref="O212:Y212" si="314">(N213+O211/2)*O$257</f>
        <v>1839.8274273058389</v>
      </c>
      <c r="P212" s="3">
        <f t="shared" si="314"/>
        <v>2297.3511028533276</v>
      </c>
      <c r="Q212" s="3">
        <f t="shared" si="314"/>
        <v>1496.5240903111846</v>
      </c>
      <c r="R212" s="3">
        <f t="shared" si="314"/>
        <v>24.439524085105514</v>
      </c>
      <c r="S212" s="3">
        <f t="shared" si="314"/>
        <v>-1339.0804510943001</v>
      </c>
      <c r="T212" s="3">
        <f t="shared" si="314"/>
        <v>-2579.3922619803411</v>
      </c>
      <c r="U212" s="3">
        <f t="shared" si="314"/>
        <v>-3212.890400300771</v>
      </c>
      <c r="V212" s="3">
        <f t="shared" si="314"/>
        <v>-4486.6231170245319</v>
      </c>
      <c r="W212" s="3">
        <f t="shared" si="314"/>
        <v>-5896.027505709777</v>
      </c>
      <c r="X212" s="3">
        <f t="shared" si="314"/>
        <v>-6380.3107481005009</v>
      </c>
      <c r="Y212" s="78">
        <f t="shared" si="314"/>
        <v>-5413.8083191617543</v>
      </c>
      <c r="Z212" s="3">
        <f t="shared" ref="Z212:AF212" si="315">Y213*Z$257</f>
        <v>-5649.4394132305933</v>
      </c>
      <c r="AA212" s="3">
        <f t="shared" si="315"/>
        <v>-5672.0371708835164</v>
      </c>
      <c r="AB212" s="3">
        <f t="shared" si="315"/>
        <v>-5552.3571865778731</v>
      </c>
      <c r="AC212" s="3">
        <f t="shared" si="315"/>
        <v>-6002.7814857290296</v>
      </c>
      <c r="AD212" s="3">
        <f t="shared" si="315"/>
        <v>-5884.4695211126846</v>
      </c>
      <c r="AE212" s="3">
        <f t="shared" si="315"/>
        <v>-6052.7079399577642</v>
      </c>
      <c r="AF212" s="3">
        <f t="shared" si="315"/>
        <v>-6367.5640425106158</v>
      </c>
      <c r="AG212" s="3"/>
      <c r="AH212" s="3"/>
      <c r="AI212" s="3"/>
      <c r="AJ212" s="3"/>
      <c r="AK212" s="78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78"/>
      <c r="AX212" s="3"/>
      <c r="AY212" s="3"/>
      <c r="AZ212" s="3"/>
      <c r="BA212" s="3"/>
      <c r="BB212" s="3"/>
      <c r="BC212" s="3"/>
      <c r="BD212" s="3"/>
      <c r="BE212" s="3"/>
    </row>
    <row r="213" spans="1:57" ht="15.75" customHeight="1">
      <c r="A213" s="61" t="s">
        <v>278</v>
      </c>
      <c r="B213" s="11">
        <v>2</v>
      </c>
      <c r="C213" s="117" t="s">
        <v>24</v>
      </c>
      <c r="D213" s="24"/>
      <c r="E213" s="24"/>
      <c r="F213" s="24"/>
      <c r="G213" s="24"/>
      <c r="H213" s="24"/>
      <c r="I213" s="24"/>
      <c r="J213" s="24"/>
      <c r="K213" s="24"/>
      <c r="L213" s="24"/>
      <c r="M213" s="90"/>
      <c r="N213" s="3">
        <f>SUM(N211:N212)</f>
        <v>397370.92037400266</v>
      </c>
      <c r="O213" s="3">
        <f>N213+SUM(O211:O212)</f>
        <v>686720.33488026727</v>
      </c>
      <c r="P213" s="3">
        <f t="shared" ref="P213" si="316">O213+SUM(P211:P212)</f>
        <v>707911.01795187558</v>
      </c>
      <c r="Q213" s="3">
        <f t="shared" ref="Q213" si="317">P213+SUM(Q211:Q212)</f>
        <v>124987.7785335381</v>
      </c>
      <c r="R213" s="3">
        <f t="shared" ref="R213" si="318">Q213+SUM(R211:R212)</f>
        <v>-110997.89667510698</v>
      </c>
      <c r="S213" s="3">
        <f t="shared" ref="S213" si="319">R213+SUM(S211:S212)</f>
        <v>-634274.76771726517</v>
      </c>
      <c r="T213" s="3">
        <f t="shared" ref="T213" si="320">S213+SUM(T211:T212)</f>
        <v>-801300.32564490463</v>
      </c>
      <c r="U213" s="3">
        <f t="shared" ref="U213" si="321">T213+SUM(U211:U212)</f>
        <v>-1149118.8679679846</v>
      </c>
      <c r="V213" s="3">
        <f t="shared" ref="V213" si="322">U213+SUM(V211:V212)</f>
        <v>-1347936.1534960023</v>
      </c>
      <c r="W213" s="3">
        <f t="shared" ref="W213" si="323">V213+SUM(W211:W212)</f>
        <v>-1845001.7689879653</v>
      </c>
      <c r="X213" s="3">
        <f t="shared" ref="X213" si="324">W213+SUM(X211:X212)</f>
        <v>-1519436.8302340831</v>
      </c>
      <c r="Y213" s="78">
        <f t="shared" ref="Y213" si="325">X213+SUM(Y211:Y212)</f>
        <v>-1412359.8533076483</v>
      </c>
      <c r="Z213" s="3">
        <f>Y213+Z212</f>
        <v>-1418009.292720879</v>
      </c>
      <c r="AA213" s="3">
        <f t="shared" ref="AA213" si="326">Z213+AA212</f>
        <v>-1423681.3298917625</v>
      </c>
      <c r="AB213" s="3">
        <f t="shared" ref="AB213" si="327">AA213+AB212</f>
        <v>-1429233.6870783404</v>
      </c>
      <c r="AC213" s="3">
        <f t="shared" ref="AC213" si="328">AB213+AC212</f>
        <v>-1435236.4685640694</v>
      </c>
      <c r="AD213" s="3">
        <f t="shared" ref="AD213" si="329">AC213+AD212</f>
        <v>-1441120.9380851821</v>
      </c>
      <c r="AE213" s="3">
        <f>AD213+AE212</f>
        <v>-1447173.6460251398</v>
      </c>
      <c r="AF213" s="3">
        <f>AE213+AF212</f>
        <v>-1453541.2100676505</v>
      </c>
      <c r="AG213" s="3">
        <f>AF213</f>
        <v>-1453541.2100676505</v>
      </c>
      <c r="AH213" s="3"/>
      <c r="AI213" s="3"/>
      <c r="AJ213" s="3"/>
      <c r="AK213" s="78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78"/>
      <c r="AX213" s="3"/>
      <c r="AY213" s="3"/>
      <c r="AZ213" s="3"/>
      <c r="BA213" s="3"/>
      <c r="BB213" s="3"/>
      <c r="BC213" s="3"/>
      <c r="BD213" s="3"/>
      <c r="BE213" s="3"/>
    </row>
    <row r="214" spans="1:57" ht="15.75" customHeight="1">
      <c r="A214" s="61" t="s">
        <v>278</v>
      </c>
      <c r="B214" s="11">
        <v>2</v>
      </c>
      <c r="C214" s="118" t="s">
        <v>254</v>
      </c>
      <c r="D214" s="24"/>
      <c r="E214" s="24"/>
      <c r="F214" s="24"/>
      <c r="G214" s="24"/>
      <c r="H214" s="24"/>
      <c r="I214" s="24"/>
      <c r="J214" s="24"/>
      <c r="K214" s="24"/>
      <c r="L214" s="24"/>
      <c r="M214" s="9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78"/>
      <c r="Z214" s="3"/>
      <c r="AA214" s="3"/>
      <c r="AB214" s="3"/>
      <c r="AC214" s="3"/>
      <c r="AD214" s="3"/>
      <c r="AE214" s="3"/>
      <c r="AF214" s="3"/>
      <c r="AG214" s="26">
        <f>AG280</f>
        <v>1587543.9635926201</v>
      </c>
      <c r="AH214" s="3"/>
      <c r="AI214" s="3"/>
      <c r="AJ214" s="3"/>
      <c r="AK214" s="78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78"/>
      <c r="AX214" s="3"/>
      <c r="AY214" s="3"/>
      <c r="AZ214" s="3"/>
      <c r="BA214" s="3"/>
      <c r="BB214" s="3"/>
      <c r="BC214" s="3"/>
      <c r="BD214" s="3"/>
      <c r="BE214" s="3"/>
    </row>
    <row r="215" spans="1:57" ht="15.75" customHeight="1">
      <c r="A215" s="61" t="s">
        <v>278</v>
      </c>
      <c r="B215" s="11">
        <v>2</v>
      </c>
      <c r="C215" s="118" t="s">
        <v>267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9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78"/>
      <c r="Z215" s="3"/>
      <c r="AA215" s="3"/>
      <c r="AB215" s="3"/>
      <c r="AC215" s="3"/>
      <c r="AD215" s="3"/>
      <c r="AE215" s="3"/>
      <c r="AF215" s="3"/>
      <c r="AG215" s="3">
        <f>SUM(AG213:AG214)</f>
        <v>134002.75352496956</v>
      </c>
      <c r="AH215" s="3"/>
      <c r="AI215" s="3"/>
      <c r="AJ215" s="3"/>
      <c r="AK215" s="78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78"/>
      <c r="AX215" s="3"/>
      <c r="AY215" s="3"/>
      <c r="AZ215" s="3"/>
      <c r="BA215" s="3"/>
      <c r="BB215" s="3"/>
      <c r="BC215" s="3"/>
      <c r="BD215" s="3"/>
      <c r="BE215" s="3"/>
    </row>
    <row r="216" spans="1:57" ht="15.75" customHeight="1">
      <c r="A216" s="61"/>
      <c r="B216" s="25"/>
      <c r="C216" s="118"/>
      <c r="D216" s="24"/>
      <c r="E216" s="24"/>
      <c r="F216" s="24"/>
      <c r="G216" s="24"/>
      <c r="H216" s="24"/>
      <c r="I216" s="24"/>
      <c r="J216" s="24"/>
      <c r="K216" s="24"/>
      <c r="L216" s="24"/>
      <c r="M216" s="90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78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78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78"/>
      <c r="AX216" s="3"/>
      <c r="AY216" s="3"/>
      <c r="AZ216" s="3"/>
      <c r="BA216" s="3"/>
      <c r="BB216" s="3"/>
      <c r="BC216" s="3"/>
      <c r="BD216" s="3"/>
      <c r="BE216" s="3"/>
    </row>
    <row r="217" spans="1:57" ht="15.75" customHeight="1">
      <c r="A217" s="61" t="s">
        <v>278</v>
      </c>
      <c r="B217" s="11">
        <v>3</v>
      </c>
      <c r="C217" s="117" t="s">
        <v>256</v>
      </c>
      <c r="D217" s="24"/>
      <c r="E217" s="24"/>
      <c r="F217" s="24"/>
      <c r="G217" s="24"/>
      <c r="H217" s="24"/>
      <c r="I217" s="24"/>
      <c r="J217" s="24"/>
      <c r="K217" s="24"/>
      <c r="L217" s="24"/>
      <c r="M217" s="90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78"/>
      <c r="Z217" s="3">
        <f>DEF!AD73</f>
        <v>371886.14512126707</v>
      </c>
      <c r="AA217" s="3">
        <f>DEF!AE73</f>
        <v>263544.24964194186</v>
      </c>
      <c r="AB217" s="3">
        <f>DEF!AF73</f>
        <v>-26540.251934856176</v>
      </c>
      <c r="AC217" s="3">
        <f>DEF!AG73</f>
        <v>-474041.50751145929</v>
      </c>
      <c r="AD217" s="3">
        <f>DEF!AH73</f>
        <v>-350954.74174935278</v>
      </c>
      <c r="AE217" s="3">
        <f>DEF!AI73</f>
        <v>-470348.13418477681</v>
      </c>
      <c r="AF217" s="3">
        <f>DEF!AJ73</f>
        <v>-634647.55234943423</v>
      </c>
      <c r="AG217" s="3">
        <f>DEF!AK73</f>
        <v>1314.6358334515244</v>
      </c>
      <c r="AH217" s="3">
        <f>DEF!AL73</f>
        <v>201269.45352900214</v>
      </c>
      <c r="AI217" s="3">
        <f>DEF!AM73</f>
        <v>-85008.679636790417</v>
      </c>
      <c r="AJ217" s="3">
        <f>DEF!AN73</f>
        <v>-88493.086996337399</v>
      </c>
      <c r="AK217" s="78">
        <f>DEF!AO73</f>
        <v>-187311.11335862242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78"/>
      <c r="AX217" s="3"/>
      <c r="AY217" s="3"/>
      <c r="AZ217" s="3"/>
      <c r="BA217" s="3"/>
      <c r="BB217" s="3"/>
      <c r="BC217" s="3"/>
      <c r="BD217" s="3"/>
      <c r="BE217" s="3"/>
    </row>
    <row r="218" spans="1:57" ht="15.75" customHeight="1">
      <c r="A218" s="61" t="s">
        <v>278</v>
      </c>
      <c r="B218" s="11">
        <v>3</v>
      </c>
      <c r="C218" s="118" t="s">
        <v>23</v>
      </c>
      <c r="D218" s="24"/>
      <c r="E218" s="24"/>
      <c r="F218" s="24"/>
      <c r="G218" s="24"/>
      <c r="H218" s="24"/>
      <c r="I218" s="24"/>
      <c r="J218" s="24"/>
      <c r="K218" s="24"/>
      <c r="L218" s="24"/>
      <c r="M218" s="90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78"/>
      <c r="Z218" s="3">
        <f>Z217/2*Z$257</f>
        <v>743.77229024253415</v>
      </c>
      <c r="AA218" s="3">
        <f t="shared" ref="AA218:AK218" si="330">(Z219+AA217/2)*AA$257</f>
        <v>2017.6081689299222</v>
      </c>
      <c r="AB218" s="3">
        <f t="shared" si="330"/>
        <v>2437.1944320943176</v>
      </c>
      <c r="AC218" s="3">
        <f t="shared" si="330"/>
        <v>1583.6854486483373</v>
      </c>
      <c r="AD218" s="3">
        <f t="shared" si="330"/>
        <v>-138.77054839325805</v>
      </c>
      <c r="AE218" s="3">
        <f t="shared" si="330"/>
        <v>-1867.4740716799686</v>
      </c>
      <c r="AF218" s="3">
        <f t="shared" si="330"/>
        <v>-4395.6088047172898</v>
      </c>
      <c r="AG218" s="3">
        <f t="shared" si="330"/>
        <v>-5280.2562725392809</v>
      </c>
      <c r="AH218" s="3">
        <f t="shared" si="330"/>
        <v>-5385.830030794983</v>
      </c>
      <c r="AI218" s="3">
        <f t="shared" si="330"/>
        <v>-5270.884752648697</v>
      </c>
      <c r="AJ218" s="3">
        <f t="shared" si="330"/>
        <v>-5811.3156580481573</v>
      </c>
      <c r="AK218" s="78">
        <f t="shared" si="330"/>
        <v>-6331.6930802200304</v>
      </c>
      <c r="AL218" s="3">
        <f t="shared" ref="AL218:AR218" si="331">AK219*AL$257</f>
        <v>-7083.0417354329402</v>
      </c>
      <c r="AM218" s="3">
        <f t="shared" si="331"/>
        <v>-7116.3320315894762</v>
      </c>
      <c r="AN218" s="3">
        <f t="shared" si="331"/>
        <v>-6845.5328860895224</v>
      </c>
      <c r="AO218" s="3">
        <f t="shared" si="331"/>
        <v>-7029.1452903897462</v>
      </c>
      <c r="AP218" s="3">
        <f t="shared" si="331"/>
        <v>-6907.9689378836783</v>
      </c>
      <c r="AQ218" s="3">
        <f t="shared" si="331"/>
        <v>-7093.2560158398028</v>
      </c>
      <c r="AR218" s="3">
        <f t="shared" si="331"/>
        <v>-6506.2428201637385</v>
      </c>
      <c r="AS218" s="3"/>
      <c r="AT218" s="3"/>
      <c r="AU218" s="3"/>
      <c r="AV218" s="3"/>
      <c r="AW218" s="78"/>
      <c r="AX218" s="3"/>
      <c r="AY218" s="3"/>
      <c r="AZ218" s="3"/>
      <c r="BA218" s="3"/>
      <c r="BB218" s="3"/>
      <c r="BC218" s="3"/>
      <c r="BD218" s="3"/>
      <c r="BE218" s="3"/>
    </row>
    <row r="219" spans="1:57" ht="15.75" customHeight="1">
      <c r="A219" s="61" t="s">
        <v>278</v>
      </c>
      <c r="B219" s="11">
        <v>3</v>
      </c>
      <c r="C219" s="117" t="s">
        <v>24</v>
      </c>
      <c r="D219" s="24"/>
      <c r="E219" s="24"/>
      <c r="F219" s="24"/>
      <c r="G219" s="24"/>
      <c r="H219" s="24"/>
      <c r="I219" s="24"/>
      <c r="J219" s="24"/>
      <c r="K219" s="24"/>
      <c r="L219" s="24"/>
      <c r="M219" s="90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78"/>
      <c r="Z219" s="3">
        <f>SUM(Z217:Z218)</f>
        <v>372629.91741150961</v>
      </c>
      <c r="AA219" s="3">
        <f>Z219+SUM(AA217:AA218)</f>
        <v>638191.77522238134</v>
      </c>
      <c r="AB219" s="3">
        <f t="shared" ref="AB219" si="332">AA219+SUM(AB217:AB218)</f>
        <v>614088.71771961951</v>
      </c>
      <c r="AC219" s="3">
        <f t="shared" ref="AC219" si="333">AB219+SUM(AC217:AC218)</f>
        <v>141630.89565680857</v>
      </c>
      <c r="AD219" s="3">
        <f t="shared" ref="AD219" si="334">AC219+SUM(AD217:AD218)</f>
        <v>-209462.61664093746</v>
      </c>
      <c r="AE219" s="3">
        <f t="shared" ref="AE219" si="335">AD219+SUM(AE217:AE218)</f>
        <v>-681678.22489739419</v>
      </c>
      <c r="AF219" s="3">
        <f t="shared" ref="AF219" si="336">AE219+SUM(AF217:AF218)</f>
        <v>-1320721.3860515459</v>
      </c>
      <c r="AG219" s="3">
        <f t="shared" ref="AG219" si="337">AF219+SUM(AG217:AG218)</f>
        <v>-1324687.0064906336</v>
      </c>
      <c r="AH219" s="3">
        <f t="shared" ref="AH219" si="338">AG219+SUM(AH217:AH218)</f>
        <v>-1128803.3829924264</v>
      </c>
      <c r="AI219" s="3">
        <f t="shared" ref="AI219" si="339">AH219+SUM(AI217:AI218)</f>
        <v>-1219082.9473818655</v>
      </c>
      <c r="AJ219" s="3">
        <f t="shared" ref="AJ219" si="340">AI219+SUM(AJ217:AJ218)</f>
        <v>-1313387.3500362511</v>
      </c>
      <c r="AK219" s="78">
        <f t="shared" ref="AK219" si="341">AJ219+SUM(AK217:AK218)</f>
        <v>-1507030.1564750937</v>
      </c>
      <c r="AL219" s="3">
        <f>AK219+AL218</f>
        <v>-1514113.1982105267</v>
      </c>
      <c r="AM219" s="3">
        <f t="shared" ref="AM219" si="342">AL219+AM218</f>
        <v>-1521229.5302421162</v>
      </c>
      <c r="AN219" s="3">
        <f t="shared" ref="AN219" si="343">AM219+AN218</f>
        <v>-1528075.0631282057</v>
      </c>
      <c r="AO219" s="3">
        <f t="shared" ref="AO219" si="344">AN219+AO218</f>
        <v>-1535104.2084185954</v>
      </c>
      <c r="AP219" s="3">
        <f t="shared" ref="AP219" si="345">AO219+AP218</f>
        <v>-1542012.177356479</v>
      </c>
      <c r="AQ219" s="3">
        <f>AP219+AQ218</f>
        <v>-1549105.4333723187</v>
      </c>
      <c r="AR219" s="3">
        <f>AQ219+AR218</f>
        <v>-1555611.6761924825</v>
      </c>
      <c r="AS219" s="3">
        <f>AR219</f>
        <v>-1555611.6761924825</v>
      </c>
      <c r="AT219" s="3"/>
      <c r="AU219" s="3"/>
      <c r="AV219" s="3"/>
      <c r="AW219" s="78"/>
      <c r="AX219" s="3"/>
      <c r="AY219" s="3"/>
      <c r="AZ219" s="3"/>
      <c r="BA219" s="3"/>
      <c r="BB219" s="3"/>
      <c r="BC219" s="3"/>
      <c r="BD219" s="3"/>
      <c r="BE219" s="3"/>
    </row>
    <row r="220" spans="1:57" ht="15.75" customHeight="1">
      <c r="A220" s="61" t="s">
        <v>278</v>
      </c>
      <c r="B220" s="11">
        <v>3</v>
      </c>
      <c r="C220" s="118" t="s">
        <v>254</v>
      </c>
      <c r="D220" s="24"/>
      <c r="E220" s="24"/>
      <c r="F220" s="24"/>
      <c r="G220" s="24"/>
      <c r="H220" s="24"/>
      <c r="I220" s="24"/>
      <c r="J220" s="24"/>
      <c r="K220" s="24"/>
      <c r="L220" s="24"/>
      <c r="M220" s="90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78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78"/>
      <c r="AL220" s="3"/>
      <c r="AM220" s="3"/>
      <c r="AN220" s="3"/>
      <c r="AO220" s="3"/>
      <c r="AP220" s="3"/>
      <c r="AQ220" s="3"/>
      <c r="AR220" s="3"/>
      <c r="AS220" s="26">
        <f>AS291</f>
        <v>5356911.9544422561</v>
      </c>
      <c r="AT220" s="3"/>
      <c r="AU220" s="3"/>
      <c r="AV220" s="3"/>
      <c r="AW220" s="78"/>
      <c r="AX220" s="3"/>
      <c r="AY220" s="3"/>
      <c r="AZ220" s="3"/>
      <c r="BA220" s="3"/>
      <c r="BB220" s="3"/>
      <c r="BC220" s="3"/>
      <c r="BD220" s="3"/>
      <c r="BE220" s="3"/>
    </row>
    <row r="221" spans="1:57" ht="15.75" customHeight="1">
      <c r="A221" s="61" t="s">
        <v>278</v>
      </c>
      <c r="B221" s="11">
        <v>3</v>
      </c>
      <c r="C221" s="118" t="s">
        <v>268</v>
      </c>
      <c r="D221" s="24"/>
      <c r="E221" s="24"/>
      <c r="F221" s="24"/>
      <c r="G221" s="24"/>
      <c r="H221" s="24"/>
      <c r="I221" s="24"/>
      <c r="J221" s="24"/>
      <c r="K221" s="24"/>
      <c r="L221" s="24"/>
      <c r="M221" s="90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78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78"/>
      <c r="AL221" s="3"/>
      <c r="AM221" s="3"/>
      <c r="AN221" s="3"/>
      <c r="AO221" s="3"/>
      <c r="AP221" s="3"/>
      <c r="AQ221" s="3"/>
      <c r="AR221" s="3"/>
      <c r="AS221" s="3">
        <f>SUM(AS219:AS220)</f>
        <v>3801300.2782497737</v>
      </c>
      <c r="AT221" s="3"/>
      <c r="AU221" s="3"/>
      <c r="AV221" s="3"/>
      <c r="AW221" s="78"/>
      <c r="AX221" s="3"/>
      <c r="AY221" s="3"/>
      <c r="AZ221" s="3"/>
      <c r="BA221" s="3"/>
      <c r="BB221" s="3"/>
      <c r="BC221" s="3"/>
      <c r="BD221" s="3"/>
      <c r="BE221" s="3"/>
    </row>
    <row r="222" spans="1:57" ht="15.75" customHeight="1">
      <c r="A222" s="61"/>
      <c r="B222" s="25"/>
      <c r="C222" s="118"/>
      <c r="D222" s="24"/>
      <c r="E222" s="24"/>
      <c r="F222" s="24"/>
      <c r="G222" s="24"/>
      <c r="H222" s="24"/>
      <c r="I222" s="24"/>
      <c r="J222" s="24"/>
      <c r="K222" s="24"/>
      <c r="L222" s="24"/>
      <c r="M222" s="90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78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78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78"/>
      <c r="AX222" s="3"/>
      <c r="AY222" s="3"/>
      <c r="AZ222" s="3"/>
      <c r="BA222" s="3"/>
      <c r="BB222" s="3"/>
      <c r="BC222" s="3"/>
      <c r="BD222" s="3"/>
      <c r="BE222" s="3"/>
    </row>
    <row r="223" spans="1:57" ht="15.75" customHeight="1">
      <c r="A223" s="61" t="s">
        <v>278</v>
      </c>
      <c r="B223" s="11">
        <v>4</v>
      </c>
      <c r="C223" s="117" t="s">
        <v>256</v>
      </c>
      <c r="D223" s="24"/>
      <c r="E223" s="24"/>
      <c r="F223" s="24"/>
      <c r="G223" s="24"/>
      <c r="H223" s="24"/>
      <c r="I223" s="24"/>
      <c r="J223" s="24"/>
      <c r="K223" s="24"/>
      <c r="L223" s="24"/>
      <c r="M223" s="90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78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78"/>
      <c r="AL223" s="3">
        <f>DEF!AP73</f>
        <v>394310.21189740207</v>
      </c>
      <c r="AM223" s="3">
        <f>DEF!AQ73</f>
        <v>-310693.99643019401</v>
      </c>
      <c r="AN223" s="3">
        <f>DEF!AR73</f>
        <v>43742.306134396233</v>
      </c>
      <c r="AO223" s="3">
        <f>DEF!AS73</f>
        <v>-720700.63464983273</v>
      </c>
      <c r="AP223" s="3">
        <f>DEF!AT73</f>
        <v>-385739.79977200553</v>
      </c>
      <c r="AQ223" s="3">
        <f>DEF!AU73</f>
        <v>-592583.69759518467</v>
      </c>
      <c r="AR223" s="3">
        <f>DEF!AV73</f>
        <v>-375469.75137079787</v>
      </c>
      <c r="AS223" s="3">
        <f>DEF!AW73</f>
        <v>-120154.68248755112</v>
      </c>
      <c r="AT223" s="3">
        <f>DEF!AX73</f>
        <v>-354184.12183765788</v>
      </c>
      <c r="AU223" s="3">
        <f>DEF!AY73</f>
        <v>-594209.11661842745</v>
      </c>
      <c r="AV223" s="3">
        <f>DEF!AZ73</f>
        <v>-717969.72635069862</v>
      </c>
      <c r="AW223" s="78">
        <f>DEF!BA73</f>
        <v>-707052.84162172955</v>
      </c>
      <c r="AX223" s="3"/>
      <c r="AY223" s="3"/>
      <c r="AZ223" s="3"/>
      <c r="BA223" s="3"/>
      <c r="BB223" s="3"/>
      <c r="BC223" s="3"/>
      <c r="BD223" s="3"/>
      <c r="BE223" s="3"/>
    </row>
    <row r="224" spans="1:57" ht="15.75" customHeight="1">
      <c r="A224" s="61" t="s">
        <v>278</v>
      </c>
      <c r="B224" s="11">
        <v>4</v>
      </c>
      <c r="C224" s="118" t="s">
        <v>23</v>
      </c>
      <c r="D224" s="24"/>
      <c r="E224" s="24"/>
      <c r="F224" s="24"/>
      <c r="G224" s="24"/>
      <c r="H224" s="24"/>
      <c r="I224" s="24"/>
      <c r="J224" s="24"/>
      <c r="K224" s="24"/>
      <c r="L224" s="24"/>
      <c r="M224" s="90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78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78"/>
      <c r="AL224" s="3">
        <f>AL223/2*AL$257</f>
        <v>926.62899795889496</v>
      </c>
      <c r="AM224" s="3">
        <f t="shared" ref="AM224:AW224" si="346">(AL225+AM223/2)*AM$257</f>
        <v>1127.4822605972406</v>
      </c>
      <c r="AN224" s="3">
        <f t="shared" si="346"/>
        <v>483.93665906833041</v>
      </c>
      <c r="AO224" s="3">
        <f t="shared" si="346"/>
        <v>-1060.0872399061629</v>
      </c>
      <c r="AP224" s="3">
        <f t="shared" si="346"/>
        <v>-3531.3032351543079</v>
      </c>
      <c r="AQ224" s="3">
        <f t="shared" si="346"/>
        <v>-5876.1646792062065</v>
      </c>
      <c r="AR224" s="3">
        <f t="shared" si="346"/>
        <v>-7422.785972017331</v>
      </c>
      <c r="AS224" s="3">
        <f t="shared" si="346"/>
        <v>-7888.0034853307416</v>
      </c>
      <c r="AT224" s="3">
        <f t="shared" si="346"/>
        <v>-9524.0140879236642</v>
      </c>
      <c r="AU224" s="3">
        <f t="shared" si="346"/>
        <v>-10730.237837289958</v>
      </c>
      <c r="AV224" s="3">
        <f t="shared" si="346"/>
        <v>-13672.650778097626</v>
      </c>
      <c r="AW224" s="78">
        <f t="shared" si="346"/>
        <v>-16162.951854225999</v>
      </c>
      <c r="AX224" s="3">
        <f t="shared" ref="AX224:BD224" si="347">AW225*AX$257</f>
        <v>-13090.704405666043</v>
      </c>
      <c r="AY224" s="3">
        <f t="shared" si="347"/>
        <v>-13128.667448442477</v>
      </c>
      <c r="AZ224" s="3">
        <f t="shared" si="347"/>
        <v>-12712.715046662168</v>
      </c>
      <c r="BA224" s="3">
        <f t="shared" si="347"/>
        <v>-12748.310648792822</v>
      </c>
      <c r="BB224" s="3">
        <f t="shared" si="347"/>
        <v>-12327.434278659104</v>
      </c>
      <c r="BC224" s="3">
        <f t="shared" si="347"/>
        <v>-12818.522734589687</v>
      </c>
      <c r="BD224" s="3">
        <f t="shared" si="347"/>
        <v>-12854.41459824654</v>
      </c>
      <c r="BE224" s="3"/>
    </row>
    <row r="225" spans="1:57" ht="15.75" customHeight="1">
      <c r="A225" s="61" t="s">
        <v>278</v>
      </c>
      <c r="B225" s="11">
        <v>4</v>
      </c>
      <c r="C225" s="117" t="s">
        <v>24</v>
      </c>
      <c r="D225" s="24"/>
      <c r="E225" s="24"/>
      <c r="F225" s="24"/>
      <c r="G225" s="24"/>
      <c r="H225" s="24"/>
      <c r="I225" s="24"/>
      <c r="J225" s="24"/>
      <c r="K225" s="24"/>
      <c r="L225" s="24"/>
      <c r="M225" s="90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78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78"/>
      <c r="AL225" s="3">
        <f>SUM(AL223:AL224)</f>
        <v>395236.84089536098</v>
      </c>
      <c r="AM225" s="3">
        <f>AL225+SUM(AM223:AM224)</f>
        <v>85670.3267257642</v>
      </c>
      <c r="AN225" s="3">
        <f t="shared" ref="AN225" si="348">AM225+SUM(AN223:AN224)</f>
        <v>129896.56951922877</v>
      </c>
      <c r="AO225" s="3">
        <f t="shared" ref="AO225" si="349">AN225+SUM(AO223:AO224)</f>
        <v>-591864.15237051016</v>
      </c>
      <c r="AP225" s="3">
        <f t="shared" ref="AP225" si="350">AO225+SUM(AP223:AP224)</f>
        <v>-981135.25537767005</v>
      </c>
      <c r="AQ225" s="3">
        <f t="shared" ref="AQ225" si="351">AP225+SUM(AQ223:AQ224)</f>
        <v>-1579595.1176520609</v>
      </c>
      <c r="AR225" s="3">
        <f t="shared" ref="AR225" si="352">AQ225+SUM(AR223:AR224)</f>
        <v>-1962487.6549948761</v>
      </c>
      <c r="AS225" s="3">
        <f t="shared" ref="AS225" si="353">AR225+SUM(AS223:AS224)</f>
        <v>-2090530.3409677581</v>
      </c>
      <c r="AT225" s="3">
        <f t="shared" ref="AT225" si="354">AS225+SUM(AT223:AT224)</f>
        <v>-2454238.4768933398</v>
      </c>
      <c r="AU225" s="3">
        <f t="shared" ref="AU225" si="355">AT225+SUM(AU223:AU224)</f>
        <v>-3059177.8313490571</v>
      </c>
      <c r="AV225" s="3">
        <f t="shared" ref="AV225" si="356">AU225+SUM(AV223:AV224)</f>
        <v>-3790820.2084778533</v>
      </c>
      <c r="AW225" s="78">
        <f t="shared" ref="AW225" si="357">AV225+SUM(AW223:AW224)</f>
        <v>-4514036.0019538086</v>
      </c>
      <c r="AX225" s="3">
        <f>AW225+AX224</f>
        <v>-4527126.7063594749</v>
      </c>
      <c r="AY225" s="3">
        <f t="shared" ref="AY225" si="358">AX225+AY224</f>
        <v>-4540255.3738079173</v>
      </c>
      <c r="AZ225" s="3">
        <f t="shared" ref="AZ225" si="359">AY225+AZ224</f>
        <v>-4552968.0888545793</v>
      </c>
      <c r="BA225" s="3">
        <f t="shared" ref="BA225" si="360">AZ225+BA224</f>
        <v>-4565716.3995033717</v>
      </c>
      <c r="BB225" s="3">
        <f t="shared" ref="BB225" si="361">BA225+BB224</f>
        <v>-4578043.8337820312</v>
      </c>
      <c r="BC225" s="3">
        <f>BB225+BC224</f>
        <v>-4590862.3565166211</v>
      </c>
      <c r="BD225" s="3">
        <f>BC225+BD224</f>
        <v>-4603716.7711148672</v>
      </c>
      <c r="BE225" s="3">
        <f>BD225</f>
        <v>-4603716.7711148672</v>
      </c>
    </row>
    <row r="226" spans="1:57" ht="15.75" customHeight="1">
      <c r="A226" s="61" t="s">
        <v>278</v>
      </c>
      <c r="B226" s="11">
        <v>4</v>
      </c>
      <c r="C226" s="118" t="s">
        <v>25</v>
      </c>
      <c r="D226" s="24"/>
      <c r="E226" s="24"/>
      <c r="F226" s="24"/>
      <c r="G226" s="24"/>
      <c r="H226" s="24"/>
      <c r="I226" s="24"/>
      <c r="J226" s="24"/>
      <c r="K226" s="24"/>
      <c r="L226" s="24"/>
      <c r="M226" s="90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78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78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78"/>
      <c r="AX226" s="3"/>
      <c r="AY226" s="3"/>
      <c r="AZ226" s="3"/>
      <c r="BA226" s="3"/>
      <c r="BB226" s="3"/>
      <c r="BC226" s="3"/>
      <c r="BD226" s="3"/>
      <c r="BE226" s="26">
        <f>BE302</f>
        <v>6028.4312903749351</v>
      </c>
    </row>
    <row r="227" spans="1:57" ht="15.75" customHeight="1">
      <c r="A227" s="61" t="s">
        <v>278</v>
      </c>
      <c r="B227" s="11">
        <v>4</v>
      </c>
      <c r="C227" s="118" t="s">
        <v>269</v>
      </c>
      <c r="D227" s="24"/>
      <c r="E227" s="24"/>
      <c r="F227" s="24"/>
      <c r="G227" s="24"/>
      <c r="H227" s="24"/>
      <c r="I227" s="24"/>
      <c r="J227" s="24"/>
      <c r="K227" s="24"/>
      <c r="L227" s="24"/>
      <c r="M227" s="90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78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78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78"/>
      <c r="AX227" s="3"/>
      <c r="AY227" s="3"/>
      <c r="AZ227" s="3"/>
      <c r="BA227" s="3"/>
      <c r="BB227" s="3"/>
      <c r="BC227" s="3"/>
      <c r="BD227" s="3"/>
      <c r="BE227" s="3">
        <f>SUM(BE225:BE226)</f>
        <v>-4597688.3398244921</v>
      </c>
    </row>
    <row r="228" spans="1:57" ht="15.75" customHeight="1">
      <c r="A228" s="61"/>
      <c r="B228" s="11"/>
      <c r="C228" s="118"/>
      <c r="D228" s="24"/>
      <c r="E228" s="24"/>
      <c r="F228" s="24"/>
      <c r="G228" s="24"/>
      <c r="H228" s="24"/>
      <c r="I228" s="24"/>
      <c r="J228" s="24"/>
      <c r="K228" s="24"/>
      <c r="L228" s="24"/>
      <c r="M228" s="90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78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78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78"/>
      <c r="AX228" s="3"/>
      <c r="AY228" s="3"/>
      <c r="AZ228" s="3"/>
      <c r="BA228" s="3"/>
      <c r="BB228" s="3"/>
      <c r="BC228" s="3"/>
      <c r="BD228" s="3"/>
      <c r="BE228" s="3"/>
    </row>
    <row r="229" spans="1:57" ht="15.75" customHeight="1">
      <c r="A229" s="61"/>
      <c r="B229" s="11"/>
      <c r="C229" s="118"/>
      <c r="D229" s="24"/>
      <c r="E229" s="24"/>
      <c r="F229" s="24"/>
      <c r="G229" s="24"/>
      <c r="H229" s="24"/>
      <c r="I229" s="24"/>
      <c r="J229" s="24"/>
      <c r="K229" s="24"/>
      <c r="L229" s="24"/>
      <c r="M229" s="90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78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78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78"/>
      <c r="AX229" s="3"/>
      <c r="AY229" s="3"/>
      <c r="AZ229" s="3"/>
      <c r="BA229" s="3"/>
      <c r="BB229" s="3"/>
      <c r="BC229" s="3"/>
      <c r="BD229" s="3"/>
      <c r="BE229" s="3"/>
    </row>
    <row r="230" spans="1:57" ht="15.75" customHeight="1">
      <c r="A230" s="61" t="s">
        <v>279</v>
      </c>
      <c r="B230" s="11">
        <v>1</v>
      </c>
      <c r="C230" s="117" t="s">
        <v>256</v>
      </c>
      <c r="D230" s="3">
        <f>D80</f>
        <v>49935.649311219691</v>
      </c>
      <c r="E230" s="3">
        <f t="shared" ref="E230:M230" si="362">E80</f>
        <v>78875.045866021537</v>
      </c>
      <c r="F230" s="3">
        <f t="shared" si="362"/>
        <v>101822.80911024375</v>
      </c>
      <c r="G230" s="3">
        <f t="shared" si="362"/>
        <v>78116.686908816933</v>
      </c>
      <c r="H230" s="3">
        <f t="shared" si="362"/>
        <v>2719.5425653284619</v>
      </c>
      <c r="I230" s="3">
        <f t="shared" si="362"/>
        <v>587.82384124715827</v>
      </c>
      <c r="J230" s="3">
        <f t="shared" si="362"/>
        <v>-90811.078013697668</v>
      </c>
      <c r="K230" s="3">
        <f t="shared" si="362"/>
        <v>-473696.86699104228</v>
      </c>
      <c r="L230" s="3">
        <f t="shared" si="362"/>
        <v>-424557.88695518981</v>
      </c>
      <c r="M230" s="78">
        <f t="shared" si="362"/>
        <v>60767.968983161263</v>
      </c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78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78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78"/>
      <c r="AX230" s="3"/>
      <c r="AY230" s="3"/>
      <c r="AZ230" s="3"/>
      <c r="BA230" s="3"/>
      <c r="BB230" s="3"/>
      <c r="BC230" s="3"/>
      <c r="BD230" s="3"/>
      <c r="BE230" s="3"/>
    </row>
    <row r="231" spans="1:57" ht="15.75" customHeight="1">
      <c r="A231" s="61" t="s">
        <v>279</v>
      </c>
      <c r="B231" s="11">
        <v>1</v>
      </c>
      <c r="C231" s="118" t="s">
        <v>23</v>
      </c>
      <c r="D231" s="24">
        <f>D230/2*D$257</f>
        <v>72.82282191219538</v>
      </c>
      <c r="E231" s="24">
        <f t="shared" ref="E231:M231" si="363">(D232+E230/2)*E$257</f>
        <v>260.88415227624944</v>
      </c>
      <c r="F231" s="24">
        <f t="shared" si="363"/>
        <v>525.16276956077536</v>
      </c>
      <c r="G231" s="24">
        <f t="shared" si="363"/>
        <v>789.1062593331244</v>
      </c>
      <c r="H231" s="24">
        <f t="shared" si="363"/>
        <v>935.27381544614536</v>
      </c>
      <c r="I231" s="24">
        <f t="shared" si="363"/>
        <v>848.73661785211254</v>
      </c>
      <c r="J231" s="24">
        <f t="shared" si="363"/>
        <v>810.25201509722785</v>
      </c>
      <c r="K231" s="24">
        <f t="shared" si="363"/>
        <v>-34.0791463645905</v>
      </c>
      <c r="L231" s="24">
        <f t="shared" si="363"/>
        <v>-1473.6677490379013</v>
      </c>
      <c r="M231" s="90">
        <f t="shared" si="363"/>
        <v>-1931.6693949281887</v>
      </c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78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78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78"/>
      <c r="AX231" s="3"/>
      <c r="AY231" s="3"/>
      <c r="AZ231" s="3"/>
      <c r="BA231" s="3"/>
      <c r="BB231" s="3"/>
      <c r="BC231" s="3"/>
      <c r="BD231" s="3"/>
      <c r="BE231" s="3"/>
    </row>
    <row r="232" spans="1:57" ht="15.75" customHeight="1">
      <c r="A232" s="61" t="s">
        <v>279</v>
      </c>
      <c r="B232" s="11">
        <v>1</v>
      </c>
      <c r="C232" s="117" t="s">
        <v>24</v>
      </c>
      <c r="D232" s="24">
        <f>D230+D231</f>
        <v>50008.472133131887</v>
      </c>
      <c r="E232" s="24">
        <f>D232+SUM(E230:E231)</f>
        <v>129144.40215142968</v>
      </c>
      <c r="F232" s="24">
        <f t="shared" ref="F232" si="364">E232+SUM(F230:F231)</f>
        <v>231492.37403123418</v>
      </c>
      <c r="G232" s="24">
        <f t="shared" ref="G232" si="365">F232+SUM(G230:G231)</f>
        <v>310398.16719938425</v>
      </c>
      <c r="H232" s="24">
        <f t="shared" ref="H232" si="366">G232+SUM(H230:H231)</f>
        <v>314052.98358015885</v>
      </c>
      <c r="I232" s="24">
        <f t="shared" ref="I232" si="367">H232+SUM(I230:I231)</f>
        <v>315489.54403925809</v>
      </c>
      <c r="J232" s="24">
        <f t="shared" ref="J232" si="368">I232+SUM(J230:J231)</f>
        <v>225488.71804065764</v>
      </c>
      <c r="K232" s="24">
        <f t="shared" ref="K232" si="369">J232+SUM(K230:K231)</f>
        <v>-248242.22809674923</v>
      </c>
      <c r="L232" s="24">
        <f t="shared" ref="L232" si="370">K232+SUM(L230:L231)</f>
        <v>-674273.78280097689</v>
      </c>
      <c r="M232" s="90">
        <f t="shared" ref="M232" si="371">L232+SUM(M230:M231)</f>
        <v>-615437.48321274377</v>
      </c>
      <c r="N232" s="3">
        <f>M232</f>
        <v>-615437.48321274377</v>
      </c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78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78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78"/>
      <c r="AX232" s="3"/>
      <c r="AY232" s="3"/>
      <c r="AZ232" s="3"/>
      <c r="BA232" s="3"/>
      <c r="BB232" s="3"/>
      <c r="BC232" s="3"/>
      <c r="BD232" s="3"/>
      <c r="BE232" s="3"/>
    </row>
    <row r="233" spans="1:57" ht="15.75" customHeight="1">
      <c r="A233" s="61" t="s">
        <v>279</v>
      </c>
      <c r="B233" s="11">
        <v>1</v>
      </c>
      <c r="C233" s="118" t="s">
        <v>254</v>
      </c>
      <c r="D233" s="24"/>
      <c r="E233" s="24"/>
      <c r="F233" s="24"/>
      <c r="G233" s="24"/>
      <c r="H233" s="24"/>
      <c r="I233" s="24"/>
      <c r="J233" s="24"/>
      <c r="K233" s="24"/>
      <c r="L233" s="24"/>
      <c r="M233" s="90"/>
      <c r="N233" s="26">
        <f>N270</f>
        <v>83478.181919977476</v>
      </c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78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78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78"/>
      <c r="AX233" s="3"/>
      <c r="AY233" s="3"/>
      <c r="AZ233" s="3"/>
      <c r="BA233" s="3"/>
      <c r="BB233" s="3"/>
      <c r="BC233" s="3"/>
      <c r="BD233" s="3"/>
      <c r="BE233" s="3"/>
    </row>
    <row r="234" spans="1:57" ht="15.75" customHeight="1">
      <c r="A234" s="61" t="s">
        <v>279</v>
      </c>
      <c r="B234" s="11">
        <v>1</v>
      </c>
      <c r="C234" s="118" t="s">
        <v>266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90"/>
      <c r="N234" s="3">
        <f>SUM(N232:N233)</f>
        <v>-531959.30129276635</v>
      </c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78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78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78"/>
      <c r="AX234" s="3"/>
      <c r="AY234" s="3"/>
      <c r="AZ234" s="3"/>
      <c r="BA234" s="3"/>
      <c r="BB234" s="3"/>
      <c r="BC234" s="3"/>
      <c r="BD234" s="3"/>
      <c r="BE234" s="3"/>
    </row>
    <row r="235" spans="1:57" ht="15.75" customHeight="1">
      <c r="A235" s="61"/>
      <c r="B235" s="11"/>
      <c r="C235" s="118"/>
      <c r="D235" s="24"/>
      <c r="E235" s="24"/>
      <c r="F235" s="24"/>
      <c r="G235" s="24"/>
      <c r="H235" s="24"/>
      <c r="I235" s="24"/>
      <c r="J235" s="24"/>
      <c r="K235" s="24"/>
      <c r="L235" s="24"/>
      <c r="M235" s="90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78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78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78"/>
      <c r="AX235" s="3"/>
      <c r="AY235" s="3"/>
      <c r="AZ235" s="3"/>
      <c r="BA235" s="3"/>
      <c r="BB235" s="3"/>
      <c r="BC235" s="3"/>
      <c r="BD235" s="3"/>
      <c r="BE235" s="3"/>
    </row>
    <row r="236" spans="1:57" ht="15.75" customHeight="1">
      <c r="A236" s="61" t="s">
        <v>279</v>
      </c>
      <c r="B236" s="11">
        <v>2</v>
      </c>
      <c r="C236" s="117" t="s">
        <v>256</v>
      </c>
      <c r="D236" s="24"/>
      <c r="E236" s="24"/>
      <c r="F236" s="24"/>
      <c r="G236" s="24"/>
      <c r="H236" s="24"/>
      <c r="I236" s="24"/>
      <c r="J236" s="24"/>
      <c r="K236" s="24"/>
      <c r="L236" s="24"/>
      <c r="M236" s="87"/>
      <c r="N236" s="3">
        <f>N86</f>
        <v>34584.044236295624</v>
      </c>
      <c r="O236" s="3">
        <f t="shared" ref="O236:Y236" si="372">O86</f>
        <v>131900.36835857225</v>
      </c>
      <c r="P236" s="3">
        <f t="shared" si="372"/>
        <v>203299.71117456356</v>
      </c>
      <c r="Q236" s="3">
        <f t="shared" si="372"/>
        <v>-48413.553768502374</v>
      </c>
      <c r="R236" s="3">
        <f t="shared" si="372"/>
        <v>232228.82883383305</v>
      </c>
      <c r="S236" s="3">
        <f t="shared" si="372"/>
        <v>55818.464112352674</v>
      </c>
      <c r="T236" s="3">
        <f t="shared" si="372"/>
        <v>10145.551626307715</v>
      </c>
      <c r="U236" s="3">
        <f t="shared" si="372"/>
        <v>5696.7878541554855</v>
      </c>
      <c r="V236" s="3">
        <f t="shared" si="372"/>
        <v>-115383.99136565477</v>
      </c>
      <c r="W236" s="3">
        <f t="shared" si="372"/>
        <v>-364425.25771779608</v>
      </c>
      <c r="X236" s="3">
        <f t="shared" si="372"/>
        <v>-198206.88660597219</v>
      </c>
      <c r="Y236" s="78">
        <f t="shared" si="372"/>
        <v>352823.04940688913</v>
      </c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78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78"/>
      <c r="AX236" s="3"/>
      <c r="AY236" s="3"/>
      <c r="AZ236" s="3"/>
      <c r="BA236" s="3"/>
      <c r="BB236" s="3"/>
      <c r="BC236" s="3"/>
      <c r="BD236" s="3"/>
      <c r="BE236" s="3"/>
    </row>
    <row r="237" spans="1:57" ht="15.75" customHeight="1">
      <c r="A237" s="61" t="s">
        <v>279</v>
      </c>
      <c r="B237" s="11">
        <v>2</v>
      </c>
      <c r="C237" s="118" t="s">
        <v>23</v>
      </c>
      <c r="D237" s="24"/>
      <c r="E237" s="24"/>
      <c r="F237" s="24"/>
      <c r="G237" s="24"/>
      <c r="H237" s="24"/>
      <c r="I237" s="24"/>
      <c r="J237" s="24"/>
      <c r="K237" s="24"/>
      <c r="L237" s="24"/>
      <c r="M237" s="90"/>
      <c r="N237" s="3">
        <f>N236/2*N$257</f>
        <v>58.792875201702557</v>
      </c>
      <c r="O237" s="3">
        <f t="shared" ref="O237:Y237" si="373">(N238+O236/2)*O$257</f>
        <v>342.01627238866371</v>
      </c>
      <c r="P237" s="3">
        <f t="shared" si="373"/>
        <v>886.16575518814216</v>
      </c>
      <c r="Q237" s="3">
        <f t="shared" si="373"/>
        <v>1248.7115584366513</v>
      </c>
      <c r="R237" s="3">
        <f t="shared" si="373"/>
        <v>1540.0723480767126</v>
      </c>
      <c r="S237" s="3">
        <f t="shared" si="373"/>
        <v>2108.1038029208289</v>
      </c>
      <c r="T237" s="3">
        <f t="shared" si="373"/>
        <v>2234.4282049409326</v>
      </c>
      <c r="U237" s="3">
        <f t="shared" si="373"/>
        <v>2081.7393277482574</v>
      </c>
      <c r="V237" s="3">
        <f t="shared" si="373"/>
        <v>2081.0456528027485</v>
      </c>
      <c r="W237" s="3">
        <f t="shared" si="373"/>
        <v>1258.9052346026997</v>
      </c>
      <c r="X237" s="3">
        <f t="shared" si="373"/>
        <v>228.71246607910319</v>
      </c>
      <c r="Y237" s="78">
        <f t="shared" si="373"/>
        <v>509.57985427794739</v>
      </c>
      <c r="Z237" s="3">
        <f t="shared" ref="Z237:AF237" si="374">Y238*Z$257</f>
        <v>1258.5815579908333</v>
      </c>
      <c r="AA237" s="3">
        <f t="shared" si="374"/>
        <v>1263.6158842227965</v>
      </c>
      <c r="AB237" s="3">
        <f t="shared" si="374"/>
        <v>1236.9535890656953</v>
      </c>
      <c r="AC237" s="3">
        <f t="shared" si="374"/>
        <v>1337.2990702217478</v>
      </c>
      <c r="AD237" s="3">
        <f t="shared" si="374"/>
        <v>1310.9415423567582</v>
      </c>
      <c r="AE237" s="3">
        <f t="shared" si="374"/>
        <v>1348.4216807945772</v>
      </c>
      <c r="AF237" s="3">
        <f t="shared" si="374"/>
        <v>1418.5652924183869</v>
      </c>
      <c r="AG237" s="3"/>
      <c r="AH237" s="3"/>
      <c r="AI237" s="3"/>
      <c r="AJ237" s="3"/>
      <c r="AK237" s="78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78"/>
      <c r="AX237" s="3"/>
      <c r="AY237" s="3"/>
      <c r="AZ237" s="3"/>
      <c r="BA237" s="3"/>
      <c r="BB237" s="3"/>
      <c r="BC237" s="3"/>
      <c r="BD237" s="3"/>
      <c r="BE237" s="3"/>
    </row>
    <row r="238" spans="1:57" ht="15.75" customHeight="1">
      <c r="A238" s="61" t="s">
        <v>279</v>
      </c>
      <c r="B238" s="11">
        <v>2</v>
      </c>
      <c r="C238" s="117" t="s">
        <v>24</v>
      </c>
      <c r="D238" s="24"/>
      <c r="E238" s="24"/>
      <c r="F238" s="24"/>
      <c r="G238" s="24"/>
      <c r="H238" s="24"/>
      <c r="I238" s="24"/>
      <c r="J238" s="24"/>
      <c r="K238" s="24"/>
      <c r="L238" s="24"/>
      <c r="M238" s="90"/>
      <c r="N238" s="3">
        <f>SUM(N236:N237)</f>
        <v>34642.837111497327</v>
      </c>
      <c r="O238" s="3">
        <f>N238+SUM(O236:O237)</f>
        <v>166885.22174245823</v>
      </c>
      <c r="P238" s="3">
        <f t="shared" ref="P238" si="375">O238+SUM(P236:P237)</f>
        <v>371071.09867220995</v>
      </c>
      <c r="Q238" s="3">
        <f t="shared" ref="Q238" si="376">P238+SUM(Q236:Q237)</f>
        <v>323906.2564621442</v>
      </c>
      <c r="R238" s="3">
        <f t="shared" ref="R238" si="377">Q238+SUM(R236:R237)</f>
        <v>557675.15764405392</v>
      </c>
      <c r="S238" s="3">
        <f t="shared" ref="S238" si="378">R238+SUM(S236:S237)</f>
        <v>615601.7255593274</v>
      </c>
      <c r="T238" s="3">
        <f t="shared" ref="T238" si="379">S238+SUM(T236:T237)</f>
        <v>627981.70539057604</v>
      </c>
      <c r="U238" s="3">
        <f t="shared" ref="U238" si="380">T238+SUM(U236:U237)</f>
        <v>635760.23257247976</v>
      </c>
      <c r="V238" s="3">
        <f t="shared" ref="V238" si="381">U238+SUM(V236:V237)</f>
        <v>522457.2868596277</v>
      </c>
      <c r="W238" s="3">
        <f t="shared" ref="W238" si="382">V238+SUM(W236:W237)</f>
        <v>159290.93437643431</v>
      </c>
      <c r="X238" s="3">
        <f t="shared" ref="X238" si="383">W238+SUM(X236:X237)</f>
        <v>-38687.239763458783</v>
      </c>
      <c r="Y238" s="78">
        <f t="shared" ref="Y238" si="384">X238+SUM(Y236:Y237)</f>
        <v>314645.3894977083</v>
      </c>
      <c r="Z238" s="3">
        <f>Y238+Z237</f>
        <v>315903.9710556991</v>
      </c>
      <c r="AA238" s="3">
        <f t="shared" ref="AA238" si="385">Z238+AA237</f>
        <v>317167.58693992189</v>
      </c>
      <c r="AB238" s="3">
        <f t="shared" ref="AB238" si="386">AA238+AB237</f>
        <v>318404.54052898759</v>
      </c>
      <c r="AC238" s="3">
        <f t="shared" ref="AC238" si="387">AB238+AC237</f>
        <v>319741.83959920931</v>
      </c>
      <c r="AD238" s="3">
        <f t="shared" ref="AD238" si="388">AC238+AD237</f>
        <v>321052.78114156605</v>
      </c>
      <c r="AE238" s="3">
        <f>AD238+AE237</f>
        <v>322401.20282236062</v>
      </c>
      <c r="AF238" s="3">
        <f>AE238+AF237</f>
        <v>323819.76811477903</v>
      </c>
      <c r="AG238" s="3">
        <f>AF238</f>
        <v>323819.76811477903</v>
      </c>
      <c r="AH238" s="3"/>
      <c r="AI238" s="3"/>
      <c r="AJ238" s="3"/>
      <c r="AK238" s="78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78"/>
      <c r="AX238" s="3"/>
      <c r="AY238" s="3"/>
      <c r="AZ238" s="3"/>
      <c r="BA238" s="3"/>
      <c r="BB238" s="3"/>
      <c r="BC238" s="3"/>
      <c r="BD238" s="3"/>
      <c r="BE238" s="3"/>
    </row>
    <row r="239" spans="1:57" ht="15.75" customHeight="1">
      <c r="A239" s="61" t="s">
        <v>279</v>
      </c>
      <c r="B239" s="11">
        <v>2</v>
      </c>
      <c r="C239" s="118" t="s">
        <v>254</v>
      </c>
      <c r="D239" s="24"/>
      <c r="E239" s="24"/>
      <c r="F239" s="24"/>
      <c r="G239" s="24"/>
      <c r="H239" s="24"/>
      <c r="I239" s="24"/>
      <c r="J239" s="24"/>
      <c r="K239" s="24"/>
      <c r="L239" s="24"/>
      <c r="M239" s="90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78"/>
      <c r="Z239" s="3"/>
      <c r="AA239" s="3"/>
      <c r="AB239" s="3"/>
      <c r="AC239" s="3"/>
      <c r="AD239" s="3"/>
      <c r="AE239" s="3"/>
      <c r="AF239" s="3"/>
      <c r="AG239" s="26">
        <f>AG281</f>
        <v>186901.19676533772</v>
      </c>
      <c r="AH239" s="3"/>
      <c r="AI239" s="3"/>
      <c r="AJ239" s="3"/>
      <c r="AK239" s="78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78"/>
      <c r="AX239" s="3"/>
      <c r="AY239" s="3"/>
      <c r="AZ239" s="3"/>
      <c r="BA239" s="3"/>
      <c r="BB239" s="3"/>
      <c r="BC239" s="3"/>
      <c r="BD239" s="3"/>
      <c r="BE239" s="3"/>
    </row>
    <row r="240" spans="1:57" ht="15.75" customHeight="1">
      <c r="A240" s="61" t="s">
        <v>279</v>
      </c>
      <c r="B240" s="11">
        <v>2</v>
      </c>
      <c r="C240" s="118" t="s">
        <v>267</v>
      </c>
      <c r="D240" s="24"/>
      <c r="E240" s="24"/>
      <c r="F240" s="24"/>
      <c r="G240" s="24"/>
      <c r="H240" s="24"/>
      <c r="I240" s="24"/>
      <c r="J240" s="24"/>
      <c r="K240" s="24"/>
      <c r="L240" s="24"/>
      <c r="M240" s="90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78"/>
      <c r="Z240" s="3"/>
      <c r="AA240" s="3"/>
      <c r="AB240" s="3"/>
      <c r="AC240" s="3"/>
      <c r="AD240" s="3"/>
      <c r="AE240" s="3"/>
      <c r="AF240" s="3"/>
      <c r="AG240" s="3">
        <f>SUM(AG238:AG239)</f>
        <v>510720.96488011675</v>
      </c>
      <c r="AH240" s="3"/>
      <c r="AI240" s="3"/>
      <c r="AJ240" s="3"/>
      <c r="AK240" s="78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78"/>
      <c r="AX240" s="3"/>
      <c r="AY240" s="3"/>
      <c r="AZ240" s="3"/>
      <c r="BA240" s="3"/>
      <c r="BB240" s="3"/>
      <c r="BC240" s="3"/>
      <c r="BD240" s="3"/>
      <c r="BE240" s="3"/>
    </row>
    <row r="241" spans="1:57" ht="15.75" customHeight="1">
      <c r="A241" s="61"/>
      <c r="B241" s="25"/>
      <c r="C241" s="118"/>
      <c r="D241" s="24"/>
      <c r="E241" s="24"/>
      <c r="F241" s="24"/>
      <c r="G241" s="24"/>
      <c r="H241" s="24"/>
      <c r="I241" s="24"/>
      <c r="J241" s="24"/>
      <c r="K241" s="24"/>
      <c r="L241" s="24"/>
      <c r="M241" s="90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78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78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78"/>
      <c r="AX241" s="3"/>
      <c r="AY241" s="3"/>
      <c r="AZ241" s="3"/>
      <c r="BA241" s="3"/>
      <c r="BB241" s="3"/>
      <c r="BC241" s="3"/>
      <c r="BD241" s="3"/>
      <c r="BE241" s="3"/>
    </row>
    <row r="242" spans="1:57" ht="15.75" customHeight="1">
      <c r="A242" s="61" t="s">
        <v>279</v>
      </c>
      <c r="B242" s="11">
        <v>3</v>
      </c>
      <c r="C242" s="117" t="s">
        <v>256</v>
      </c>
      <c r="D242" s="24"/>
      <c r="E242" s="24"/>
      <c r="F242" s="24"/>
      <c r="G242" s="24"/>
      <c r="H242" s="24"/>
      <c r="I242" s="24"/>
      <c r="J242" s="24"/>
      <c r="K242" s="24"/>
      <c r="L242" s="24"/>
      <c r="M242" s="90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78"/>
      <c r="Z242" s="3">
        <f>Z92</f>
        <v>204691.50416231947</v>
      </c>
      <c r="AA242" s="3">
        <f t="shared" ref="AA242:AK242" si="389">AA92</f>
        <v>72003.3151811196</v>
      </c>
      <c r="AB242" s="3">
        <f t="shared" si="389"/>
        <v>142443.04141146084</v>
      </c>
      <c r="AC242" s="3">
        <f t="shared" si="389"/>
        <v>116407.49144768878</v>
      </c>
      <c r="AD242" s="3">
        <f t="shared" si="389"/>
        <v>119718.595766616</v>
      </c>
      <c r="AE242" s="3">
        <f t="shared" si="389"/>
        <v>61503.008203832695</v>
      </c>
      <c r="AF242" s="3">
        <f t="shared" si="389"/>
        <v>5458.0467195966776</v>
      </c>
      <c r="AG242" s="3">
        <f t="shared" si="389"/>
        <v>-3022.5869070308399</v>
      </c>
      <c r="AH242" s="3">
        <f t="shared" si="389"/>
        <v>-146412.43048204598</v>
      </c>
      <c r="AI242" s="3">
        <f t="shared" si="389"/>
        <v>-468841.97987799393</v>
      </c>
      <c r="AJ242" s="3">
        <f t="shared" si="389"/>
        <v>-225485.69262389396</v>
      </c>
      <c r="AK242" s="78">
        <f t="shared" si="389"/>
        <v>65858.243261069525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78"/>
      <c r="AX242" s="3"/>
      <c r="AY242" s="3"/>
      <c r="AZ242" s="3"/>
      <c r="BA242" s="3"/>
      <c r="BB242" s="3"/>
      <c r="BC242" s="3"/>
      <c r="BD242" s="3"/>
      <c r="BE242" s="3"/>
    </row>
    <row r="243" spans="1:57" ht="15.75" customHeight="1">
      <c r="A243" s="61" t="s">
        <v>279</v>
      </c>
      <c r="B243" s="11">
        <v>3</v>
      </c>
      <c r="C243" s="118" t="s">
        <v>23</v>
      </c>
      <c r="D243" s="24"/>
      <c r="E243" s="24"/>
      <c r="F243" s="24"/>
      <c r="G243" s="24"/>
      <c r="H243" s="24"/>
      <c r="I243" s="24"/>
      <c r="J243" s="24"/>
      <c r="K243" s="24"/>
      <c r="L243" s="24"/>
      <c r="M243" s="90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78"/>
      <c r="Z243" s="3">
        <f>Z242/2*Z$257</f>
        <v>409.38300832463892</v>
      </c>
      <c r="AA243" s="3">
        <f t="shared" ref="AA243:AK243" si="390">(Z244+AA242/2)*AA$257</f>
        <v>964.41017904481566</v>
      </c>
      <c r="AB243" s="3">
        <f t="shared" si="390"/>
        <v>1362.231519622502</v>
      </c>
      <c r="AC243" s="3">
        <f t="shared" si="390"/>
        <v>2016.3260509800923</v>
      </c>
      <c r="AD243" s="3">
        <f t="shared" si="390"/>
        <v>2460.6437034598625</v>
      </c>
      <c r="AE243" s="3">
        <f t="shared" si="390"/>
        <v>2911.5594754367221</v>
      </c>
      <c r="AF243" s="3">
        <f t="shared" si="390"/>
        <v>3210.3303472666998</v>
      </c>
      <c r="AG243" s="3">
        <f t="shared" si="390"/>
        <v>2936.1943748930162</v>
      </c>
      <c r="AH243" s="3">
        <f t="shared" si="390"/>
        <v>2913.9760293758782</v>
      </c>
      <c r="AI243" s="3">
        <f t="shared" si="390"/>
        <v>1608.9932261383406</v>
      </c>
      <c r="AJ243" s="3">
        <f t="shared" si="390"/>
        <v>55.196353249531434</v>
      </c>
      <c r="AK243" s="78">
        <f t="shared" si="390"/>
        <v>-304.9169449500165</v>
      </c>
      <c r="AL243" s="3">
        <f t="shared" ref="AL243:AR243" si="391">AK244*AL$257</f>
        <v>-165.13504714776894</v>
      </c>
      <c r="AM243" s="3">
        <f t="shared" si="391"/>
        <v>-165.91118186936347</v>
      </c>
      <c r="AN243" s="3">
        <f t="shared" si="391"/>
        <v>-159.59773189546226</v>
      </c>
      <c r="AO243" s="3">
        <f t="shared" si="391"/>
        <v>-163.87849772652498</v>
      </c>
      <c r="AP243" s="3">
        <f t="shared" si="391"/>
        <v>-161.05337492876117</v>
      </c>
      <c r="AQ243" s="3">
        <f t="shared" si="391"/>
        <v>-165.37318434073933</v>
      </c>
      <c r="AR243" s="3">
        <f t="shared" si="391"/>
        <v>-151.68747481577569</v>
      </c>
      <c r="AS243" s="3"/>
      <c r="AT243" s="3"/>
      <c r="AU243" s="3"/>
      <c r="AV243" s="3"/>
      <c r="AW243" s="78"/>
      <c r="AX243" s="3"/>
      <c r="AY243" s="3"/>
      <c r="AZ243" s="3"/>
      <c r="BA243" s="3"/>
      <c r="BB243" s="3"/>
      <c r="BC243" s="3"/>
      <c r="BD243" s="3"/>
      <c r="BE243" s="3"/>
    </row>
    <row r="244" spans="1:57" ht="15.75" customHeight="1">
      <c r="A244" s="61" t="s">
        <v>279</v>
      </c>
      <c r="B244" s="11">
        <v>3</v>
      </c>
      <c r="C244" s="117" t="s">
        <v>24</v>
      </c>
      <c r="D244" s="24"/>
      <c r="E244" s="24"/>
      <c r="F244" s="24"/>
      <c r="G244" s="24"/>
      <c r="H244" s="24"/>
      <c r="I244" s="24"/>
      <c r="J244" s="24"/>
      <c r="K244" s="24"/>
      <c r="L244" s="24"/>
      <c r="M244" s="90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78"/>
      <c r="Z244" s="3">
        <f>SUM(Z242:Z243)</f>
        <v>205100.8871706441</v>
      </c>
      <c r="AA244" s="3">
        <f>Z244+SUM(AA242:AA243)</f>
        <v>278068.61253080855</v>
      </c>
      <c r="AB244" s="3">
        <f t="shared" ref="AB244" si="392">AA244+SUM(AB242:AB243)</f>
        <v>421873.88546189188</v>
      </c>
      <c r="AC244" s="3">
        <f t="shared" ref="AC244" si="393">AB244+SUM(AC242:AC243)</f>
        <v>540297.7029605608</v>
      </c>
      <c r="AD244" s="3">
        <f t="shared" ref="AD244" si="394">AC244+SUM(AD242:AD243)</f>
        <v>662476.94243063661</v>
      </c>
      <c r="AE244" s="3">
        <f t="shared" ref="AE244" si="395">AD244+SUM(AE242:AE243)</f>
        <v>726891.51010990608</v>
      </c>
      <c r="AF244" s="3">
        <f t="shared" ref="AF244" si="396">AE244+SUM(AF242:AF243)</f>
        <v>735559.88717676944</v>
      </c>
      <c r="AG244" s="3">
        <f t="shared" ref="AG244" si="397">AF244+SUM(AG242:AG243)</f>
        <v>735473.49464463163</v>
      </c>
      <c r="AH244" s="3">
        <f t="shared" ref="AH244" si="398">AG244+SUM(AH242:AH243)</f>
        <v>591975.04019196157</v>
      </c>
      <c r="AI244" s="3">
        <f t="shared" ref="AI244" si="399">AH244+SUM(AI242:AI243)</f>
        <v>124742.05354010599</v>
      </c>
      <c r="AJ244" s="3">
        <f t="shared" ref="AJ244" si="400">AI244+SUM(AJ242:AJ243)</f>
        <v>-100688.44273053843</v>
      </c>
      <c r="AK244" s="78">
        <f t="shared" ref="AK244" si="401">AJ244+SUM(AK242:AK243)</f>
        <v>-35135.116414418924</v>
      </c>
      <c r="AL244" s="3">
        <f>AK244+AL243</f>
        <v>-35300.251461566695</v>
      </c>
      <c r="AM244" s="3">
        <f t="shared" ref="AM244" si="402">AL244+AM243</f>
        <v>-35466.162643436059</v>
      </c>
      <c r="AN244" s="3">
        <f t="shared" ref="AN244" si="403">AM244+AN243</f>
        <v>-35625.76037533152</v>
      </c>
      <c r="AO244" s="3">
        <f t="shared" ref="AO244" si="404">AN244+AO243</f>
        <v>-35789.638873058044</v>
      </c>
      <c r="AP244" s="3">
        <f t="shared" ref="AP244" si="405">AO244+AP243</f>
        <v>-35950.692247986808</v>
      </c>
      <c r="AQ244" s="3">
        <f>AP244+AQ243</f>
        <v>-36116.065432327545</v>
      </c>
      <c r="AR244" s="3">
        <f>AQ244+AR243</f>
        <v>-36267.752907143324</v>
      </c>
      <c r="AS244" s="3">
        <f>AR244</f>
        <v>-36267.752907143324</v>
      </c>
      <c r="AT244" s="3"/>
      <c r="AU244" s="3"/>
      <c r="AV244" s="3"/>
      <c r="AW244" s="78"/>
      <c r="AX244" s="3"/>
      <c r="AY244" s="3"/>
      <c r="AZ244" s="3"/>
      <c r="BA244" s="3"/>
      <c r="BB244" s="3"/>
      <c r="BC244" s="3"/>
      <c r="BD244" s="3"/>
      <c r="BE244" s="3"/>
    </row>
    <row r="245" spans="1:57" ht="15.75" customHeight="1">
      <c r="A245" s="61" t="s">
        <v>279</v>
      </c>
      <c r="B245" s="11">
        <v>3</v>
      </c>
      <c r="C245" s="118" t="s">
        <v>254</v>
      </c>
      <c r="D245" s="24"/>
      <c r="E245" s="24"/>
      <c r="F245" s="24"/>
      <c r="G245" s="24"/>
      <c r="H245" s="24"/>
      <c r="I245" s="24"/>
      <c r="J245" s="24"/>
      <c r="K245" s="24"/>
      <c r="L245" s="24"/>
      <c r="M245" s="90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78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78"/>
      <c r="AL245" s="3"/>
      <c r="AM245" s="3"/>
      <c r="AN245" s="3"/>
      <c r="AO245" s="3"/>
      <c r="AP245" s="3"/>
      <c r="AQ245" s="3"/>
      <c r="AR245" s="3"/>
      <c r="AS245" s="26">
        <f>AS292</f>
        <v>627956.27591412049</v>
      </c>
      <c r="AT245" s="3"/>
      <c r="AU245" s="3"/>
      <c r="AV245" s="3"/>
      <c r="AW245" s="78"/>
      <c r="AX245" s="3"/>
      <c r="AY245" s="3"/>
      <c r="AZ245" s="3"/>
      <c r="BA245" s="3"/>
      <c r="BB245" s="3"/>
      <c r="BC245" s="3"/>
      <c r="BD245" s="3"/>
      <c r="BE245" s="3"/>
    </row>
    <row r="246" spans="1:57" ht="15.75" customHeight="1">
      <c r="A246" s="61" t="s">
        <v>279</v>
      </c>
      <c r="B246" s="11">
        <v>3</v>
      </c>
      <c r="C246" s="118" t="s">
        <v>268</v>
      </c>
      <c r="D246" s="24"/>
      <c r="E246" s="24"/>
      <c r="F246" s="24"/>
      <c r="G246" s="24"/>
      <c r="H246" s="24"/>
      <c r="I246" s="24"/>
      <c r="J246" s="24"/>
      <c r="K246" s="24"/>
      <c r="L246" s="24"/>
      <c r="M246" s="90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78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78"/>
      <c r="AL246" s="3"/>
      <c r="AM246" s="3"/>
      <c r="AN246" s="3"/>
      <c r="AO246" s="3"/>
      <c r="AP246" s="3"/>
      <c r="AQ246" s="3"/>
      <c r="AR246" s="3"/>
      <c r="AS246" s="3">
        <f>SUM(AS244:AS245)</f>
        <v>591688.52300697716</v>
      </c>
      <c r="AT246" s="3"/>
      <c r="AU246" s="3"/>
      <c r="AV246" s="3"/>
      <c r="AW246" s="78"/>
      <c r="AX246" s="3"/>
      <c r="AY246" s="3"/>
      <c r="AZ246" s="3"/>
      <c r="BA246" s="3"/>
      <c r="BB246" s="3"/>
      <c r="BC246" s="3"/>
      <c r="BD246" s="3"/>
      <c r="BE246" s="3"/>
    </row>
    <row r="247" spans="1:57" ht="15.75" customHeight="1">
      <c r="A247" s="61"/>
      <c r="B247" s="25"/>
      <c r="C247" s="118"/>
      <c r="D247" s="24"/>
      <c r="E247" s="24"/>
      <c r="F247" s="24"/>
      <c r="G247" s="24"/>
      <c r="H247" s="24"/>
      <c r="I247" s="24"/>
      <c r="J247" s="24"/>
      <c r="K247" s="24"/>
      <c r="L247" s="24"/>
      <c r="M247" s="90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78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78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78"/>
      <c r="AX247" s="3"/>
      <c r="AY247" s="3"/>
      <c r="AZ247" s="3"/>
      <c r="BA247" s="3"/>
      <c r="BB247" s="3"/>
      <c r="BC247" s="3"/>
      <c r="BD247" s="3"/>
      <c r="BE247" s="3"/>
    </row>
    <row r="248" spans="1:57" ht="15.75" customHeight="1">
      <c r="A248" s="61" t="s">
        <v>279</v>
      </c>
      <c r="B248" s="11">
        <v>4</v>
      </c>
      <c r="C248" s="117" t="s">
        <v>256</v>
      </c>
      <c r="D248" s="24"/>
      <c r="E248" s="24"/>
      <c r="F248" s="24"/>
      <c r="G248" s="24"/>
      <c r="H248" s="24"/>
      <c r="I248" s="24"/>
      <c r="J248" s="24"/>
      <c r="K248" s="24"/>
      <c r="L248" s="24"/>
      <c r="M248" s="90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78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78"/>
      <c r="AL248" s="3">
        <f>AL98</f>
        <v>255613.48468294227</v>
      </c>
      <c r="AM248" s="3">
        <f t="shared" ref="AM248:AW248" si="406">AM98</f>
        <v>47536.403955873568</v>
      </c>
      <c r="AN248" s="3">
        <f t="shared" si="406"/>
        <v>130102.94711114396</v>
      </c>
      <c r="AO248" s="3">
        <f t="shared" si="406"/>
        <v>-118291.08122711501</v>
      </c>
      <c r="AP248" s="3">
        <f t="shared" si="406"/>
        <v>139130.01859289675</v>
      </c>
      <c r="AQ248" s="3">
        <f t="shared" si="406"/>
        <v>55351.431989637946</v>
      </c>
      <c r="AR248" s="3">
        <f t="shared" si="406"/>
        <v>11098.070810471309</v>
      </c>
      <c r="AS248" s="3">
        <f t="shared" si="406"/>
        <v>5657.1794298133282</v>
      </c>
      <c r="AT248" s="3">
        <f t="shared" si="406"/>
        <v>-33056.302816397947</v>
      </c>
      <c r="AU248" s="3">
        <f t="shared" si="406"/>
        <v>-122201.28146768076</v>
      </c>
      <c r="AV248" s="3">
        <f t="shared" si="406"/>
        <v>35917.514211418806</v>
      </c>
      <c r="AW248" s="78">
        <f t="shared" si="406"/>
        <v>123918.03813997027</v>
      </c>
      <c r="AX248" s="3"/>
      <c r="AY248" s="3"/>
      <c r="AZ248" s="3"/>
      <c r="BA248" s="3"/>
      <c r="BB248" s="3"/>
      <c r="BC248" s="3"/>
      <c r="BD248" s="3"/>
      <c r="BE248" s="3"/>
    </row>
    <row r="249" spans="1:57" ht="15.75" customHeight="1">
      <c r="A249" s="61" t="s">
        <v>279</v>
      </c>
      <c r="B249" s="11">
        <v>4</v>
      </c>
      <c r="C249" s="118" t="s">
        <v>23</v>
      </c>
      <c r="D249" s="24"/>
      <c r="E249" s="24"/>
      <c r="F249" s="24"/>
      <c r="G249" s="24"/>
      <c r="H249" s="24"/>
      <c r="I249" s="24"/>
      <c r="J249" s="24"/>
      <c r="K249" s="24"/>
      <c r="L249" s="24"/>
      <c r="M249" s="90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78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78"/>
      <c r="AL249" s="3">
        <f>AL248/2*AL$257</f>
        <v>600.69168900491434</v>
      </c>
      <c r="AM249" s="3">
        <f t="shared" ref="AM249:AW249" si="407">(AL250+AM248/2)*AM$257</f>
        <v>1315.9171782444546</v>
      </c>
      <c r="AN249" s="3">
        <f t="shared" si="407"/>
        <v>1665.5308697773673</v>
      </c>
      <c r="AO249" s="3">
        <f t="shared" si="407"/>
        <v>1737.3714004177737</v>
      </c>
      <c r="AP249" s="3">
        <f t="shared" si="407"/>
        <v>1754.3082373053196</v>
      </c>
      <c r="AQ249" s="3">
        <f t="shared" si="407"/>
        <v>2248.6700190324277</v>
      </c>
      <c r="AR249" s="3">
        <f t="shared" si="407"/>
        <v>2202.121865598469</v>
      </c>
      <c r="AS249" s="3">
        <f t="shared" si="407"/>
        <v>2086.0884598715388</v>
      </c>
      <c r="AT249" s="3">
        <f t="shared" si="407"/>
        <v>2197.7802153582134</v>
      </c>
      <c r="AU249" s="3">
        <f t="shared" si="407"/>
        <v>1746.6149677471417</v>
      </c>
      <c r="AV249" s="3">
        <f t="shared" si="407"/>
        <v>1625.8188922786101</v>
      </c>
      <c r="AW249" s="78">
        <f t="shared" si="407"/>
        <v>1903.1934407367398</v>
      </c>
      <c r="AX249" s="3">
        <f t="shared" ref="AX249:BD249" si="408">AW250*AX$257</f>
        <v>1600.3955388802076</v>
      </c>
      <c r="AY249" s="3">
        <f t="shared" si="408"/>
        <v>1605.0366859429603</v>
      </c>
      <c r="AZ249" s="3">
        <f t="shared" si="408"/>
        <v>1554.1846960448777</v>
      </c>
      <c r="BA249" s="3">
        <f t="shared" si="408"/>
        <v>1558.5364131938034</v>
      </c>
      <c r="BB249" s="3">
        <f t="shared" si="408"/>
        <v>1507.0824467525051</v>
      </c>
      <c r="BC249" s="3">
        <f t="shared" si="408"/>
        <v>1567.120146001653</v>
      </c>
      <c r="BD249" s="3">
        <f t="shared" si="408"/>
        <v>1571.5080824104577</v>
      </c>
      <c r="BE249" s="3"/>
    </row>
    <row r="250" spans="1:57" ht="15.75" customHeight="1">
      <c r="A250" s="61" t="s">
        <v>279</v>
      </c>
      <c r="B250" s="11">
        <v>4</v>
      </c>
      <c r="C250" s="117" t="s">
        <v>24</v>
      </c>
      <c r="D250" s="24"/>
      <c r="E250" s="24"/>
      <c r="F250" s="24"/>
      <c r="G250" s="24"/>
      <c r="H250" s="24"/>
      <c r="I250" s="24"/>
      <c r="J250" s="24"/>
      <c r="K250" s="24"/>
      <c r="L250" s="24"/>
      <c r="M250" s="90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78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78"/>
      <c r="AL250" s="3">
        <f>SUM(AL248:AL249)</f>
        <v>256214.17637194719</v>
      </c>
      <c r="AM250" s="3">
        <f>AL250+SUM(AM248:AM249)</f>
        <v>305066.49750606524</v>
      </c>
      <c r="AN250" s="3">
        <f t="shared" ref="AN250" si="409">AM250+SUM(AN248:AN249)</f>
        <v>436834.97548698657</v>
      </c>
      <c r="AO250" s="3">
        <f t="shared" ref="AO250" si="410">AN250+SUM(AO248:AO249)</f>
        <v>320281.26566028933</v>
      </c>
      <c r="AP250" s="3">
        <f t="shared" ref="AP250" si="411">AO250+SUM(AP248:AP249)</f>
        <v>461165.5924904914</v>
      </c>
      <c r="AQ250" s="3">
        <f t="shared" ref="AQ250" si="412">AP250+SUM(AQ248:AQ249)</f>
        <v>518765.69449916179</v>
      </c>
      <c r="AR250" s="3">
        <f t="shared" ref="AR250" si="413">AQ250+SUM(AR248:AR249)</f>
        <v>532065.88717523159</v>
      </c>
      <c r="AS250" s="3">
        <f t="shared" ref="AS250" si="414">AR250+SUM(AS248:AS249)</f>
        <v>539809.15506491647</v>
      </c>
      <c r="AT250" s="3">
        <f t="shared" ref="AT250" si="415">AS250+SUM(AT248:AT249)</f>
        <v>508950.63246387674</v>
      </c>
      <c r="AU250" s="3">
        <f t="shared" ref="AU250" si="416">AT250+SUM(AU248:AU249)</f>
        <v>388495.9659639431</v>
      </c>
      <c r="AV250" s="3">
        <f t="shared" ref="AV250" si="417">AU250+SUM(AV248:AV249)</f>
        <v>426039.2990676405</v>
      </c>
      <c r="AW250" s="78">
        <f t="shared" ref="AW250" si="418">AV250+SUM(AW248:AW249)</f>
        <v>551860.53064834746</v>
      </c>
      <c r="AX250" s="3">
        <f>AW250+AX249</f>
        <v>553460.92618722771</v>
      </c>
      <c r="AY250" s="3">
        <f t="shared" ref="AY250" si="419">AX250+AY249</f>
        <v>555065.96287317062</v>
      </c>
      <c r="AZ250" s="3">
        <f t="shared" ref="AZ250" si="420">AY250+AZ249</f>
        <v>556620.14756921551</v>
      </c>
      <c r="BA250" s="3">
        <f t="shared" ref="BA250" si="421">AZ250+BA249</f>
        <v>558178.6839824093</v>
      </c>
      <c r="BB250" s="3">
        <f t="shared" ref="BB250" si="422">BA250+BB249</f>
        <v>559685.76642916177</v>
      </c>
      <c r="BC250" s="3">
        <f>BB250+BC249</f>
        <v>561252.88657516346</v>
      </c>
      <c r="BD250" s="3">
        <f>BC250+BD249</f>
        <v>562824.3946575739</v>
      </c>
      <c r="BE250" s="3">
        <f>BD250</f>
        <v>562824.3946575739</v>
      </c>
    </row>
    <row r="251" spans="1:57" ht="15.75" customHeight="1">
      <c r="A251" s="61" t="s">
        <v>279</v>
      </c>
      <c r="B251" s="11">
        <v>4</v>
      </c>
      <c r="C251" s="118" t="s">
        <v>25</v>
      </c>
      <c r="D251" s="24"/>
      <c r="E251" s="24"/>
      <c r="F251" s="24"/>
      <c r="G251" s="24"/>
      <c r="H251" s="24"/>
      <c r="I251" s="24"/>
      <c r="J251" s="24"/>
      <c r="K251" s="24"/>
      <c r="L251" s="24"/>
      <c r="M251" s="90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78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78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78"/>
      <c r="AX251" s="3"/>
      <c r="AY251" s="3"/>
      <c r="AZ251" s="3"/>
      <c r="BA251" s="3"/>
      <c r="BB251" s="3"/>
      <c r="BC251" s="3"/>
      <c r="BD251" s="3"/>
      <c r="BE251" s="26">
        <f>BE303</f>
        <v>699.24303577864396</v>
      </c>
    </row>
    <row r="252" spans="1:57" ht="15.75" customHeight="1">
      <c r="A252" s="61" t="s">
        <v>279</v>
      </c>
      <c r="B252" s="11">
        <v>4</v>
      </c>
      <c r="C252" s="118" t="s">
        <v>269</v>
      </c>
      <c r="D252" s="24"/>
      <c r="E252" s="24"/>
      <c r="F252" s="24"/>
      <c r="G252" s="24"/>
      <c r="H252" s="24"/>
      <c r="I252" s="24"/>
      <c r="J252" s="24"/>
      <c r="K252" s="24"/>
      <c r="L252" s="24"/>
      <c r="M252" s="90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78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78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78"/>
      <c r="AX252" s="3"/>
      <c r="AY252" s="3"/>
      <c r="AZ252" s="3"/>
      <c r="BA252" s="3"/>
      <c r="BB252" s="3"/>
      <c r="BC252" s="3"/>
      <c r="BD252" s="3"/>
      <c r="BE252" s="3">
        <f>SUM(BE250:BE251)</f>
        <v>563523.63769335253</v>
      </c>
    </row>
    <row r="253" spans="1:57" ht="15.75" customHeight="1">
      <c r="A253" s="61"/>
      <c r="B253" s="11"/>
      <c r="C253" s="118"/>
      <c r="D253" s="24"/>
      <c r="E253" s="24"/>
      <c r="F253" s="24"/>
      <c r="G253" s="24"/>
      <c r="H253" s="24"/>
      <c r="I253" s="24"/>
      <c r="J253" s="24"/>
      <c r="K253" s="24"/>
      <c r="L253" s="24"/>
      <c r="M253" s="90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7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78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78"/>
      <c r="AX253" s="3"/>
      <c r="AY253" s="3"/>
      <c r="AZ253" s="3"/>
      <c r="BA253" s="3"/>
      <c r="BB253" s="3"/>
      <c r="BC253" s="3"/>
      <c r="BD253" s="3"/>
      <c r="BE253" s="3"/>
    </row>
    <row r="254" spans="1:57" ht="15.75" customHeight="1">
      <c r="A254" s="27"/>
      <c r="B254" s="25"/>
      <c r="C254" s="118"/>
      <c r="D254" s="24"/>
      <c r="E254" s="24"/>
      <c r="F254" s="24"/>
      <c r="G254" s="24"/>
      <c r="H254" s="24"/>
      <c r="I254" s="24"/>
      <c r="J254" s="24"/>
      <c r="K254" s="24"/>
      <c r="L254" s="24"/>
      <c r="M254" s="90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7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78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78"/>
      <c r="AX254" s="3"/>
      <c r="AY254" s="3"/>
      <c r="AZ254" s="3"/>
      <c r="BA254" s="3"/>
      <c r="BB254" s="3"/>
      <c r="BC254" s="3"/>
      <c r="BD254" s="3"/>
      <c r="BE254" s="3"/>
    </row>
    <row r="255" spans="1:57" ht="15.75" customHeight="1">
      <c r="A255" s="4" t="s">
        <v>26</v>
      </c>
      <c r="B255" s="23"/>
      <c r="C255" s="118"/>
      <c r="D255" s="25"/>
      <c r="E255" s="25"/>
      <c r="F255" s="25"/>
      <c r="G255" s="25"/>
      <c r="H255" s="25"/>
      <c r="I255" s="25"/>
      <c r="J255" s="25"/>
      <c r="K255" s="25"/>
      <c r="L255" s="25"/>
      <c r="M255" s="7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7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78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78"/>
      <c r="AX255" s="3"/>
      <c r="AY255" s="3"/>
      <c r="AZ255" s="3"/>
      <c r="BA255" s="3"/>
      <c r="BB255" s="3"/>
      <c r="BC255" s="3"/>
      <c r="BD255" s="3"/>
      <c r="BE255" s="3"/>
    </row>
    <row r="256" spans="1:57" ht="15.75" customHeight="1">
      <c r="B256" s="23"/>
      <c r="C256" s="118"/>
      <c r="D256" s="25"/>
      <c r="E256" s="25"/>
      <c r="F256" s="25"/>
      <c r="G256" s="25"/>
      <c r="H256" s="25"/>
      <c r="I256" s="25"/>
      <c r="J256" s="25"/>
      <c r="K256" s="25"/>
      <c r="L256" s="25"/>
      <c r="M256" s="7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7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78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78"/>
      <c r="AX256" s="3"/>
      <c r="AY256" s="3"/>
      <c r="AZ256" s="3"/>
      <c r="BA256" s="3"/>
      <c r="BB256" s="3"/>
      <c r="BC256" s="3"/>
      <c r="BD256" s="3"/>
      <c r="BE256" s="3"/>
    </row>
    <row r="257" spans="1:57" s="55" customFormat="1" ht="15.75" customHeight="1">
      <c r="A257" s="62"/>
      <c r="B257" s="23"/>
      <c r="C257" s="118" t="s">
        <v>27</v>
      </c>
      <c r="D257" s="112">
        <f>0.035/12</f>
        <v>2.9166666666666668E-3</v>
      </c>
      <c r="E257" s="112">
        <f t="shared" ref="E257:G257" si="423">0.035/12</f>
        <v>2.9166666666666668E-3</v>
      </c>
      <c r="F257" s="112">
        <f t="shared" si="423"/>
        <v>2.9166666666666668E-3</v>
      </c>
      <c r="G257" s="112">
        <f t="shared" si="423"/>
        <v>2.9166666666666668E-3</v>
      </c>
      <c r="H257" s="112">
        <v>3.0000000000000001E-3</v>
      </c>
      <c r="I257" s="112">
        <v>2.7000000000000001E-3</v>
      </c>
      <c r="J257" s="112">
        <v>3.0000000000000001E-3</v>
      </c>
      <c r="K257" s="112">
        <v>3.0000000000000001E-3</v>
      </c>
      <c r="L257" s="112">
        <v>3.2000000000000002E-3</v>
      </c>
      <c r="M257" s="113">
        <v>3.0000000000000001E-3</v>
      </c>
      <c r="N257" s="112">
        <v>3.3999999999999998E-3</v>
      </c>
      <c r="O257" s="112">
        <v>3.3999999999999998E-3</v>
      </c>
      <c r="P257" s="112">
        <v>3.3E-3</v>
      </c>
      <c r="Q257" s="112">
        <v>3.5999999999999999E-3</v>
      </c>
      <c r="R257" s="112">
        <v>3.5000000000000001E-3</v>
      </c>
      <c r="S257" s="112">
        <v>3.5999999999999999E-3</v>
      </c>
      <c r="T257" s="112">
        <v>3.5999999999999999E-3</v>
      </c>
      <c r="U257" s="112">
        <v>3.3E-3</v>
      </c>
      <c r="V257" s="112">
        <v>3.5999999999999999E-3</v>
      </c>
      <c r="W257" s="112">
        <v>3.7000000000000002E-3</v>
      </c>
      <c r="X257" s="112">
        <v>3.8E-3</v>
      </c>
      <c r="Y257" s="113">
        <v>3.7000000000000002E-3</v>
      </c>
      <c r="Z257" s="112">
        <v>4.0000000000000001E-3</v>
      </c>
      <c r="AA257" s="112">
        <v>4.0000000000000001E-3</v>
      </c>
      <c r="AB257" s="112">
        <v>3.8999999999999998E-3</v>
      </c>
      <c r="AC257" s="112">
        <v>4.1999999999999997E-3</v>
      </c>
      <c r="AD257" s="112">
        <v>4.1000000000000003E-3</v>
      </c>
      <c r="AE257" s="112">
        <v>4.1999999999999997E-3</v>
      </c>
      <c r="AF257" s="112">
        <v>4.4000000000000003E-3</v>
      </c>
      <c r="AG257" s="112">
        <v>4.0000000000000001E-3</v>
      </c>
      <c r="AH257" s="112">
        <v>4.4000000000000003E-3</v>
      </c>
      <c r="AI257" s="112">
        <v>4.4999999999999997E-3</v>
      </c>
      <c r="AJ257" s="112">
        <v>4.5999999999999999E-3</v>
      </c>
      <c r="AK257" s="113">
        <v>4.4999999999999997E-3</v>
      </c>
      <c r="AL257" s="112">
        <v>4.7000000000000002E-3</v>
      </c>
      <c r="AM257" s="112">
        <v>4.7000000000000002E-3</v>
      </c>
      <c r="AN257" s="112">
        <v>4.4999999999999997E-3</v>
      </c>
      <c r="AO257" s="112">
        <v>4.5999999999999999E-3</v>
      </c>
      <c r="AP257" s="112">
        <v>4.4999999999999997E-3</v>
      </c>
      <c r="AQ257" s="112">
        <v>4.5999999999999999E-3</v>
      </c>
      <c r="AR257" s="112">
        <v>4.1999999999999997E-3</v>
      </c>
      <c r="AS257" s="112">
        <v>3.8999999999999998E-3</v>
      </c>
      <c r="AT257" s="112">
        <v>4.1999999999999997E-3</v>
      </c>
      <c r="AU257" s="112">
        <v>3.8999999999999998E-3</v>
      </c>
      <c r="AV257" s="112">
        <v>4.0000000000000001E-3</v>
      </c>
      <c r="AW257" s="113">
        <v>3.8999999999999998E-3</v>
      </c>
      <c r="AX257" s="112">
        <v>2.8999999999999998E-3</v>
      </c>
      <c r="AY257" s="112">
        <v>2.8999999999999998E-3</v>
      </c>
      <c r="AZ257" s="112">
        <v>2.8E-3</v>
      </c>
      <c r="BA257" s="112">
        <v>2.8E-3</v>
      </c>
      <c r="BB257" s="112">
        <v>2.7000000000000001E-3</v>
      </c>
      <c r="BC257" s="112">
        <v>2.8E-3</v>
      </c>
      <c r="BD257" s="112">
        <v>2.8E-3</v>
      </c>
      <c r="BE257" s="112">
        <v>2.5000000000000001E-3</v>
      </c>
    </row>
    <row r="258" spans="1:57" s="55" customFormat="1" ht="15.75" customHeight="1">
      <c r="A258" s="62"/>
      <c r="B258" s="23"/>
      <c r="C258" s="118"/>
      <c r="D258" s="25"/>
      <c r="E258" s="25"/>
      <c r="F258" s="25"/>
      <c r="G258" s="25"/>
      <c r="H258" s="25"/>
      <c r="I258" s="25"/>
      <c r="J258" s="25"/>
      <c r="K258" s="25"/>
      <c r="L258" s="25"/>
      <c r="M258" s="75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91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91"/>
      <c r="AL258" s="28"/>
      <c r="AM258" s="28"/>
      <c r="AN258" s="28"/>
      <c r="AO258" s="28"/>
      <c r="AP258" s="28"/>
      <c r="AQ258" s="28"/>
      <c r="AR258" s="3"/>
      <c r="AS258" s="3"/>
      <c r="AT258" s="3"/>
      <c r="AU258" s="3"/>
      <c r="AV258" s="3"/>
      <c r="AW258" s="78"/>
      <c r="AX258" s="3"/>
      <c r="AY258" s="3"/>
      <c r="AZ258" s="3"/>
      <c r="BA258" s="3"/>
      <c r="BB258" s="3"/>
      <c r="BC258" s="3"/>
      <c r="BD258" s="3"/>
      <c r="BE258" s="3"/>
    </row>
    <row r="259" spans="1:57" ht="15.75" customHeight="1">
      <c r="A259" s="4" t="s">
        <v>274</v>
      </c>
      <c r="B259" s="11"/>
      <c r="C259" s="118"/>
      <c r="D259" s="25"/>
      <c r="E259" s="25"/>
      <c r="F259" s="25"/>
      <c r="G259" s="25"/>
      <c r="H259" s="25"/>
      <c r="I259" s="25"/>
      <c r="J259" s="25"/>
      <c r="K259" s="25"/>
      <c r="L259" s="25"/>
      <c r="M259" s="7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78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78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78"/>
      <c r="AX259" s="3"/>
      <c r="AY259" s="3"/>
      <c r="AZ259" s="3"/>
      <c r="BA259" s="3"/>
      <c r="BB259" s="3"/>
      <c r="BC259" s="3"/>
      <c r="BD259" s="3"/>
      <c r="BE259" s="3"/>
    </row>
    <row r="260" spans="1:57" ht="15.75" customHeight="1">
      <c r="B260" s="23"/>
      <c r="C260" s="118"/>
      <c r="D260" s="25"/>
      <c r="E260" s="25"/>
      <c r="F260" s="25"/>
      <c r="G260" s="25"/>
      <c r="H260" s="25"/>
      <c r="I260" s="25"/>
      <c r="J260" s="25"/>
      <c r="K260" s="25"/>
      <c r="L260" s="25"/>
      <c r="M260" s="7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78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78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78"/>
      <c r="AX260" s="3"/>
      <c r="AY260" s="3"/>
      <c r="AZ260" s="3"/>
      <c r="BA260" s="3"/>
      <c r="BB260" s="3"/>
      <c r="BC260" s="3"/>
      <c r="BD260" s="3"/>
      <c r="BE260" s="3"/>
    </row>
    <row r="261" spans="1:57" ht="15.75" customHeight="1">
      <c r="A261" s="61" t="s">
        <v>270</v>
      </c>
      <c r="B261" s="11">
        <v>1</v>
      </c>
      <c r="C261" s="118" t="s">
        <v>28</v>
      </c>
      <c r="D261" s="3"/>
      <c r="E261" s="3"/>
      <c r="F261" s="3"/>
      <c r="G261" s="3"/>
      <c r="H261" s="3"/>
      <c r="I261" s="3"/>
      <c r="J261" s="3"/>
      <c r="K261" s="3"/>
      <c r="L261" s="3"/>
      <c r="M261" s="78"/>
      <c r="N261" s="119">
        <v>2575330</v>
      </c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78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78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78"/>
      <c r="AX261" s="3"/>
      <c r="AY261" s="3"/>
      <c r="AZ261" s="3"/>
      <c r="BA261" s="3"/>
      <c r="BB261" s="3"/>
      <c r="BC261" s="3"/>
      <c r="BD261" s="3"/>
      <c r="BE261" s="3"/>
    </row>
    <row r="262" spans="1:57" ht="15.75" customHeight="1">
      <c r="A262" s="61" t="s">
        <v>280</v>
      </c>
      <c r="B262" s="11">
        <v>1</v>
      </c>
      <c r="C262" s="118" t="s">
        <v>255</v>
      </c>
      <c r="D262" s="3">
        <f>DEF!F11</f>
        <v>767073.16141326958</v>
      </c>
      <c r="E262" s="3">
        <f>DEF!G11</f>
        <v>4816052.0187171167</v>
      </c>
      <c r="F262" s="3">
        <f>DEF!H11</f>
        <v>5998892.2725118631</v>
      </c>
      <c r="G262" s="3">
        <f>DEF!I11</f>
        <v>11101104.381540569</v>
      </c>
      <c r="H262" s="3">
        <f>DEF!J11</f>
        <v>10723587.71654324</v>
      </c>
      <c r="I262" s="3">
        <f>DEF!K11</f>
        <v>9355211.7933614906</v>
      </c>
      <c r="J262" s="3">
        <f>DEF!L11</f>
        <v>7553956.348118945</v>
      </c>
      <c r="K262" s="3">
        <f>DEF!M11</f>
        <v>5639250.4959877133</v>
      </c>
      <c r="L262" s="3">
        <f>DEF!N11</f>
        <v>4560339.8465521475</v>
      </c>
      <c r="M262" s="3">
        <f>DEF!O11</f>
        <v>3736261.5573432073</v>
      </c>
      <c r="N262" s="29">
        <f>$N$261*SUM(D262:M262)/SUM($D$262:$M$265)</f>
        <v>1335751.7505184039</v>
      </c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78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78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78"/>
      <c r="AX262" s="3"/>
      <c r="AY262" s="3"/>
      <c r="AZ262" s="3"/>
      <c r="BA262" s="3"/>
      <c r="BB262" s="3"/>
      <c r="BC262" s="3"/>
      <c r="BD262" s="3"/>
      <c r="BE262" s="3"/>
    </row>
    <row r="263" spans="1:57" ht="15.75" customHeight="1">
      <c r="A263" s="61" t="s">
        <v>281</v>
      </c>
      <c r="B263" s="11">
        <v>1</v>
      </c>
      <c r="C263" s="118" t="s">
        <v>255</v>
      </c>
      <c r="D263" s="3">
        <f>DEF!F21</f>
        <v>345903.18522828084</v>
      </c>
      <c r="E263" s="3">
        <f>DEF!G21</f>
        <v>2075784.4756445088</v>
      </c>
      <c r="F263" s="3">
        <f>DEF!H21</f>
        <v>2322209.877494378</v>
      </c>
      <c r="G263" s="3">
        <f>DEF!I21</f>
        <v>2996763.4425851242</v>
      </c>
      <c r="H263" s="3">
        <f>DEF!J21</f>
        <v>2892590.9386754739</v>
      </c>
      <c r="I263" s="3">
        <f>DEF!K21</f>
        <v>2600244.1129244757</v>
      </c>
      <c r="J263" s="3">
        <f>DEF!L21</f>
        <v>2342519.2909734487</v>
      </c>
      <c r="K263" s="3">
        <f>DEF!M21</f>
        <v>2189306.250663761</v>
      </c>
      <c r="L263" s="3">
        <f>DEF!N21</f>
        <v>2107184.0150454063</v>
      </c>
      <c r="M263" s="3">
        <f>DEF!O21</f>
        <v>2308444.2444699463</v>
      </c>
      <c r="N263" s="30">
        <f>$N$261*SUM(D263:M263)/SUM($D$262:$M$265)</f>
        <v>461127.54873107444</v>
      </c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78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78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78"/>
      <c r="AX263" s="3"/>
      <c r="AY263" s="3"/>
      <c r="AZ263" s="3"/>
      <c r="BA263" s="3"/>
      <c r="BB263" s="3"/>
      <c r="BC263" s="3"/>
      <c r="BD263" s="3"/>
      <c r="BE263" s="3"/>
    </row>
    <row r="264" spans="1:57" ht="15.75" customHeight="1">
      <c r="A264" s="61" t="s">
        <v>282</v>
      </c>
      <c r="B264" s="11">
        <v>1</v>
      </c>
      <c r="C264" s="118" t="s">
        <v>255</v>
      </c>
      <c r="D264" s="3">
        <f>DEF!F31</f>
        <v>582431.3848506622</v>
      </c>
      <c r="E264" s="3">
        <f>DEF!G31</f>
        <v>3745856.6732362774</v>
      </c>
      <c r="F264" s="3">
        <f>DEF!H31</f>
        <v>4085245.7662799247</v>
      </c>
      <c r="G264" s="3">
        <f>DEF!I31</f>
        <v>4238277.0265667839</v>
      </c>
      <c r="H264" s="3">
        <f>DEF!J31</f>
        <v>3862561.4432321102</v>
      </c>
      <c r="I264" s="3">
        <f>DEF!K31</f>
        <v>3605673.1734082536</v>
      </c>
      <c r="J264" s="3">
        <f>DEF!L31</f>
        <v>3404391.1417106367</v>
      </c>
      <c r="K264" s="3">
        <f>DEF!M31</f>
        <v>3306252.5318528176</v>
      </c>
      <c r="L264" s="3">
        <f>DEF!N31</f>
        <v>3204878.3855866385</v>
      </c>
      <c r="M264" s="3">
        <f>DEF!O31</f>
        <v>3384446.432838792</v>
      </c>
      <c r="N264" s="30">
        <f>$N$261*SUM(D264:M264)/SUM($D$262:$M$265)</f>
        <v>694780.39629818243</v>
      </c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78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78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78"/>
      <c r="AX264" s="3"/>
      <c r="AY264" s="3"/>
      <c r="AZ264" s="3"/>
      <c r="BA264" s="3"/>
      <c r="BB264" s="3"/>
      <c r="BC264" s="3"/>
      <c r="BD264" s="3"/>
      <c r="BE264" s="3"/>
    </row>
    <row r="265" spans="1:57" ht="15.75" customHeight="1">
      <c r="A265" s="61" t="s">
        <v>283</v>
      </c>
      <c r="B265" s="11">
        <v>1</v>
      </c>
      <c r="C265" s="118" t="s">
        <v>255</v>
      </c>
      <c r="D265" s="3">
        <f>DEF!F41</f>
        <v>203749.76916730066</v>
      </c>
      <c r="E265" s="3">
        <f>DEF!G41</f>
        <v>778392.16023739078</v>
      </c>
      <c r="F265" s="3">
        <f>DEF!H41</f>
        <v>267684.15186018654</v>
      </c>
      <c r="G265" s="3">
        <f>DEF!I41</f>
        <v>42202.727335590127</v>
      </c>
      <c r="H265" s="3">
        <f>DEF!J41</f>
        <v>23877.039878338674</v>
      </c>
      <c r="I265" s="3">
        <f>DEF!K41</f>
        <v>24693.384665588648</v>
      </c>
      <c r="J265" s="3">
        <f>DEF!L41</f>
        <v>179287.6953436108</v>
      </c>
      <c r="K265" s="3">
        <f>DEF!M41</f>
        <v>576967.78995660576</v>
      </c>
      <c r="L265" s="3">
        <f>DEF!N41</f>
        <v>887848.24094761256</v>
      </c>
      <c r="M265" s="3">
        <f>DEF!O41</f>
        <v>1039968.3722927955</v>
      </c>
      <c r="N265" s="30">
        <f>$N$261*SUM(D265:M265)/SUM($D$262:$M$265)</f>
        <v>83670.304452339115</v>
      </c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78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78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78"/>
      <c r="AX265" s="3"/>
      <c r="AY265" s="3"/>
      <c r="AZ265" s="3"/>
      <c r="BA265" s="3"/>
      <c r="BB265" s="3"/>
      <c r="BC265" s="3"/>
      <c r="BD265" s="3"/>
      <c r="BE265" s="3"/>
    </row>
    <row r="266" spans="1:57" ht="15.75" customHeight="1">
      <c r="A266" s="61" t="s">
        <v>275</v>
      </c>
      <c r="B266" s="11">
        <v>1</v>
      </c>
      <c r="C266" s="118" t="s">
        <v>255</v>
      </c>
      <c r="D266" s="3">
        <f>D262</f>
        <v>767073.16141326958</v>
      </c>
      <c r="E266" s="3">
        <f t="shared" ref="E266:M266" si="424">E262</f>
        <v>4816052.0187171167</v>
      </c>
      <c r="F266" s="3">
        <f t="shared" si="424"/>
        <v>5998892.2725118631</v>
      </c>
      <c r="G266" s="3">
        <f t="shared" si="424"/>
        <v>11101104.381540569</v>
      </c>
      <c r="H266" s="3">
        <f t="shared" si="424"/>
        <v>10723587.71654324</v>
      </c>
      <c r="I266" s="3">
        <f t="shared" si="424"/>
        <v>9355211.7933614906</v>
      </c>
      <c r="J266" s="3">
        <f t="shared" si="424"/>
        <v>7553956.348118945</v>
      </c>
      <c r="K266" s="3">
        <f t="shared" si="424"/>
        <v>5639250.4959877133</v>
      </c>
      <c r="L266" s="3">
        <f t="shared" si="424"/>
        <v>4560339.8465521475</v>
      </c>
      <c r="M266" s="3">
        <f t="shared" si="424"/>
        <v>3736261.5573432073</v>
      </c>
      <c r="N266" s="30">
        <f>$N$261*SUM(D266:M266)/SUM($D$266:$M$267)</f>
        <v>1332712.346111587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78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78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78"/>
      <c r="AX266" s="3"/>
      <c r="AY266" s="3"/>
      <c r="AZ266" s="3"/>
      <c r="BA266" s="3"/>
      <c r="BB266" s="3"/>
      <c r="BC266" s="3"/>
      <c r="BD266" s="3"/>
      <c r="BE266" s="3"/>
    </row>
    <row r="267" spans="1:57" ht="15.75" customHeight="1">
      <c r="A267" s="61" t="s">
        <v>276</v>
      </c>
      <c r="B267" s="11">
        <v>1</v>
      </c>
      <c r="C267" s="118" t="s">
        <v>255</v>
      </c>
      <c r="D267" s="3">
        <f>DEF!F61</f>
        <v>1078604.9369135653</v>
      </c>
      <c r="E267" s="3">
        <f>DEF!G61</f>
        <v>6659052.0940301903</v>
      </c>
      <c r="F267" s="3">
        <f>DEF!H61</f>
        <v>6807826.362217241</v>
      </c>
      <c r="G267" s="3">
        <f>DEF!I61</f>
        <v>7374448.0357414344</v>
      </c>
      <c r="H267" s="3">
        <f>DEF!J61</f>
        <v>6846819.975609147</v>
      </c>
      <c r="I267" s="3">
        <f>DEF!K61</f>
        <v>6249453.795315153</v>
      </c>
      <c r="J267" s="3">
        <f>DEF!L61</f>
        <v>5945246.2926029926</v>
      </c>
      <c r="K267" s="3">
        <f>DEF!M61</f>
        <v>6079290.3473691354</v>
      </c>
      <c r="L267" s="3">
        <f>DEF!N61</f>
        <v>6163125.0489662215</v>
      </c>
      <c r="M267" s="3">
        <f>DEF!O61</f>
        <v>6704284.8717725147</v>
      </c>
      <c r="N267" s="30">
        <f>$N$261*SUM(D267:M267)/SUM($D$266:$M$267)</f>
        <v>1242617.6538884125</v>
      </c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78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78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78"/>
      <c r="AX267" s="3"/>
      <c r="AY267" s="3"/>
      <c r="AZ267" s="3"/>
      <c r="BA267" s="3"/>
      <c r="BB267" s="3"/>
      <c r="BC267" s="3"/>
      <c r="BD267" s="3"/>
      <c r="BE267" s="3"/>
    </row>
    <row r="268" spans="1:57" ht="15.75" customHeight="1">
      <c r="A268" s="61" t="s">
        <v>277</v>
      </c>
      <c r="B268" s="11">
        <v>1</v>
      </c>
      <c r="C268" s="118" t="s">
        <v>255</v>
      </c>
      <c r="D268" s="3">
        <f>D262</f>
        <v>767073.16141326958</v>
      </c>
      <c r="E268" s="3">
        <f t="shared" ref="E268:M268" si="425">E262</f>
        <v>4816052.0187171167</v>
      </c>
      <c r="F268" s="3">
        <f t="shared" si="425"/>
        <v>5998892.2725118631</v>
      </c>
      <c r="G268" s="3">
        <f t="shared" si="425"/>
        <v>11101104.381540569</v>
      </c>
      <c r="H268" s="3">
        <f t="shared" si="425"/>
        <v>10723587.71654324</v>
      </c>
      <c r="I268" s="3">
        <f t="shared" si="425"/>
        <v>9355211.7933614906</v>
      </c>
      <c r="J268" s="3">
        <f t="shared" si="425"/>
        <v>7553956.348118945</v>
      </c>
      <c r="K268" s="3">
        <f t="shared" si="425"/>
        <v>5639250.4959877133</v>
      </c>
      <c r="L268" s="3">
        <f t="shared" si="425"/>
        <v>4560339.8465521475</v>
      </c>
      <c r="M268" s="3">
        <f t="shared" si="425"/>
        <v>3736261.5573432073</v>
      </c>
      <c r="N268" s="30">
        <f>$N$261*SUM(D268:M268)/SUM($D$268:$M$270)</f>
        <v>1332684.6168370361</v>
      </c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78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78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78"/>
      <c r="AX268" s="3"/>
      <c r="AY268" s="3"/>
      <c r="AZ268" s="3"/>
      <c r="BA268" s="3"/>
      <c r="BB268" s="3"/>
      <c r="BC268" s="3"/>
      <c r="BD268" s="3"/>
      <c r="BE268" s="3"/>
    </row>
    <row r="269" spans="1:57" ht="15.75" customHeight="1">
      <c r="A269" s="61" t="s">
        <v>278</v>
      </c>
      <c r="B269" s="11">
        <v>1</v>
      </c>
      <c r="C269" s="118" t="s">
        <v>255</v>
      </c>
      <c r="D269" s="3">
        <f>DEF!F71</f>
        <v>884995.18717605819</v>
      </c>
      <c r="E269" s="3">
        <f>DEF!G71</f>
        <v>5909531.4241366107</v>
      </c>
      <c r="F269" s="3">
        <f>DEF!H71</f>
        <v>6520706.4545909567</v>
      </c>
      <c r="G269" s="3">
        <f>DEF!I71</f>
        <v>7295864.5466505401</v>
      </c>
      <c r="H269" s="3">
        <f>DEF!J71</f>
        <v>6788430.3099419028</v>
      </c>
      <c r="I269" s="3">
        <f>DEF!K71</f>
        <v>6193316.3810067782</v>
      </c>
      <c r="J269" s="3">
        <f>DEF!L71</f>
        <v>5750008.1611220641</v>
      </c>
      <c r="K269" s="3">
        <f>DEF!M71</f>
        <v>5517954.1100254189</v>
      </c>
      <c r="L269" s="3">
        <f>DEF!N71</f>
        <v>5313733.1661973782</v>
      </c>
      <c r="M269" s="3">
        <f>DEF!O71</f>
        <v>5711524.0925063621</v>
      </c>
      <c r="N269" s="30">
        <f>$N$261*SUM(D269:M269)/SUM($D$268:$M$270)</f>
        <v>1159167.2012429861</v>
      </c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78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78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78"/>
      <c r="AX269" s="3"/>
      <c r="AY269" s="3"/>
      <c r="AZ269" s="3"/>
      <c r="BA269" s="3"/>
      <c r="BB269" s="3"/>
      <c r="BC269" s="3"/>
      <c r="BD269" s="3"/>
      <c r="BE269" s="3"/>
    </row>
    <row r="270" spans="1:57" ht="15.75" customHeight="1">
      <c r="A270" s="61" t="s">
        <v>279</v>
      </c>
      <c r="B270" s="11">
        <v>1</v>
      </c>
      <c r="C270" s="118" t="s">
        <v>255</v>
      </c>
      <c r="D270" s="3">
        <f>D265</f>
        <v>203749.76916730066</v>
      </c>
      <c r="E270" s="3">
        <f t="shared" ref="E270:M270" si="426">E265</f>
        <v>778392.16023739078</v>
      </c>
      <c r="F270" s="3">
        <f t="shared" si="426"/>
        <v>267684.15186018654</v>
      </c>
      <c r="G270" s="3">
        <f t="shared" si="426"/>
        <v>42202.727335590127</v>
      </c>
      <c r="H270" s="3">
        <f t="shared" si="426"/>
        <v>23877.039878338674</v>
      </c>
      <c r="I270" s="3">
        <f t="shared" si="426"/>
        <v>24693.384665588648</v>
      </c>
      <c r="J270" s="3">
        <f t="shared" si="426"/>
        <v>179287.6953436108</v>
      </c>
      <c r="K270" s="3">
        <f t="shared" si="426"/>
        <v>576967.78995660576</v>
      </c>
      <c r="L270" s="3">
        <f t="shared" si="426"/>
        <v>887848.24094761256</v>
      </c>
      <c r="M270" s="3">
        <f t="shared" si="426"/>
        <v>1039968.3722927955</v>
      </c>
      <c r="N270" s="31">
        <f>$N$261*SUM(D270:M270)/SUM($D$268:$M$270)</f>
        <v>83478.181919977476</v>
      </c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78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78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78"/>
      <c r="AX270" s="3"/>
      <c r="AY270" s="3"/>
      <c r="AZ270" s="3"/>
      <c r="BA270" s="3"/>
      <c r="BB270" s="3"/>
      <c r="BC270" s="3"/>
      <c r="BD270" s="3"/>
      <c r="BE270" s="3"/>
    </row>
    <row r="271" spans="1:57" ht="15.75" customHeight="1">
      <c r="A271" s="61"/>
      <c r="B271" s="23"/>
      <c r="C271" s="118"/>
      <c r="D271" s="25"/>
      <c r="E271" s="25"/>
      <c r="F271" s="25"/>
      <c r="G271" s="25"/>
      <c r="H271" s="25"/>
      <c r="I271" s="25"/>
      <c r="J271" s="25"/>
      <c r="K271" s="25"/>
      <c r="L271" s="25"/>
      <c r="M271" s="7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78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78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78"/>
      <c r="AX271" s="3"/>
      <c r="AY271" s="3"/>
      <c r="AZ271" s="3"/>
      <c r="BA271" s="3"/>
      <c r="BB271" s="3"/>
      <c r="BC271" s="3"/>
      <c r="BD271" s="3"/>
      <c r="BE271" s="3"/>
    </row>
    <row r="272" spans="1:57" ht="15.75" customHeight="1">
      <c r="A272" s="61" t="s">
        <v>270</v>
      </c>
      <c r="B272" s="11">
        <v>2</v>
      </c>
      <c r="C272" s="118" t="s">
        <v>28</v>
      </c>
      <c r="D272" s="25"/>
      <c r="E272" s="25"/>
      <c r="F272" s="25"/>
      <c r="G272" s="25"/>
      <c r="H272" s="25"/>
      <c r="I272" s="25"/>
      <c r="J272" s="25"/>
      <c r="K272" s="25"/>
      <c r="L272" s="25"/>
      <c r="M272" s="7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78"/>
      <c r="Z272" s="3"/>
      <c r="AA272" s="3"/>
      <c r="AB272" s="3"/>
      <c r="AC272" s="3"/>
      <c r="AD272" s="3"/>
      <c r="AE272" s="3"/>
      <c r="AF272" s="3"/>
      <c r="AG272" s="32">
        <v>3495984</v>
      </c>
      <c r="AH272" s="3"/>
      <c r="AI272" s="3"/>
      <c r="AJ272" s="3"/>
      <c r="AK272" s="78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78"/>
      <c r="AX272" s="3"/>
      <c r="AY272" s="3"/>
      <c r="AZ272" s="3"/>
      <c r="BA272" s="3"/>
      <c r="BB272" s="3"/>
      <c r="BC272" s="3"/>
      <c r="BD272" s="3"/>
      <c r="BE272" s="3"/>
    </row>
    <row r="273" spans="1:57" ht="15.75" customHeight="1">
      <c r="A273" s="61" t="s">
        <v>280</v>
      </c>
      <c r="B273" s="11">
        <v>2</v>
      </c>
      <c r="C273" s="118" t="s">
        <v>255</v>
      </c>
      <c r="D273" s="55"/>
      <c r="M273" s="87"/>
      <c r="N273" s="3">
        <f>DEF!P11</f>
        <v>4736375.3174852291</v>
      </c>
      <c r="O273" s="3">
        <f>DEF!Q11</f>
        <v>6327143.0038342942</v>
      </c>
      <c r="P273" s="3">
        <f>DEF!R11+DEF!S11</f>
        <v>5862525.5450030342</v>
      </c>
      <c r="Q273" s="3">
        <f>DEF!T11+DEF!U11</f>
        <v>5760157.7235421054</v>
      </c>
      <c r="R273" s="3">
        <f>DEF!V11</f>
        <v>6289736.8248806037</v>
      </c>
      <c r="S273" s="3">
        <f>DEF!W11</f>
        <v>11623166.033157419</v>
      </c>
      <c r="T273" s="3">
        <f>DEF!X11</f>
        <v>11236577.369522907</v>
      </c>
      <c r="U273" s="3">
        <f>DEF!Y11</f>
        <v>9818451.1189114433</v>
      </c>
      <c r="V273" s="3">
        <f>DEF!Z11</f>
        <v>7927864.2180569349</v>
      </c>
      <c r="W273" s="3">
        <f>DEF!AA11</f>
        <v>5917292.4928542012</v>
      </c>
      <c r="X273" s="3">
        <f>DEF!AB11</f>
        <v>4781149.7587885298</v>
      </c>
      <c r="Y273" s="78">
        <f>DEF!AC11</f>
        <v>3918244.0876651211</v>
      </c>
      <c r="Z273" s="3"/>
      <c r="AA273" s="3"/>
      <c r="AB273" s="3"/>
      <c r="AC273" s="3"/>
      <c r="AD273" s="3"/>
      <c r="AE273" s="3"/>
      <c r="AF273" s="3"/>
      <c r="AG273" s="29">
        <f>$AG$272*SUM(N273:Y273)/SUM($N$273:$Y$276)</f>
        <v>1735141.9813699555</v>
      </c>
      <c r="AH273" s="3"/>
      <c r="AI273" s="3"/>
      <c r="AJ273" s="3"/>
      <c r="AK273" s="78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78"/>
      <c r="AX273" s="3"/>
      <c r="AY273" s="3"/>
      <c r="AZ273" s="3"/>
      <c r="BA273" s="3"/>
      <c r="BB273" s="3"/>
      <c r="BC273" s="3"/>
      <c r="BD273" s="3"/>
      <c r="BE273" s="3"/>
    </row>
    <row r="274" spans="1:57" ht="15.75" customHeight="1">
      <c r="A274" s="61" t="s">
        <v>281</v>
      </c>
      <c r="B274" s="11">
        <v>2</v>
      </c>
      <c r="C274" s="118" t="s">
        <v>255</v>
      </c>
      <c r="D274" s="55"/>
      <c r="M274" s="87"/>
      <c r="N274" s="3">
        <f>DEF!P21</f>
        <v>2473977.5401071939</v>
      </c>
      <c r="O274" s="3">
        <f>DEF!Q21</f>
        <v>2853666.1536936639</v>
      </c>
      <c r="P274" s="3">
        <f>DEF!R21+DEF!S21</f>
        <v>2663598.0809890712</v>
      </c>
      <c r="Q274" s="3">
        <f>DEF!T21+DEF!U21</f>
        <v>2482310.2677450422</v>
      </c>
      <c r="R274" s="3">
        <f>DEF!V21</f>
        <v>2429722.8251976478</v>
      </c>
      <c r="S274" s="3">
        <f>DEF!W21</f>
        <v>3137712.5357348532</v>
      </c>
      <c r="T274" s="3">
        <f>DEF!X21</f>
        <v>3034370.5412750486</v>
      </c>
      <c r="U274" s="3">
        <f>DEF!Y21</f>
        <v>2738967.0421114797</v>
      </c>
      <c r="V274" s="3">
        <f>DEF!Z21</f>
        <v>2464318.3777320776</v>
      </c>
      <c r="W274" s="3">
        <f>DEF!AA21</f>
        <v>2306720.0636557476</v>
      </c>
      <c r="X274" s="3">
        <f>DEF!AB21</f>
        <v>2223431.0638533179</v>
      </c>
      <c r="Y274" s="78">
        <f>DEF!AC21</f>
        <v>2434523.6534876674</v>
      </c>
      <c r="Z274" s="3"/>
      <c r="AA274" s="3"/>
      <c r="AB274" s="3"/>
      <c r="AC274" s="3"/>
      <c r="AD274" s="3"/>
      <c r="AE274" s="3"/>
      <c r="AF274" s="3"/>
      <c r="AG274" s="30">
        <f>$AG$272*SUM(N274:Y274)/SUM($N$273:$Y$276)</f>
        <v>643853.21364025294</v>
      </c>
      <c r="AH274" s="3"/>
      <c r="AI274" s="3"/>
      <c r="AJ274" s="3"/>
      <c r="AK274" s="78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78"/>
      <c r="AX274" s="3"/>
      <c r="AY274" s="3"/>
      <c r="AZ274" s="3"/>
      <c r="BA274" s="3"/>
      <c r="BB274" s="3"/>
      <c r="BC274" s="3"/>
      <c r="BD274" s="3"/>
      <c r="BE274" s="3"/>
    </row>
    <row r="275" spans="1:57" ht="15.75" customHeight="1">
      <c r="A275" s="61" t="s">
        <v>282</v>
      </c>
      <c r="B275" s="11">
        <v>2</v>
      </c>
      <c r="C275" s="118" t="s">
        <v>255</v>
      </c>
      <c r="D275" s="55"/>
      <c r="M275" s="87"/>
      <c r="N275" s="3">
        <f>DEF!P31</f>
        <v>3303569.036689322</v>
      </c>
      <c r="O275" s="3">
        <f>DEF!Q31</f>
        <v>3599167.4493445167</v>
      </c>
      <c r="P275" s="3">
        <f>DEF!R31+DEF!S31</f>
        <v>4041235.8232963951</v>
      </c>
      <c r="Q275" s="3">
        <f>DEF!T31+DEF!U31</f>
        <v>4446282.4585726811</v>
      </c>
      <c r="R275" s="3">
        <f>DEF!V31</f>
        <v>4261713.5387629876</v>
      </c>
      <c r="S275" s="3">
        <f>DEF!W31</f>
        <v>4413257.4732877277</v>
      </c>
      <c r="T275" s="3">
        <f>DEF!X31</f>
        <v>4014680.6558035752</v>
      </c>
      <c r="U275" s="3">
        <f>DEF!Y31</f>
        <v>3639491.8066082587</v>
      </c>
      <c r="V275" s="3">
        <f>DEF!Z31</f>
        <v>3433131.2511169077</v>
      </c>
      <c r="W275" s="3">
        <f>DEF!AA31</f>
        <v>3318359.5517199035</v>
      </c>
      <c r="X275" s="3">
        <f>DEF!AB31</f>
        <v>3193493.8703393159</v>
      </c>
      <c r="Y275" s="78">
        <f>DEF!AC31</f>
        <v>3396946.1896434817</v>
      </c>
      <c r="Z275" s="3"/>
      <c r="AA275" s="3"/>
      <c r="AB275" s="3"/>
      <c r="AC275" s="3"/>
      <c r="AD275" s="3"/>
      <c r="AE275" s="3"/>
      <c r="AF275" s="3"/>
      <c r="AG275" s="30">
        <f>$AG$272*SUM(N275:Y275)/SUM($N$273:$Y$276)</f>
        <v>928610.76471086429</v>
      </c>
      <c r="AH275" s="3"/>
      <c r="AI275" s="3"/>
      <c r="AJ275" s="3"/>
      <c r="AK275" s="78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78"/>
      <c r="AX275" s="3"/>
      <c r="AY275" s="3"/>
      <c r="AZ275" s="3"/>
      <c r="BA275" s="3"/>
      <c r="BB275" s="3"/>
      <c r="BC275" s="3"/>
      <c r="BD275" s="3"/>
      <c r="BE275" s="3"/>
    </row>
    <row r="276" spans="1:57" ht="15.75" customHeight="1">
      <c r="A276" s="61" t="s">
        <v>283</v>
      </c>
      <c r="B276" s="11">
        <v>2</v>
      </c>
      <c r="C276" s="118" t="s">
        <v>255</v>
      </c>
      <c r="D276" s="55"/>
      <c r="M276" s="87"/>
      <c r="N276" s="3">
        <f>DEF!P41</f>
        <v>1656622.2870433235</v>
      </c>
      <c r="O276" s="3">
        <f>DEF!Q41</f>
        <v>1874232.4897627519</v>
      </c>
      <c r="P276" s="3">
        <f>DEF!R41+DEF!S41</f>
        <v>1529367.4854615147</v>
      </c>
      <c r="Q276" s="3">
        <f>DEF!T41+DEF!U41</f>
        <v>930960.09463873017</v>
      </c>
      <c r="R276" s="3">
        <f>DEF!V41</f>
        <v>276969.36414541584</v>
      </c>
      <c r="S276" s="3">
        <f>DEF!W41</f>
        <v>43734.321818851728</v>
      </c>
      <c r="T276" s="3">
        <f>DEF!X41</f>
        <v>24738.802845585997</v>
      </c>
      <c r="U276" s="3">
        <f>DEF!Y41</f>
        <v>25604.482452677119</v>
      </c>
      <c r="V276" s="3">
        <f>DEF!Z41</f>
        <v>185578.27802688189</v>
      </c>
      <c r="W276" s="3">
        <f>DEF!AA41</f>
        <v>599298.97294981044</v>
      </c>
      <c r="X276" s="3">
        <f>DEF!AB41</f>
        <v>918823.0993529479</v>
      </c>
      <c r="Y276" s="78">
        <f>DEF!AC41</f>
        <v>1075214.4819846498</v>
      </c>
      <c r="Z276" s="3"/>
      <c r="AA276" s="3"/>
      <c r="AB276" s="3"/>
      <c r="AC276" s="3"/>
      <c r="AD276" s="3"/>
      <c r="AE276" s="3"/>
      <c r="AF276" s="3"/>
      <c r="AG276" s="30">
        <f>$AG$272*SUM(N276:Y276)/SUM($N$273:$Y$276)</f>
        <v>188378.04027892611</v>
      </c>
      <c r="AH276" s="3"/>
      <c r="AI276" s="3"/>
      <c r="AJ276" s="3"/>
      <c r="AK276" s="78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78"/>
      <c r="AX276" s="3"/>
      <c r="AY276" s="3"/>
      <c r="AZ276" s="3"/>
      <c r="BA276" s="3"/>
      <c r="BB276" s="3"/>
      <c r="BC276" s="3"/>
      <c r="BD276" s="3"/>
      <c r="BE276" s="3"/>
    </row>
    <row r="277" spans="1:57" ht="15.75" customHeight="1">
      <c r="A277" s="61" t="s">
        <v>275</v>
      </c>
      <c r="B277" s="11">
        <v>2</v>
      </c>
      <c r="C277" s="118" t="s">
        <v>255</v>
      </c>
      <c r="D277" s="55"/>
      <c r="M277" s="87"/>
      <c r="N277" s="3">
        <f>N273</f>
        <v>4736375.3174852291</v>
      </c>
      <c r="O277" s="3">
        <f t="shared" ref="O277:Y277" si="427">O273</f>
        <v>6327143.0038342942</v>
      </c>
      <c r="P277" s="3">
        <f t="shared" si="427"/>
        <v>5862525.5450030342</v>
      </c>
      <c r="Q277" s="3">
        <f t="shared" si="427"/>
        <v>5760157.7235421054</v>
      </c>
      <c r="R277" s="3">
        <f t="shared" si="427"/>
        <v>6289736.8248806037</v>
      </c>
      <c r="S277" s="3">
        <f t="shared" si="427"/>
        <v>11623166.033157419</v>
      </c>
      <c r="T277" s="3">
        <f t="shared" si="427"/>
        <v>11236577.369522907</v>
      </c>
      <c r="U277" s="3">
        <f t="shared" si="427"/>
        <v>9818451.1189114433</v>
      </c>
      <c r="V277" s="3">
        <f t="shared" si="427"/>
        <v>7927864.2180569349</v>
      </c>
      <c r="W277" s="3">
        <f t="shared" si="427"/>
        <v>5917292.4928542012</v>
      </c>
      <c r="X277" s="3">
        <f t="shared" si="427"/>
        <v>4781149.7587885298</v>
      </c>
      <c r="Y277" s="78">
        <f t="shared" si="427"/>
        <v>3918244.0876651211</v>
      </c>
      <c r="Z277" s="3"/>
      <c r="AA277" s="3"/>
      <c r="AB277" s="3"/>
      <c r="AC277" s="3"/>
      <c r="AD277" s="3"/>
      <c r="AE277" s="3"/>
      <c r="AF277" s="3"/>
      <c r="AG277" s="30">
        <f>$AG$272*SUM(N277:Y277)/SUM($N$277:$Y$278)</f>
        <v>1725246.3979814816</v>
      </c>
      <c r="AH277" s="3"/>
      <c r="AI277" s="3"/>
      <c r="AJ277" s="3"/>
      <c r="AK277" s="78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78"/>
      <c r="AX277" s="3"/>
      <c r="AY277" s="3"/>
      <c r="AZ277" s="3"/>
      <c r="BA277" s="3"/>
      <c r="BB277" s="3"/>
      <c r="BC277" s="3"/>
      <c r="BD277" s="3"/>
      <c r="BE277" s="3"/>
    </row>
    <row r="278" spans="1:57" ht="15.75" customHeight="1">
      <c r="A278" s="61" t="s">
        <v>276</v>
      </c>
      <c r="B278" s="11">
        <v>2</v>
      </c>
      <c r="C278" s="118" t="s">
        <v>255</v>
      </c>
      <c r="D278" s="55"/>
      <c r="M278" s="87"/>
      <c r="N278" s="3">
        <f>DEF!P61</f>
        <v>7346968.2925553005</v>
      </c>
      <c r="O278" s="3">
        <f>DEF!Q61</f>
        <v>8233133.1558979368</v>
      </c>
      <c r="P278" s="3">
        <f>DEF!R61+DEF!S61</f>
        <v>8225591.8060817849</v>
      </c>
      <c r="Q278" s="3">
        <f>DEF!T61+DEF!U61</f>
        <v>7965818.5534520904</v>
      </c>
      <c r="R278" s="3">
        <f>DEF!V61</f>
        <v>7111127.5822930885</v>
      </c>
      <c r="S278" s="3">
        <f>DEF!W61</f>
        <v>7708927.601787162</v>
      </c>
      <c r="T278" s="3">
        <f>DEF!X61</f>
        <v>7166815.0421744278</v>
      </c>
      <c r="U278" s="3">
        <f>DEF!Y61</f>
        <v>6554928.4160102922</v>
      </c>
      <c r="V278" s="3">
        <f>DEF!Z61</f>
        <v>6227384.2339550043</v>
      </c>
      <c r="W278" s="3">
        <f>DEF!AA61</f>
        <v>6378527.775480805</v>
      </c>
      <c r="X278" s="3">
        <f>DEF!AB61</f>
        <v>6466874.7646145457</v>
      </c>
      <c r="Y278" s="78">
        <f>DEF!AC61</f>
        <v>7032732.6177373733</v>
      </c>
      <c r="Z278" s="3"/>
      <c r="AA278" s="3"/>
      <c r="AB278" s="3"/>
      <c r="AC278" s="3"/>
      <c r="AD278" s="3"/>
      <c r="AE278" s="3"/>
      <c r="AF278" s="3"/>
      <c r="AG278" s="30">
        <f>$AG$272*SUM(N278:Y278)/SUM($N$277:$Y$278)</f>
        <v>1770737.6020185181</v>
      </c>
      <c r="AH278" s="3"/>
      <c r="AI278" s="3"/>
      <c r="AJ278" s="3"/>
      <c r="AK278" s="78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78"/>
      <c r="AX278" s="3"/>
      <c r="AY278" s="3"/>
      <c r="AZ278" s="3"/>
      <c r="BA278" s="3"/>
      <c r="BB278" s="3"/>
      <c r="BC278" s="3"/>
      <c r="BD278" s="3"/>
      <c r="BE278" s="3"/>
    </row>
    <row r="279" spans="1:57" ht="15.75" customHeight="1">
      <c r="A279" s="61" t="s">
        <v>277</v>
      </c>
      <c r="B279" s="11">
        <v>2</v>
      </c>
      <c r="C279" s="118" t="s">
        <v>255</v>
      </c>
      <c r="D279" s="55"/>
      <c r="M279" s="87"/>
      <c r="N279" s="3">
        <f>N273</f>
        <v>4736375.3174852291</v>
      </c>
      <c r="O279" s="3">
        <f t="shared" ref="O279:Y279" si="428">O273</f>
        <v>6327143.0038342942</v>
      </c>
      <c r="P279" s="3">
        <f t="shared" si="428"/>
        <v>5862525.5450030342</v>
      </c>
      <c r="Q279" s="3">
        <f t="shared" si="428"/>
        <v>5760157.7235421054</v>
      </c>
      <c r="R279" s="3">
        <f t="shared" si="428"/>
        <v>6289736.8248806037</v>
      </c>
      <c r="S279" s="3">
        <f t="shared" si="428"/>
        <v>11623166.033157419</v>
      </c>
      <c r="T279" s="3">
        <f t="shared" si="428"/>
        <v>11236577.369522907</v>
      </c>
      <c r="U279" s="3">
        <f t="shared" si="428"/>
        <v>9818451.1189114433</v>
      </c>
      <c r="V279" s="3">
        <f t="shared" si="428"/>
        <v>7927864.2180569349</v>
      </c>
      <c r="W279" s="3">
        <f t="shared" si="428"/>
        <v>5917292.4928542012</v>
      </c>
      <c r="X279" s="3">
        <f t="shared" si="428"/>
        <v>4781149.7587885298</v>
      </c>
      <c r="Y279" s="78">
        <f t="shared" si="428"/>
        <v>3918244.0876651211</v>
      </c>
      <c r="Z279" s="3"/>
      <c r="AA279" s="3"/>
      <c r="AB279" s="3"/>
      <c r="AC279" s="3"/>
      <c r="AD279" s="3"/>
      <c r="AE279" s="3"/>
      <c r="AF279" s="3"/>
      <c r="AG279" s="30">
        <f>$AG$272*SUM(N279:Y279)/SUM($N$279:$Y$281)</f>
        <v>1721538.8396420402</v>
      </c>
      <c r="AH279" s="3"/>
      <c r="AI279" s="3"/>
      <c r="AJ279" s="3"/>
      <c r="AK279" s="78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78"/>
      <c r="AX279" s="3"/>
      <c r="AY279" s="3"/>
      <c r="AZ279" s="3"/>
      <c r="BA279" s="3"/>
      <c r="BB279" s="3"/>
      <c r="BC279" s="3"/>
      <c r="BD279" s="3"/>
      <c r="BE279" s="3"/>
    </row>
    <row r="280" spans="1:57" ht="15.75" customHeight="1">
      <c r="A280" s="61" t="s">
        <v>278</v>
      </c>
      <c r="B280" s="11">
        <v>2</v>
      </c>
      <c r="C280" s="118" t="s">
        <v>255</v>
      </c>
      <c r="D280" s="55"/>
      <c r="M280" s="87"/>
      <c r="N280" s="3">
        <f>DEF!P71</f>
        <v>5786487.8430457497</v>
      </c>
      <c r="O280" s="3">
        <f>DEF!Q71</f>
        <v>6468246.96271093</v>
      </c>
      <c r="P280" s="3">
        <f>DEF!R71+DEF!S71</f>
        <v>6775879.6390392333</v>
      </c>
      <c r="Q280" s="3">
        <f>DEF!T71+DEF!U71</f>
        <v>7067613.5626763245</v>
      </c>
      <c r="R280" s="3">
        <f>DEF!V71</f>
        <v>6825405.7810799573</v>
      </c>
      <c r="S280" s="3">
        <f>DEF!W71</f>
        <v>7641133.9131388422</v>
      </c>
      <c r="T280" s="3">
        <f>DEF!X71</f>
        <v>7121736.2968017422</v>
      </c>
      <c r="U280" s="3">
        <f>DEF!Y71</f>
        <v>6512760.7787782112</v>
      </c>
      <c r="V280" s="3">
        <f>DEF!Z71</f>
        <v>6038940.1414107615</v>
      </c>
      <c r="W280" s="3">
        <f>DEF!AA71</f>
        <v>5802404.0387458848</v>
      </c>
      <c r="X280" s="3">
        <f>DEF!AB71</f>
        <v>5593220.7045006109</v>
      </c>
      <c r="Y280" s="78">
        <f>DEF!AC71</f>
        <v>6011303.0791174043</v>
      </c>
      <c r="Z280" s="3"/>
      <c r="AA280" s="3"/>
      <c r="AB280" s="3"/>
      <c r="AC280" s="3"/>
      <c r="AD280" s="3"/>
      <c r="AE280" s="3"/>
      <c r="AF280" s="3"/>
      <c r="AG280" s="30">
        <f t="shared" ref="AG280:AG281" si="429">$AG$272*SUM(N280:Y280)/SUM($N$279:$Y$281)</f>
        <v>1587543.9635926201</v>
      </c>
      <c r="AH280" s="3"/>
      <c r="AI280" s="3"/>
      <c r="AJ280" s="3"/>
      <c r="AK280" s="78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78"/>
      <c r="AX280" s="3"/>
      <c r="AY280" s="3"/>
      <c r="AZ280" s="3"/>
      <c r="BA280" s="3"/>
      <c r="BB280" s="3"/>
      <c r="BC280" s="3"/>
      <c r="BD280" s="3"/>
      <c r="BE280" s="3"/>
    </row>
    <row r="281" spans="1:57" ht="15.75" customHeight="1">
      <c r="A281" s="61" t="s">
        <v>279</v>
      </c>
      <c r="B281" s="11">
        <v>2</v>
      </c>
      <c r="C281" s="118" t="s">
        <v>255</v>
      </c>
      <c r="D281" s="55"/>
      <c r="M281" s="87"/>
      <c r="N281" s="3">
        <f>N276</f>
        <v>1656622.2870433235</v>
      </c>
      <c r="O281" s="3">
        <f t="shared" ref="O281:Y281" si="430">O276</f>
        <v>1874232.4897627519</v>
      </c>
      <c r="P281" s="3">
        <f t="shared" si="430"/>
        <v>1529367.4854615147</v>
      </c>
      <c r="Q281" s="3">
        <f t="shared" si="430"/>
        <v>930960.09463873017</v>
      </c>
      <c r="R281" s="3">
        <f t="shared" si="430"/>
        <v>276969.36414541584</v>
      </c>
      <c r="S281" s="3">
        <f t="shared" si="430"/>
        <v>43734.321818851728</v>
      </c>
      <c r="T281" s="3">
        <f t="shared" si="430"/>
        <v>24738.802845585997</v>
      </c>
      <c r="U281" s="3">
        <f t="shared" si="430"/>
        <v>25604.482452677119</v>
      </c>
      <c r="V281" s="3">
        <f t="shared" si="430"/>
        <v>185578.27802688189</v>
      </c>
      <c r="W281" s="3">
        <f t="shared" si="430"/>
        <v>599298.97294981044</v>
      </c>
      <c r="X281" s="3">
        <f t="shared" si="430"/>
        <v>918823.0993529479</v>
      </c>
      <c r="Y281" s="78">
        <f t="shared" si="430"/>
        <v>1075214.4819846498</v>
      </c>
      <c r="Z281" s="3"/>
      <c r="AA281" s="3"/>
      <c r="AB281" s="3"/>
      <c r="AC281" s="3"/>
      <c r="AD281" s="3"/>
      <c r="AE281" s="3"/>
      <c r="AF281" s="3"/>
      <c r="AG281" s="31">
        <f t="shared" si="429"/>
        <v>186901.19676533772</v>
      </c>
      <c r="AH281" s="3"/>
      <c r="AI281" s="3"/>
      <c r="AJ281" s="3"/>
      <c r="AK281" s="78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78"/>
      <c r="AX281" s="3"/>
      <c r="AY281" s="3"/>
      <c r="AZ281" s="3"/>
      <c r="BA281" s="3"/>
      <c r="BB281" s="3"/>
      <c r="BC281" s="3"/>
      <c r="BD281" s="3"/>
      <c r="BE281" s="3"/>
    </row>
    <row r="282" spans="1:57" ht="15.75" customHeight="1">
      <c r="A282" s="61"/>
      <c r="B282" s="11"/>
      <c r="C282" s="118"/>
      <c r="D282" s="25"/>
      <c r="E282" s="25"/>
      <c r="F282" s="25"/>
      <c r="G282" s="25"/>
      <c r="H282" s="25"/>
      <c r="I282" s="25"/>
      <c r="J282" s="25"/>
      <c r="K282" s="25"/>
      <c r="L282" s="25"/>
      <c r="M282" s="7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78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78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78"/>
      <c r="AX282" s="3"/>
      <c r="AY282" s="3"/>
      <c r="AZ282" s="3"/>
      <c r="BA282" s="3"/>
      <c r="BB282" s="3"/>
      <c r="BC282" s="3"/>
      <c r="BD282" s="3"/>
      <c r="BE282" s="3"/>
    </row>
    <row r="283" spans="1:57" ht="15.75" customHeight="1">
      <c r="A283" s="61" t="s">
        <v>270</v>
      </c>
      <c r="B283" s="11">
        <v>3</v>
      </c>
      <c r="C283" s="118" t="s">
        <v>28</v>
      </c>
      <c r="D283" s="25"/>
      <c r="E283" s="25"/>
      <c r="F283" s="25"/>
      <c r="G283" s="25"/>
      <c r="H283" s="25"/>
      <c r="I283" s="25"/>
      <c r="J283" s="25"/>
      <c r="K283" s="25"/>
      <c r="L283" s="25"/>
      <c r="M283" s="7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78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78"/>
      <c r="AL283" s="3"/>
      <c r="AM283" s="3"/>
      <c r="AN283" s="3"/>
      <c r="AO283" s="3"/>
      <c r="AP283" s="3"/>
      <c r="AQ283" s="3"/>
      <c r="AR283" s="3"/>
      <c r="AS283" s="32">
        <v>11745596.5</v>
      </c>
      <c r="AT283" s="3"/>
      <c r="AU283" s="3"/>
      <c r="AV283" s="3"/>
      <c r="AW283" s="78"/>
      <c r="AX283" s="3"/>
      <c r="AY283" s="3"/>
      <c r="AZ283" s="3"/>
      <c r="BA283" s="3"/>
      <c r="BB283" s="3"/>
      <c r="BC283" s="3"/>
      <c r="BD283" s="3"/>
      <c r="BE283" s="3"/>
    </row>
    <row r="284" spans="1:57" ht="15.75" customHeight="1">
      <c r="A284" s="61" t="s">
        <v>280</v>
      </c>
      <c r="B284" s="11">
        <v>3</v>
      </c>
      <c r="C284" s="118" t="s">
        <v>255</v>
      </c>
      <c r="D284" s="25"/>
      <c r="E284" s="25"/>
      <c r="F284" s="25"/>
      <c r="G284" s="25"/>
      <c r="H284" s="25"/>
      <c r="I284" s="25"/>
      <c r="J284" s="25"/>
      <c r="K284" s="25"/>
      <c r="L284" s="25"/>
      <c r="M284" s="7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78"/>
      <c r="Z284" s="3">
        <f>DEF!AD11</f>
        <v>4967982.7898944365</v>
      </c>
      <c r="AA284" s="3">
        <f>DEF!AE11</f>
        <v>6646763.6683107577</v>
      </c>
      <c r="AB284" s="3">
        <f>DEF!AF11</f>
        <v>6125456.1006957553</v>
      </c>
      <c r="AC284" s="3">
        <f>DEF!AG11</f>
        <v>5826256.4613851402</v>
      </c>
      <c r="AD284" s="3">
        <f>DEF!AH11</f>
        <v>6320783.6575482152</v>
      </c>
      <c r="AE284" s="3">
        <f>DEF!AI11</f>
        <v>11671725.220570888</v>
      </c>
      <c r="AF284" s="3">
        <f>DEF!AJ11</f>
        <v>11293107.693202751</v>
      </c>
      <c r="AG284" s="3">
        <f>DEF!AK11</f>
        <v>9864690.5734452177</v>
      </c>
      <c r="AH284" s="3">
        <f>DEF!AL11</f>
        <v>7963755.2104071965</v>
      </c>
      <c r="AI284" s="3">
        <f>DEF!AM11</f>
        <v>5949088.4739717813</v>
      </c>
      <c r="AJ284" s="3">
        <f>DEF!AN11</f>
        <v>4815128.5550453532</v>
      </c>
      <c r="AK284" s="78">
        <f>DEF!AO11</f>
        <v>3949602.8606778248</v>
      </c>
      <c r="AL284" s="3"/>
      <c r="AM284" s="3"/>
      <c r="AN284" s="3"/>
      <c r="AO284" s="3"/>
      <c r="AP284" s="3"/>
      <c r="AQ284" s="3"/>
      <c r="AR284" s="3"/>
      <c r="AS284" s="29">
        <f>$AS$283*SUM(Z284:AK284)/SUM($Z$284:$AK$287)</f>
        <v>5836328.8654791079</v>
      </c>
      <c r="AT284" s="3"/>
      <c r="AU284" s="3"/>
      <c r="AV284" s="3"/>
      <c r="AW284" s="78"/>
      <c r="AX284" s="3"/>
      <c r="AY284" s="3"/>
      <c r="AZ284" s="3"/>
      <c r="BA284" s="3"/>
      <c r="BB284" s="3"/>
      <c r="BC284" s="3"/>
      <c r="BD284" s="3"/>
      <c r="BE284" s="3"/>
    </row>
    <row r="285" spans="1:57" ht="15.75" customHeight="1">
      <c r="A285" s="61" t="s">
        <v>281</v>
      </c>
      <c r="B285" s="11">
        <v>3</v>
      </c>
      <c r="C285" s="118" t="s">
        <v>255</v>
      </c>
      <c r="D285" s="25"/>
      <c r="E285" s="25"/>
      <c r="F285" s="25"/>
      <c r="G285" s="25"/>
      <c r="H285" s="25"/>
      <c r="I285" s="25"/>
      <c r="J285" s="25"/>
      <c r="K285" s="25"/>
      <c r="L285" s="25"/>
      <c r="M285" s="7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78"/>
      <c r="Z285" s="3">
        <f>DEF!AD21</f>
        <v>2610781.3640979729</v>
      </c>
      <c r="AA285" s="3">
        <f>DEF!AE21</f>
        <v>3015696.6670128969</v>
      </c>
      <c r="AB285" s="3">
        <f>DEF!AF21</f>
        <v>2802562.4809968402</v>
      </c>
      <c r="AC285" s="3">
        <f>DEF!AG21</f>
        <v>2536127.8425862561</v>
      </c>
      <c r="AD285" s="3">
        <f>DEF!AH21</f>
        <v>2467687.2443413609</v>
      </c>
      <c r="AE285" s="3">
        <f>DEF!AI21</f>
        <v>3186178.8032448068</v>
      </c>
      <c r="AF285" s="3">
        <f>DEF!AJ21</f>
        <v>3076118.7474326128</v>
      </c>
      <c r="AG285" s="3">
        <f>DEF!AK21</f>
        <v>2770583.3080896805</v>
      </c>
      <c r="AH285" s="3">
        <f>DEF!AL21</f>
        <v>2496001.7583730952</v>
      </c>
      <c r="AI285" s="3">
        <f>DEF!AM21</f>
        <v>2328500.2530979905</v>
      </c>
      <c r="AJ285" s="3">
        <f>DEF!AN21</f>
        <v>2243602.3047934719</v>
      </c>
      <c r="AK285" s="78">
        <f>DEF!AO21</f>
        <v>2460644.6255908753</v>
      </c>
      <c r="AL285" s="3"/>
      <c r="AM285" s="3"/>
      <c r="AN285" s="3"/>
      <c r="AO285" s="3"/>
      <c r="AP285" s="3"/>
      <c r="AQ285" s="3"/>
      <c r="AR285" s="3"/>
      <c r="AS285" s="30">
        <f>$AS$283*SUM(Z285:AK285)/SUM($Z$284:$AK$287)</f>
        <v>2186682.8165388908</v>
      </c>
      <c r="AT285" s="3"/>
      <c r="AU285" s="3"/>
      <c r="AV285" s="3"/>
      <c r="AW285" s="78"/>
      <c r="AX285" s="3"/>
      <c r="AY285" s="3"/>
      <c r="AZ285" s="3"/>
      <c r="BA285" s="3"/>
      <c r="BB285" s="3"/>
      <c r="BC285" s="3"/>
      <c r="BD285" s="3"/>
      <c r="BE285" s="3"/>
    </row>
    <row r="286" spans="1:57" ht="15.75" customHeight="1">
      <c r="A286" s="61" t="s">
        <v>282</v>
      </c>
      <c r="B286" s="11">
        <v>3</v>
      </c>
      <c r="C286" s="118" t="s">
        <v>255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7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78"/>
      <c r="Z286" s="3">
        <f>DEF!AD31</f>
        <v>3334119.0601985035</v>
      </c>
      <c r="AA286" s="3">
        <f>DEF!AE31</f>
        <v>3655725.6104104579</v>
      </c>
      <c r="AB286" s="3">
        <f>DEF!AF31</f>
        <v>4084094.0814278619</v>
      </c>
      <c r="AC286" s="3">
        <f>DEF!AG31</f>
        <v>4408653.1991731301</v>
      </c>
      <c r="AD286" s="3">
        <f>DEF!AH31</f>
        <v>4195549.9495767131</v>
      </c>
      <c r="AE286" s="3">
        <f>DEF!AI31</f>
        <v>4348771.5193401445</v>
      </c>
      <c r="AF286" s="3">
        <f>DEF!AJ31</f>
        <v>3952295.3074044338</v>
      </c>
      <c r="AG286" s="3">
        <f>DEF!AK31</f>
        <v>3659767.5269793351</v>
      </c>
      <c r="AH286" s="3">
        <f>DEF!AL31</f>
        <v>3471418.9602371706</v>
      </c>
      <c r="AI286" s="3">
        <f>DEF!AM31</f>
        <v>3355644.490503273</v>
      </c>
      <c r="AJ286" s="3">
        <f>DEF!AN31</f>
        <v>3238346.312338464</v>
      </c>
      <c r="AK286" s="78">
        <f>DEF!AO31</f>
        <v>3454144.5352127827</v>
      </c>
      <c r="AL286" s="3"/>
      <c r="AM286" s="3"/>
      <c r="AN286" s="3"/>
      <c r="AO286" s="3"/>
      <c r="AP286" s="3"/>
      <c r="AQ286" s="3"/>
      <c r="AR286" s="3"/>
      <c r="AS286" s="30">
        <f>$AS$283*SUM(Z286:AK286)/SUM($Z$284:$AK$287)</f>
        <v>3086387.5929386006</v>
      </c>
      <c r="AT286" s="3"/>
      <c r="AU286" s="3"/>
      <c r="AV286" s="3"/>
      <c r="AW286" s="78"/>
      <c r="AX286" s="3"/>
      <c r="AY286" s="3"/>
      <c r="AZ286" s="3"/>
      <c r="BA286" s="3"/>
      <c r="BB286" s="3"/>
      <c r="BC286" s="3"/>
      <c r="BD286" s="3"/>
      <c r="BE286" s="3"/>
    </row>
    <row r="287" spans="1:57" ht="15.75" customHeight="1">
      <c r="A287" s="61" t="s">
        <v>283</v>
      </c>
      <c r="B287" s="11">
        <v>3</v>
      </c>
      <c r="C287" s="118" t="s">
        <v>255</v>
      </c>
      <c r="D287" s="25"/>
      <c r="E287" s="25"/>
      <c r="F287" s="25"/>
      <c r="G287" s="25"/>
      <c r="H287" s="25"/>
      <c r="I287" s="25"/>
      <c r="J287" s="25"/>
      <c r="K287" s="25"/>
      <c r="L287" s="25"/>
      <c r="M287" s="75"/>
      <c r="N287" s="55"/>
      <c r="Y287" s="87"/>
      <c r="Z287" s="3">
        <f>DEF!AD41</f>
        <v>1716734.3874644544</v>
      </c>
      <c r="AA287" s="3">
        <f>DEF!AE41</f>
        <v>1940369.6438499813</v>
      </c>
      <c r="AB287" s="3">
        <f>DEF!AF41</f>
        <v>1575964.6487536938</v>
      </c>
      <c r="AC287" s="3">
        <f>DEF!AG41</f>
        <v>933600.97082143417</v>
      </c>
      <c r="AD287" s="3">
        <f>DEF!AH41</f>
        <v>276701.50209111662</v>
      </c>
      <c r="AE287" s="3">
        <f>DEF!AI41</f>
        <v>43649.598219822568</v>
      </c>
      <c r="AF287" s="3">
        <f>DEF!AJ41</f>
        <v>24681.203770276134</v>
      </c>
      <c r="AG287" s="3">
        <f>DEF!AK41</f>
        <v>25520.061156770309</v>
      </c>
      <c r="AH287" s="3">
        <f>DEF!AL41</f>
        <v>185181.74324477318</v>
      </c>
      <c r="AI287" s="3">
        <f>DEF!AM41</f>
        <v>597211.63132575923</v>
      </c>
      <c r="AJ287" s="3">
        <f>DEF!AN41</f>
        <v>915981.74458107958</v>
      </c>
      <c r="AK287" s="78">
        <f>DEF!AO41</f>
        <v>1072932.9697736483</v>
      </c>
      <c r="AL287" s="3"/>
      <c r="AM287" s="3"/>
      <c r="AN287" s="3"/>
      <c r="AO287" s="3"/>
      <c r="AP287" s="3"/>
      <c r="AQ287" s="3"/>
      <c r="AR287" s="3"/>
      <c r="AS287" s="30">
        <f>$AS$283*SUM(Z287:AK287)/SUM($Z$284:$AK$287)</f>
        <v>636197.22504340066</v>
      </c>
      <c r="AT287" s="3"/>
      <c r="AU287" s="3"/>
      <c r="AV287" s="3"/>
      <c r="AW287" s="78"/>
      <c r="AX287" s="3"/>
      <c r="AY287" s="3"/>
      <c r="AZ287" s="3"/>
      <c r="BA287" s="3"/>
      <c r="BB287" s="3"/>
      <c r="BC287" s="3"/>
      <c r="BD287" s="3"/>
      <c r="BE287" s="3"/>
    </row>
    <row r="288" spans="1:57" ht="15.75" customHeight="1">
      <c r="A288" s="61" t="s">
        <v>275</v>
      </c>
      <c r="B288" s="11">
        <v>3</v>
      </c>
      <c r="C288" s="118" t="s">
        <v>255</v>
      </c>
      <c r="D288" s="25"/>
      <c r="E288" s="25"/>
      <c r="F288" s="25"/>
      <c r="G288" s="25"/>
      <c r="H288" s="25"/>
      <c r="I288" s="25"/>
      <c r="J288" s="25"/>
      <c r="K288" s="25"/>
      <c r="L288" s="25"/>
      <c r="M288" s="75"/>
      <c r="N288" s="55"/>
      <c r="Y288" s="87"/>
      <c r="Z288" s="3">
        <f>Z284</f>
        <v>4967982.7898944365</v>
      </c>
      <c r="AA288" s="3">
        <f t="shared" ref="AA288:AK288" si="431">AA284</f>
        <v>6646763.6683107577</v>
      </c>
      <c r="AB288" s="3">
        <f t="shared" si="431"/>
        <v>6125456.1006957553</v>
      </c>
      <c r="AC288" s="3">
        <f t="shared" si="431"/>
        <v>5826256.4613851402</v>
      </c>
      <c r="AD288" s="3">
        <f t="shared" si="431"/>
        <v>6320783.6575482152</v>
      </c>
      <c r="AE288" s="3">
        <f t="shared" si="431"/>
        <v>11671725.220570888</v>
      </c>
      <c r="AF288" s="3">
        <f t="shared" si="431"/>
        <v>11293107.693202751</v>
      </c>
      <c r="AG288" s="3">
        <f t="shared" si="431"/>
        <v>9864690.5734452177</v>
      </c>
      <c r="AH288" s="3">
        <f t="shared" si="431"/>
        <v>7963755.2104071965</v>
      </c>
      <c r="AI288" s="3">
        <f t="shared" si="431"/>
        <v>5949088.4739717813</v>
      </c>
      <c r="AJ288" s="3">
        <f t="shared" si="431"/>
        <v>4815128.5550453532</v>
      </c>
      <c r="AK288" s="78">
        <f t="shared" si="431"/>
        <v>3949602.8606778248</v>
      </c>
      <c r="AL288" s="3"/>
      <c r="AM288" s="3"/>
      <c r="AN288" s="3"/>
      <c r="AO288" s="3"/>
      <c r="AP288" s="3"/>
      <c r="AQ288" s="3"/>
      <c r="AR288" s="3"/>
      <c r="AS288" s="30">
        <f>$AS$283*SUM(Z288:AK288)/SUM($Z$288:$AK$289)</f>
        <v>5777226.7160495296</v>
      </c>
      <c r="AT288" s="3"/>
      <c r="AU288" s="3"/>
      <c r="AV288" s="3"/>
      <c r="AW288" s="78"/>
      <c r="AX288" s="3"/>
      <c r="AY288" s="3"/>
      <c r="AZ288" s="3"/>
      <c r="BA288" s="3"/>
      <c r="BB288" s="3"/>
      <c r="BC288" s="3"/>
      <c r="BD288" s="3"/>
      <c r="BE288" s="3"/>
    </row>
    <row r="289" spans="1:57" ht="15.75" customHeight="1">
      <c r="A289" s="61" t="s">
        <v>276</v>
      </c>
      <c r="B289" s="11">
        <v>3</v>
      </c>
      <c r="C289" s="118" t="s">
        <v>255</v>
      </c>
      <c r="D289" s="25"/>
      <c r="E289" s="25"/>
      <c r="F289" s="25"/>
      <c r="G289" s="25"/>
      <c r="H289" s="25"/>
      <c r="I289" s="25"/>
      <c r="J289" s="25"/>
      <c r="K289" s="25"/>
      <c r="L289" s="25"/>
      <c r="M289" s="75"/>
      <c r="N289" s="55"/>
      <c r="Y289" s="87"/>
      <c r="Z289" s="3">
        <f>DEF!AD61</f>
        <v>7716046.4670026312</v>
      </c>
      <c r="AA289" s="3">
        <f>DEF!AE61</f>
        <v>8656630.6302652676</v>
      </c>
      <c r="AB289" s="3">
        <f>DEF!AF61</f>
        <v>8609287.799805196</v>
      </c>
      <c r="AC289" s="3">
        <f>DEF!AG61</f>
        <v>8098853.9850754747</v>
      </c>
      <c r="AD289" s="3">
        <f>DEF!AH61</f>
        <v>7189338.1855020393</v>
      </c>
      <c r="AE289" s="3">
        <f>DEF!AI61</f>
        <v>7791550.8523576306</v>
      </c>
      <c r="AF289" s="3">
        <f>DEF!AJ61</f>
        <v>7233662.9604710629</v>
      </c>
      <c r="AG289" s="3">
        <f>DEF!AK61</f>
        <v>6609668.4378026426</v>
      </c>
      <c r="AH289" s="3">
        <f>DEF!AL61</f>
        <v>6288507.5203159945</v>
      </c>
      <c r="AI289" s="3">
        <f>DEF!AM61</f>
        <v>6422862.22989354</v>
      </c>
      <c r="AJ289" s="3">
        <f>DEF!AN61</f>
        <v>6511255.034632029</v>
      </c>
      <c r="AK289" s="78">
        <f>DEF!AO61</f>
        <v>7092001.0021810522</v>
      </c>
      <c r="AL289" s="3"/>
      <c r="AM289" s="3"/>
      <c r="AN289" s="3"/>
      <c r="AO289" s="3"/>
      <c r="AP289" s="3"/>
      <c r="AQ289" s="3"/>
      <c r="AR289" s="3"/>
      <c r="AS289" s="30">
        <f>$AS$283*SUM(Z289:AK289)/SUM($Z$288:$AK$289)</f>
        <v>5968369.7839504713</v>
      </c>
      <c r="AT289" s="3"/>
      <c r="AU289" s="3"/>
      <c r="AV289" s="3"/>
      <c r="AW289" s="78"/>
      <c r="AX289" s="3"/>
      <c r="AY289" s="3"/>
      <c r="AZ289" s="3"/>
      <c r="BA289" s="3"/>
      <c r="BB289" s="3"/>
      <c r="BC289" s="3"/>
      <c r="BD289" s="3"/>
      <c r="BE289" s="3"/>
    </row>
    <row r="290" spans="1:57" ht="15.75" customHeight="1">
      <c r="A290" s="61" t="s">
        <v>277</v>
      </c>
      <c r="B290" s="11">
        <v>3</v>
      </c>
      <c r="C290" s="118" t="s">
        <v>255</v>
      </c>
      <c r="D290" s="25"/>
      <c r="E290" s="25"/>
      <c r="F290" s="25"/>
      <c r="G290" s="25"/>
      <c r="H290" s="25"/>
      <c r="I290" s="25"/>
      <c r="J290" s="25"/>
      <c r="K290" s="25"/>
      <c r="L290" s="25"/>
      <c r="M290" s="75"/>
      <c r="N290" s="55"/>
      <c r="Y290" s="87"/>
      <c r="Z290" s="3">
        <f>Z284</f>
        <v>4967982.7898944365</v>
      </c>
      <c r="AA290" s="3">
        <f t="shared" ref="AA290:AK290" si="432">AA284</f>
        <v>6646763.6683107577</v>
      </c>
      <c r="AB290" s="3">
        <f t="shared" si="432"/>
        <v>6125456.1006957553</v>
      </c>
      <c r="AC290" s="3">
        <f t="shared" si="432"/>
        <v>5826256.4613851402</v>
      </c>
      <c r="AD290" s="3">
        <f t="shared" si="432"/>
        <v>6320783.6575482152</v>
      </c>
      <c r="AE290" s="3">
        <f t="shared" si="432"/>
        <v>11671725.220570888</v>
      </c>
      <c r="AF290" s="3">
        <f t="shared" si="432"/>
        <v>11293107.693202751</v>
      </c>
      <c r="AG290" s="3">
        <f t="shared" si="432"/>
        <v>9864690.5734452177</v>
      </c>
      <c r="AH290" s="3">
        <f t="shared" si="432"/>
        <v>7963755.2104071965</v>
      </c>
      <c r="AI290" s="3">
        <f t="shared" si="432"/>
        <v>5949088.4739717813</v>
      </c>
      <c r="AJ290" s="3">
        <f t="shared" si="432"/>
        <v>4815128.5550453532</v>
      </c>
      <c r="AK290" s="78">
        <f t="shared" si="432"/>
        <v>3949602.8606778248</v>
      </c>
      <c r="AL290" s="3"/>
      <c r="AM290" s="3"/>
      <c r="AN290" s="3"/>
      <c r="AO290" s="3"/>
      <c r="AP290" s="3"/>
      <c r="AQ290" s="3"/>
      <c r="AR290" s="3"/>
      <c r="AS290" s="30">
        <f>$AS$283*SUM(Z290:AK290)/SUM($Z$290:$AK$292)</f>
        <v>5760728.2696436234</v>
      </c>
      <c r="AT290" s="3"/>
      <c r="AU290" s="3"/>
      <c r="AV290" s="3"/>
      <c r="AW290" s="78"/>
      <c r="AX290" s="3"/>
      <c r="AY290" s="3"/>
      <c r="AZ290" s="3"/>
      <c r="BA290" s="3"/>
      <c r="BB290" s="3"/>
      <c r="BC290" s="3"/>
      <c r="BD290" s="3"/>
      <c r="BE290" s="3"/>
    </row>
    <row r="291" spans="1:57" ht="15.75" customHeight="1">
      <c r="A291" s="61" t="s">
        <v>278</v>
      </c>
      <c r="B291" s="11">
        <v>3</v>
      </c>
      <c r="C291" s="118" t="s">
        <v>255</v>
      </c>
      <c r="D291" s="25"/>
      <c r="E291" s="25"/>
      <c r="F291" s="25"/>
      <c r="G291" s="25"/>
      <c r="H291" s="25"/>
      <c r="I291" s="25"/>
      <c r="J291" s="25"/>
      <c r="K291" s="25"/>
      <c r="L291" s="25"/>
      <c r="M291" s="75"/>
      <c r="N291" s="55"/>
      <c r="Y291" s="87"/>
      <c r="Z291" s="3">
        <f>DEF!AD71</f>
        <v>6095697.7804649202</v>
      </c>
      <c r="AA291" s="3">
        <f>DEF!AE71</f>
        <v>6825283.2045229273</v>
      </c>
      <c r="AB291" s="3">
        <f>DEF!AF71</f>
        <v>7117914.1712331306</v>
      </c>
      <c r="AC291" s="3">
        <f>DEF!AG71</f>
        <v>7210073.2419309067</v>
      </c>
      <c r="AD291" s="3">
        <f>DEF!AH71</f>
        <v>6920829.1854338693</v>
      </c>
      <c r="AE291" s="3">
        <f>DEF!AI71</f>
        <v>7747056.4471677206</v>
      </c>
      <c r="AF291" s="3">
        <f>DEF!AJ71</f>
        <v>7208741.2998986421</v>
      </c>
      <c r="AG291" s="3">
        <f>DEF!AK71</f>
        <v>6585927.3264873717</v>
      </c>
      <c r="AH291" s="3">
        <f>DEF!AL71</f>
        <v>6116050.2641841518</v>
      </c>
      <c r="AI291" s="3">
        <f>DEF!AM71</f>
        <v>5857723.2742994912</v>
      </c>
      <c r="AJ291" s="3">
        <f>DEF!AN71</f>
        <v>5645383.7939538425</v>
      </c>
      <c r="AK291" s="78">
        <f>DEF!AO71</f>
        <v>6077677.1057545692</v>
      </c>
      <c r="AL291" s="3"/>
      <c r="AM291" s="3"/>
      <c r="AN291" s="3"/>
      <c r="AO291" s="3"/>
      <c r="AP291" s="3"/>
      <c r="AQ291" s="3"/>
      <c r="AR291" s="3"/>
      <c r="AS291" s="30">
        <f t="shared" ref="AS291:AS292" si="433">$AS$283*SUM(Z291:AK291)/SUM($Z$290:$AK$292)</f>
        <v>5356911.9544422561</v>
      </c>
      <c r="AT291" s="3"/>
      <c r="AU291" s="3"/>
      <c r="AV291" s="3"/>
      <c r="AW291" s="78"/>
      <c r="AX291" s="3"/>
      <c r="AY291" s="3"/>
      <c r="AZ291" s="3"/>
      <c r="BA291" s="3"/>
      <c r="BB291" s="3"/>
      <c r="BC291" s="3"/>
      <c r="BD291" s="3"/>
      <c r="BE291" s="3"/>
    </row>
    <row r="292" spans="1:57" ht="15.75" customHeight="1">
      <c r="A292" s="61" t="s">
        <v>279</v>
      </c>
      <c r="B292" s="11">
        <v>3</v>
      </c>
      <c r="C292" s="118" t="s">
        <v>255</v>
      </c>
      <c r="D292" s="25"/>
      <c r="E292" s="25"/>
      <c r="F292" s="25"/>
      <c r="G292" s="25"/>
      <c r="H292" s="25"/>
      <c r="I292" s="25"/>
      <c r="J292" s="25"/>
      <c r="K292" s="25"/>
      <c r="L292" s="25"/>
      <c r="M292" s="75"/>
      <c r="N292" s="55"/>
      <c r="Y292" s="87"/>
      <c r="Z292" s="3">
        <f>Z287</f>
        <v>1716734.3874644544</v>
      </c>
      <c r="AA292" s="3">
        <f t="shared" ref="AA292:AK292" si="434">AA287</f>
        <v>1940369.6438499813</v>
      </c>
      <c r="AB292" s="3">
        <f t="shared" si="434"/>
        <v>1575964.6487536938</v>
      </c>
      <c r="AC292" s="3">
        <f t="shared" si="434"/>
        <v>933600.97082143417</v>
      </c>
      <c r="AD292" s="3">
        <f t="shared" si="434"/>
        <v>276701.50209111662</v>
      </c>
      <c r="AE292" s="3">
        <f t="shared" si="434"/>
        <v>43649.598219822568</v>
      </c>
      <c r="AF292" s="3">
        <f t="shared" si="434"/>
        <v>24681.203770276134</v>
      </c>
      <c r="AG292" s="3">
        <f t="shared" si="434"/>
        <v>25520.061156770309</v>
      </c>
      <c r="AH292" s="3">
        <f t="shared" si="434"/>
        <v>185181.74324477318</v>
      </c>
      <c r="AI292" s="3">
        <f t="shared" si="434"/>
        <v>597211.63132575923</v>
      </c>
      <c r="AJ292" s="3">
        <f t="shared" si="434"/>
        <v>915981.74458107958</v>
      </c>
      <c r="AK292" s="78">
        <f t="shared" si="434"/>
        <v>1072932.9697736483</v>
      </c>
      <c r="AL292" s="3"/>
      <c r="AM292" s="3"/>
      <c r="AN292" s="3"/>
      <c r="AO292" s="3"/>
      <c r="AP292" s="3"/>
      <c r="AQ292" s="3"/>
      <c r="AR292" s="3"/>
      <c r="AS292" s="31">
        <f t="shared" si="433"/>
        <v>627956.27591412049</v>
      </c>
      <c r="AT292" s="3"/>
      <c r="AU292" s="3"/>
      <c r="AV292" s="3"/>
      <c r="AW292" s="78"/>
      <c r="AX292" s="3"/>
      <c r="AY292" s="3"/>
      <c r="AZ292" s="3"/>
      <c r="BA292" s="3"/>
      <c r="BB292" s="3"/>
      <c r="BC292" s="3"/>
      <c r="BD292" s="3"/>
      <c r="BE292" s="3"/>
    </row>
    <row r="293" spans="1:57" ht="15.75" customHeight="1">
      <c r="A293" s="61"/>
      <c r="B293" s="11"/>
      <c r="C293" s="118"/>
      <c r="D293" s="25"/>
      <c r="E293" s="25"/>
      <c r="F293" s="25"/>
      <c r="G293" s="25"/>
      <c r="H293" s="25"/>
      <c r="I293" s="25"/>
      <c r="J293" s="25"/>
      <c r="K293" s="25"/>
      <c r="L293" s="25"/>
      <c r="M293" s="7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78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78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78"/>
      <c r="AX293" s="3"/>
      <c r="AY293" s="3"/>
      <c r="AZ293" s="3"/>
      <c r="BA293" s="3"/>
      <c r="BB293" s="3"/>
      <c r="BC293" s="3"/>
      <c r="BD293" s="3"/>
      <c r="BE293" s="3"/>
    </row>
    <row r="294" spans="1:57" ht="15.75" customHeight="1">
      <c r="A294" s="61" t="s">
        <v>270</v>
      </c>
      <c r="B294" s="11">
        <v>4</v>
      </c>
      <c r="C294" s="118" t="s">
        <v>29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7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78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78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78"/>
      <c r="AX294" s="3"/>
      <c r="AY294" s="3"/>
      <c r="AZ294" s="3"/>
      <c r="BA294" s="3"/>
      <c r="BB294" s="3"/>
      <c r="BC294" s="3"/>
      <c r="BD294" s="3"/>
      <c r="BE294" s="32">
        <v>13198.73</v>
      </c>
    </row>
    <row r="295" spans="1:57" ht="15.75" customHeight="1">
      <c r="A295" s="61" t="s">
        <v>280</v>
      </c>
      <c r="B295" s="11">
        <v>4</v>
      </c>
      <c r="C295" s="118" t="s">
        <v>255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7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78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78"/>
      <c r="AL295" s="3">
        <f>DEF!AP11</f>
        <v>5003658.9265008578</v>
      </c>
      <c r="AM295" s="3">
        <f>DEF!AQ11</f>
        <v>6685276.6684967121</v>
      </c>
      <c r="AN295" s="3">
        <f>DEF!AR11</f>
        <v>6162270.194122307</v>
      </c>
      <c r="AO295" s="3">
        <f>DEF!AS11</f>
        <v>5865829.8095315062</v>
      </c>
      <c r="AP295" s="3">
        <f>DEF!AT11</f>
        <v>6367822.5379861239</v>
      </c>
      <c r="AQ295" s="3">
        <f>DEF!AU11</f>
        <v>11763868.712054797</v>
      </c>
      <c r="AR295" s="3">
        <f>DEF!AV11</f>
        <v>11389763.052544441</v>
      </c>
      <c r="AS295" s="3">
        <f>DEF!AW11</f>
        <v>9949143.6994773205</v>
      </c>
      <c r="AT295" s="3">
        <f>DEF!AX11</f>
        <v>8029874.0672163879</v>
      </c>
      <c r="AU295" s="3">
        <f>DEF!AY11</f>
        <v>5995327.189172131</v>
      </c>
      <c r="AV295" s="3">
        <f>DEF!AZ11</f>
        <v>4855903.1105535412</v>
      </c>
      <c r="AW295" s="78">
        <f>DEF!BA11</f>
        <v>3986169.8851897349</v>
      </c>
      <c r="AX295" s="3"/>
      <c r="AY295" s="3"/>
      <c r="AZ295" s="3"/>
      <c r="BA295" s="3"/>
      <c r="BB295" s="3"/>
      <c r="BC295" s="3"/>
      <c r="BD295" s="3"/>
      <c r="BE295" s="29">
        <f>$BE$294*SUM(AL295:AW295)/SUM($AL$295:$AW$298)</f>
        <v>6576.6311893417342</v>
      </c>
    </row>
    <row r="296" spans="1:57" ht="15.75" customHeight="1">
      <c r="A296" s="61" t="s">
        <v>281</v>
      </c>
      <c r="B296" s="11">
        <v>4</v>
      </c>
      <c r="C296" s="118" t="s">
        <v>255</v>
      </c>
      <c r="D296" s="25"/>
      <c r="E296" s="25"/>
      <c r="F296" s="25"/>
      <c r="G296" s="25"/>
      <c r="H296" s="25"/>
      <c r="I296" s="25"/>
      <c r="J296" s="25"/>
      <c r="K296" s="25"/>
      <c r="L296" s="25"/>
      <c r="M296" s="7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78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78"/>
      <c r="AL296" s="3">
        <f>DEF!AP21</f>
        <v>2636526.6421903055</v>
      </c>
      <c r="AM296" s="3">
        <f>DEF!AQ21</f>
        <v>3041751.5106298458</v>
      </c>
      <c r="AN296" s="3">
        <f>DEF!AR21</f>
        <v>2829849.6639987668</v>
      </c>
      <c r="AO296" s="3">
        <f>DEF!AS21</f>
        <v>2560945.6741366307</v>
      </c>
      <c r="AP296" s="3">
        <f>DEF!AT21</f>
        <v>2491554.12673464</v>
      </c>
      <c r="AQ296" s="3">
        <f>DEF!AU21</f>
        <v>3215035.3638346149</v>
      </c>
      <c r="AR296" s="3">
        <f>DEF!AV21</f>
        <v>3107237.3365242286</v>
      </c>
      <c r="AS296" s="3">
        <f>DEF!AW21</f>
        <v>2803863.5880667334</v>
      </c>
      <c r="AT296" s="3">
        <f>DEF!AX21</f>
        <v>2526188.2863854035</v>
      </c>
      <c r="AU296" s="3">
        <f>DEF!AY21</f>
        <v>2357851.0966244359</v>
      </c>
      <c r="AV296" s="3">
        <f>DEF!AZ21</f>
        <v>2270049.0429150071</v>
      </c>
      <c r="AW296" s="78">
        <f>DEF!BA21</f>
        <v>2481492.3498047027</v>
      </c>
      <c r="AX296" s="3"/>
      <c r="AY296" s="3"/>
      <c r="AZ296" s="3"/>
      <c r="BA296" s="3"/>
      <c r="BB296" s="3"/>
      <c r="BC296" s="3"/>
      <c r="BD296" s="3"/>
      <c r="BE296" s="30">
        <f>$BE$294*SUM(AL296:AW296)/SUM($AL$295:$AW$298)</f>
        <v>2470.1919443197448</v>
      </c>
    </row>
    <row r="297" spans="1:57" ht="15.75" customHeight="1">
      <c r="A297" s="61" t="s">
        <v>282</v>
      </c>
      <c r="B297" s="11">
        <v>4</v>
      </c>
      <c r="C297" s="118" t="s">
        <v>255</v>
      </c>
      <c r="D297" s="25"/>
      <c r="E297" s="25"/>
      <c r="F297" s="25"/>
      <c r="G297" s="25"/>
      <c r="H297" s="25"/>
      <c r="I297" s="25"/>
      <c r="J297" s="25"/>
      <c r="K297" s="25"/>
      <c r="L297" s="25"/>
      <c r="M297" s="7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78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78"/>
      <c r="AL297" s="3">
        <f>DEF!AP31</f>
        <v>3365220.9171033404</v>
      </c>
      <c r="AM297" s="3">
        <f>DEF!AQ31</f>
        <v>3669353.6648761076</v>
      </c>
      <c r="AN297" s="3">
        <f>DEF!AR31</f>
        <v>4114572.3954683687</v>
      </c>
      <c r="AO297" s="3">
        <f>DEF!AS31</f>
        <v>4441340.1552374354</v>
      </c>
      <c r="AP297" s="3">
        <f>DEF!AT31</f>
        <v>4222793.7804181203</v>
      </c>
      <c r="AQ297" s="3">
        <f>DEF!AU31</f>
        <v>4381014.4963139361</v>
      </c>
      <c r="AR297" s="3">
        <f>DEF!AV31</f>
        <v>3977983.3920393744</v>
      </c>
      <c r="AS297" s="3">
        <f>DEF!AW31</f>
        <v>3629353.9464227203</v>
      </c>
      <c r="AT297" s="3">
        <f>DEF!AX31</f>
        <v>3410796.7541300878</v>
      </c>
      <c r="AU297" s="3">
        <f>DEF!AY31</f>
        <v>3287288.7694004285</v>
      </c>
      <c r="AV297" s="3">
        <f>DEF!AZ31</f>
        <v>3160602.0795399412</v>
      </c>
      <c r="AW297" s="78">
        <f>DEF!BA31</f>
        <v>3368347.0168588315</v>
      </c>
      <c r="AX297" s="3"/>
      <c r="AY297" s="3"/>
      <c r="AZ297" s="3"/>
      <c r="BA297" s="3"/>
      <c r="BB297" s="3"/>
      <c r="BC297" s="3"/>
      <c r="BD297" s="3"/>
      <c r="BE297" s="30">
        <f>$BE$294*SUM(AL297:AW297)/SUM($AL$295:$AW$298)</f>
        <v>3441.2556542622747</v>
      </c>
    </row>
    <row r="298" spans="1:57" ht="15.75" customHeight="1">
      <c r="A298" s="61" t="s">
        <v>283</v>
      </c>
      <c r="B298" s="11">
        <v>4</v>
      </c>
      <c r="C298" s="118" t="s">
        <v>255</v>
      </c>
      <c r="D298" s="25"/>
      <c r="E298" s="25"/>
      <c r="F298" s="25"/>
      <c r="G298" s="25"/>
      <c r="H298" s="25"/>
      <c r="I298" s="25"/>
      <c r="J298" s="25"/>
      <c r="K298" s="25"/>
      <c r="L298" s="25"/>
      <c r="M298" s="7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78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78"/>
      <c r="AL298" s="3">
        <f>DEF!AP41</f>
        <v>1713426.614078203</v>
      </c>
      <c r="AM298" s="3">
        <f>DEF!AQ41</f>
        <v>1937753.5830820787</v>
      </c>
      <c r="AN298" s="3">
        <f>DEF!AR41</f>
        <v>1571408.0817276132</v>
      </c>
      <c r="AO298" s="3">
        <f>DEF!AS41</f>
        <v>934863.56873405969</v>
      </c>
      <c r="AP298" s="3">
        <f>DEF!AT41</f>
        <v>276701.50209111662</v>
      </c>
      <c r="AQ298" s="3">
        <f>DEF!AU41</f>
        <v>43675.015299531311</v>
      </c>
      <c r="AR298" s="3">
        <f>DEF!AV41</f>
        <v>24710.003307931063</v>
      </c>
      <c r="AS298" s="3">
        <f>DEF!AW41</f>
        <v>25564.754784015091</v>
      </c>
      <c r="AT298" s="3">
        <f>DEF!AX41</f>
        <v>185289.88909443919</v>
      </c>
      <c r="AU298" s="3">
        <f>DEF!AY41</f>
        <v>597211.63132575923</v>
      </c>
      <c r="AV298" s="3">
        <f>DEF!AZ41</f>
        <v>916336.91392756312</v>
      </c>
      <c r="AW298" s="78">
        <f>DEF!BA41</f>
        <v>1071895.9187686478</v>
      </c>
      <c r="AX298" s="3"/>
      <c r="AY298" s="3"/>
      <c r="AZ298" s="3"/>
      <c r="BA298" s="3"/>
      <c r="BB298" s="3"/>
      <c r="BC298" s="3"/>
      <c r="BD298" s="3"/>
      <c r="BE298" s="30">
        <f>$BE$294*SUM(AL298:AW298)/SUM($AL$295:$AW$298)</f>
        <v>710.65121207624532</v>
      </c>
    </row>
    <row r="299" spans="1:57" ht="15.75" customHeight="1">
      <c r="A299" s="61" t="s">
        <v>275</v>
      </c>
      <c r="B299" s="11">
        <v>4</v>
      </c>
      <c r="C299" s="118" t="s">
        <v>255</v>
      </c>
      <c r="D299" s="25"/>
      <c r="E299" s="25"/>
      <c r="F299" s="25"/>
      <c r="G299" s="25"/>
      <c r="H299" s="25"/>
      <c r="I299" s="25"/>
      <c r="J299" s="25"/>
      <c r="K299" s="25"/>
      <c r="L299" s="25"/>
      <c r="M299" s="7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78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78"/>
      <c r="AL299" s="3">
        <f>AL295</f>
        <v>5003658.9265008578</v>
      </c>
      <c r="AM299" s="3">
        <f t="shared" ref="AM299:AW299" si="435">AM295</f>
        <v>6685276.6684967121</v>
      </c>
      <c r="AN299" s="3">
        <f t="shared" si="435"/>
        <v>6162270.194122307</v>
      </c>
      <c r="AO299" s="3">
        <f t="shared" si="435"/>
        <v>5865829.8095315062</v>
      </c>
      <c r="AP299" s="3">
        <f t="shared" si="435"/>
        <v>6367822.5379861239</v>
      </c>
      <c r="AQ299" s="3">
        <f t="shared" si="435"/>
        <v>11763868.712054797</v>
      </c>
      <c r="AR299" s="3">
        <f t="shared" si="435"/>
        <v>11389763.052544441</v>
      </c>
      <c r="AS299" s="3">
        <f t="shared" si="435"/>
        <v>9949143.6994773205</v>
      </c>
      <c r="AT299" s="3">
        <f t="shared" si="435"/>
        <v>8029874.0672163879</v>
      </c>
      <c r="AU299" s="3">
        <f t="shared" si="435"/>
        <v>5995327.189172131</v>
      </c>
      <c r="AV299" s="3">
        <f t="shared" si="435"/>
        <v>4855903.1105535412</v>
      </c>
      <c r="AW299" s="78">
        <f t="shared" si="435"/>
        <v>3986169.8851897349</v>
      </c>
      <c r="AX299" s="3"/>
      <c r="AY299" s="3"/>
      <c r="AZ299" s="3"/>
      <c r="BA299" s="3"/>
      <c r="BB299" s="3"/>
      <c r="BC299" s="3"/>
      <c r="BD299" s="3"/>
      <c r="BE299" s="30">
        <f>$BE$294*SUM(AL299:AW299)/SUM($AL$299:$AW$300)</f>
        <v>6492.3442360635272</v>
      </c>
    </row>
    <row r="300" spans="1:57" ht="15.75" customHeight="1">
      <c r="A300" s="61" t="s">
        <v>276</v>
      </c>
      <c r="B300" s="11">
        <v>4</v>
      </c>
      <c r="C300" s="118" t="s">
        <v>255</v>
      </c>
      <c r="M300" s="8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78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78"/>
      <c r="AL300" s="3">
        <f>DEF!AP61</f>
        <v>7773906.4833593732</v>
      </c>
      <c r="AM300" s="3">
        <f>DEF!AQ61</f>
        <v>8712526.8048159424</v>
      </c>
      <c r="AN300" s="3">
        <f>DEF!AR61</f>
        <v>8670770.9702678099</v>
      </c>
      <c r="AO300" s="3">
        <f>DEF!AS61</f>
        <v>8163813.0919758584</v>
      </c>
      <c r="AP300" s="3">
        <f>DEF!AT61</f>
        <v>7244222.8193328818</v>
      </c>
      <c r="AQ300" s="3">
        <f>DEF!AU61</f>
        <v>7848614.3923199689</v>
      </c>
      <c r="AR300" s="3">
        <f>DEF!AV61</f>
        <v>7293052.6399494791</v>
      </c>
      <c r="AS300" s="3">
        <f>DEF!AW61</f>
        <v>6670210.3973886529</v>
      </c>
      <c r="AT300" s="3">
        <f>DEF!AX61</f>
        <v>6342679.5309731858</v>
      </c>
      <c r="AU300" s="3">
        <f>DEF!AY61</f>
        <v>6479198.8294235338</v>
      </c>
      <c r="AV300" s="3">
        <f>DEF!AZ61</f>
        <v>6563817.142138768</v>
      </c>
      <c r="AW300" s="78">
        <f>DEF!BA61</f>
        <v>7129178.4433320863</v>
      </c>
      <c r="AX300" s="3"/>
      <c r="AY300" s="3"/>
      <c r="AZ300" s="3"/>
      <c r="BA300" s="3"/>
      <c r="BB300" s="3"/>
      <c r="BC300" s="3"/>
      <c r="BD300" s="3"/>
      <c r="BE300" s="30">
        <f>$BE$294*SUM(AL300:AW300)/SUM($AL$299:$AW$300)</f>
        <v>6706.3857639364705</v>
      </c>
    </row>
    <row r="301" spans="1:57" ht="15.75" customHeight="1">
      <c r="A301" s="61" t="s">
        <v>277</v>
      </c>
      <c r="B301" s="11">
        <v>4</v>
      </c>
      <c r="C301" s="118" t="s">
        <v>255</v>
      </c>
      <c r="M301" s="8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78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78"/>
      <c r="AL301" s="3">
        <f>AL295</f>
        <v>5003658.9265008578</v>
      </c>
      <c r="AM301" s="3">
        <f t="shared" ref="AM301:AW301" si="436">AM295</f>
        <v>6685276.6684967121</v>
      </c>
      <c r="AN301" s="3">
        <f t="shared" si="436"/>
        <v>6162270.194122307</v>
      </c>
      <c r="AO301" s="3">
        <f t="shared" si="436"/>
        <v>5865829.8095315062</v>
      </c>
      <c r="AP301" s="3">
        <f t="shared" si="436"/>
        <v>6367822.5379861239</v>
      </c>
      <c r="AQ301" s="3">
        <f t="shared" si="436"/>
        <v>11763868.712054797</v>
      </c>
      <c r="AR301" s="3">
        <f t="shared" si="436"/>
        <v>11389763.052544441</v>
      </c>
      <c r="AS301" s="3">
        <f t="shared" si="436"/>
        <v>9949143.6994773205</v>
      </c>
      <c r="AT301" s="3">
        <f t="shared" si="436"/>
        <v>8029874.0672163879</v>
      </c>
      <c r="AU301" s="3">
        <f t="shared" si="436"/>
        <v>5995327.189172131</v>
      </c>
      <c r="AV301" s="3">
        <f t="shared" si="436"/>
        <v>4855903.1105535412</v>
      </c>
      <c r="AW301" s="78">
        <f t="shared" si="436"/>
        <v>3986169.8851897349</v>
      </c>
      <c r="AX301" s="3"/>
      <c r="AY301" s="3"/>
      <c r="AZ301" s="3"/>
      <c r="BA301" s="3"/>
      <c r="BB301" s="3"/>
      <c r="BC301" s="3"/>
      <c r="BD301" s="3"/>
      <c r="BE301" s="30">
        <f>$BE$294*SUM(AL301:AW301)/SUM($AL$301:$AW$303)</f>
        <v>6471.0556738464275</v>
      </c>
    </row>
    <row r="302" spans="1:57" ht="15.75" customHeight="1">
      <c r="A302" s="61" t="s">
        <v>278</v>
      </c>
      <c r="B302" s="11">
        <v>4</v>
      </c>
      <c r="C302" s="118" t="s">
        <v>255</v>
      </c>
      <c r="M302" s="8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78" t="s">
        <v>7</v>
      </c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78"/>
      <c r="AL302" s="3">
        <f>DEF!AP71</f>
        <v>6155642.1065473994</v>
      </c>
      <c r="AM302" s="3">
        <f>DEF!AQ71</f>
        <v>6882537.3794429041</v>
      </c>
      <c r="AN302" s="3">
        <f>DEF!AR71</f>
        <v>7186391.5090713501</v>
      </c>
      <c r="AO302" s="3">
        <f>DEF!AS71</f>
        <v>7279750.7087552417</v>
      </c>
      <c r="AP302" s="3">
        <f>DEF!AT71</f>
        <v>6986638.4298158772</v>
      </c>
      <c r="AQ302" s="3">
        <f>DEF!AU71</f>
        <v>7816568.1101241726</v>
      </c>
      <c r="AR302" s="3">
        <f>DEF!AV71</f>
        <v>7280332.0307933353</v>
      </c>
      <c r="AS302" s="3">
        <f>DEF!AW71</f>
        <v>6658155.8415335938</v>
      </c>
      <c r="AT302" s="3">
        <f>DEF!AX71</f>
        <v>6180695.2167347763</v>
      </c>
      <c r="AU302" s="3">
        <f>DEF!AY71</f>
        <v>5921660.0792106949</v>
      </c>
      <c r="AV302" s="3">
        <f>DEF!AZ71</f>
        <v>5701559.4287496302</v>
      </c>
      <c r="AW302" s="78">
        <f>DEF!BA71</f>
        <v>6118765.7889109086</v>
      </c>
      <c r="AX302" s="3"/>
      <c r="AY302" s="3"/>
      <c r="AZ302" s="3"/>
      <c r="BA302" s="3"/>
      <c r="BB302" s="3"/>
      <c r="BC302" s="3"/>
      <c r="BD302" s="3"/>
      <c r="BE302" s="30">
        <f t="shared" ref="BE302:BE303" si="437">$BE$294*SUM(AL302:AW302)/SUM($AL$301:$AW$303)</f>
        <v>6028.4312903749351</v>
      </c>
    </row>
    <row r="303" spans="1:57" ht="15.75" customHeight="1">
      <c r="A303" s="61" t="s">
        <v>279</v>
      </c>
      <c r="B303" s="11">
        <v>4</v>
      </c>
      <c r="C303" s="118" t="s">
        <v>255</v>
      </c>
      <c r="M303" s="8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78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78"/>
      <c r="AL303" s="3">
        <f>AL298</f>
        <v>1713426.614078203</v>
      </c>
      <c r="AM303" s="3">
        <f t="shared" ref="AM303:AW303" si="438">AM298</f>
        <v>1937753.5830820787</v>
      </c>
      <c r="AN303" s="3">
        <f t="shared" si="438"/>
        <v>1571408.0817276132</v>
      </c>
      <c r="AO303" s="3">
        <f t="shared" si="438"/>
        <v>934863.56873405969</v>
      </c>
      <c r="AP303" s="3">
        <f t="shared" si="438"/>
        <v>276701.50209111662</v>
      </c>
      <c r="AQ303" s="3">
        <f t="shared" si="438"/>
        <v>43675.015299531311</v>
      </c>
      <c r="AR303" s="3">
        <f t="shared" si="438"/>
        <v>24710.003307931063</v>
      </c>
      <c r="AS303" s="3">
        <f t="shared" si="438"/>
        <v>25564.754784015091</v>
      </c>
      <c r="AT303" s="3">
        <f t="shared" si="438"/>
        <v>185289.88909443919</v>
      </c>
      <c r="AU303" s="3">
        <f t="shared" si="438"/>
        <v>597211.63132575923</v>
      </c>
      <c r="AV303" s="3">
        <f t="shared" si="438"/>
        <v>916336.91392756312</v>
      </c>
      <c r="AW303" s="78">
        <f t="shared" si="438"/>
        <v>1071895.9187686478</v>
      </c>
      <c r="AX303" s="3"/>
      <c r="AY303" s="3"/>
      <c r="AZ303" s="3"/>
      <c r="BA303" s="3"/>
      <c r="BB303" s="3"/>
      <c r="BC303" s="3"/>
      <c r="BD303" s="3"/>
      <c r="BE303" s="31">
        <f t="shared" si="437"/>
        <v>699.24303577864396</v>
      </c>
    </row>
    <row r="304" spans="1:57" s="55" customFormat="1">
      <c r="A304" s="62"/>
      <c r="C304" s="121"/>
    </row>
  </sheetData>
  <phoneticPr fontId="11" type="noConversion"/>
  <conditionalFormatting sqref="N257:AQ258 N259:BE261 AR257:AT257 AR258:BE258 D62:M80 D87:M104 P262:BE262 N285:Y286 N284:AK284 D5:M30 N4:BE31 D37:M55 N34:BE56 N59:BE104 D154:BE154 D204:BE204 N254:BE256 D254:M254 D262:M263 N293:BE294 O263:BE270 D265:M270 Z285:AK292 N295:BD299 O300:BD303 A261:A303 N262:N270 N271:BE283 AL284:BE292 A153:A179 A203:A229 A253">
    <cfRule type="cellIs" dxfId="109" priority="159" operator="lessThan">
      <formula>0</formula>
    </cfRule>
  </conditionalFormatting>
  <conditionalFormatting sqref="Y302:Y303">
    <cfRule type="cellIs" dxfId="108" priority="156" operator="lessThan">
      <formula>0</formula>
    </cfRule>
  </conditionalFormatting>
  <conditionalFormatting sqref="AH86:BE90">
    <cfRule type="cellIs" dxfId="107" priority="154" operator="lessThan">
      <formula>0</formula>
    </cfRule>
  </conditionalFormatting>
  <conditionalFormatting sqref="N87:AG90">
    <cfRule type="cellIs" dxfId="106" priority="151" operator="lessThan">
      <formula>0</formula>
    </cfRule>
  </conditionalFormatting>
  <conditionalFormatting sqref="N87:AG88">
    <cfRule type="cellIs" dxfId="105" priority="149" operator="lessThan">
      <formula>0</formula>
    </cfRule>
  </conditionalFormatting>
  <conditionalFormatting sqref="N87:AG88">
    <cfRule type="cellIs" dxfId="104" priority="148" operator="lessThan">
      <formula>0</formula>
    </cfRule>
  </conditionalFormatting>
  <conditionalFormatting sqref="N33:BE33 O32:BE32">
    <cfRule type="cellIs" dxfId="103" priority="143" operator="lessThan">
      <formula>0</formula>
    </cfRule>
  </conditionalFormatting>
  <conditionalFormatting sqref="D30:M30">
    <cfRule type="cellIs" dxfId="102" priority="142" operator="lessThan">
      <formula>0</formula>
    </cfRule>
  </conditionalFormatting>
  <conditionalFormatting sqref="N41:BE41 AH36:BE40">
    <cfRule type="cellIs" dxfId="101" priority="141" operator="lessThan">
      <formula>0</formula>
    </cfRule>
  </conditionalFormatting>
  <conditionalFormatting sqref="N37:AG40">
    <cfRule type="cellIs" dxfId="100" priority="140" operator="lessThan">
      <formula>0</formula>
    </cfRule>
  </conditionalFormatting>
  <conditionalFormatting sqref="D55:M55">
    <cfRule type="cellIs" dxfId="99" priority="133" operator="lessThan">
      <formula>0</formula>
    </cfRule>
  </conditionalFormatting>
  <conditionalFormatting sqref="AH61:BE65">
    <cfRule type="cellIs" dxfId="98" priority="132" operator="lessThan">
      <formula>0</formula>
    </cfRule>
  </conditionalFormatting>
  <conditionalFormatting sqref="N62:AG65">
    <cfRule type="cellIs" dxfId="97" priority="131" operator="lessThan">
      <formula>0</formula>
    </cfRule>
  </conditionalFormatting>
  <conditionalFormatting sqref="N62:AG63">
    <cfRule type="cellIs" dxfId="96" priority="130" operator="lessThan">
      <formula>0</formula>
    </cfRule>
  </conditionalFormatting>
  <conditionalFormatting sqref="N58:BE58 O57:BE57">
    <cfRule type="cellIs" dxfId="95" priority="129" operator="lessThan">
      <formula>0</formula>
    </cfRule>
  </conditionalFormatting>
  <conditionalFormatting sqref="N58:BE58 O57:BE57">
    <cfRule type="cellIs" dxfId="94" priority="128" operator="lessThan">
      <formula>0</formula>
    </cfRule>
  </conditionalFormatting>
  <conditionalFormatting sqref="O262">
    <cfRule type="cellIs" dxfId="93" priority="123" operator="lessThan">
      <formula>0</formula>
    </cfRule>
  </conditionalFormatting>
  <conditionalFormatting sqref="D36:L36 D61:L61 D86:L86 D31:M35 D56:M60 D81:M85">
    <cfRule type="cellIs" dxfId="92" priority="120" operator="lessThan">
      <formula>0</formula>
    </cfRule>
  </conditionalFormatting>
  <conditionalFormatting sqref="D257:M257">
    <cfRule type="cellIs" dxfId="91" priority="118" operator="lessThan">
      <formula>0</formula>
    </cfRule>
  </conditionalFormatting>
  <conditionalFormatting sqref="N32">
    <cfRule type="cellIs" dxfId="90" priority="116" operator="lessThan">
      <formula>0</formula>
    </cfRule>
  </conditionalFormatting>
  <conditionalFormatting sqref="N57">
    <cfRule type="cellIs" dxfId="89" priority="113" operator="lessThan">
      <formula>0</formula>
    </cfRule>
  </conditionalFormatting>
  <conditionalFormatting sqref="D264:M264">
    <cfRule type="cellIs" dxfId="88" priority="112" operator="lessThan">
      <formula>0</formula>
    </cfRule>
  </conditionalFormatting>
  <conditionalFormatting sqref="AU257">
    <cfRule type="cellIs" dxfId="87" priority="84" operator="lessThan">
      <formula>0</formula>
    </cfRule>
  </conditionalFormatting>
  <conditionalFormatting sqref="AW257:AZ257">
    <cfRule type="cellIs" dxfId="86" priority="83" operator="lessThan">
      <formula>0</formula>
    </cfRule>
  </conditionalFormatting>
  <conditionalFormatting sqref="AV257">
    <cfRule type="cellIs" dxfId="85" priority="82" operator="lessThan">
      <formula>0</formula>
    </cfRule>
  </conditionalFormatting>
  <conditionalFormatting sqref="BA257">
    <cfRule type="cellIs" dxfId="84" priority="72" operator="lessThan">
      <formula>0</formula>
    </cfRule>
  </conditionalFormatting>
  <conditionalFormatting sqref="BB257">
    <cfRule type="cellIs" dxfId="83" priority="71" operator="lessThan">
      <formula>0</formula>
    </cfRule>
  </conditionalFormatting>
  <conditionalFormatting sqref="BC257:BE257">
    <cfRule type="cellIs" dxfId="82" priority="70" operator="lessThan">
      <formula>0</formula>
    </cfRule>
  </conditionalFormatting>
  <conditionalFormatting sqref="D112:M129 D105:M105 N105:BE129 D153:BE153">
    <cfRule type="cellIs" dxfId="81" priority="43" operator="lessThan">
      <formula>0</formula>
    </cfRule>
  </conditionalFormatting>
  <conditionalFormatting sqref="AH111:BE115">
    <cfRule type="cellIs" dxfId="80" priority="42" operator="lessThan">
      <formula>0</formula>
    </cfRule>
  </conditionalFormatting>
  <conditionalFormatting sqref="N112:AG115">
    <cfRule type="cellIs" dxfId="79" priority="41" operator="lessThan">
      <formula>0</formula>
    </cfRule>
  </conditionalFormatting>
  <conditionalFormatting sqref="N112:AG113">
    <cfRule type="cellIs" dxfId="78" priority="40" operator="lessThan">
      <formula>0</formula>
    </cfRule>
  </conditionalFormatting>
  <conditionalFormatting sqref="N112:AG113">
    <cfRule type="cellIs" dxfId="77" priority="39" operator="lessThan">
      <formula>0</formula>
    </cfRule>
  </conditionalFormatting>
  <conditionalFormatting sqref="D111:L111 D106:M110">
    <cfRule type="cellIs" dxfId="76" priority="38" operator="lessThan">
      <formula>0</formula>
    </cfRule>
  </conditionalFormatting>
  <conditionalFormatting sqref="D162:M179 D155:M155 N155:BE179 D203:BE203">
    <cfRule type="cellIs" dxfId="75" priority="37" operator="lessThan">
      <formula>0</formula>
    </cfRule>
  </conditionalFormatting>
  <conditionalFormatting sqref="AH161:BE165">
    <cfRule type="cellIs" dxfId="74" priority="36" operator="lessThan">
      <formula>0</formula>
    </cfRule>
  </conditionalFormatting>
  <conditionalFormatting sqref="N162:AG165">
    <cfRule type="cellIs" dxfId="73" priority="35" operator="lessThan">
      <formula>0</formula>
    </cfRule>
  </conditionalFormatting>
  <conditionalFormatting sqref="N162:AG163">
    <cfRule type="cellIs" dxfId="72" priority="34" operator="lessThan">
      <formula>0</formula>
    </cfRule>
  </conditionalFormatting>
  <conditionalFormatting sqref="N162:AG163">
    <cfRule type="cellIs" dxfId="71" priority="33" operator="lessThan">
      <formula>0</formula>
    </cfRule>
  </conditionalFormatting>
  <conditionalFormatting sqref="D161:L161 D156:M160">
    <cfRule type="cellIs" dxfId="70" priority="32" operator="lessThan">
      <formula>0</formula>
    </cfRule>
  </conditionalFormatting>
  <conditionalFormatting sqref="D212:M229 D205:M205 N205:BE229 D253:BE253">
    <cfRule type="cellIs" dxfId="69" priority="31" operator="lessThan">
      <formula>0</formula>
    </cfRule>
  </conditionalFormatting>
  <conditionalFormatting sqref="AH211:BE215">
    <cfRule type="cellIs" dxfId="68" priority="30" operator="lessThan">
      <formula>0</formula>
    </cfRule>
  </conditionalFormatting>
  <conditionalFormatting sqref="N212:AG215">
    <cfRule type="cellIs" dxfId="67" priority="29" operator="lessThan">
      <formula>0</formula>
    </cfRule>
  </conditionalFormatting>
  <conditionalFormatting sqref="N212:AG213">
    <cfRule type="cellIs" dxfId="66" priority="28" operator="lessThan">
      <formula>0</formula>
    </cfRule>
  </conditionalFormatting>
  <conditionalFormatting sqref="N212:AG213">
    <cfRule type="cellIs" dxfId="65" priority="27" operator="lessThan">
      <formula>0</formula>
    </cfRule>
  </conditionalFormatting>
  <conditionalFormatting sqref="D211:L211 D206:M210">
    <cfRule type="cellIs" dxfId="64" priority="26" operator="lessThan">
      <formula>0</formula>
    </cfRule>
  </conditionalFormatting>
  <conditionalFormatting sqref="A5:A129">
    <cfRule type="cellIs" dxfId="63" priority="25" operator="lessThan">
      <formula>0</formula>
    </cfRule>
  </conditionalFormatting>
  <conditionalFormatting sqref="D261:M261">
    <cfRule type="cellIs" dxfId="62" priority="23" operator="lessThan">
      <formula>0</formula>
    </cfRule>
  </conditionalFormatting>
  <conditionalFormatting sqref="BE295:BE303">
    <cfRule type="cellIs" dxfId="61" priority="22" operator="lessThan">
      <formula>0</formula>
    </cfRule>
  </conditionalFormatting>
  <conditionalFormatting sqref="D137:M152 D130:M130 N130:BE152">
    <cfRule type="cellIs" dxfId="60" priority="21" operator="lessThan">
      <formula>0</formula>
    </cfRule>
  </conditionalFormatting>
  <conditionalFormatting sqref="AH136:BE140">
    <cfRule type="cellIs" dxfId="59" priority="20" operator="lessThan">
      <formula>0</formula>
    </cfRule>
  </conditionalFormatting>
  <conditionalFormatting sqref="N137:AG140">
    <cfRule type="cellIs" dxfId="58" priority="19" operator="lessThan">
      <formula>0</formula>
    </cfRule>
  </conditionalFormatting>
  <conditionalFormatting sqref="N137:AG138">
    <cfRule type="cellIs" dxfId="57" priority="18" operator="lessThan">
      <formula>0</formula>
    </cfRule>
  </conditionalFormatting>
  <conditionalFormatting sqref="N137:AG138">
    <cfRule type="cellIs" dxfId="56" priority="17" operator="lessThan">
      <formula>0</formula>
    </cfRule>
  </conditionalFormatting>
  <conditionalFormatting sqref="D136:L136 D131:M135">
    <cfRule type="cellIs" dxfId="55" priority="16" operator="lessThan">
      <formula>0</formula>
    </cfRule>
  </conditionalFormatting>
  <conditionalFormatting sqref="A130:A152">
    <cfRule type="cellIs" dxfId="54" priority="15" operator="lessThan">
      <formula>0</formula>
    </cfRule>
  </conditionalFormatting>
  <conditionalFormatting sqref="A180:A202">
    <cfRule type="cellIs" dxfId="53" priority="14" operator="lessThan">
      <formula>0</formula>
    </cfRule>
  </conditionalFormatting>
  <conditionalFormatting sqref="D187:M202 D180:M180 N180:BE202">
    <cfRule type="cellIs" dxfId="52" priority="13" operator="lessThan">
      <formula>0</formula>
    </cfRule>
  </conditionalFormatting>
  <conditionalFormatting sqref="AH186:BE190">
    <cfRule type="cellIs" dxfId="51" priority="12" operator="lessThan">
      <formula>0</formula>
    </cfRule>
  </conditionalFormatting>
  <conditionalFormatting sqref="N187:AG190">
    <cfRule type="cellIs" dxfId="50" priority="11" operator="lessThan">
      <formula>0</formula>
    </cfRule>
  </conditionalFormatting>
  <conditionalFormatting sqref="N187:AG188">
    <cfRule type="cellIs" dxfId="49" priority="10" operator="lessThan">
      <formula>0</formula>
    </cfRule>
  </conditionalFormatting>
  <conditionalFormatting sqref="N187:AG188">
    <cfRule type="cellIs" dxfId="48" priority="9" operator="lessThan">
      <formula>0</formula>
    </cfRule>
  </conditionalFormatting>
  <conditionalFormatting sqref="D186:L186 D181:M185">
    <cfRule type="cellIs" dxfId="47" priority="8" operator="lessThan">
      <formula>0</formula>
    </cfRule>
  </conditionalFormatting>
  <conditionalFormatting sqref="A230:A252">
    <cfRule type="cellIs" dxfId="46" priority="7" operator="lessThan">
      <formula>0</formula>
    </cfRule>
  </conditionalFormatting>
  <conditionalFormatting sqref="D237:M252 D230:M230 N230:BE252">
    <cfRule type="cellIs" dxfId="45" priority="6" operator="lessThan">
      <formula>0</formula>
    </cfRule>
  </conditionalFormatting>
  <conditionalFormatting sqref="AH236:BE240">
    <cfRule type="cellIs" dxfId="44" priority="5" operator="lessThan">
      <formula>0</formula>
    </cfRule>
  </conditionalFormatting>
  <conditionalFormatting sqref="N237:AG240">
    <cfRule type="cellIs" dxfId="43" priority="4" operator="lessThan">
      <formula>0</formula>
    </cfRule>
  </conditionalFormatting>
  <conditionalFormatting sqref="N237:AG238">
    <cfRule type="cellIs" dxfId="42" priority="3" operator="lessThan">
      <formula>0</formula>
    </cfRule>
  </conditionalFormatting>
  <conditionalFormatting sqref="N237:AG238">
    <cfRule type="cellIs" dxfId="41" priority="2" operator="lessThan">
      <formula>0</formula>
    </cfRule>
  </conditionalFormatting>
  <conditionalFormatting sqref="D236:L236 D231:M235">
    <cfRule type="cellIs" dxfId="40" priority="1" operator="lessThan">
      <formula>0</formula>
    </cfRule>
  </conditionalFormatting>
  <pageMargins left="0.2" right="0" top="0.25" bottom="0" header="0.3" footer="0.3"/>
  <pageSetup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7F4A-ABA2-4CDC-B85F-0D22EE2BE5BB}">
  <dimension ref="A1:BA78"/>
  <sheetViews>
    <sheetView zoomScale="55" zoomScaleNormal="55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5" sqref="F5"/>
    </sheetView>
  </sheetViews>
  <sheetFormatPr defaultColWidth="9" defaultRowHeight="15.75"/>
  <cols>
    <col min="1" max="1" width="20.625" style="40" bestFit="1" customWidth="1"/>
    <col min="2" max="2" width="10.625" style="40" bestFit="1" customWidth="1"/>
    <col min="3" max="3" width="11.75" style="40" bestFit="1" customWidth="1"/>
    <col min="4" max="4" width="21.5" style="40" bestFit="1" customWidth="1"/>
    <col min="5" max="5" width="7" style="40" bestFit="1" customWidth="1"/>
    <col min="6" max="53" width="15.125" style="2" customWidth="1"/>
    <col min="54" max="16384" width="9" style="2"/>
  </cols>
  <sheetData>
    <row r="1" spans="1:53" ht="15.75" customHeight="1">
      <c r="E1" s="63"/>
      <c r="F1" s="7" t="s">
        <v>0</v>
      </c>
      <c r="G1" s="7"/>
      <c r="H1" s="7"/>
      <c r="I1" s="7"/>
      <c r="J1" s="7"/>
      <c r="K1" s="7"/>
      <c r="L1" s="7"/>
      <c r="M1" s="7"/>
      <c r="N1" s="7"/>
      <c r="O1" s="73"/>
      <c r="P1" s="71" t="s">
        <v>1</v>
      </c>
      <c r="Q1" s="8"/>
      <c r="R1" s="8"/>
      <c r="S1" s="8"/>
      <c r="T1" s="8"/>
      <c r="U1" s="8"/>
      <c r="V1" s="8"/>
      <c r="W1" s="8"/>
      <c r="X1" s="8"/>
      <c r="Y1" s="8"/>
      <c r="Z1" s="9"/>
      <c r="AA1" s="8"/>
      <c r="AB1" s="8"/>
      <c r="AC1" s="82"/>
      <c r="AD1" s="10" t="s">
        <v>2</v>
      </c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86"/>
      <c r="AP1" s="10" t="s">
        <v>3</v>
      </c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86"/>
    </row>
    <row r="2" spans="1:53" ht="15.75" customHeight="1">
      <c r="A2" s="1" t="s">
        <v>5</v>
      </c>
      <c r="E2" s="101"/>
      <c r="F2" s="64" t="s">
        <v>264</v>
      </c>
      <c r="G2" s="64" t="s">
        <v>264</v>
      </c>
      <c r="H2" s="41">
        <v>201611</v>
      </c>
      <c r="I2" s="41">
        <v>201612</v>
      </c>
      <c r="J2" s="111">
        <v>201701</v>
      </c>
      <c r="K2" s="41">
        <v>201702</v>
      </c>
      <c r="L2" s="41">
        <v>201703</v>
      </c>
      <c r="M2" s="41">
        <v>201704</v>
      </c>
      <c r="N2" s="41">
        <v>201705</v>
      </c>
      <c r="O2" s="65">
        <v>201706</v>
      </c>
      <c r="P2" s="41">
        <v>201707</v>
      </c>
      <c r="Q2" s="41">
        <v>201708</v>
      </c>
      <c r="R2" s="64" t="s">
        <v>265</v>
      </c>
      <c r="S2" s="64" t="s">
        <v>264</v>
      </c>
      <c r="T2" s="64" t="s">
        <v>265</v>
      </c>
      <c r="U2" s="64" t="s">
        <v>264</v>
      </c>
      <c r="V2" s="41">
        <v>201711</v>
      </c>
      <c r="W2" s="41">
        <v>201712</v>
      </c>
      <c r="X2" s="111">
        <v>201801</v>
      </c>
      <c r="Y2" s="41">
        <v>201802</v>
      </c>
      <c r="Z2" s="41">
        <v>201803</v>
      </c>
      <c r="AA2" s="41">
        <v>201804</v>
      </c>
      <c r="AB2" s="41">
        <v>201805</v>
      </c>
      <c r="AC2" s="65">
        <v>201806</v>
      </c>
      <c r="AD2" s="41">
        <v>201807</v>
      </c>
      <c r="AE2" s="41">
        <v>201808</v>
      </c>
      <c r="AF2" s="41">
        <v>201809</v>
      </c>
      <c r="AG2" s="41">
        <v>201810</v>
      </c>
      <c r="AH2" s="41">
        <v>201811</v>
      </c>
      <c r="AI2" s="41">
        <v>201812</v>
      </c>
      <c r="AJ2" s="111">
        <v>201901</v>
      </c>
      <c r="AK2" s="41">
        <v>201902</v>
      </c>
      <c r="AL2" s="41">
        <v>201903</v>
      </c>
      <c r="AM2" s="41">
        <v>201904</v>
      </c>
      <c r="AN2" s="41">
        <v>201905</v>
      </c>
      <c r="AO2" s="65">
        <v>201906</v>
      </c>
      <c r="AP2" s="41">
        <v>201907</v>
      </c>
      <c r="AQ2" s="41">
        <v>201908</v>
      </c>
      <c r="AR2" s="41">
        <v>201909</v>
      </c>
      <c r="AS2" s="41">
        <v>201910</v>
      </c>
      <c r="AT2" s="41">
        <v>201911</v>
      </c>
      <c r="AU2" s="41">
        <v>201912</v>
      </c>
      <c r="AV2" s="111">
        <v>202001</v>
      </c>
      <c r="AW2" s="41">
        <v>202002</v>
      </c>
      <c r="AX2" s="41">
        <v>202003</v>
      </c>
      <c r="AY2" s="41">
        <v>202004</v>
      </c>
      <c r="AZ2" s="41">
        <v>202005</v>
      </c>
      <c r="BA2" s="65">
        <v>202006</v>
      </c>
    </row>
    <row r="3" spans="1:53" ht="15.75" customHeight="1">
      <c r="A3" s="18" t="s">
        <v>8</v>
      </c>
      <c r="B3" s="18" t="s">
        <v>9</v>
      </c>
      <c r="C3" s="18" t="s">
        <v>222</v>
      </c>
      <c r="D3" s="18" t="s">
        <v>10</v>
      </c>
      <c r="E3" s="57" t="s">
        <v>257</v>
      </c>
      <c r="F3" s="19" t="s">
        <v>11</v>
      </c>
      <c r="G3" s="19" t="s">
        <v>12</v>
      </c>
      <c r="H3" s="19" t="s">
        <v>13</v>
      </c>
      <c r="I3" s="19" t="s">
        <v>14</v>
      </c>
      <c r="J3" s="92" t="s">
        <v>15</v>
      </c>
      <c r="K3" s="19" t="s">
        <v>16</v>
      </c>
      <c r="L3" s="19" t="s">
        <v>17</v>
      </c>
      <c r="M3" s="19" t="s">
        <v>18</v>
      </c>
      <c r="N3" s="19" t="s">
        <v>19</v>
      </c>
      <c r="O3" s="57" t="s">
        <v>20</v>
      </c>
      <c r="P3" s="21" t="s">
        <v>21</v>
      </c>
      <c r="Q3" s="21" t="s">
        <v>22</v>
      </c>
      <c r="R3" s="21" t="s">
        <v>11</v>
      </c>
      <c r="S3" s="21" t="s">
        <v>11</v>
      </c>
      <c r="T3" s="42" t="s">
        <v>12</v>
      </c>
      <c r="U3" s="42" t="s">
        <v>12</v>
      </c>
      <c r="V3" s="21" t="s">
        <v>13</v>
      </c>
      <c r="W3" s="21" t="s">
        <v>14</v>
      </c>
      <c r="X3" s="20" t="s">
        <v>15</v>
      </c>
      <c r="Y3" s="21" t="s">
        <v>16</v>
      </c>
      <c r="Z3" s="21" t="s">
        <v>17</v>
      </c>
      <c r="AA3" s="21" t="s">
        <v>18</v>
      </c>
      <c r="AB3" s="21" t="s">
        <v>19</v>
      </c>
      <c r="AC3" s="84" t="s">
        <v>20</v>
      </c>
      <c r="AD3" s="21" t="s">
        <v>21</v>
      </c>
      <c r="AE3" s="21" t="s">
        <v>22</v>
      </c>
      <c r="AF3" s="22" t="s">
        <v>11</v>
      </c>
      <c r="AG3" s="21" t="s">
        <v>12</v>
      </c>
      <c r="AH3" s="21" t="s">
        <v>13</v>
      </c>
      <c r="AI3" s="21" t="s">
        <v>14</v>
      </c>
      <c r="AJ3" s="20" t="s">
        <v>15</v>
      </c>
      <c r="AK3" s="21" t="s">
        <v>16</v>
      </c>
      <c r="AL3" s="21" t="s">
        <v>17</v>
      </c>
      <c r="AM3" s="21" t="s">
        <v>18</v>
      </c>
      <c r="AN3" s="21" t="s">
        <v>19</v>
      </c>
      <c r="AO3" s="84" t="s">
        <v>20</v>
      </c>
      <c r="AP3" s="21" t="s">
        <v>21</v>
      </c>
      <c r="AQ3" s="21" t="s">
        <v>22</v>
      </c>
      <c r="AR3" s="22" t="s">
        <v>11</v>
      </c>
      <c r="AS3" s="21" t="s">
        <v>12</v>
      </c>
      <c r="AT3" s="21" t="s">
        <v>13</v>
      </c>
      <c r="AU3" s="21" t="s">
        <v>14</v>
      </c>
      <c r="AV3" s="20" t="s">
        <v>15</v>
      </c>
      <c r="AW3" s="21" t="s">
        <v>16</v>
      </c>
      <c r="AX3" s="21" t="s">
        <v>17</v>
      </c>
      <c r="AY3" s="21" t="s">
        <v>18</v>
      </c>
      <c r="AZ3" s="21" t="s">
        <v>19</v>
      </c>
      <c r="BA3" s="84" t="s">
        <v>20</v>
      </c>
    </row>
    <row r="4" spans="1:53" ht="15.75" customHeight="1">
      <c r="A4" s="64"/>
      <c r="B4" s="64"/>
      <c r="C4" s="64"/>
      <c r="D4" s="64"/>
      <c r="E4" s="65"/>
      <c r="F4" s="11"/>
      <c r="G4" s="11"/>
      <c r="H4" s="11"/>
      <c r="I4" s="11"/>
      <c r="J4" s="11"/>
      <c r="K4" s="11"/>
      <c r="L4" s="11"/>
      <c r="M4" s="11"/>
      <c r="N4" s="11"/>
      <c r="O4" s="65"/>
      <c r="P4" s="66"/>
      <c r="Q4" s="66"/>
      <c r="R4" s="66"/>
      <c r="S4" s="66"/>
      <c r="T4" s="67"/>
      <c r="U4" s="67"/>
      <c r="V4" s="66"/>
      <c r="W4" s="66"/>
      <c r="X4" s="66"/>
      <c r="Y4" s="66"/>
      <c r="Z4" s="66"/>
      <c r="AA4" s="66"/>
      <c r="AB4" s="66"/>
      <c r="AC4" s="85"/>
      <c r="AD4" s="66"/>
      <c r="AE4" s="66"/>
      <c r="AF4" s="68"/>
      <c r="AG4" s="66"/>
      <c r="AH4" s="66"/>
      <c r="AI4" s="66"/>
      <c r="AJ4" s="66"/>
      <c r="AK4" s="66"/>
      <c r="AL4" s="66"/>
      <c r="AM4" s="66"/>
      <c r="AN4" s="66"/>
      <c r="AO4" s="85"/>
      <c r="AP4" s="66"/>
      <c r="AQ4" s="66"/>
      <c r="AR4" s="68"/>
      <c r="AS4" s="66"/>
      <c r="AT4" s="66"/>
      <c r="AU4" s="66"/>
      <c r="AV4" s="66"/>
      <c r="AW4" s="66"/>
      <c r="AX4" s="66"/>
      <c r="AY4" s="66"/>
      <c r="AZ4" s="66"/>
      <c r="BA4" s="85"/>
    </row>
    <row r="5" spans="1:53" s="49" customFormat="1" ht="15.75" customHeight="1">
      <c r="A5" s="61" t="s">
        <v>280</v>
      </c>
      <c r="B5" s="61" t="s">
        <v>225</v>
      </c>
      <c r="C5" s="61" t="s">
        <v>223</v>
      </c>
      <c r="D5" s="61" t="s">
        <v>236</v>
      </c>
      <c r="E5" s="95" t="s">
        <v>185</v>
      </c>
      <c r="F5" s="59">
        <v>79791061.281090766</v>
      </c>
      <c r="G5" s="49">
        <f t="shared" ref="G5:T5" si="0">$F5</f>
        <v>79791061.281090766</v>
      </c>
      <c r="H5" s="49">
        <f t="shared" si="0"/>
        <v>79791061.281090766</v>
      </c>
      <c r="I5" s="49">
        <f t="shared" si="0"/>
        <v>79791061.281090766</v>
      </c>
      <c r="J5" s="49">
        <f t="shared" si="0"/>
        <v>79791061.281090766</v>
      </c>
      <c r="K5" s="49">
        <f t="shared" si="0"/>
        <v>79791061.281090766</v>
      </c>
      <c r="L5" s="49">
        <f t="shared" si="0"/>
        <v>79791061.281090766</v>
      </c>
      <c r="M5" s="49">
        <f t="shared" si="0"/>
        <v>79791061.281090766</v>
      </c>
      <c r="N5" s="49">
        <f t="shared" si="0"/>
        <v>79791061.281090766</v>
      </c>
      <c r="O5" s="76">
        <f t="shared" si="0"/>
        <v>79791061.281090766</v>
      </c>
      <c r="P5" s="49">
        <f t="shared" si="0"/>
        <v>79791061.281090766</v>
      </c>
      <c r="Q5" s="49">
        <f t="shared" si="0"/>
        <v>79791061.281090766</v>
      </c>
      <c r="R5" s="49">
        <f t="shared" si="0"/>
        <v>79791061.281090766</v>
      </c>
      <c r="S5" s="59">
        <v>83203768.281090766</v>
      </c>
      <c r="T5" s="49">
        <f t="shared" si="0"/>
        <v>79791061.281090766</v>
      </c>
      <c r="U5" s="49">
        <f>$S5</f>
        <v>83203768.281090766</v>
      </c>
      <c r="V5" s="49">
        <f>$S5</f>
        <v>83203768.281090766</v>
      </c>
      <c r="W5" s="49">
        <f t="shared" ref="W5:BA5" si="1">$S5</f>
        <v>83203768.281090766</v>
      </c>
      <c r="X5" s="49">
        <f t="shared" si="1"/>
        <v>83203768.281090766</v>
      </c>
      <c r="Y5" s="49">
        <f t="shared" si="1"/>
        <v>83203768.281090766</v>
      </c>
      <c r="Z5" s="49">
        <f t="shared" si="1"/>
        <v>83203768.281090766</v>
      </c>
      <c r="AA5" s="49">
        <f t="shared" si="1"/>
        <v>83203768.281090766</v>
      </c>
      <c r="AB5" s="49">
        <f t="shared" si="1"/>
        <v>83203768.281090766</v>
      </c>
      <c r="AC5" s="76">
        <f t="shared" si="1"/>
        <v>83203768.281090766</v>
      </c>
      <c r="AD5" s="49">
        <f t="shared" si="1"/>
        <v>83203768.281090766</v>
      </c>
      <c r="AE5" s="49">
        <f t="shared" si="1"/>
        <v>83203768.281090766</v>
      </c>
      <c r="AF5" s="49">
        <f t="shared" si="1"/>
        <v>83203768.281090766</v>
      </c>
      <c r="AG5" s="49">
        <f t="shared" si="1"/>
        <v>83203768.281090766</v>
      </c>
      <c r="AH5" s="49">
        <f t="shared" si="1"/>
        <v>83203768.281090766</v>
      </c>
      <c r="AI5" s="49">
        <f t="shared" si="1"/>
        <v>83203768.281090766</v>
      </c>
      <c r="AJ5" s="49">
        <f t="shared" si="1"/>
        <v>83203768.281090766</v>
      </c>
      <c r="AK5" s="49">
        <f t="shared" si="1"/>
        <v>83203768.281090766</v>
      </c>
      <c r="AL5" s="49">
        <f t="shared" si="1"/>
        <v>83203768.281090766</v>
      </c>
      <c r="AM5" s="49">
        <f t="shared" si="1"/>
        <v>83203768.281090766</v>
      </c>
      <c r="AN5" s="49">
        <f t="shared" si="1"/>
        <v>83203768.281090766</v>
      </c>
      <c r="AO5" s="76">
        <f t="shared" si="1"/>
        <v>83203768.281090766</v>
      </c>
      <c r="AP5" s="49">
        <f t="shared" si="1"/>
        <v>83203768.281090766</v>
      </c>
      <c r="AQ5" s="49">
        <f t="shared" si="1"/>
        <v>83203768.281090766</v>
      </c>
      <c r="AR5" s="49">
        <f t="shared" si="1"/>
        <v>83203768.281090766</v>
      </c>
      <c r="AS5" s="49">
        <f t="shared" si="1"/>
        <v>83203768.281090766</v>
      </c>
      <c r="AT5" s="49">
        <f t="shared" si="1"/>
        <v>83203768.281090766</v>
      </c>
      <c r="AU5" s="49">
        <f t="shared" si="1"/>
        <v>83203768.281090766</v>
      </c>
      <c r="AV5" s="49">
        <f t="shared" si="1"/>
        <v>83203768.281090766</v>
      </c>
      <c r="AW5" s="49">
        <f t="shared" si="1"/>
        <v>83203768.281090766</v>
      </c>
      <c r="AX5" s="49">
        <f t="shared" si="1"/>
        <v>83203768.281090766</v>
      </c>
      <c r="AY5" s="49">
        <f t="shared" si="1"/>
        <v>83203768.281090766</v>
      </c>
      <c r="AZ5" s="49">
        <f t="shared" si="1"/>
        <v>83203768.281090766</v>
      </c>
      <c r="BA5" s="76">
        <f t="shared" si="1"/>
        <v>83203768.281090766</v>
      </c>
    </row>
    <row r="6" spans="1:53" s="55" customFormat="1" ht="15.75" customHeight="1">
      <c r="A6" s="61" t="s">
        <v>280</v>
      </c>
      <c r="B6" s="61" t="s">
        <v>225</v>
      </c>
      <c r="C6" s="61" t="s">
        <v>223</v>
      </c>
      <c r="D6" s="61" t="s">
        <v>233</v>
      </c>
      <c r="E6" s="95" t="s">
        <v>33</v>
      </c>
      <c r="F6" s="54">
        <v>105258.649784939</v>
      </c>
      <c r="G6" s="50">
        <f>$F6</f>
        <v>105258.649784939</v>
      </c>
      <c r="H6" s="50">
        <f t="shared" ref="H6:BA6" si="2">$F6</f>
        <v>105258.649784939</v>
      </c>
      <c r="I6" s="50">
        <f t="shared" si="2"/>
        <v>105258.649784939</v>
      </c>
      <c r="J6" s="50">
        <f t="shared" si="2"/>
        <v>105258.649784939</v>
      </c>
      <c r="K6" s="50">
        <f t="shared" si="2"/>
        <v>105258.649784939</v>
      </c>
      <c r="L6" s="50">
        <f t="shared" si="2"/>
        <v>105258.649784939</v>
      </c>
      <c r="M6" s="50">
        <f t="shared" si="2"/>
        <v>105258.649784939</v>
      </c>
      <c r="N6" s="50">
        <f t="shared" si="2"/>
        <v>105258.649784939</v>
      </c>
      <c r="O6" s="77">
        <f t="shared" si="2"/>
        <v>105258.649784939</v>
      </c>
      <c r="P6" s="50">
        <f t="shared" si="2"/>
        <v>105258.649784939</v>
      </c>
      <c r="Q6" s="50">
        <f t="shared" si="2"/>
        <v>105258.649784939</v>
      </c>
      <c r="R6" s="50">
        <f t="shared" si="2"/>
        <v>105258.649784939</v>
      </c>
      <c r="S6" s="50">
        <f t="shared" si="2"/>
        <v>105258.649784939</v>
      </c>
      <c r="T6" s="50">
        <f t="shared" si="2"/>
        <v>105258.649784939</v>
      </c>
      <c r="U6" s="50">
        <f t="shared" si="2"/>
        <v>105258.649784939</v>
      </c>
      <c r="V6" s="50">
        <f t="shared" si="2"/>
        <v>105258.649784939</v>
      </c>
      <c r="W6" s="50">
        <f t="shared" si="2"/>
        <v>105258.649784939</v>
      </c>
      <c r="X6" s="50">
        <f t="shared" si="2"/>
        <v>105258.649784939</v>
      </c>
      <c r="Y6" s="50">
        <f t="shared" si="2"/>
        <v>105258.649784939</v>
      </c>
      <c r="Z6" s="50">
        <f t="shared" si="2"/>
        <v>105258.649784939</v>
      </c>
      <c r="AA6" s="50">
        <f t="shared" si="2"/>
        <v>105258.649784939</v>
      </c>
      <c r="AB6" s="50">
        <f t="shared" si="2"/>
        <v>105258.649784939</v>
      </c>
      <c r="AC6" s="77">
        <f t="shared" si="2"/>
        <v>105258.649784939</v>
      </c>
      <c r="AD6" s="50">
        <f t="shared" si="2"/>
        <v>105258.649784939</v>
      </c>
      <c r="AE6" s="50">
        <f t="shared" si="2"/>
        <v>105258.649784939</v>
      </c>
      <c r="AF6" s="50">
        <f t="shared" si="2"/>
        <v>105258.649784939</v>
      </c>
      <c r="AG6" s="50">
        <f t="shared" si="2"/>
        <v>105258.649784939</v>
      </c>
      <c r="AH6" s="50">
        <f t="shared" si="2"/>
        <v>105258.649784939</v>
      </c>
      <c r="AI6" s="50">
        <f t="shared" si="2"/>
        <v>105258.649784939</v>
      </c>
      <c r="AJ6" s="50">
        <f t="shared" si="2"/>
        <v>105258.649784939</v>
      </c>
      <c r="AK6" s="50">
        <f t="shared" si="2"/>
        <v>105258.649784939</v>
      </c>
      <c r="AL6" s="50">
        <f t="shared" si="2"/>
        <v>105258.649784939</v>
      </c>
      <c r="AM6" s="50">
        <f t="shared" si="2"/>
        <v>105258.649784939</v>
      </c>
      <c r="AN6" s="50">
        <f t="shared" si="2"/>
        <v>105258.649784939</v>
      </c>
      <c r="AO6" s="77">
        <f t="shared" si="2"/>
        <v>105258.649784939</v>
      </c>
      <c r="AP6" s="50">
        <f t="shared" si="2"/>
        <v>105258.649784939</v>
      </c>
      <c r="AQ6" s="50">
        <f t="shared" si="2"/>
        <v>105258.649784939</v>
      </c>
      <c r="AR6" s="50">
        <f t="shared" si="2"/>
        <v>105258.649784939</v>
      </c>
      <c r="AS6" s="50">
        <f t="shared" si="2"/>
        <v>105258.649784939</v>
      </c>
      <c r="AT6" s="50">
        <f t="shared" si="2"/>
        <v>105258.649784939</v>
      </c>
      <c r="AU6" s="50">
        <f t="shared" si="2"/>
        <v>105258.649784939</v>
      </c>
      <c r="AV6" s="50">
        <f t="shared" si="2"/>
        <v>105258.649784939</v>
      </c>
      <c r="AW6" s="50">
        <f t="shared" si="2"/>
        <v>105258.649784939</v>
      </c>
      <c r="AX6" s="50">
        <f t="shared" si="2"/>
        <v>105258.649784939</v>
      </c>
      <c r="AY6" s="50">
        <f t="shared" si="2"/>
        <v>105258.649784939</v>
      </c>
      <c r="AZ6" s="50">
        <f t="shared" si="2"/>
        <v>105258.649784939</v>
      </c>
      <c r="BA6" s="77">
        <f t="shared" si="2"/>
        <v>105258.649784939</v>
      </c>
    </row>
    <row r="7" spans="1:53" s="55" customFormat="1" ht="15.75" customHeight="1">
      <c r="A7" s="61" t="s">
        <v>280</v>
      </c>
      <c r="B7" s="61" t="s">
        <v>225</v>
      </c>
      <c r="C7" s="61" t="s">
        <v>224</v>
      </c>
      <c r="D7" s="61" t="s">
        <v>234</v>
      </c>
      <c r="E7" s="95" t="s">
        <v>34</v>
      </c>
      <c r="F7" s="50">
        <f>SUMIFS(NormKWH!$D:$D,NormKWH!$C:$C,$A7,NormKWH!$B:$B,F$3)</f>
        <v>112822191.42967261</v>
      </c>
      <c r="G7" s="50">
        <f>SUMIFS(NormKWH!$D:$D,NormKWH!$C:$C,$A7,NormKWH!$B:$B,G$3)</f>
        <v>107361146.72659461</v>
      </c>
      <c r="H7" s="50">
        <f>SUMIFS(NormKWH!$D:$D,NormKWH!$C:$C,$A7,NormKWH!$B:$B,H$3)</f>
        <v>116331374.15738307</v>
      </c>
      <c r="I7" s="50">
        <f>SUMIFS(NormKWH!$D:$D,NormKWH!$C:$C,$A7,NormKWH!$B:$B,I$3)</f>
        <v>214773402.05362487</v>
      </c>
      <c r="J7" s="50">
        <f>SUMIFS(NormKWH!$D:$D,NormKWH!$C:$C,$A7,NormKWH!$B:$B,J$3)</f>
        <v>207510288.34424433</v>
      </c>
      <c r="K7" s="50">
        <f>SUMIFS(NormKWH!$D:$D,NormKWH!$C:$C,$A7,NormKWH!$B:$B,K$3)</f>
        <v>181117397.77098736</v>
      </c>
      <c r="L7" s="50">
        <f>SUMIFS(NormKWH!$D:$D,NormKWH!$C:$C,$A7,NormKWH!$B:$B,L$3)</f>
        <v>146056561.15933228</v>
      </c>
      <c r="M7" s="50">
        <f>SUMIFS(NormKWH!$D:$D,NormKWH!$C:$C,$A7,NormKWH!$B:$B,M$3)</f>
        <v>109055881.75086591</v>
      </c>
      <c r="N7" s="50">
        <f>SUMIFS(NormKWH!$D:$D,NormKWH!$C:$C,$A7,NormKWH!$B:$B,N$3)</f>
        <v>88206782.5691479</v>
      </c>
      <c r="O7" s="77">
        <f>SUMIFS(NormKWH!$D:$D,NormKWH!$C:$C,$A7,NormKWH!$B:$B,O$3)</f>
        <v>72328812.839375094</v>
      </c>
      <c r="P7" s="50">
        <f>SUMIFS(NormKWH!$D:$D,NormKWH!$C:$C,$A7,NormKWH!$B:$B,P$3)</f>
        <v>91654491.253386825</v>
      </c>
      <c r="Q7" s="50">
        <f>SUMIFS(NormKWH!$D:$D,NormKWH!$C:$C,$A7,NormKWH!$B:$B,Q$3)</f>
        <v>122568307.43456201</v>
      </c>
      <c r="R7" s="50">
        <f>SUMIFS(NormKWH!$D:$D,NormKWH!$C:$C,$A7,NormKWH!$B:$B,R$3)</f>
        <v>112822191.42967261</v>
      </c>
      <c r="S7" s="50">
        <f>SUMIFS(NormKWH!$D:$D,NormKWH!$C:$C,$A7,NormKWH!$B:$B,S$3)</f>
        <v>112822191.42967261</v>
      </c>
      <c r="T7" s="50">
        <f>SUMIFS(NormKWH!$D:$D,NormKWH!$C:$C,$A7,NormKWH!$B:$B,T$3)</f>
        <v>107361146.72659461</v>
      </c>
      <c r="U7" s="50">
        <f>SUMIFS(NormKWH!$D:$D,NormKWH!$C:$C,$A7,NormKWH!$B:$B,U$3)</f>
        <v>107361146.72659461</v>
      </c>
      <c r="V7" s="50">
        <f>SUMIFS(NormKWH!$D:$D,NormKWH!$C:$C,$A7,NormKWH!$B:$B,V$3)</f>
        <v>116331374.15738307</v>
      </c>
      <c r="W7" s="50">
        <f>SUMIFS(NormKWH!$D:$D,NormKWH!$C:$C,$A7,NormKWH!$B:$B,W$3)</f>
        <v>214773402.05362487</v>
      </c>
      <c r="X7" s="50">
        <f>SUMIFS(NormKWH!$D:$D,NormKWH!$C:$C,$A7,NormKWH!$B:$B,X$3)</f>
        <v>207510288.34424433</v>
      </c>
      <c r="Y7" s="50">
        <f>SUMIFS(NormKWH!$D:$D,NormKWH!$C:$C,$A7,NormKWH!$B:$B,Y$3)</f>
        <v>181117397.77098736</v>
      </c>
      <c r="Z7" s="50">
        <f>SUMIFS(NormKWH!$D:$D,NormKWH!$C:$C,$A7,NormKWH!$B:$B,Z$3)</f>
        <v>146056561.15933228</v>
      </c>
      <c r="AA7" s="50">
        <f>SUMIFS(NormKWH!$D:$D,NormKWH!$C:$C,$A7,NormKWH!$B:$B,AA$3)</f>
        <v>109055881.75086591</v>
      </c>
      <c r="AB7" s="50">
        <f>SUMIFS(NormKWH!$D:$D,NormKWH!$C:$C,$A7,NormKWH!$B:$B,AB$3)</f>
        <v>88206782.5691479</v>
      </c>
      <c r="AC7" s="77">
        <f>SUMIFS(NormKWH!$D:$D,NormKWH!$C:$C,$A7,NormKWH!$B:$B,AC$3)</f>
        <v>72328812.839375094</v>
      </c>
      <c r="AD7" s="50">
        <f>SUMIFS(NormKWH!$D:$D,NormKWH!$C:$C,$A7,NormKWH!$B:$B,AD$3)</f>
        <v>91654491.253386825</v>
      </c>
      <c r="AE7" s="50">
        <f>SUMIFS(NormKWH!$D:$D,NormKWH!$C:$C,$A7,NormKWH!$B:$B,AE$3)</f>
        <v>122568307.43456201</v>
      </c>
      <c r="AF7" s="50">
        <f>SUMIFS(NormKWH!$D:$D,NormKWH!$C:$C,$A7,NormKWH!$B:$B,AF$3)</f>
        <v>112822191.42967261</v>
      </c>
      <c r="AG7" s="50">
        <f>SUMIFS(NormKWH!$D:$D,NormKWH!$C:$C,$A7,NormKWH!$B:$B,AG$3)</f>
        <v>107361146.72659461</v>
      </c>
      <c r="AH7" s="50">
        <f>SUMIFS(NormKWH!$D:$D,NormKWH!$C:$C,$A7,NormKWH!$B:$B,AH$3)</f>
        <v>116331374.15738307</v>
      </c>
      <c r="AI7" s="50">
        <f>SUMIFS(NormKWH!$D:$D,NormKWH!$C:$C,$A7,NormKWH!$B:$B,AI$3)</f>
        <v>214773402.05362487</v>
      </c>
      <c r="AJ7" s="50">
        <f>SUMIFS(NormKWH!$D:$D,NormKWH!$C:$C,$A7,NormKWH!$B:$B,AJ$3)</f>
        <v>207510288.34424433</v>
      </c>
      <c r="AK7" s="50">
        <f>SUMIFS(NormKWH!$D:$D,NormKWH!$C:$C,$A7,NormKWH!$B:$B,AK$3)</f>
        <v>181117397.77098736</v>
      </c>
      <c r="AL7" s="50">
        <f>SUMIFS(NormKWH!$D:$D,NormKWH!$C:$C,$A7,NormKWH!$B:$B,AL$3)</f>
        <v>146056561.15933228</v>
      </c>
      <c r="AM7" s="50">
        <f>SUMIFS(NormKWH!$D:$D,NormKWH!$C:$C,$A7,NormKWH!$B:$B,AM$3)</f>
        <v>109055881.75086591</v>
      </c>
      <c r="AN7" s="50">
        <f>SUMIFS(NormKWH!$D:$D,NormKWH!$C:$C,$A7,NormKWH!$B:$B,AN$3)</f>
        <v>88206782.5691479</v>
      </c>
      <c r="AO7" s="77">
        <f>SUMIFS(NormKWH!$D:$D,NormKWH!$C:$C,$A7,NormKWH!$B:$B,AO$3)</f>
        <v>72328812.839375094</v>
      </c>
      <c r="AP7" s="50">
        <f>SUMIFS(NormKWH!$D:$D,NormKWH!$C:$C,$A7,NormKWH!$B:$B,AP$3)</f>
        <v>91654491.253386825</v>
      </c>
      <c r="AQ7" s="50">
        <f>SUMIFS(NormKWH!$D:$D,NormKWH!$C:$C,$A7,NormKWH!$B:$B,AQ$3)</f>
        <v>122568307.43456201</v>
      </c>
      <c r="AR7" s="50">
        <f>SUMIFS(NormKWH!$D:$D,NormKWH!$C:$C,$A7,NormKWH!$B:$B,AR$3)</f>
        <v>112822191.42967261</v>
      </c>
      <c r="AS7" s="50">
        <f>SUMIFS(NormKWH!$D:$D,NormKWH!$C:$C,$A7,NormKWH!$B:$B,AS$3)</f>
        <v>107361146.72659461</v>
      </c>
      <c r="AT7" s="50">
        <f>SUMIFS(NormKWH!$D:$D,NormKWH!$C:$C,$A7,NormKWH!$B:$B,AT$3)</f>
        <v>116331374.15738307</v>
      </c>
      <c r="AU7" s="50">
        <f>SUMIFS(NormKWH!$D:$D,NormKWH!$C:$C,$A7,NormKWH!$B:$B,AU$3)</f>
        <v>214773402.05362487</v>
      </c>
      <c r="AV7" s="50">
        <f>SUMIFS(NormKWH!$D:$D,NormKWH!$C:$C,$A7,NormKWH!$B:$B,AV$3)</f>
        <v>207510288.34424433</v>
      </c>
      <c r="AW7" s="50">
        <f>SUMIFS(NormKWH!$D:$D,NormKWH!$C:$C,$A7,NormKWH!$B:$B,AW$3)</f>
        <v>181117397.77098736</v>
      </c>
      <c r="AX7" s="50">
        <f>SUMIFS(NormKWH!$D:$D,NormKWH!$C:$C,$A7,NormKWH!$B:$B,AX$3)</f>
        <v>146056561.15933228</v>
      </c>
      <c r="AY7" s="50">
        <f>SUMIFS(NormKWH!$D:$D,NormKWH!$C:$C,$A7,NormKWH!$B:$B,AY$3)</f>
        <v>109055881.75086591</v>
      </c>
      <c r="AZ7" s="50">
        <f>SUMIFS(NormKWH!$D:$D,NormKWH!$C:$C,$A7,NormKWH!$B:$B,AZ$3)</f>
        <v>88206782.5691479</v>
      </c>
      <c r="BA7" s="77">
        <f>SUMIFS(NormKWH!$D:$D,NormKWH!$C:$C,$A7,NormKWH!$B:$B,BA$3)</f>
        <v>72328812.839375094</v>
      </c>
    </row>
    <row r="8" spans="1:53" s="55" customFormat="1" ht="15.75" customHeight="1">
      <c r="A8" s="61" t="s">
        <v>280</v>
      </c>
      <c r="B8" s="61" t="s">
        <v>225</v>
      </c>
      <c r="C8" s="61" t="s">
        <v>223</v>
      </c>
      <c r="D8" s="61" t="s">
        <v>234</v>
      </c>
      <c r="E8" s="95" t="s">
        <v>34</v>
      </c>
      <c r="F8" s="50">
        <f>SUMIFS(NormKWH!$D:$D,NormKWH!$C:$C,$A8)</f>
        <v>1569786637.489177</v>
      </c>
      <c r="G8" s="50">
        <f>SUMIFS(NormKWH!$D:$D,NormKWH!$C:$C,$A8)</f>
        <v>1569786637.489177</v>
      </c>
      <c r="H8" s="50">
        <f>SUMIFS(NormKWH!$D:$D,NormKWH!$C:$C,$A8)</f>
        <v>1569786637.489177</v>
      </c>
      <c r="I8" s="50">
        <f>SUMIFS(NormKWH!$D:$D,NormKWH!$C:$C,$A8)</f>
        <v>1569786637.489177</v>
      </c>
      <c r="J8" s="50">
        <f>SUMIFS(NormKWH!$D:$D,NormKWH!$C:$C,$A8)</f>
        <v>1569786637.489177</v>
      </c>
      <c r="K8" s="50">
        <f>SUMIFS(NormKWH!$D:$D,NormKWH!$C:$C,$A8)</f>
        <v>1569786637.489177</v>
      </c>
      <c r="L8" s="50">
        <f>SUMIFS(NormKWH!$D:$D,NormKWH!$C:$C,$A8)</f>
        <v>1569786637.489177</v>
      </c>
      <c r="M8" s="50">
        <f>SUMIFS(NormKWH!$D:$D,NormKWH!$C:$C,$A8)</f>
        <v>1569786637.489177</v>
      </c>
      <c r="N8" s="50">
        <f>SUMIFS(NormKWH!$D:$D,NormKWH!$C:$C,$A8)</f>
        <v>1569786637.489177</v>
      </c>
      <c r="O8" s="77">
        <f>SUMIFS(NormKWH!$D:$D,NormKWH!$C:$C,$A8)</f>
        <v>1569786637.489177</v>
      </c>
      <c r="P8" s="50">
        <f>SUMIFS(NormKWH!$D:$D,NormKWH!$C:$C,$A8)</f>
        <v>1569786637.489177</v>
      </c>
      <c r="Q8" s="50">
        <f>SUMIFS(NormKWH!$D:$D,NormKWH!$C:$C,$A8)</f>
        <v>1569786637.489177</v>
      </c>
      <c r="R8" s="50">
        <f>SUMIFS(NormKWH!$D:$D,NormKWH!$C:$C,$A8)</f>
        <v>1569786637.489177</v>
      </c>
      <c r="S8" s="50">
        <f>SUMIFS(NormKWH!$D:$D,NormKWH!$C:$C,$A8)</f>
        <v>1569786637.489177</v>
      </c>
      <c r="T8" s="50">
        <f>SUMIFS(NormKWH!$D:$D,NormKWH!$C:$C,$A8)</f>
        <v>1569786637.489177</v>
      </c>
      <c r="U8" s="50">
        <f>SUMIFS(NormKWH!$D:$D,NormKWH!$C:$C,$A8)</f>
        <v>1569786637.489177</v>
      </c>
      <c r="V8" s="50">
        <f>SUMIFS(NormKWH!$D:$D,NormKWH!$C:$C,$A8)</f>
        <v>1569786637.489177</v>
      </c>
      <c r="W8" s="50">
        <f>SUMIFS(NormKWH!$D:$D,NormKWH!$C:$C,$A8)</f>
        <v>1569786637.489177</v>
      </c>
      <c r="X8" s="50">
        <f>SUMIFS(NormKWH!$D:$D,NormKWH!$C:$C,$A8)</f>
        <v>1569786637.489177</v>
      </c>
      <c r="Y8" s="50">
        <f>SUMIFS(NormKWH!$D:$D,NormKWH!$C:$C,$A8)</f>
        <v>1569786637.489177</v>
      </c>
      <c r="Z8" s="50">
        <f>SUMIFS(NormKWH!$D:$D,NormKWH!$C:$C,$A8)</f>
        <v>1569786637.489177</v>
      </c>
      <c r="AA8" s="50">
        <f>SUMIFS(NormKWH!$D:$D,NormKWH!$C:$C,$A8)</f>
        <v>1569786637.489177</v>
      </c>
      <c r="AB8" s="50">
        <f>SUMIFS(NormKWH!$D:$D,NormKWH!$C:$C,$A8)</f>
        <v>1569786637.489177</v>
      </c>
      <c r="AC8" s="77">
        <f>SUMIFS(NormKWH!$D:$D,NormKWH!$C:$C,$A8)</f>
        <v>1569786637.489177</v>
      </c>
      <c r="AD8" s="50">
        <f>SUMIFS(NormKWH!$D:$D,NormKWH!$C:$C,$A8)</f>
        <v>1569786637.489177</v>
      </c>
      <c r="AE8" s="50">
        <f>SUMIFS(NormKWH!$D:$D,NormKWH!$C:$C,$A8)</f>
        <v>1569786637.489177</v>
      </c>
      <c r="AF8" s="50">
        <f>SUMIFS(NormKWH!$D:$D,NormKWH!$C:$C,$A8)</f>
        <v>1569786637.489177</v>
      </c>
      <c r="AG8" s="50">
        <f>SUMIFS(NormKWH!$D:$D,NormKWH!$C:$C,$A8)</f>
        <v>1569786637.489177</v>
      </c>
      <c r="AH8" s="50">
        <f>SUMIFS(NormKWH!$D:$D,NormKWH!$C:$C,$A8)</f>
        <v>1569786637.489177</v>
      </c>
      <c r="AI8" s="50">
        <f>SUMIFS(NormKWH!$D:$D,NormKWH!$C:$C,$A8)</f>
        <v>1569786637.489177</v>
      </c>
      <c r="AJ8" s="50">
        <f>SUMIFS(NormKWH!$D:$D,NormKWH!$C:$C,$A8)</f>
        <v>1569786637.489177</v>
      </c>
      <c r="AK8" s="50">
        <f>SUMIFS(NormKWH!$D:$D,NormKWH!$C:$C,$A8)</f>
        <v>1569786637.489177</v>
      </c>
      <c r="AL8" s="50">
        <f>SUMIFS(NormKWH!$D:$D,NormKWH!$C:$C,$A8)</f>
        <v>1569786637.489177</v>
      </c>
      <c r="AM8" s="50">
        <f>SUMIFS(NormKWH!$D:$D,NormKWH!$C:$C,$A8)</f>
        <v>1569786637.489177</v>
      </c>
      <c r="AN8" s="50">
        <f>SUMIFS(NormKWH!$D:$D,NormKWH!$C:$C,$A8)</f>
        <v>1569786637.489177</v>
      </c>
      <c r="AO8" s="77">
        <f>SUMIFS(NormKWH!$D:$D,NormKWH!$C:$C,$A8)</f>
        <v>1569786637.489177</v>
      </c>
      <c r="AP8" s="50">
        <f>SUMIFS(NormKWH!$D:$D,NormKWH!$C:$C,$A8)</f>
        <v>1569786637.489177</v>
      </c>
      <c r="AQ8" s="50">
        <f>SUMIFS(NormKWH!$D:$D,NormKWH!$C:$C,$A8)</f>
        <v>1569786637.489177</v>
      </c>
      <c r="AR8" s="50">
        <f>SUMIFS(NormKWH!$D:$D,NormKWH!$C:$C,$A8)</f>
        <v>1569786637.489177</v>
      </c>
      <c r="AS8" s="50">
        <f>SUMIFS(NormKWH!$D:$D,NormKWH!$C:$C,$A8)</f>
        <v>1569786637.489177</v>
      </c>
      <c r="AT8" s="50">
        <f>SUMIFS(NormKWH!$D:$D,NormKWH!$C:$C,$A8)</f>
        <v>1569786637.489177</v>
      </c>
      <c r="AU8" s="50">
        <f>SUMIFS(NormKWH!$D:$D,NormKWH!$C:$C,$A8)</f>
        <v>1569786637.489177</v>
      </c>
      <c r="AV8" s="50">
        <f>SUMIFS(NormKWH!$D:$D,NormKWH!$C:$C,$A8)</f>
        <v>1569786637.489177</v>
      </c>
      <c r="AW8" s="50">
        <f>SUMIFS(NormKWH!$D:$D,NormKWH!$C:$C,$A8)</f>
        <v>1569786637.489177</v>
      </c>
      <c r="AX8" s="50">
        <f>SUMIFS(NormKWH!$D:$D,NormKWH!$C:$C,$A8)</f>
        <v>1569786637.489177</v>
      </c>
      <c r="AY8" s="50">
        <f>SUMIFS(NormKWH!$D:$D,NormKWH!$C:$C,$A8)</f>
        <v>1569786637.489177</v>
      </c>
      <c r="AZ8" s="50">
        <f>SUMIFS(NormKWH!$D:$D,NormKWH!$C:$C,$A8)</f>
        <v>1569786637.489177</v>
      </c>
      <c r="BA8" s="77">
        <f>SUMIFS(NormKWH!$D:$D,NormKWH!$C:$C,$A8)</f>
        <v>1569786637.489177</v>
      </c>
    </row>
    <row r="9" spans="1:53" s="55" customFormat="1" ht="15.75" customHeight="1">
      <c r="A9" s="61" t="s">
        <v>280</v>
      </c>
      <c r="B9" s="61" t="s">
        <v>226</v>
      </c>
      <c r="C9" s="61" t="s">
        <v>224</v>
      </c>
      <c r="D9" s="61" t="s">
        <v>227</v>
      </c>
      <c r="E9" s="95" t="s">
        <v>33</v>
      </c>
      <c r="F9" s="69">
        <v>14079.474248407665</v>
      </c>
      <c r="G9" s="69">
        <v>92894.116525541584</v>
      </c>
      <c r="H9" s="3">
        <f>SUMIFS(RVN!$I:$I,RVN!$A:$A,H$2,RVN!$M:$M,$A9)</f>
        <v>106787</v>
      </c>
      <c r="I9" s="3">
        <f>SUMIFS(RVN!$I:$I,RVN!$A:$A,I$2,RVN!$M:$M,$A9)</f>
        <v>107036</v>
      </c>
      <c r="J9" s="3">
        <f>SUMIFS(RVN!$I:$I,RVN!$A:$A,J$2,RVN!$M:$M,$A9)</f>
        <v>107015</v>
      </c>
      <c r="K9" s="3">
        <f>SUMIFS(RVN!$I:$I,RVN!$A:$A,K$2,RVN!$M:$M,$A9)</f>
        <v>106964</v>
      </c>
      <c r="L9" s="3">
        <f>SUMIFS(RVN!$I:$I,RVN!$A:$A,L$2,RVN!$M:$M,$A9)</f>
        <v>107102</v>
      </c>
      <c r="M9" s="3">
        <f>SUMIFS(RVN!$I:$I,RVN!$A:$A,M$2,RVN!$M:$M,$A9)</f>
        <v>107082</v>
      </c>
      <c r="N9" s="3">
        <f>SUMIFS(RVN!$I:$I,RVN!$A:$A,N$2,RVN!$M:$M,$A9)</f>
        <v>107063</v>
      </c>
      <c r="O9" s="78">
        <f>SUMIFS(RVN!$I:$I,RVN!$A:$A,O$2,RVN!$M:$M,$A9)</f>
        <v>106972</v>
      </c>
      <c r="P9" s="3">
        <f>SUMIFS(RVN!$I:$I,RVN!$A:$A,P$2,RVN!$M:$M,$A9)</f>
        <v>107013</v>
      </c>
      <c r="Q9" s="3">
        <f>SUMIFS(RVN!$I:$I,RVN!$A:$A,Q$2,RVN!$M:$M,$A9)</f>
        <v>106899</v>
      </c>
      <c r="R9" s="69">
        <v>92185.200000000012</v>
      </c>
      <c r="S9" s="69">
        <v>14787.8</v>
      </c>
      <c r="T9" s="69">
        <v>12986.266666666666</v>
      </c>
      <c r="U9" s="69">
        <v>94093.733333333337</v>
      </c>
      <c r="V9" s="3">
        <f>SUMIFS(RVN!$I:$I,RVN!$A:$A,V$2,RVN!$M:$M,$A9)</f>
        <v>107372</v>
      </c>
      <c r="W9" s="3">
        <f>SUMIFS(RVN!$I:$I,RVN!$A:$A,W$2,RVN!$M:$M,$A9)</f>
        <v>107473</v>
      </c>
      <c r="X9" s="3">
        <f>SUMIFS(RVN!$I:$I,RVN!$A:$A,X$2,RVN!$M:$M,$A9)</f>
        <v>107535</v>
      </c>
      <c r="Y9" s="3">
        <f>SUMIFS(RVN!$I:$I,RVN!$A:$A,Y$2,RVN!$M:$M,$A9)</f>
        <v>107656</v>
      </c>
      <c r="Z9" s="3">
        <f>SUMIFS(RVN!$I:$I,RVN!$A:$A,Z$2,RVN!$M:$M,$A9)</f>
        <v>107793</v>
      </c>
      <c r="AA9" s="3">
        <f>SUMIFS(RVN!$I:$I,RVN!$A:$A,AA$2,RVN!$M:$M,$A9)</f>
        <v>107753</v>
      </c>
      <c r="AB9" s="3">
        <f>SUMIFS(RVN!$I:$I,RVN!$A:$A,AB$2,RVN!$M:$M,$A9)</f>
        <v>107643</v>
      </c>
      <c r="AC9" s="78">
        <f>SUMIFS(RVN!$I:$I,RVN!$A:$A,AC$2,RVN!$M:$M,$A9)</f>
        <v>107581</v>
      </c>
      <c r="AD9" s="3">
        <f>SUMIFS(RVN!$I:$I,RVN!$A:$A,AD$2,RVN!$M:$M,$A9)</f>
        <v>107642</v>
      </c>
      <c r="AE9" s="3">
        <f>SUMIFS(RVN!$I:$I,RVN!$A:$A,AE$2,RVN!$M:$M,$A9)</f>
        <v>107693</v>
      </c>
      <c r="AF9" s="3">
        <f>SUMIFS(RVN!$I:$I,RVN!$A:$A,AF$2,RVN!$M:$M,$A9)</f>
        <v>107820</v>
      </c>
      <c r="AG9" s="3">
        <f>SUMIFS(RVN!$I:$I,RVN!$A:$A,AG$2,RVN!$M:$M,$A9)</f>
        <v>107770</v>
      </c>
      <c r="AH9" s="3">
        <f>SUMIFS(RVN!$I:$I,RVN!$A:$A,AH$2,RVN!$M:$M,$A9)</f>
        <v>107902</v>
      </c>
      <c r="AI9" s="3">
        <f>SUMIFS(RVN!$I:$I,RVN!$A:$A,AI$2,RVN!$M:$M,$A9)</f>
        <v>107922</v>
      </c>
      <c r="AJ9" s="3">
        <f>SUMIFS(RVN!$I:$I,RVN!$A:$A,AJ$2,RVN!$M:$M,$A9)</f>
        <v>108076</v>
      </c>
      <c r="AK9" s="3">
        <f>SUMIFS(RVN!$I:$I,RVN!$A:$A,AK$2,RVN!$M:$M,$A9)</f>
        <v>108163</v>
      </c>
      <c r="AL9" s="3">
        <f>SUMIFS(RVN!$I:$I,RVN!$A:$A,AL$2,RVN!$M:$M,$A9)</f>
        <v>108281</v>
      </c>
      <c r="AM9" s="3">
        <f>SUMIFS(RVN!$I:$I,RVN!$A:$A,AM$2,RVN!$M:$M,$A9)</f>
        <v>108332</v>
      </c>
      <c r="AN9" s="3">
        <f>SUMIFS(RVN!$I:$I,RVN!$A:$A,AN$2,RVN!$M:$M,$A9)</f>
        <v>108408</v>
      </c>
      <c r="AO9" s="78">
        <f>SUMIFS(RVN!$I:$I,RVN!$A:$A,AO$2,RVN!$M:$M,$A9)</f>
        <v>108442</v>
      </c>
      <c r="AP9" s="3">
        <f>SUMIFS(RVN!$I:$I,RVN!$A:$A,AP$2,RVN!$M:$M,$A9)</f>
        <v>108415</v>
      </c>
      <c r="AQ9" s="3">
        <f>SUMIFS(RVN!$I:$I,RVN!$A:$A,AQ$2,RVN!$M:$M,$A9)</f>
        <v>108317</v>
      </c>
      <c r="AR9" s="3">
        <f>SUMIFS(RVN!$I:$I,RVN!$A:$A,AR$2,RVN!$M:$M,$A9)</f>
        <v>108468</v>
      </c>
      <c r="AS9" s="3">
        <f>SUMIFS(RVN!$I:$I,RVN!$A:$A,AS$2,RVN!$M:$M,$A9)</f>
        <v>108502</v>
      </c>
      <c r="AT9" s="3">
        <f>SUMIFS(RVN!$I:$I,RVN!$A:$A,AT$2,RVN!$M:$M,$A9)</f>
        <v>108705</v>
      </c>
      <c r="AU9" s="3">
        <f>SUMIFS(RVN!$I:$I,RVN!$A:$A,AU$2,RVN!$M:$M,$A9)</f>
        <v>108774</v>
      </c>
      <c r="AV9" s="3">
        <f>SUMIFS(RVN!$I:$I,RVN!$A:$A,AV$2,RVN!$M:$M,$A9)</f>
        <v>109001</v>
      </c>
      <c r="AW9" s="3">
        <f>SUMIFS(RVN!$I:$I,RVN!$A:$A,AW$2,RVN!$M:$M,$A9)</f>
        <v>109089</v>
      </c>
      <c r="AX9" s="3">
        <f>SUMIFS(RVN!$I:$I,RVN!$A:$A,AX$2,RVN!$M:$M,$A9)</f>
        <v>109180</v>
      </c>
      <c r="AY9" s="3">
        <f>SUMIFS(RVN!$I:$I,RVN!$A:$A,AY$2,RVN!$M:$M,$A9)</f>
        <v>109174</v>
      </c>
      <c r="AZ9" s="3">
        <f>SUMIFS(RVN!$I:$I,RVN!$A:$A,AZ$2,RVN!$M:$M,$A9)</f>
        <v>109326</v>
      </c>
      <c r="BA9" s="78">
        <f>SUMIFS(RVN!$I:$I,RVN!$A:$A,BA$2,RVN!$M:$M,$A9)</f>
        <v>109446</v>
      </c>
    </row>
    <row r="10" spans="1:53" s="55" customFormat="1" ht="15.75" customHeight="1">
      <c r="A10" s="61" t="s">
        <v>280</v>
      </c>
      <c r="B10" s="61" t="s">
        <v>226</v>
      </c>
      <c r="C10" s="61" t="s">
        <v>224</v>
      </c>
      <c r="D10" s="61" t="s">
        <v>227</v>
      </c>
      <c r="E10" s="95" t="s">
        <v>34</v>
      </c>
      <c r="F10" s="69">
        <v>12651805.999999998</v>
      </c>
      <c r="G10" s="69">
        <v>77489899.999999985</v>
      </c>
      <c r="H10" s="3">
        <f>SUMIFS(RVN!$J:$J,RVN!$A:$A,H$2,RVN!$M:$M,$A10)</f>
        <v>109071422</v>
      </c>
      <c r="I10" s="3">
        <f>SUMIFS(RVN!$J:$J,RVN!$A:$A,I$2,RVN!$M:$M,$A10)</f>
        <v>177328261</v>
      </c>
      <c r="J10" s="3">
        <f>SUMIFS(RVN!$J:$J,RVN!$A:$A,J$2,RVN!$M:$M,$A10)</f>
        <v>251229307</v>
      </c>
      <c r="K10" s="3">
        <f>SUMIFS(RVN!$J:$J,RVN!$A:$A,K$2,RVN!$M:$M,$A10)</f>
        <v>206799635</v>
      </c>
      <c r="L10" s="3">
        <f>SUMIFS(RVN!$J:$J,RVN!$A:$A,L$2,RVN!$M:$M,$A10)</f>
        <v>154940456</v>
      </c>
      <c r="M10" s="3">
        <f>SUMIFS(RVN!$J:$J,RVN!$A:$A,M$2,RVN!$M:$M,$A10)</f>
        <v>112617962</v>
      </c>
      <c r="N10" s="3">
        <f>SUMIFS(RVN!$J:$J,RVN!$A:$A,N$2,RVN!$M:$M,$A10)</f>
        <v>93726266</v>
      </c>
      <c r="O10" s="78">
        <f>SUMIFS(RVN!$J:$J,RVN!$A:$A,O$2,RVN!$M:$M,$A10)</f>
        <v>95715205</v>
      </c>
      <c r="P10" s="3">
        <f>SUMIFS(RVN!$J:$J,RVN!$A:$A,P$2,RVN!$M:$M,$A10)</f>
        <v>118220473</v>
      </c>
      <c r="Q10" s="3">
        <f>SUMIFS(RVN!$J:$J,RVN!$A:$A,Q$2,RVN!$M:$M,$A10)</f>
        <v>133230327</v>
      </c>
      <c r="R10" s="69">
        <v>98832762.100795835</v>
      </c>
      <c r="S10" s="69">
        <v>14815033.955317538</v>
      </c>
      <c r="T10" s="69">
        <v>10955737.473568499</v>
      </c>
      <c r="U10" s="69">
        <v>82118315.010169148</v>
      </c>
      <c r="V10" s="3">
        <f>SUMIFS(RVN!$J:$J,RVN!$A:$A,V$2,RVN!$M:$M,$A10)</f>
        <v>125335807</v>
      </c>
      <c r="W10" s="3">
        <f>SUMIFS(RVN!$J:$J,RVN!$A:$A,W$2,RVN!$M:$M,$A10)</f>
        <v>178754914</v>
      </c>
      <c r="X10" s="3">
        <f>SUMIFS(RVN!$J:$J,RVN!$A:$A,X$2,RVN!$M:$M,$A10)</f>
        <v>199165773</v>
      </c>
      <c r="Y10" s="3">
        <f>SUMIFS(RVN!$J:$J,RVN!$A:$A,Y$2,RVN!$M:$M,$A10)</f>
        <v>151223495</v>
      </c>
      <c r="Z10" s="3">
        <f>SUMIFS(RVN!$J:$J,RVN!$A:$A,Z$2,RVN!$M:$M,$A10)</f>
        <v>149596723</v>
      </c>
      <c r="AA10" s="3">
        <f>SUMIFS(RVN!$J:$J,RVN!$A:$A,AA$2,RVN!$M:$M,$A10)</f>
        <v>109928411</v>
      </c>
      <c r="AB10" s="3">
        <f>SUMIFS(RVN!$J:$J,RVN!$A:$A,AB$2,RVN!$M:$M,$A10)</f>
        <v>94419235</v>
      </c>
      <c r="AC10" s="78">
        <f>SUMIFS(RVN!$J:$J,RVN!$A:$A,AC$2,RVN!$M:$M,$A10)</f>
        <v>94495604</v>
      </c>
      <c r="AD10" s="3">
        <f>SUMIFS(RVN!$J:$J,RVN!$A:$A,AD$2,RVN!$M:$M,$A10)</f>
        <v>111536257</v>
      </c>
      <c r="AE10" s="3">
        <f>SUMIFS(RVN!$J:$J,RVN!$A:$A,AE$2,RVN!$M:$M,$A10)</f>
        <v>134299314</v>
      </c>
      <c r="AF10" s="3">
        <f>SUMIFS(RVN!$J:$J,RVN!$A:$A,AF$2,RVN!$M:$M,$A10)</f>
        <v>102120686</v>
      </c>
      <c r="AG10" s="3">
        <f>SUMIFS(RVN!$J:$J,RVN!$A:$A,AG$2,RVN!$M:$M,$A10)</f>
        <v>87570612</v>
      </c>
      <c r="AH10" s="3">
        <f>SUMIFS(RVN!$J:$J,RVN!$A:$A,AH$2,RVN!$M:$M,$A10)</f>
        <v>120580493</v>
      </c>
      <c r="AI10" s="3">
        <f>SUMIFS(RVN!$J:$J,RVN!$A:$A,AI$2,RVN!$M:$M,$A10)</f>
        <v>182647242</v>
      </c>
      <c r="AJ10" s="3">
        <f>SUMIFS(RVN!$J:$J,RVN!$A:$A,AJ$2,RVN!$M:$M,$A10)</f>
        <v>184635397</v>
      </c>
      <c r="AK10" s="3">
        <f>SUMIFS(RVN!$J:$J,RVN!$A:$A,AK$2,RVN!$M:$M,$A10)</f>
        <v>191104451</v>
      </c>
      <c r="AL10" s="3">
        <f>SUMIFS(RVN!$J:$J,RVN!$A:$A,AL$2,RVN!$M:$M,$A10)</f>
        <v>194003727</v>
      </c>
      <c r="AM10" s="3">
        <f>SUMIFS(RVN!$J:$J,RVN!$A:$A,AM$2,RVN!$M:$M,$A10)</f>
        <v>112647735</v>
      </c>
      <c r="AN10" s="3">
        <f>SUMIFS(RVN!$J:$J,RVN!$A:$A,AN$2,RVN!$M:$M,$A10)</f>
        <v>88489581</v>
      </c>
      <c r="AO10" s="78">
        <f>SUMIFS(RVN!$J:$J,RVN!$A:$A,AO$2,RVN!$M:$M,$A10)</f>
        <v>95761196</v>
      </c>
      <c r="AP10" s="3">
        <f>SUMIFS(RVN!$J:$J,RVN!$A:$A,AP$2,RVN!$M:$M,$A10)</f>
        <v>106301627</v>
      </c>
      <c r="AQ10" s="3">
        <f>SUMIFS(RVN!$J:$J,RVN!$A:$A,AQ$2,RVN!$M:$M,$A10)</f>
        <v>119968789</v>
      </c>
      <c r="AR10" s="3">
        <f>SUMIFS(RVN!$J:$J,RVN!$A:$A,AR$2,RVN!$M:$M,$A10)</f>
        <v>108548486</v>
      </c>
      <c r="AS10" s="3">
        <f>SUMIFS(RVN!$J:$J,RVN!$A:$A,AS$2,RVN!$M:$M,$A10)</f>
        <v>96404374</v>
      </c>
      <c r="AT10" s="3">
        <f>SUMIFS(RVN!$J:$J,RVN!$A:$A,AT$2,RVN!$M:$M,$A10)</f>
        <v>135387498</v>
      </c>
      <c r="AU10" s="3">
        <f>SUMIFS(RVN!$J:$J,RVN!$A:$A,AU$2,RVN!$M:$M,$A10)</f>
        <v>193239456</v>
      </c>
      <c r="AV10" s="3">
        <f>SUMIFS(RVN!$J:$J,RVN!$A:$A,AV$2,RVN!$M:$M,$A10)</f>
        <v>184807655</v>
      </c>
      <c r="AW10" s="3">
        <f>SUMIFS(RVN!$J:$J,RVN!$A:$A,AW$2,RVN!$M:$M,$A10)</f>
        <v>157382966</v>
      </c>
      <c r="AX10" s="3">
        <f>SUMIFS(RVN!$J:$J,RVN!$A:$A,AX$2,RVN!$M:$M,$A10)</f>
        <v>136550190</v>
      </c>
      <c r="AY10" s="3">
        <f>SUMIFS(RVN!$J:$J,RVN!$A:$A,AY$2,RVN!$M:$M,$A10)</f>
        <v>117116197</v>
      </c>
      <c r="AZ10" s="3">
        <f>SUMIFS(RVN!$J:$J,RVN!$A:$A,AZ$2,RVN!$M:$M,$A10)</f>
        <v>89924240</v>
      </c>
      <c r="BA10" s="78">
        <f>SUMIFS(RVN!$J:$J,RVN!$A:$A,BA$2,RVN!$M:$M,$A10)</f>
        <v>94015672</v>
      </c>
    </row>
    <row r="11" spans="1:53" s="3" customFormat="1" ht="15.75" customHeight="1">
      <c r="A11" s="61" t="s">
        <v>280</v>
      </c>
      <c r="B11" s="61" t="s">
        <v>226</v>
      </c>
      <c r="C11" s="61" t="s">
        <v>224</v>
      </c>
      <c r="D11" s="61" t="s">
        <v>236</v>
      </c>
      <c r="E11" s="95" t="s">
        <v>185</v>
      </c>
      <c r="F11" s="3">
        <f t="shared" ref="F11:BA11" si="3">F5/F6*F7/F8*F9</f>
        <v>767073.16141326958</v>
      </c>
      <c r="G11" s="3">
        <f>G5/G6*G7/G8*G9</f>
        <v>4816052.0187171167</v>
      </c>
      <c r="H11" s="3">
        <f t="shared" si="3"/>
        <v>5998892.2725118631</v>
      </c>
      <c r="I11" s="3">
        <f t="shared" si="3"/>
        <v>11101104.381540569</v>
      </c>
      <c r="J11" s="3">
        <f t="shared" si="3"/>
        <v>10723587.71654324</v>
      </c>
      <c r="K11" s="3">
        <f t="shared" si="3"/>
        <v>9355211.7933614906</v>
      </c>
      <c r="L11" s="3">
        <f t="shared" si="3"/>
        <v>7553956.348118945</v>
      </c>
      <c r="M11" s="3">
        <f t="shared" si="3"/>
        <v>5639250.4959877133</v>
      </c>
      <c r="N11" s="3">
        <f t="shared" si="3"/>
        <v>4560339.8465521475</v>
      </c>
      <c r="O11" s="78">
        <f t="shared" si="3"/>
        <v>3736261.5573432073</v>
      </c>
      <c r="P11" s="3">
        <f t="shared" si="3"/>
        <v>4736375.3174852291</v>
      </c>
      <c r="Q11" s="3">
        <f t="shared" si="3"/>
        <v>6327143.0038342942</v>
      </c>
      <c r="R11" s="3">
        <f t="shared" si="3"/>
        <v>5022402.9357851837</v>
      </c>
      <c r="S11" s="3">
        <f t="shared" si="3"/>
        <v>840122.60921785084</v>
      </c>
      <c r="T11" s="3">
        <f t="shared" si="3"/>
        <v>673266.92082164856</v>
      </c>
      <c r="U11" s="3">
        <f t="shared" si="3"/>
        <v>5086890.8027204573</v>
      </c>
      <c r="V11" s="3">
        <f t="shared" si="3"/>
        <v>6289736.8248806037</v>
      </c>
      <c r="W11" s="3">
        <f t="shared" si="3"/>
        <v>11623166.033157419</v>
      </c>
      <c r="X11" s="3">
        <f t="shared" si="3"/>
        <v>11236577.369522907</v>
      </c>
      <c r="Y11" s="3">
        <f t="shared" si="3"/>
        <v>9818451.1189114433</v>
      </c>
      <c r="Z11" s="3">
        <f t="shared" si="3"/>
        <v>7927864.2180569349</v>
      </c>
      <c r="AA11" s="3">
        <f t="shared" si="3"/>
        <v>5917292.4928542012</v>
      </c>
      <c r="AB11" s="3">
        <f t="shared" si="3"/>
        <v>4781149.7587885298</v>
      </c>
      <c r="AC11" s="78">
        <f t="shared" si="3"/>
        <v>3918244.0876651211</v>
      </c>
      <c r="AD11" s="3">
        <f t="shared" si="3"/>
        <v>4967982.7898944365</v>
      </c>
      <c r="AE11" s="3">
        <f t="shared" si="3"/>
        <v>6646763.6683107577</v>
      </c>
      <c r="AF11" s="3">
        <f t="shared" si="3"/>
        <v>6125456.1006957553</v>
      </c>
      <c r="AG11" s="3">
        <f t="shared" si="3"/>
        <v>5826256.4613851402</v>
      </c>
      <c r="AH11" s="3">
        <f t="shared" si="3"/>
        <v>6320783.6575482152</v>
      </c>
      <c r="AI11" s="3">
        <f t="shared" si="3"/>
        <v>11671725.220570888</v>
      </c>
      <c r="AJ11" s="3">
        <f t="shared" si="3"/>
        <v>11293107.693202751</v>
      </c>
      <c r="AK11" s="3">
        <f t="shared" si="3"/>
        <v>9864690.5734452177</v>
      </c>
      <c r="AL11" s="3">
        <f t="shared" si="3"/>
        <v>7963755.2104071965</v>
      </c>
      <c r="AM11" s="3">
        <f t="shared" si="3"/>
        <v>5949088.4739717813</v>
      </c>
      <c r="AN11" s="3">
        <f t="shared" si="3"/>
        <v>4815128.5550453532</v>
      </c>
      <c r="AO11" s="78">
        <f t="shared" si="3"/>
        <v>3949602.8606778248</v>
      </c>
      <c r="AP11" s="3">
        <f t="shared" si="3"/>
        <v>5003658.9265008578</v>
      </c>
      <c r="AQ11" s="3">
        <f t="shared" si="3"/>
        <v>6685276.6684967121</v>
      </c>
      <c r="AR11" s="3">
        <f t="shared" si="3"/>
        <v>6162270.194122307</v>
      </c>
      <c r="AS11" s="3">
        <f t="shared" si="3"/>
        <v>5865829.8095315062</v>
      </c>
      <c r="AT11" s="3">
        <f t="shared" si="3"/>
        <v>6367822.5379861239</v>
      </c>
      <c r="AU11" s="3">
        <f t="shared" si="3"/>
        <v>11763868.712054797</v>
      </c>
      <c r="AV11" s="3">
        <f t="shared" si="3"/>
        <v>11389763.052544441</v>
      </c>
      <c r="AW11" s="3">
        <f t="shared" si="3"/>
        <v>9949143.6994773205</v>
      </c>
      <c r="AX11" s="3">
        <f t="shared" si="3"/>
        <v>8029874.0672163879</v>
      </c>
      <c r="AY11" s="3">
        <f t="shared" si="3"/>
        <v>5995327.189172131</v>
      </c>
      <c r="AZ11" s="3">
        <f t="shared" si="3"/>
        <v>4855903.1105535412</v>
      </c>
      <c r="BA11" s="78">
        <f t="shared" si="3"/>
        <v>3986169.8851897349</v>
      </c>
    </row>
    <row r="12" spans="1:53" s="55" customFormat="1" ht="15.75" customHeight="1">
      <c r="A12" s="61" t="s">
        <v>280</v>
      </c>
      <c r="B12" s="61" t="s">
        <v>226</v>
      </c>
      <c r="C12" s="61" t="s">
        <v>224</v>
      </c>
      <c r="D12" s="61" t="s">
        <v>235</v>
      </c>
      <c r="E12" s="95" t="s">
        <v>185</v>
      </c>
      <c r="F12" s="58">
        <f t="shared" ref="F12:BA12" si="4">F5/F8*F10</f>
        <v>643081.67986264429</v>
      </c>
      <c r="G12" s="58">
        <f t="shared" si="4"/>
        <v>3938752.7017398397</v>
      </c>
      <c r="H12" s="58">
        <f t="shared" si="4"/>
        <v>5544017.4536953364</v>
      </c>
      <c r="I12" s="58">
        <f t="shared" si="4"/>
        <v>9013460.6846644226</v>
      </c>
      <c r="J12" s="58">
        <f t="shared" si="4"/>
        <v>12769794.666175563</v>
      </c>
      <c r="K12" s="58">
        <f t="shared" si="4"/>
        <v>10511468.218116978</v>
      </c>
      <c r="L12" s="58">
        <f t="shared" si="4"/>
        <v>7875505.5778727662</v>
      </c>
      <c r="M12" s="58">
        <f t="shared" si="4"/>
        <v>5724285.3854751997</v>
      </c>
      <c r="N12" s="58">
        <f t="shared" si="4"/>
        <v>4764034.8410758944</v>
      </c>
      <c r="O12" s="79">
        <f t="shared" si="4"/>
        <v>4865131.0982635505</v>
      </c>
      <c r="P12" s="58">
        <f t="shared" si="4"/>
        <v>6009056.7600385584</v>
      </c>
      <c r="Q12" s="58">
        <f t="shared" si="4"/>
        <v>6771996.2269267663</v>
      </c>
      <c r="R12" s="58">
        <f t="shared" si="4"/>
        <v>5023594.1554308431</v>
      </c>
      <c r="S12" s="58">
        <f t="shared" si="4"/>
        <v>785244.70960355643</v>
      </c>
      <c r="T12" s="58">
        <f t="shared" si="4"/>
        <v>556871.80617822893</v>
      </c>
      <c r="U12" s="58">
        <f t="shared" si="4"/>
        <v>4352536.2559259515</v>
      </c>
      <c r="V12" s="58">
        <f t="shared" si="4"/>
        <v>6643203.0913649648</v>
      </c>
      <c r="W12" s="58">
        <f t="shared" si="4"/>
        <v>9474588.5130932964</v>
      </c>
      <c r="X12" s="58">
        <f t="shared" si="4"/>
        <v>10556430.046265174</v>
      </c>
      <c r="Y12" s="58">
        <f t="shared" si="4"/>
        <v>8015334.2729186267</v>
      </c>
      <c r="Z12" s="58">
        <f t="shared" si="4"/>
        <v>7929110.096140909</v>
      </c>
      <c r="AA12" s="58">
        <f t="shared" si="4"/>
        <v>5826561.2777682794</v>
      </c>
      <c r="AB12" s="58">
        <f t="shared" si="4"/>
        <v>5004524.7950277701</v>
      </c>
      <c r="AC12" s="79">
        <f t="shared" si="4"/>
        <v>5008572.5989955887</v>
      </c>
      <c r="AD12" s="58">
        <f t="shared" si="4"/>
        <v>5911782.3153416738</v>
      </c>
      <c r="AE12" s="58">
        <f t="shared" si="4"/>
        <v>7118297.9492284609</v>
      </c>
      <c r="AF12" s="58">
        <f t="shared" si="4"/>
        <v>5412726.6035595946</v>
      </c>
      <c r="AG12" s="58">
        <f t="shared" si="4"/>
        <v>4641525.6284353118</v>
      </c>
      <c r="AH12" s="58">
        <f t="shared" si="4"/>
        <v>6391156.0712726852</v>
      </c>
      <c r="AI12" s="58">
        <f t="shared" si="4"/>
        <v>9680894.4843965042</v>
      </c>
      <c r="AJ12" s="58">
        <f t="shared" si="4"/>
        <v>9786273.1288417652</v>
      </c>
      <c r="AK12" s="58">
        <f t="shared" si="4"/>
        <v>10129153.910955425</v>
      </c>
      <c r="AL12" s="58">
        <f t="shared" si="4"/>
        <v>10282824.914852343</v>
      </c>
      <c r="AM12" s="58">
        <f t="shared" si="4"/>
        <v>5970694.2437228765</v>
      </c>
      <c r="AN12" s="58">
        <f t="shared" si="4"/>
        <v>4690233.957266422</v>
      </c>
      <c r="AO12" s="79">
        <f t="shared" si="4"/>
        <v>5075653.0677622426</v>
      </c>
      <c r="AP12" s="58">
        <f t="shared" si="4"/>
        <v>5634329.9972012425</v>
      </c>
      <c r="AQ12" s="58">
        <f t="shared" si="4"/>
        <v>6358733.7810982559</v>
      </c>
      <c r="AR12" s="58">
        <f t="shared" si="4"/>
        <v>5753420.7902629664</v>
      </c>
      <c r="AS12" s="58">
        <f t="shared" si="4"/>
        <v>5109743.5817196621</v>
      </c>
      <c r="AT12" s="58">
        <f t="shared" si="4"/>
        <v>7175975.2202797718</v>
      </c>
      <c r="AU12" s="58">
        <f t="shared" si="4"/>
        <v>10242316.080295267</v>
      </c>
      <c r="AV12" s="58">
        <f t="shared" si="4"/>
        <v>9795403.3599026483</v>
      </c>
      <c r="AW12" s="58">
        <f t="shared" si="4"/>
        <v>8341806.1548794843</v>
      </c>
      <c r="AX12" s="58">
        <f t="shared" si="4"/>
        <v>7237601.6562806619</v>
      </c>
      <c r="AY12" s="58">
        <f t="shared" si="4"/>
        <v>6207537.1801715707</v>
      </c>
      <c r="AZ12" s="58">
        <f t="shared" si="4"/>
        <v>4766275.523774663</v>
      </c>
      <c r="BA12" s="79">
        <f t="shared" si="4"/>
        <v>4983134.6509553697</v>
      </c>
    </row>
    <row r="13" spans="1:53" s="55" customFormat="1" ht="15.75" customHeight="1" thickBot="1">
      <c r="A13" s="96" t="s">
        <v>280</v>
      </c>
      <c r="B13" s="96" t="s">
        <v>226</v>
      </c>
      <c r="C13" s="96" t="s">
        <v>224</v>
      </c>
      <c r="D13" s="96" t="s">
        <v>6</v>
      </c>
      <c r="E13" s="97" t="s">
        <v>185</v>
      </c>
      <c r="F13" s="98">
        <f t="shared" ref="F13:BA13" si="5">F12-F11</f>
        <v>-123991.48155062529</v>
      </c>
      <c r="G13" s="98">
        <f t="shared" si="5"/>
        <v>-877299.31697727693</v>
      </c>
      <c r="H13" s="98">
        <f t="shared" si="5"/>
        <v>-454874.81881652679</v>
      </c>
      <c r="I13" s="98">
        <f t="shared" si="5"/>
        <v>-2087643.6968761459</v>
      </c>
      <c r="J13" s="98">
        <f t="shared" si="5"/>
        <v>2046206.9496323224</v>
      </c>
      <c r="K13" s="98">
        <f t="shared" si="5"/>
        <v>1156256.4247554876</v>
      </c>
      <c r="L13" s="98">
        <f t="shared" si="5"/>
        <v>321549.22975382116</v>
      </c>
      <c r="M13" s="98">
        <f t="shared" si="5"/>
        <v>85034.889487486333</v>
      </c>
      <c r="N13" s="98">
        <f t="shared" si="5"/>
        <v>203694.99452374689</v>
      </c>
      <c r="O13" s="99">
        <f t="shared" si="5"/>
        <v>1128869.5409203433</v>
      </c>
      <c r="P13" s="98">
        <f t="shared" si="5"/>
        <v>1272681.4425533293</v>
      </c>
      <c r="Q13" s="98">
        <f t="shared" si="5"/>
        <v>444853.22309247218</v>
      </c>
      <c r="R13" s="98">
        <f t="shared" si="5"/>
        <v>1191.2196456594393</v>
      </c>
      <c r="S13" s="98">
        <f t="shared" si="5"/>
        <v>-54877.899614294409</v>
      </c>
      <c r="T13" s="98">
        <f t="shared" si="5"/>
        <v>-116395.11464341963</v>
      </c>
      <c r="U13" s="98">
        <f t="shared" si="5"/>
        <v>-734354.54679450579</v>
      </c>
      <c r="V13" s="98">
        <f t="shared" si="5"/>
        <v>353466.26648436114</v>
      </c>
      <c r="W13" s="98">
        <f t="shared" si="5"/>
        <v>-2148577.520064123</v>
      </c>
      <c r="X13" s="98">
        <f t="shared" si="5"/>
        <v>-680147.32325773314</v>
      </c>
      <c r="Y13" s="98">
        <f t="shared" si="5"/>
        <v>-1803116.8459928166</v>
      </c>
      <c r="Z13" s="98">
        <f t="shared" si="5"/>
        <v>1245.878083974123</v>
      </c>
      <c r="AA13" s="98">
        <f t="shared" si="5"/>
        <v>-90731.215085921809</v>
      </c>
      <c r="AB13" s="98">
        <f t="shared" si="5"/>
        <v>223375.03623924032</v>
      </c>
      <c r="AC13" s="99">
        <f t="shared" si="5"/>
        <v>1090328.5113304676</v>
      </c>
      <c r="AD13" s="98">
        <f t="shared" si="5"/>
        <v>943799.52544723731</v>
      </c>
      <c r="AE13" s="98">
        <f t="shared" si="5"/>
        <v>471534.28091770317</v>
      </c>
      <c r="AF13" s="98">
        <f t="shared" si="5"/>
        <v>-712729.49713616073</v>
      </c>
      <c r="AG13" s="98">
        <f t="shared" si="5"/>
        <v>-1184730.8329498284</v>
      </c>
      <c r="AH13" s="98">
        <f t="shared" si="5"/>
        <v>70372.413724469952</v>
      </c>
      <c r="AI13" s="98">
        <f t="shared" si="5"/>
        <v>-1990830.7361743841</v>
      </c>
      <c r="AJ13" s="98">
        <f t="shared" si="5"/>
        <v>-1506834.5643609855</v>
      </c>
      <c r="AK13" s="98">
        <f t="shared" si="5"/>
        <v>264463.33751020767</v>
      </c>
      <c r="AL13" s="98">
        <f t="shared" si="5"/>
        <v>2319069.704445147</v>
      </c>
      <c r="AM13" s="98">
        <f t="shared" si="5"/>
        <v>21605.769751095213</v>
      </c>
      <c r="AN13" s="98">
        <f t="shared" si="5"/>
        <v>-124894.59777893126</v>
      </c>
      <c r="AO13" s="99">
        <f t="shared" si="5"/>
        <v>1126050.2070844178</v>
      </c>
      <c r="AP13" s="98">
        <f t="shared" si="5"/>
        <v>630671.07070038468</v>
      </c>
      <c r="AQ13" s="98">
        <f t="shared" si="5"/>
        <v>-326542.88739845622</v>
      </c>
      <c r="AR13" s="98">
        <f t="shared" si="5"/>
        <v>-408849.40385934059</v>
      </c>
      <c r="AS13" s="98">
        <f t="shared" si="5"/>
        <v>-756086.22781184409</v>
      </c>
      <c r="AT13" s="98">
        <f t="shared" si="5"/>
        <v>808152.6822936479</v>
      </c>
      <c r="AU13" s="98">
        <f t="shared" si="5"/>
        <v>-1521552.6317595299</v>
      </c>
      <c r="AV13" s="98">
        <f t="shared" si="5"/>
        <v>-1594359.6926417928</v>
      </c>
      <c r="AW13" s="98">
        <f t="shared" si="5"/>
        <v>-1607337.5445978362</v>
      </c>
      <c r="AX13" s="98">
        <f t="shared" si="5"/>
        <v>-792272.41093572602</v>
      </c>
      <c r="AY13" s="98">
        <f t="shared" si="5"/>
        <v>212209.99099943973</v>
      </c>
      <c r="AZ13" s="98">
        <f t="shared" si="5"/>
        <v>-89627.586778878234</v>
      </c>
      <c r="BA13" s="99">
        <f t="shared" si="5"/>
        <v>996964.76576563483</v>
      </c>
    </row>
    <row r="14" spans="1:53" s="55" customFormat="1" ht="15.75" customHeight="1" thickTop="1">
      <c r="A14" s="61"/>
      <c r="B14" s="61"/>
      <c r="C14" s="61"/>
      <c r="D14" s="61"/>
      <c r="E14" s="95"/>
      <c r="F14" s="56"/>
      <c r="G14" s="56"/>
      <c r="H14" s="56"/>
      <c r="I14" s="56"/>
      <c r="J14" s="56"/>
      <c r="K14" s="56"/>
      <c r="L14" s="56"/>
      <c r="M14" s="56"/>
      <c r="N14" s="56"/>
      <c r="O14" s="80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80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80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80"/>
    </row>
    <row r="15" spans="1:53" s="55" customFormat="1" ht="15.75" customHeight="1">
      <c r="A15" s="61" t="s">
        <v>281</v>
      </c>
      <c r="B15" s="61" t="s">
        <v>225</v>
      </c>
      <c r="C15" s="61" t="s">
        <v>223</v>
      </c>
      <c r="D15" s="61" t="s">
        <v>236</v>
      </c>
      <c r="E15" s="95" t="s">
        <v>185</v>
      </c>
      <c r="F15" s="59">
        <v>29421923.207621749</v>
      </c>
      <c r="G15" s="49">
        <f t="shared" ref="G15:T15" si="6">$F15</f>
        <v>29421923.207621749</v>
      </c>
      <c r="H15" s="49">
        <f t="shared" si="6"/>
        <v>29421923.207621749</v>
      </c>
      <c r="I15" s="49">
        <f t="shared" si="6"/>
        <v>29421923.207621749</v>
      </c>
      <c r="J15" s="49">
        <f t="shared" si="6"/>
        <v>29421923.207621749</v>
      </c>
      <c r="K15" s="49">
        <f t="shared" si="6"/>
        <v>29421923.207621749</v>
      </c>
      <c r="L15" s="49">
        <f t="shared" si="6"/>
        <v>29421923.207621749</v>
      </c>
      <c r="M15" s="49">
        <f t="shared" si="6"/>
        <v>29421923.207621749</v>
      </c>
      <c r="N15" s="49">
        <f t="shared" si="6"/>
        <v>29421923.207621749</v>
      </c>
      <c r="O15" s="76">
        <f t="shared" si="6"/>
        <v>29421923.207621749</v>
      </c>
      <c r="P15" s="49">
        <f t="shared" si="6"/>
        <v>29421923.207621749</v>
      </c>
      <c r="Q15" s="49">
        <f t="shared" si="6"/>
        <v>29421923.207621749</v>
      </c>
      <c r="R15" s="49">
        <f t="shared" si="6"/>
        <v>29421923.207621749</v>
      </c>
      <c r="S15" s="59">
        <v>30520871.207621749</v>
      </c>
      <c r="T15" s="49">
        <f t="shared" si="6"/>
        <v>29421923.207621749</v>
      </c>
      <c r="U15" s="49">
        <f>$S15</f>
        <v>30520871.207621749</v>
      </c>
      <c r="V15" s="49">
        <f t="shared" ref="V15:BA15" si="7">$S15</f>
        <v>30520871.207621749</v>
      </c>
      <c r="W15" s="49">
        <f t="shared" si="7"/>
        <v>30520871.207621749</v>
      </c>
      <c r="X15" s="49">
        <f t="shared" si="7"/>
        <v>30520871.207621749</v>
      </c>
      <c r="Y15" s="49">
        <f t="shared" si="7"/>
        <v>30520871.207621749</v>
      </c>
      <c r="Z15" s="49">
        <f t="shared" si="7"/>
        <v>30520871.207621749</v>
      </c>
      <c r="AA15" s="49">
        <f t="shared" si="7"/>
        <v>30520871.207621749</v>
      </c>
      <c r="AB15" s="49">
        <f t="shared" si="7"/>
        <v>30520871.207621749</v>
      </c>
      <c r="AC15" s="76">
        <f t="shared" si="7"/>
        <v>30520871.207621749</v>
      </c>
      <c r="AD15" s="49">
        <f t="shared" si="7"/>
        <v>30520871.207621749</v>
      </c>
      <c r="AE15" s="49">
        <f t="shared" si="7"/>
        <v>30520871.207621749</v>
      </c>
      <c r="AF15" s="49">
        <f t="shared" si="7"/>
        <v>30520871.207621749</v>
      </c>
      <c r="AG15" s="49">
        <f t="shared" si="7"/>
        <v>30520871.207621749</v>
      </c>
      <c r="AH15" s="49">
        <f t="shared" si="7"/>
        <v>30520871.207621749</v>
      </c>
      <c r="AI15" s="49">
        <f t="shared" si="7"/>
        <v>30520871.207621749</v>
      </c>
      <c r="AJ15" s="49">
        <f t="shared" si="7"/>
        <v>30520871.207621749</v>
      </c>
      <c r="AK15" s="49">
        <f t="shared" si="7"/>
        <v>30520871.207621749</v>
      </c>
      <c r="AL15" s="49">
        <f t="shared" si="7"/>
        <v>30520871.207621749</v>
      </c>
      <c r="AM15" s="49">
        <f t="shared" si="7"/>
        <v>30520871.207621749</v>
      </c>
      <c r="AN15" s="49">
        <f t="shared" si="7"/>
        <v>30520871.207621749</v>
      </c>
      <c r="AO15" s="76">
        <f t="shared" si="7"/>
        <v>30520871.207621749</v>
      </c>
      <c r="AP15" s="49">
        <f t="shared" si="7"/>
        <v>30520871.207621749</v>
      </c>
      <c r="AQ15" s="49">
        <f t="shared" si="7"/>
        <v>30520871.207621749</v>
      </c>
      <c r="AR15" s="49">
        <f t="shared" si="7"/>
        <v>30520871.207621749</v>
      </c>
      <c r="AS15" s="49">
        <f t="shared" si="7"/>
        <v>30520871.207621749</v>
      </c>
      <c r="AT15" s="49">
        <f t="shared" si="7"/>
        <v>30520871.207621749</v>
      </c>
      <c r="AU15" s="49">
        <f t="shared" si="7"/>
        <v>30520871.207621749</v>
      </c>
      <c r="AV15" s="49">
        <f t="shared" si="7"/>
        <v>30520871.207621749</v>
      </c>
      <c r="AW15" s="49">
        <f t="shared" si="7"/>
        <v>30520871.207621749</v>
      </c>
      <c r="AX15" s="49">
        <f t="shared" si="7"/>
        <v>30520871.207621749</v>
      </c>
      <c r="AY15" s="49">
        <f t="shared" si="7"/>
        <v>30520871.207621749</v>
      </c>
      <c r="AZ15" s="49">
        <f t="shared" si="7"/>
        <v>30520871.207621749</v>
      </c>
      <c r="BA15" s="76">
        <f t="shared" si="7"/>
        <v>30520871.207621749</v>
      </c>
    </row>
    <row r="16" spans="1:53" s="55" customFormat="1" ht="15.75" customHeight="1">
      <c r="A16" s="61" t="s">
        <v>281</v>
      </c>
      <c r="B16" s="61" t="s">
        <v>225</v>
      </c>
      <c r="C16" s="61" t="s">
        <v>223</v>
      </c>
      <c r="D16" s="61" t="s">
        <v>233</v>
      </c>
      <c r="E16" s="95" t="s">
        <v>33</v>
      </c>
      <c r="F16" s="54">
        <v>19046.041792326934</v>
      </c>
      <c r="G16" s="50">
        <f>$F16</f>
        <v>19046.041792326934</v>
      </c>
      <c r="H16" s="50">
        <f t="shared" ref="H16:BA16" si="8">$F16</f>
        <v>19046.041792326934</v>
      </c>
      <c r="I16" s="50">
        <f t="shared" si="8"/>
        <v>19046.041792326934</v>
      </c>
      <c r="J16" s="50">
        <f t="shared" si="8"/>
        <v>19046.041792326934</v>
      </c>
      <c r="K16" s="50">
        <f t="shared" si="8"/>
        <v>19046.041792326934</v>
      </c>
      <c r="L16" s="50">
        <f t="shared" si="8"/>
        <v>19046.041792326934</v>
      </c>
      <c r="M16" s="50">
        <f t="shared" si="8"/>
        <v>19046.041792326934</v>
      </c>
      <c r="N16" s="50">
        <f t="shared" si="8"/>
        <v>19046.041792326934</v>
      </c>
      <c r="O16" s="77">
        <f t="shared" si="8"/>
        <v>19046.041792326934</v>
      </c>
      <c r="P16" s="50">
        <f t="shared" si="8"/>
        <v>19046.041792326934</v>
      </c>
      <c r="Q16" s="50">
        <f t="shared" si="8"/>
        <v>19046.041792326934</v>
      </c>
      <c r="R16" s="50">
        <f t="shared" si="8"/>
        <v>19046.041792326934</v>
      </c>
      <c r="S16" s="50">
        <f t="shared" si="8"/>
        <v>19046.041792326934</v>
      </c>
      <c r="T16" s="50">
        <f t="shared" si="8"/>
        <v>19046.041792326934</v>
      </c>
      <c r="U16" s="50">
        <f t="shared" si="8"/>
        <v>19046.041792326934</v>
      </c>
      <c r="V16" s="50">
        <f t="shared" si="8"/>
        <v>19046.041792326934</v>
      </c>
      <c r="W16" s="50">
        <f t="shared" si="8"/>
        <v>19046.041792326934</v>
      </c>
      <c r="X16" s="50">
        <f t="shared" si="8"/>
        <v>19046.041792326934</v>
      </c>
      <c r="Y16" s="50">
        <f t="shared" si="8"/>
        <v>19046.041792326934</v>
      </c>
      <c r="Z16" s="50">
        <f t="shared" si="8"/>
        <v>19046.041792326934</v>
      </c>
      <c r="AA16" s="50">
        <f t="shared" si="8"/>
        <v>19046.041792326934</v>
      </c>
      <c r="AB16" s="50">
        <f t="shared" si="8"/>
        <v>19046.041792326934</v>
      </c>
      <c r="AC16" s="77">
        <f t="shared" si="8"/>
        <v>19046.041792326934</v>
      </c>
      <c r="AD16" s="50">
        <f t="shared" si="8"/>
        <v>19046.041792326934</v>
      </c>
      <c r="AE16" s="50">
        <f t="shared" si="8"/>
        <v>19046.041792326934</v>
      </c>
      <c r="AF16" s="50">
        <f t="shared" si="8"/>
        <v>19046.041792326934</v>
      </c>
      <c r="AG16" s="50">
        <f t="shared" si="8"/>
        <v>19046.041792326934</v>
      </c>
      <c r="AH16" s="50">
        <f t="shared" si="8"/>
        <v>19046.041792326934</v>
      </c>
      <c r="AI16" s="50">
        <f t="shared" si="8"/>
        <v>19046.041792326934</v>
      </c>
      <c r="AJ16" s="50">
        <f t="shared" si="8"/>
        <v>19046.041792326934</v>
      </c>
      <c r="AK16" s="50">
        <f t="shared" si="8"/>
        <v>19046.041792326934</v>
      </c>
      <c r="AL16" s="50">
        <f t="shared" si="8"/>
        <v>19046.041792326934</v>
      </c>
      <c r="AM16" s="50">
        <f t="shared" si="8"/>
        <v>19046.041792326934</v>
      </c>
      <c r="AN16" s="50">
        <f t="shared" si="8"/>
        <v>19046.041792326934</v>
      </c>
      <c r="AO16" s="77">
        <f t="shared" si="8"/>
        <v>19046.041792326934</v>
      </c>
      <c r="AP16" s="50">
        <f t="shared" si="8"/>
        <v>19046.041792326934</v>
      </c>
      <c r="AQ16" s="50">
        <f t="shared" si="8"/>
        <v>19046.041792326934</v>
      </c>
      <c r="AR16" s="50">
        <f t="shared" si="8"/>
        <v>19046.041792326934</v>
      </c>
      <c r="AS16" s="50">
        <f t="shared" si="8"/>
        <v>19046.041792326934</v>
      </c>
      <c r="AT16" s="50">
        <f t="shared" si="8"/>
        <v>19046.041792326934</v>
      </c>
      <c r="AU16" s="50">
        <f t="shared" si="8"/>
        <v>19046.041792326934</v>
      </c>
      <c r="AV16" s="50">
        <f t="shared" si="8"/>
        <v>19046.041792326934</v>
      </c>
      <c r="AW16" s="50">
        <f t="shared" si="8"/>
        <v>19046.041792326934</v>
      </c>
      <c r="AX16" s="50">
        <f t="shared" si="8"/>
        <v>19046.041792326934</v>
      </c>
      <c r="AY16" s="50">
        <f t="shared" si="8"/>
        <v>19046.041792326934</v>
      </c>
      <c r="AZ16" s="50">
        <f t="shared" si="8"/>
        <v>19046.041792326934</v>
      </c>
      <c r="BA16" s="77">
        <f t="shared" si="8"/>
        <v>19046.041792326934</v>
      </c>
    </row>
    <row r="17" spans="1:53" s="55" customFormat="1" ht="15.75" customHeight="1">
      <c r="A17" s="61" t="s">
        <v>281</v>
      </c>
      <c r="B17" s="61" t="s">
        <v>225</v>
      </c>
      <c r="C17" s="61" t="s">
        <v>224</v>
      </c>
      <c r="D17" s="61" t="s">
        <v>234</v>
      </c>
      <c r="E17" s="95" t="s">
        <v>34</v>
      </c>
      <c r="F17" s="50">
        <f>SUMIFS(NormKWH!$D:$D,NormKWH!$C:$C,$A17,NormKWH!$B:$B,F$3)</f>
        <v>47070144.273122281</v>
      </c>
      <c r="G17" s="50">
        <f>SUMIFS(NormKWH!$D:$D,NormKWH!$C:$C,$A17,NormKWH!$B:$B,G$3)</f>
        <v>42590994.110857621</v>
      </c>
      <c r="H17" s="50">
        <f>SUMIFS(NormKWH!$D:$D,NormKWH!$C:$C,$A17,NormKWH!$B:$B,H$3)</f>
        <v>41383473.482383251</v>
      </c>
      <c r="I17" s="50">
        <f>SUMIFS(NormKWH!$D:$D,NormKWH!$C:$C,$A17,NormKWH!$B:$B,I$3)</f>
        <v>53352472.096582972</v>
      </c>
      <c r="J17" s="50">
        <f>SUMIFS(NormKWH!$D:$D,NormKWH!$C:$C,$A17,NormKWH!$B:$B,J$3)</f>
        <v>51553372.895612173</v>
      </c>
      <c r="K17" s="50">
        <f>SUMIFS(NormKWH!$D:$D,NormKWH!$C:$C,$A17,NormKWH!$B:$B,K$3)</f>
        <v>46404947.470008805</v>
      </c>
      <c r="L17" s="50">
        <f>SUMIFS(NormKWH!$D:$D,NormKWH!$C:$C,$A17,NormKWH!$B:$B,L$3)</f>
        <v>41743259.163386077</v>
      </c>
      <c r="M17" s="50">
        <f>SUMIFS(NormKWH!$D:$D,NormKWH!$C:$C,$A17,NormKWH!$B:$B,M$3)</f>
        <v>38977017.334625706</v>
      </c>
      <c r="N17" s="50">
        <f>SUMIFS(NormKWH!$D:$D,NormKWH!$C:$C,$A17,NormKWH!$B:$B,N$3)</f>
        <v>37501502.466451421</v>
      </c>
      <c r="O17" s="77">
        <f>SUMIFS(NormKWH!$D:$D,NormKWH!$C:$C,$A17,NormKWH!$B:$B,O$3)</f>
        <v>41039143.449469477</v>
      </c>
      <c r="P17" s="50">
        <f>SUMIFS(NormKWH!$D:$D,NormKWH!$C:$C,$A17,NormKWH!$B:$B,P$3)</f>
        <v>43957205.164036781</v>
      </c>
      <c r="Q17" s="50">
        <f>SUMIFS(NormKWH!$D:$D,NormKWH!$C:$C,$A17,NormKWH!$B:$B,Q$3)</f>
        <v>50693068.445678502</v>
      </c>
      <c r="R17" s="50">
        <f>SUMIFS(NormKWH!$D:$D,NormKWH!$C:$C,$A17,NormKWH!$B:$B,R$3)</f>
        <v>47070144.273122281</v>
      </c>
      <c r="S17" s="50">
        <f>SUMIFS(NormKWH!$D:$D,NormKWH!$C:$C,$A17,NormKWH!$B:$B,S$3)</f>
        <v>47070144.273122281</v>
      </c>
      <c r="T17" s="50">
        <f>SUMIFS(NormKWH!$D:$D,NormKWH!$C:$C,$A17,NormKWH!$B:$B,T$3)</f>
        <v>42590994.110857621</v>
      </c>
      <c r="U17" s="50">
        <f>SUMIFS(NormKWH!$D:$D,NormKWH!$C:$C,$A17,NormKWH!$B:$B,U$3)</f>
        <v>42590994.110857621</v>
      </c>
      <c r="V17" s="50">
        <f>SUMIFS(NormKWH!$D:$D,NormKWH!$C:$C,$A17,NormKWH!$B:$B,V$3)</f>
        <v>41383473.482383251</v>
      </c>
      <c r="W17" s="50">
        <f>SUMIFS(NormKWH!$D:$D,NormKWH!$C:$C,$A17,NormKWH!$B:$B,W$3)</f>
        <v>53352472.096582972</v>
      </c>
      <c r="X17" s="50">
        <f>SUMIFS(NormKWH!$D:$D,NormKWH!$C:$C,$A17,NormKWH!$B:$B,X$3)</f>
        <v>51553372.895612173</v>
      </c>
      <c r="Y17" s="50">
        <f>SUMIFS(NormKWH!$D:$D,NormKWH!$C:$C,$A17,NormKWH!$B:$B,Y$3)</f>
        <v>46404947.470008805</v>
      </c>
      <c r="Z17" s="50">
        <f>SUMIFS(NormKWH!$D:$D,NormKWH!$C:$C,$A17,NormKWH!$B:$B,Z$3)</f>
        <v>41743259.163386077</v>
      </c>
      <c r="AA17" s="50">
        <f>SUMIFS(NormKWH!$D:$D,NormKWH!$C:$C,$A17,NormKWH!$B:$B,AA$3)</f>
        <v>38977017.334625706</v>
      </c>
      <c r="AB17" s="50">
        <f>SUMIFS(NormKWH!$D:$D,NormKWH!$C:$C,$A17,NormKWH!$B:$B,AB$3)</f>
        <v>37501502.466451421</v>
      </c>
      <c r="AC17" s="77">
        <f>SUMIFS(NormKWH!$D:$D,NormKWH!$C:$C,$A17,NormKWH!$B:$B,AC$3)</f>
        <v>41039143.449469477</v>
      </c>
      <c r="AD17" s="50">
        <f>SUMIFS(NormKWH!$D:$D,NormKWH!$C:$C,$A17,NormKWH!$B:$B,AD$3)</f>
        <v>43957205.164036781</v>
      </c>
      <c r="AE17" s="50">
        <f>SUMIFS(NormKWH!$D:$D,NormKWH!$C:$C,$A17,NormKWH!$B:$B,AE$3)</f>
        <v>50693068.445678502</v>
      </c>
      <c r="AF17" s="50">
        <f>SUMIFS(NormKWH!$D:$D,NormKWH!$C:$C,$A17,NormKWH!$B:$B,AF$3)</f>
        <v>47070144.273122281</v>
      </c>
      <c r="AG17" s="50">
        <f>SUMIFS(NormKWH!$D:$D,NormKWH!$C:$C,$A17,NormKWH!$B:$B,AG$3)</f>
        <v>42590994.110857621</v>
      </c>
      <c r="AH17" s="50">
        <f>SUMIFS(NormKWH!$D:$D,NormKWH!$C:$C,$A17,NormKWH!$B:$B,AH$3)</f>
        <v>41383473.482383251</v>
      </c>
      <c r="AI17" s="50">
        <f>SUMIFS(NormKWH!$D:$D,NormKWH!$C:$C,$A17,NormKWH!$B:$B,AI$3)</f>
        <v>53352472.096582972</v>
      </c>
      <c r="AJ17" s="50">
        <f>SUMIFS(NormKWH!$D:$D,NormKWH!$C:$C,$A17,NormKWH!$B:$B,AJ$3)</f>
        <v>51553372.895612173</v>
      </c>
      <c r="AK17" s="50">
        <f>SUMIFS(NormKWH!$D:$D,NormKWH!$C:$C,$A17,NormKWH!$B:$B,AK$3)</f>
        <v>46404947.470008805</v>
      </c>
      <c r="AL17" s="50">
        <f>SUMIFS(NormKWH!$D:$D,NormKWH!$C:$C,$A17,NormKWH!$B:$B,AL$3)</f>
        <v>41743259.163386077</v>
      </c>
      <c r="AM17" s="50">
        <f>SUMIFS(NormKWH!$D:$D,NormKWH!$C:$C,$A17,NormKWH!$B:$B,AM$3)</f>
        <v>38977017.334625706</v>
      </c>
      <c r="AN17" s="50">
        <f>SUMIFS(NormKWH!$D:$D,NormKWH!$C:$C,$A17,NormKWH!$B:$B,AN$3)</f>
        <v>37501502.466451421</v>
      </c>
      <c r="AO17" s="77">
        <f>SUMIFS(NormKWH!$D:$D,NormKWH!$C:$C,$A17,NormKWH!$B:$B,AO$3)</f>
        <v>41039143.449469477</v>
      </c>
      <c r="AP17" s="50">
        <f>SUMIFS(NormKWH!$D:$D,NormKWH!$C:$C,$A17,NormKWH!$B:$B,AP$3)</f>
        <v>43957205.164036781</v>
      </c>
      <c r="AQ17" s="50">
        <f>SUMIFS(NormKWH!$D:$D,NormKWH!$C:$C,$A17,NormKWH!$B:$B,AQ$3)</f>
        <v>50693068.445678502</v>
      </c>
      <c r="AR17" s="50">
        <f>SUMIFS(NormKWH!$D:$D,NormKWH!$C:$C,$A17,NormKWH!$B:$B,AR$3)</f>
        <v>47070144.273122281</v>
      </c>
      <c r="AS17" s="50">
        <f>SUMIFS(NormKWH!$D:$D,NormKWH!$C:$C,$A17,NormKWH!$B:$B,AS$3)</f>
        <v>42590994.110857621</v>
      </c>
      <c r="AT17" s="50">
        <f>SUMIFS(NormKWH!$D:$D,NormKWH!$C:$C,$A17,NormKWH!$B:$B,AT$3)</f>
        <v>41383473.482383251</v>
      </c>
      <c r="AU17" s="50">
        <f>SUMIFS(NormKWH!$D:$D,NormKWH!$C:$C,$A17,NormKWH!$B:$B,AU$3)</f>
        <v>53352472.096582972</v>
      </c>
      <c r="AV17" s="50">
        <f>SUMIFS(NormKWH!$D:$D,NormKWH!$C:$C,$A17,NormKWH!$B:$B,AV$3)</f>
        <v>51553372.895612173</v>
      </c>
      <c r="AW17" s="50">
        <f>SUMIFS(NormKWH!$D:$D,NormKWH!$C:$C,$A17,NormKWH!$B:$B,AW$3)</f>
        <v>46404947.470008805</v>
      </c>
      <c r="AX17" s="50">
        <f>SUMIFS(NormKWH!$D:$D,NormKWH!$C:$C,$A17,NormKWH!$B:$B,AX$3)</f>
        <v>41743259.163386077</v>
      </c>
      <c r="AY17" s="50">
        <f>SUMIFS(NormKWH!$D:$D,NormKWH!$C:$C,$A17,NormKWH!$B:$B,AY$3)</f>
        <v>38977017.334625706</v>
      </c>
      <c r="AZ17" s="50">
        <f>SUMIFS(NormKWH!$D:$D,NormKWH!$C:$C,$A17,NormKWH!$B:$B,AZ$3)</f>
        <v>37501502.466451421</v>
      </c>
      <c r="BA17" s="77">
        <f>SUMIFS(NormKWH!$D:$D,NormKWH!$C:$C,$A17,NormKWH!$B:$B,BA$3)</f>
        <v>41039143.449469477</v>
      </c>
    </row>
    <row r="18" spans="1:53" s="55" customFormat="1" ht="15.75" customHeight="1">
      <c r="A18" s="61" t="s">
        <v>281</v>
      </c>
      <c r="B18" s="61" t="s">
        <v>225</v>
      </c>
      <c r="C18" s="61" t="s">
        <v>223</v>
      </c>
      <c r="D18" s="61" t="s">
        <v>234</v>
      </c>
      <c r="E18" s="95" t="s">
        <v>34</v>
      </c>
      <c r="F18" s="50">
        <f>SUMIFS(NormKWH!$D:$D,NormKWH!$C:$C,$A18)</f>
        <v>536266600.35221499</v>
      </c>
      <c r="G18" s="50">
        <f>SUMIFS(NormKWH!$D:$D,NormKWH!$C:$C,$A18)</f>
        <v>536266600.35221499</v>
      </c>
      <c r="H18" s="50">
        <f>SUMIFS(NormKWH!$D:$D,NormKWH!$C:$C,$A18)</f>
        <v>536266600.35221499</v>
      </c>
      <c r="I18" s="50">
        <f>SUMIFS(NormKWH!$D:$D,NormKWH!$C:$C,$A18)</f>
        <v>536266600.35221499</v>
      </c>
      <c r="J18" s="50">
        <f>SUMIFS(NormKWH!$D:$D,NormKWH!$C:$C,$A18)</f>
        <v>536266600.35221499</v>
      </c>
      <c r="K18" s="50">
        <f>SUMIFS(NormKWH!$D:$D,NormKWH!$C:$C,$A18)</f>
        <v>536266600.35221499</v>
      </c>
      <c r="L18" s="50">
        <f>SUMIFS(NormKWH!$D:$D,NormKWH!$C:$C,$A18)</f>
        <v>536266600.35221499</v>
      </c>
      <c r="M18" s="50">
        <f>SUMIFS(NormKWH!$D:$D,NormKWH!$C:$C,$A18)</f>
        <v>536266600.35221499</v>
      </c>
      <c r="N18" s="50">
        <f>SUMIFS(NormKWH!$D:$D,NormKWH!$C:$C,$A18)</f>
        <v>536266600.35221499</v>
      </c>
      <c r="O18" s="77">
        <f>SUMIFS(NormKWH!$D:$D,NormKWH!$C:$C,$A18)</f>
        <v>536266600.35221499</v>
      </c>
      <c r="P18" s="50">
        <f>SUMIFS(NormKWH!$D:$D,NormKWH!$C:$C,$A18)</f>
        <v>536266600.35221499</v>
      </c>
      <c r="Q18" s="50">
        <f>SUMIFS(NormKWH!$D:$D,NormKWH!$C:$C,$A18)</f>
        <v>536266600.35221499</v>
      </c>
      <c r="R18" s="50">
        <f>SUMIFS(NormKWH!$D:$D,NormKWH!$C:$C,$A18)</f>
        <v>536266600.35221499</v>
      </c>
      <c r="S18" s="50">
        <f>SUMIFS(NormKWH!$D:$D,NormKWH!$C:$C,$A18)</f>
        <v>536266600.35221499</v>
      </c>
      <c r="T18" s="50">
        <f>SUMIFS(NormKWH!$D:$D,NormKWH!$C:$C,$A18)</f>
        <v>536266600.35221499</v>
      </c>
      <c r="U18" s="50">
        <f>SUMIFS(NormKWH!$D:$D,NormKWH!$C:$C,$A18)</f>
        <v>536266600.35221499</v>
      </c>
      <c r="V18" s="50">
        <f>SUMIFS(NormKWH!$D:$D,NormKWH!$C:$C,$A18)</f>
        <v>536266600.35221499</v>
      </c>
      <c r="W18" s="50">
        <f>SUMIFS(NormKWH!$D:$D,NormKWH!$C:$C,$A18)</f>
        <v>536266600.35221499</v>
      </c>
      <c r="X18" s="50">
        <f>SUMIFS(NormKWH!$D:$D,NormKWH!$C:$C,$A18)</f>
        <v>536266600.35221499</v>
      </c>
      <c r="Y18" s="50">
        <f>SUMIFS(NormKWH!$D:$D,NormKWH!$C:$C,$A18)</f>
        <v>536266600.35221499</v>
      </c>
      <c r="Z18" s="50">
        <f>SUMIFS(NormKWH!$D:$D,NormKWH!$C:$C,$A18)</f>
        <v>536266600.35221499</v>
      </c>
      <c r="AA18" s="50">
        <f>SUMIFS(NormKWH!$D:$D,NormKWH!$C:$C,$A18)</f>
        <v>536266600.35221499</v>
      </c>
      <c r="AB18" s="50">
        <f>SUMIFS(NormKWH!$D:$D,NormKWH!$C:$C,$A18)</f>
        <v>536266600.35221499</v>
      </c>
      <c r="AC18" s="77">
        <f>SUMIFS(NormKWH!$D:$D,NormKWH!$C:$C,$A18)</f>
        <v>536266600.35221499</v>
      </c>
      <c r="AD18" s="50">
        <f>SUMIFS(NormKWH!$D:$D,NormKWH!$C:$C,$A18)</f>
        <v>536266600.35221499</v>
      </c>
      <c r="AE18" s="50">
        <f>SUMIFS(NormKWH!$D:$D,NormKWH!$C:$C,$A18)</f>
        <v>536266600.35221499</v>
      </c>
      <c r="AF18" s="50">
        <f>SUMIFS(NormKWH!$D:$D,NormKWH!$C:$C,$A18)</f>
        <v>536266600.35221499</v>
      </c>
      <c r="AG18" s="50">
        <f>SUMIFS(NormKWH!$D:$D,NormKWH!$C:$C,$A18)</f>
        <v>536266600.35221499</v>
      </c>
      <c r="AH18" s="50">
        <f>SUMIFS(NormKWH!$D:$D,NormKWH!$C:$C,$A18)</f>
        <v>536266600.35221499</v>
      </c>
      <c r="AI18" s="50">
        <f>SUMIFS(NormKWH!$D:$D,NormKWH!$C:$C,$A18)</f>
        <v>536266600.35221499</v>
      </c>
      <c r="AJ18" s="50">
        <f>SUMIFS(NormKWH!$D:$D,NormKWH!$C:$C,$A18)</f>
        <v>536266600.35221499</v>
      </c>
      <c r="AK18" s="50">
        <f>SUMIFS(NormKWH!$D:$D,NormKWH!$C:$C,$A18)</f>
        <v>536266600.35221499</v>
      </c>
      <c r="AL18" s="50">
        <f>SUMIFS(NormKWH!$D:$D,NormKWH!$C:$C,$A18)</f>
        <v>536266600.35221499</v>
      </c>
      <c r="AM18" s="50">
        <f>SUMIFS(NormKWH!$D:$D,NormKWH!$C:$C,$A18)</f>
        <v>536266600.35221499</v>
      </c>
      <c r="AN18" s="50">
        <f>SUMIFS(NormKWH!$D:$D,NormKWH!$C:$C,$A18)</f>
        <v>536266600.35221499</v>
      </c>
      <c r="AO18" s="77">
        <f>SUMIFS(NormKWH!$D:$D,NormKWH!$C:$C,$A18)</f>
        <v>536266600.35221499</v>
      </c>
      <c r="AP18" s="50">
        <f>SUMIFS(NormKWH!$D:$D,NormKWH!$C:$C,$A18)</f>
        <v>536266600.35221499</v>
      </c>
      <c r="AQ18" s="50">
        <f>SUMIFS(NormKWH!$D:$D,NormKWH!$C:$C,$A18)</f>
        <v>536266600.35221499</v>
      </c>
      <c r="AR18" s="50">
        <f>SUMIFS(NormKWH!$D:$D,NormKWH!$C:$C,$A18)</f>
        <v>536266600.35221499</v>
      </c>
      <c r="AS18" s="50">
        <f>SUMIFS(NormKWH!$D:$D,NormKWH!$C:$C,$A18)</f>
        <v>536266600.35221499</v>
      </c>
      <c r="AT18" s="50">
        <f>SUMIFS(NormKWH!$D:$D,NormKWH!$C:$C,$A18)</f>
        <v>536266600.35221499</v>
      </c>
      <c r="AU18" s="50">
        <f>SUMIFS(NormKWH!$D:$D,NormKWH!$C:$C,$A18)</f>
        <v>536266600.35221499</v>
      </c>
      <c r="AV18" s="50">
        <f>SUMIFS(NormKWH!$D:$D,NormKWH!$C:$C,$A18)</f>
        <v>536266600.35221499</v>
      </c>
      <c r="AW18" s="50">
        <f>SUMIFS(NormKWH!$D:$D,NormKWH!$C:$C,$A18)</f>
        <v>536266600.35221499</v>
      </c>
      <c r="AX18" s="50">
        <f>SUMIFS(NormKWH!$D:$D,NormKWH!$C:$C,$A18)</f>
        <v>536266600.35221499</v>
      </c>
      <c r="AY18" s="50">
        <f>SUMIFS(NormKWH!$D:$D,NormKWH!$C:$C,$A18)</f>
        <v>536266600.35221499</v>
      </c>
      <c r="AZ18" s="50">
        <f>SUMIFS(NormKWH!$D:$D,NormKWH!$C:$C,$A18)</f>
        <v>536266600.35221499</v>
      </c>
      <c r="BA18" s="77">
        <f>SUMIFS(NormKWH!$D:$D,NormKWH!$C:$C,$A18)</f>
        <v>536266600.35221499</v>
      </c>
    </row>
    <row r="19" spans="1:53" s="55" customFormat="1" ht="15.75" customHeight="1">
      <c r="A19" s="61" t="s">
        <v>281</v>
      </c>
      <c r="B19" s="61" t="s">
        <v>226</v>
      </c>
      <c r="C19" s="61" t="s">
        <v>224</v>
      </c>
      <c r="D19" s="61" t="s">
        <v>227</v>
      </c>
      <c r="E19" s="95" t="s">
        <v>33</v>
      </c>
      <c r="F19" s="69">
        <v>2551.0763479554394</v>
      </c>
      <c r="G19" s="69">
        <v>16919.1642728685</v>
      </c>
      <c r="H19" s="3">
        <f>SUMIFS(RVN!$I:$I,RVN!$A:$A,H$2,RVN!$M:$M,$A19)</f>
        <v>19480</v>
      </c>
      <c r="I19" s="3">
        <f>SUMIFS(RVN!$I:$I,RVN!$A:$A,I$2,RVN!$M:$M,$A19)</f>
        <v>19499</v>
      </c>
      <c r="J19" s="3">
        <f>SUMIFS(RVN!$I:$I,RVN!$A:$A,J$2,RVN!$M:$M,$A19)</f>
        <v>19478</v>
      </c>
      <c r="K19" s="3">
        <f>SUMIFS(RVN!$I:$I,RVN!$A:$A,K$2,RVN!$M:$M,$A19)</f>
        <v>19452</v>
      </c>
      <c r="L19" s="3">
        <f>SUMIFS(RVN!$I:$I,RVN!$A:$A,L$2,RVN!$M:$M,$A19)</f>
        <v>19481</v>
      </c>
      <c r="M19" s="3">
        <f>SUMIFS(RVN!$I:$I,RVN!$A:$A,M$2,RVN!$M:$M,$A19)</f>
        <v>19499</v>
      </c>
      <c r="N19" s="3">
        <f>SUMIFS(RVN!$I:$I,RVN!$A:$A,N$2,RVN!$M:$M,$A19)</f>
        <v>19506</v>
      </c>
      <c r="O19" s="78">
        <f>SUMIFS(RVN!$I:$I,RVN!$A:$A,O$2,RVN!$M:$M,$A19)</f>
        <v>19527</v>
      </c>
      <c r="P19" s="3">
        <f>SUMIFS(RVN!$I:$I,RVN!$A:$A,P$2,RVN!$M:$M,$A19)</f>
        <v>19538</v>
      </c>
      <c r="Q19" s="3">
        <f>SUMIFS(RVN!$I:$I,RVN!$A:$A,Q$2,RVN!$M:$M,$A19)</f>
        <v>19542</v>
      </c>
      <c r="R19" s="69">
        <v>16829.66666666665</v>
      </c>
      <c r="S19" s="69">
        <v>2713.3333333333344</v>
      </c>
      <c r="T19" s="69">
        <v>2412.2999999999984</v>
      </c>
      <c r="U19" s="69">
        <v>17178.699999999961</v>
      </c>
      <c r="V19" s="3">
        <f>SUMIFS(RVN!$I:$I,RVN!$A:$A,V$2,RVN!$M:$M,$A19)</f>
        <v>19648</v>
      </c>
      <c r="W19" s="3">
        <f>SUMIFS(RVN!$I:$I,RVN!$A:$A,W$2,RVN!$M:$M,$A19)</f>
        <v>19681</v>
      </c>
      <c r="X19" s="3">
        <f>SUMIFS(RVN!$I:$I,RVN!$A:$A,X$2,RVN!$M:$M,$A19)</f>
        <v>19697</v>
      </c>
      <c r="Y19" s="3">
        <f>SUMIFS(RVN!$I:$I,RVN!$A:$A,Y$2,RVN!$M:$M,$A19)</f>
        <v>19752</v>
      </c>
      <c r="Z19" s="3">
        <f>SUMIFS(RVN!$I:$I,RVN!$A:$A,Z$2,RVN!$M:$M,$A19)</f>
        <v>19756</v>
      </c>
      <c r="AA19" s="3">
        <f>SUMIFS(RVN!$I:$I,RVN!$A:$A,AA$2,RVN!$M:$M,$A19)</f>
        <v>19805</v>
      </c>
      <c r="AB19" s="3">
        <f>SUMIFS(RVN!$I:$I,RVN!$A:$A,AB$2,RVN!$M:$M,$A19)</f>
        <v>19841</v>
      </c>
      <c r="AC19" s="78">
        <f>SUMIFS(RVN!$I:$I,RVN!$A:$A,AC$2,RVN!$M:$M,$A19)</f>
        <v>19852</v>
      </c>
      <c r="AD19" s="3">
        <f>SUMIFS(RVN!$I:$I,RVN!$A:$A,AD$2,RVN!$M:$M,$A19)</f>
        <v>19876</v>
      </c>
      <c r="AE19" s="3">
        <f>SUMIFS(RVN!$I:$I,RVN!$A:$A,AE$2,RVN!$M:$M,$A19)</f>
        <v>19908</v>
      </c>
      <c r="AF19" s="3">
        <f>SUMIFS(RVN!$I:$I,RVN!$A:$A,AF$2,RVN!$M:$M,$A19)</f>
        <v>19925</v>
      </c>
      <c r="AG19" s="3">
        <f>SUMIFS(RVN!$I:$I,RVN!$A:$A,AG$2,RVN!$M:$M,$A19)</f>
        <v>19927</v>
      </c>
      <c r="AH19" s="3">
        <f>SUMIFS(RVN!$I:$I,RVN!$A:$A,AH$2,RVN!$M:$M,$A19)</f>
        <v>19955</v>
      </c>
      <c r="AI19" s="3">
        <f>SUMIFS(RVN!$I:$I,RVN!$A:$A,AI$2,RVN!$M:$M,$A19)</f>
        <v>19985</v>
      </c>
      <c r="AJ19" s="3">
        <f>SUMIFS(RVN!$I:$I,RVN!$A:$A,AJ$2,RVN!$M:$M,$A19)</f>
        <v>19968</v>
      </c>
      <c r="AK19" s="3">
        <f>SUMIFS(RVN!$I:$I,RVN!$A:$A,AK$2,RVN!$M:$M,$A19)</f>
        <v>19980</v>
      </c>
      <c r="AL19" s="3">
        <f>SUMIFS(RVN!$I:$I,RVN!$A:$A,AL$2,RVN!$M:$M,$A19)</f>
        <v>20010</v>
      </c>
      <c r="AM19" s="3">
        <f>SUMIFS(RVN!$I:$I,RVN!$A:$A,AM$2,RVN!$M:$M,$A19)</f>
        <v>19992</v>
      </c>
      <c r="AN19" s="3">
        <f>SUMIFS(RVN!$I:$I,RVN!$A:$A,AN$2,RVN!$M:$M,$A19)</f>
        <v>20021</v>
      </c>
      <c r="AO19" s="78">
        <f>SUMIFS(RVN!$I:$I,RVN!$A:$A,AO$2,RVN!$M:$M,$A19)</f>
        <v>20065</v>
      </c>
      <c r="AP19" s="3">
        <f>SUMIFS(RVN!$I:$I,RVN!$A:$A,AP$2,RVN!$M:$M,$A19)</f>
        <v>20072</v>
      </c>
      <c r="AQ19" s="3">
        <f>SUMIFS(RVN!$I:$I,RVN!$A:$A,AQ$2,RVN!$M:$M,$A19)</f>
        <v>20080</v>
      </c>
      <c r="AR19" s="3">
        <f>SUMIFS(RVN!$I:$I,RVN!$A:$A,AR$2,RVN!$M:$M,$A19)</f>
        <v>20119</v>
      </c>
      <c r="AS19" s="3">
        <f>SUMIFS(RVN!$I:$I,RVN!$A:$A,AS$2,RVN!$M:$M,$A19)</f>
        <v>20122</v>
      </c>
      <c r="AT19" s="3">
        <f>SUMIFS(RVN!$I:$I,RVN!$A:$A,AT$2,RVN!$M:$M,$A19)</f>
        <v>20148</v>
      </c>
      <c r="AU19" s="3">
        <f>SUMIFS(RVN!$I:$I,RVN!$A:$A,AU$2,RVN!$M:$M,$A19)</f>
        <v>20166</v>
      </c>
      <c r="AV19" s="3">
        <f>SUMIFS(RVN!$I:$I,RVN!$A:$A,AV$2,RVN!$M:$M,$A19)</f>
        <v>20170</v>
      </c>
      <c r="AW19" s="3">
        <f>SUMIFS(RVN!$I:$I,RVN!$A:$A,AW$2,RVN!$M:$M,$A19)</f>
        <v>20220</v>
      </c>
      <c r="AX19" s="3">
        <f>SUMIFS(RVN!$I:$I,RVN!$A:$A,AX$2,RVN!$M:$M,$A19)</f>
        <v>20252</v>
      </c>
      <c r="AY19" s="3">
        <f>SUMIFS(RVN!$I:$I,RVN!$A:$A,AY$2,RVN!$M:$M,$A19)</f>
        <v>20244</v>
      </c>
      <c r="AZ19" s="3">
        <f>SUMIFS(RVN!$I:$I,RVN!$A:$A,AZ$2,RVN!$M:$M,$A19)</f>
        <v>20257</v>
      </c>
      <c r="BA19" s="78">
        <f>SUMIFS(RVN!$I:$I,RVN!$A:$A,BA$2,RVN!$M:$M,$A19)</f>
        <v>20235</v>
      </c>
    </row>
    <row r="20" spans="1:53" s="55" customFormat="1" ht="15.75" customHeight="1">
      <c r="A20" s="61" t="s">
        <v>281</v>
      </c>
      <c r="B20" s="61" t="s">
        <v>226</v>
      </c>
      <c r="C20" s="61" t="s">
        <v>224</v>
      </c>
      <c r="D20" s="61" t="s">
        <v>227</v>
      </c>
      <c r="E20" s="95" t="s">
        <v>34</v>
      </c>
      <c r="F20" s="69">
        <v>5651577.4666666696</v>
      </c>
      <c r="G20" s="69">
        <v>36234668.799999997</v>
      </c>
      <c r="H20" s="3">
        <f>SUMIFS(RVN!$J:$J,RVN!$A:$A,H$2,RVN!$M:$M,$A20)</f>
        <v>39998111</v>
      </c>
      <c r="I20" s="3">
        <f>SUMIFS(RVN!$J:$J,RVN!$A:$A,I$2,RVN!$M:$M,$A20)</f>
        <v>49512632</v>
      </c>
      <c r="J20" s="3">
        <f>SUMIFS(RVN!$J:$J,RVN!$A:$A,J$2,RVN!$M:$M,$A20)</f>
        <v>59285309</v>
      </c>
      <c r="K20" s="3">
        <f>SUMIFS(RVN!$J:$J,RVN!$A:$A,K$2,RVN!$M:$M,$A20)</f>
        <v>51941019</v>
      </c>
      <c r="L20" s="3">
        <f>SUMIFS(RVN!$J:$J,RVN!$A:$A,L$2,RVN!$M:$M,$A20)</f>
        <v>45181796</v>
      </c>
      <c r="M20" s="3">
        <f>SUMIFS(RVN!$J:$J,RVN!$A:$A,M$2,RVN!$M:$M,$A20)</f>
        <v>38941210</v>
      </c>
      <c r="N20" s="3">
        <f>SUMIFS(RVN!$J:$J,RVN!$A:$A,N$2,RVN!$M:$M,$A20)</f>
        <v>38017522</v>
      </c>
      <c r="O20" s="78">
        <f>SUMIFS(RVN!$J:$J,RVN!$A:$A,O$2,RVN!$M:$M,$A20)</f>
        <v>42437015</v>
      </c>
      <c r="P20" s="3">
        <f>SUMIFS(RVN!$J:$J,RVN!$A:$A,P$2,RVN!$M:$M,$A20)</f>
        <v>47725824</v>
      </c>
      <c r="Q20" s="3">
        <f>SUMIFS(RVN!$J:$J,RVN!$A:$A,Q$2,RVN!$M:$M,$A20)</f>
        <v>53254670</v>
      </c>
      <c r="R20" s="69">
        <v>43351284.158187687</v>
      </c>
      <c r="S20" s="69">
        <v>6260232.3308359198</v>
      </c>
      <c r="T20" s="69">
        <v>6211617.5972157903</v>
      </c>
      <c r="U20" s="69">
        <v>35661413.410618164</v>
      </c>
      <c r="V20" s="3">
        <f>SUMIFS(RVN!$J:$J,RVN!$A:$A,V$2,RVN!$M:$M,$A20)</f>
        <v>42459851</v>
      </c>
      <c r="W20" s="3">
        <f>SUMIFS(RVN!$J:$J,RVN!$A:$A,W$2,RVN!$M:$M,$A20)</f>
        <v>49621822</v>
      </c>
      <c r="X20" s="3">
        <f>SUMIFS(RVN!$J:$J,RVN!$A:$A,X$2,RVN!$M:$M,$A20)</f>
        <v>52160685</v>
      </c>
      <c r="Y20" s="3">
        <f>SUMIFS(RVN!$J:$J,RVN!$A:$A,Y$2,RVN!$M:$M,$A20)</f>
        <v>45127553</v>
      </c>
      <c r="Z20" s="3">
        <f>SUMIFS(RVN!$J:$J,RVN!$A:$A,Z$2,RVN!$M:$M,$A20)</f>
        <v>43881915</v>
      </c>
      <c r="AA20" s="3">
        <f>SUMIFS(RVN!$J:$J,RVN!$A:$A,AA$2,RVN!$M:$M,$A20)</f>
        <v>38657669</v>
      </c>
      <c r="AB20" s="3">
        <f>SUMIFS(RVN!$J:$J,RVN!$A:$A,AB$2,RVN!$M:$M,$A20)</f>
        <v>40893641</v>
      </c>
      <c r="AC20" s="78">
        <f>SUMIFS(RVN!$J:$J,RVN!$A:$A,AC$2,RVN!$M:$M,$A20)</f>
        <v>44398942</v>
      </c>
      <c r="AD20" s="3">
        <f>SUMIFS(RVN!$J:$J,RVN!$A:$A,AD$2,RVN!$M:$M,$A20)</f>
        <v>47447284</v>
      </c>
      <c r="AE20" s="3">
        <f>SUMIFS(RVN!$J:$J,RVN!$A:$A,AE$2,RVN!$M:$M,$A20)</f>
        <v>54691541</v>
      </c>
      <c r="AF20" s="3">
        <f>SUMIFS(RVN!$J:$J,RVN!$A:$A,AF$2,RVN!$M:$M,$A20)</f>
        <v>48036751</v>
      </c>
      <c r="AG20" s="3">
        <f>SUMIFS(RVN!$J:$J,RVN!$A:$A,AG$2,RVN!$M:$M,$A20)</f>
        <v>41173030</v>
      </c>
      <c r="AH20" s="3">
        <f>SUMIFS(RVN!$J:$J,RVN!$A:$A,AH$2,RVN!$M:$M,$A20)</f>
        <v>41892813</v>
      </c>
      <c r="AI20" s="3">
        <f>SUMIFS(RVN!$J:$J,RVN!$A:$A,AI$2,RVN!$M:$M,$A20)</f>
        <v>51458320</v>
      </c>
      <c r="AJ20" s="3">
        <f>SUMIFS(RVN!$J:$J,RVN!$A:$A,AJ$2,RVN!$M:$M,$A20)</f>
        <v>49367476</v>
      </c>
      <c r="AK20" s="3">
        <f>SUMIFS(RVN!$J:$J,RVN!$A:$A,AK$2,RVN!$M:$M,$A20)</f>
        <v>48996258</v>
      </c>
      <c r="AL20" s="3">
        <f>SUMIFS(RVN!$J:$J,RVN!$A:$A,AL$2,RVN!$M:$M,$A20)</f>
        <v>50182274</v>
      </c>
      <c r="AM20" s="3">
        <f>SUMIFS(RVN!$J:$J,RVN!$A:$A,AM$2,RVN!$M:$M,$A20)</f>
        <v>40195043</v>
      </c>
      <c r="AN20" s="3">
        <f>SUMIFS(RVN!$J:$J,RVN!$A:$A,AN$2,RVN!$M:$M,$A20)</f>
        <v>38633810</v>
      </c>
      <c r="AO20" s="78">
        <f>SUMIFS(RVN!$J:$J,RVN!$A:$A,AO$2,RVN!$M:$M,$A20)</f>
        <v>42646797</v>
      </c>
      <c r="AP20" s="3">
        <f>SUMIFS(RVN!$J:$J,RVN!$A:$A,AP$2,RVN!$M:$M,$A20)</f>
        <v>46566141</v>
      </c>
      <c r="AQ20" s="3">
        <f>SUMIFS(RVN!$J:$J,RVN!$A:$A,AQ$2,RVN!$M:$M,$A20)</f>
        <v>50021844</v>
      </c>
      <c r="AR20" s="3">
        <f>SUMIFS(RVN!$J:$J,RVN!$A:$A,AR$2,RVN!$M:$M,$A20)</f>
        <v>49277203</v>
      </c>
      <c r="AS20" s="3">
        <f>SUMIFS(RVN!$J:$J,RVN!$A:$A,AS$2,RVN!$M:$M,$A20)</f>
        <v>41392275</v>
      </c>
      <c r="AT20" s="3">
        <f>SUMIFS(RVN!$J:$J,RVN!$A:$A,AT$2,RVN!$M:$M,$A20)</f>
        <v>42864354</v>
      </c>
      <c r="AU20" s="3">
        <f>SUMIFS(RVN!$J:$J,RVN!$A:$A,AU$2,RVN!$M:$M,$A20)</f>
        <v>52117523</v>
      </c>
      <c r="AV20" s="3">
        <f>SUMIFS(RVN!$J:$J,RVN!$A:$A,AV$2,RVN!$M:$M,$A20)</f>
        <v>51056675</v>
      </c>
      <c r="AW20" s="3">
        <f>SUMIFS(RVN!$J:$J,RVN!$A:$A,AW$2,RVN!$M:$M,$A20)</f>
        <v>46224572</v>
      </c>
      <c r="AX20" s="3">
        <f>SUMIFS(RVN!$J:$J,RVN!$A:$A,AX$2,RVN!$M:$M,$A20)</f>
        <v>42648815</v>
      </c>
      <c r="AY20" s="3">
        <f>SUMIFS(RVN!$J:$J,RVN!$A:$A,AY$2,RVN!$M:$M,$A20)</f>
        <v>37260427</v>
      </c>
      <c r="AZ20" s="3">
        <f>SUMIFS(RVN!$J:$J,RVN!$A:$A,AZ$2,RVN!$M:$M,$A20)</f>
        <v>35087834</v>
      </c>
      <c r="BA20" s="78">
        <f>SUMIFS(RVN!$J:$J,RVN!$A:$A,BA$2,RVN!$M:$M,$A20)</f>
        <v>38037763</v>
      </c>
    </row>
    <row r="21" spans="1:53" s="55" customFormat="1" ht="15.75" customHeight="1">
      <c r="A21" s="61" t="s">
        <v>281</v>
      </c>
      <c r="B21" s="61" t="s">
        <v>226</v>
      </c>
      <c r="C21" s="61" t="s">
        <v>224</v>
      </c>
      <c r="D21" s="61" t="s">
        <v>236</v>
      </c>
      <c r="E21" s="95" t="s">
        <v>185</v>
      </c>
      <c r="F21" s="3">
        <f t="shared" ref="F21:BA21" si="9">F$15/F$16*F$17/F$18*F19</f>
        <v>345903.18522828084</v>
      </c>
      <c r="G21" s="3">
        <f t="shared" si="9"/>
        <v>2075784.4756445088</v>
      </c>
      <c r="H21" s="3">
        <f t="shared" si="9"/>
        <v>2322209.877494378</v>
      </c>
      <c r="I21" s="3">
        <f t="shared" si="9"/>
        <v>2996763.4425851242</v>
      </c>
      <c r="J21" s="3">
        <f t="shared" si="9"/>
        <v>2892590.9386754739</v>
      </c>
      <c r="K21" s="3">
        <f t="shared" si="9"/>
        <v>2600244.1129244757</v>
      </c>
      <c r="L21" s="3">
        <f t="shared" si="9"/>
        <v>2342519.2909734487</v>
      </c>
      <c r="M21" s="3">
        <f t="shared" si="9"/>
        <v>2189306.250663761</v>
      </c>
      <c r="N21" s="3">
        <f t="shared" si="9"/>
        <v>2107184.0150454063</v>
      </c>
      <c r="O21" s="78">
        <f t="shared" si="9"/>
        <v>2308444.2444699463</v>
      </c>
      <c r="P21" s="3">
        <f t="shared" si="9"/>
        <v>2473977.5401071939</v>
      </c>
      <c r="Q21" s="3">
        <f t="shared" si="9"/>
        <v>2853666.1536936639</v>
      </c>
      <c r="R21" s="3">
        <f t="shared" si="9"/>
        <v>2281952.6005153898</v>
      </c>
      <c r="S21" s="3">
        <f t="shared" si="9"/>
        <v>381645.48047368112</v>
      </c>
      <c r="T21" s="3">
        <f t="shared" si="9"/>
        <v>295961.12490184366</v>
      </c>
      <c r="U21" s="3">
        <f t="shared" si="9"/>
        <v>2186349.1428431985</v>
      </c>
      <c r="V21" s="3">
        <f t="shared" si="9"/>
        <v>2429722.8251976478</v>
      </c>
      <c r="W21" s="3">
        <f t="shared" si="9"/>
        <v>3137712.5357348532</v>
      </c>
      <c r="X21" s="3">
        <f t="shared" si="9"/>
        <v>3034370.5412750486</v>
      </c>
      <c r="Y21" s="3">
        <f t="shared" si="9"/>
        <v>2738967.0421114797</v>
      </c>
      <c r="Z21" s="3">
        <f t="shared" si="9"/>
        <v>2464318.3777320776</v>
      </c>
      <c r="AA21" s="3">
        <f t="shared" si="9"/>
        <v>2306720.0636557476</v>
      </c>
      <c r="AB21" s="3">
        <f t="shared" si="9"/>
        <v>2223431.0638533179</v>
      </c>
      <c r="AC21" s="78">
        <f t="shared" si="9"/>
        <v>2434523.6534876674</v>
      </c>
      <c r="AD21" s="3">
        <f t="shared" si="9"/>
        <v>2610781.3640979729</v>
      </c>
      <c r="AE21" s="3">
        <f t="shared" si="9"/>
        <v>3015696.6670128969</v>
      </c>
      <c r="AF21" s="3">
        <f t="shared" si="9"/>
        <v>2802562.4809968402</v>
      </c>
      <c r="AG21" s="3">
        <f t="shared" si="9"/>
        <v>2536127.8425862561</v>
      </c>
      <c r="AH21" s="3">
        <f t="shared" si="9"/>
        <v>2467687.2443413609</v>
      </c>
      <c r="AI21" s="3">
        <f t="shared" si="9"/>
        <v>3186178.8032448068</v>
      </c>
      <c r="AJ21" s="3">
        <f t="shared" si="9"/>
        <v>3076118.7474326128</v>
      </c>
      <c r="AK21" s="3">
        <f t="shared" si="9"/>
        <v>2770583.3080896805</v>
      </c>
      <c r="AL21" s="3">
        <f t="shared" si="9"/>
        <v>2496001.7583730952</v>
      </c>
      <c r="AM21" s="3">
        <f t="shared" si="9"/>
        <v>2328500.2530979905</v>
      </c>
      <c r="AN21" s="3">
        <f t="shared" si="9"/>
        <v>2243602.3047934719</v>
      </c>
      <c r="AO21" s="78">
        <f t="shared" si="9"/>
        <v>2460644.6255908753</v>
      </c>
      <c r="AP21" s="3">
        <f t="shared" si="9"/>
        <v>2636526.6421903055</v>
      </c>
      <c r="AQ21" s="3">
        <f t="shared" si="9"/>
        <v>3041751.5106298458</v>
      </c>
      <c r="AR21" s="3">
        <f t="shared" si="9"/>
        <v>2829849.6639987668</v>
      </c>
      <c r="AS21" s="3">
        <f t="shared" si="9"/>
        <v>2560945.6741366307</v>
      </c>
      <c r="AT21" s="3">
        <f t="shared" si="9"/>
        <v>2491554.12673464</v>
      </c>
      <c r="AU21" s="3">
        <f t="shared" si="9"/>
        <v>3215035.3638346149</v>
      </c>
      <c r="AV21" s="3">
        <f t="shared" si="9"/>
        <v>3107237.3365242286</v>
      </c>
      <c r="AW21" s="3">
        <f t="shared" si="9"/>
        <v>2803863.5880667334</v>
      </c>
      <c r="AX21" s="3">
        <f t="shared" si="9"/>
        <v>2526188.2863854035</v>
      </c>
      <c r="AY21" s="3">
        <f t="shared" si="9"/>
        <v>2357851.0966244359</v>
      </c>
      <c r="AZ21" s="3">
        <f t="shared" si="9"/>
        <v>2270049.0429150071</v>
      </c>
      <c r="BA21" s="78">
        <f t="shared" si="9"/>
        <v>2481492.3498047027</v>
      </c>
    </row>
    <row r="22" spans="1:53" s="55" customFormat="1" ht="15.75" customHeight="1">
      <c r="A22" s="61" t="s">
        <v>281</v>
      </c>
      <c r="B22" s="61" t="s">
        <v>226</v>
      </c>
      <c r="C22" s="61" t="s">
        <v>224</v>
      </c>
      <c r="D22" s="61" t="s">
        <v>235</v>
      </c>
      <c r="E22" s="95" t="s">
        <v>185</v>
      </c>
      <c r="F22" s="58">
        <f t="shared" ref="F22:BA22" si="10">F$15/F$18*F20</f>
        <v>310070.17426962795</v>
      </c>
      <c r="G22" s="58">
        <f t="shared" si="10"/>
        <v>1987991.8723019618</v>
      </c>
      <c r="H22" s="58">
        <f t="shared" si="10"/>
        <v>2194470.7157205115</v>
      </c>
      <c r="I22" s="58">
        <f t="shared" si="10"/>
        <v>2716478.8102679728</v>
      </c>
      <c r="J22" s="58">
        <f t="shared" si="10"/>
        <v>3252650.4682419049</v>
      </c>
      <c r="K22" s="58">
        <f t="shared" si="10"/>
        <v>2849710.7060926626</v>
      </c>
      <c r="L22" s="58">
        <f t="shared" si="10"/>
        <v>2478870.2697899449</v>
      </c>
      <c r="M22" s="58">
        <f t="shared" si="10"/>
        <v>2136484.5199745246</v>
      </c>
      <c r="N22" s="58">
        <f t="shared" si="10"/>
        <v>2085806.9700656689</v>
      </c>
      <c r="O22" s="79">
        <f t="shared" si="10"/>
        <v>2328279.6200073571</v>
      </c>
      <c r="P22" s="58">
        <f t="shared" si="10"/>
        <v>2618446.7349378369</v>
      </c>
      <c r="Q22" s="58">
        <f t="shared" si="10"/>
        <v>2921783.3259765608</v>
      </c>
      <c r="R22" s="58">
        <f t="shared" si="10"/>
        <v>2378440.4111989541</v>
      </c>
      <c r="S22" s="58">
        <f t="shared" si="10"/>
        <v>356292.45709828148</v>
      </c>
      <c r="T22" s="58">
        <f t="shared" si="10"/>
        <v>340796.41696939792</v>
      </c>
      <c r="U22" s="58">
        <f t="shared" si="10"/>
        <v>2029619.9783323621</v>
      </c>
      <c r="V22" s="58">
        <f t="shared" si="10"/>
        <v>2416543.6426856844</v>
      </c>
      <c r="W22" s="58">
        <f t="shared" si="10"/>
        <v>2824157.307866686</v>
      </c>
      <c r="X22" s="58">
        <f t="shared" si="10"/>
        <v>2968653.180975141</v>
      </c>
      <c r="Y22" s="58">
        <f t="shared" si="10"/>
        <v>2568372.2091278951</v>
      </c>
      <c r="Z22" s="58">
        <f t="shared" si="10"/>
        <v>2497478.4466889338</v>
      </c>
      <c r="AA22" s="58">
        <f t="shared" si="10"/>
        <v>2200147.7174989958</v>
      </c>
      <c r="AB22" s="58">
        <f t="shared" si="10"/>
        <v>2327404.9686330892</v>
      </c>
      <c r="AC22" s="79">
        <f t="shared" si="10"/>
        <v>2526904.3226758004</v>
      </c>
      <c r="AD22" s="58">
        <f t="shared" si="10"/>
        <v>2700396.4877997846</v>
      </c>
      <c r="AE22" s="58">
        <f t="shared" si="10"/>
        <v>3112693.3467626497</v>
      </c>
      <c r="AF22" s="58">
        <f t="shared" si="10"/>
        <v>2733945.1861082879</v>
      </c>
      <c r="AG22" s="58">
        <f t="shared" si="10"/>
        <v>2343306.0068111629</v>
      </c>
      <c r="AH22" s="58">
        <f t="shared" si="10"/>
        <v>2384271.4598638178</v>
      </c>
      <c r="AI22" s="58">
        <f t="shared" si="10"/>
        <v>2928679.0492808274</v>
      </c>
      <c r="AJ22" s="58">
        <f t="shared" si="10"/>
        <v>2809681.5573667013</v>
      </c>
      <c r="AK22" s="58">
        <f t="shared" si="10"/>
        <v>2788554.1987720965</v>
      </c>
      <c r="AL22" s="58">
        <f t="shared" si="10"/>
        <v>2856054.6576155224</v>
      </c>
      <c r="AM22" s="58">
        <f t="shared" si="10"/>
        <v>2287645.2305291346</v>
      </c>
      <c r="AN22" s="58">
        <f t="shared" si="10"/>
        <v>2198789.8155419012</v>
      </c>
      <c r="AO22" s="79">
        <f t="shared" si="10"/>
        <v>2427183.4154871837</v>
      </c>
      <c r="AP22" s="58">
        <f t="shared" si="10"/>
        <v>2650247.4537170464</v>
      </c>
      <c r="AQ22" s="58">
        <f t="shared" si="10"/>
        <v>2846924.0062480443</v>
      </c>
      <c r="AR22" s="58">
        <f t="shared" si="10"/>
        <v>2804543.7945362059</v>
      </c>
      <c r="AS22" s="58">
        <f t="shared" si="10"/>
        <v>2355784.0324863028</v>
      </c>
      <c r="AT22" s="58">
        <f t="shared" si="10"/>
        <v>2439565.3709790143</v>
      </c>
      <c r="AU22" s="58">
        <f t="shared" si="10"/>
        <v>2966196.6754941023</v>
      </c>
      <c r="AV22" s="58">
        <f t="shared" si="10"/>
        <v>2905819.9801011807</v>
      </c>
      <c r="AW22" s="58">
        <f t="shared" si="10"/>
        <v>2630807.5269144652</v>
      </c>
      <c r="AX22" s="58">
        <f t="shared" si="10"/>
        <v>2427298.2671636753</v>
      </c>
      <c r="AY22" s="58">
        <f t="shared" si="10"/>
        <v>2120625.623264764</v>
      </c>
      <c r="AZ22" s="58">
        <f t="shared" si="10"/>
        <v>1996975.5001804081</v>
      </c>
      <c r="BA22" s="79">
        <f t="shared" si="10"/>
        <v>2164866.6256420622</v>
      </c>
    </row>
    <row r="23" spans="1:53" s="55" customFormat="1" ht="15.75" customHeight="1" thickBot="1">
      <c r="A23" s="96" t="s">
        <v>281</v>
      </c>
      <c r="B23" s="96" t="s">
        <v>226</v>
      </c>
      <c r="C23" s="96" t="s">
        <v>224</v>
      </c>
      <c r="D23" s="96" t="s">
        <v>6</v>
      </c>
      <c r="E23" s="97" t="s">
        <v>185</v>
      </c>
      <c r="F23" s="98">
        <f t="shared" ref="F23:BA23" si="11">F22-F21</f>
        <v>-35833.010958652885</v>
      </c>
      <c r="G23" s="98">
        <f t="shared" si="11"/>
        <v>-87792.603342547081</v>
      </c>
      <c r="H23" s="98">
        <f t="shared" si="11"/>
        <v>-127739.16177386651</v>
      </c>
      <c r="I23" s="98">
        <f t="shared" si="11"/>
        <v>-280284.63231715141</v>
      </c>
      <c r="J23" s="98">
        <f t="shared" si="11"/>
        <v>360059.52956643095</v>
      </c>
      <c r="K23" s="98">
        <f t="shared" si="11"/>
        <v>249466.59316818696</v>
      </c>
      <c r="L23" s="98">
        <f t="shared" si="11"/>
        <v>136350.97881649621</v>
      </c>
      <c r="M23" s="98">
        <f t="shared" si="11"/>
        <v>-52821.730689236429</v>
      </c>
      <c r="N23" s="98">
        <f t="shared" si="11"/>
        <v>-21377.044979737373</v>
      </c>
      <c r="O23" s="99">
        <f t="shared" si="11"/>
        <v>19835.375537410844</v>
      </c>
      <c r="P23" s="98">
        <f t="shared" si="11"/>
        <v>144469.19483064301</v>
      </c>
      <c r="Q23" s="98">
        <f t="shared" si="11"/>
        <v>68117.172282896936</v>
      </c>
      <c r="R23" s="98">
        <f t="shared" si="11"/>
        <v>96487.810683564283</v>
      </c>
      <c r="S23" s="98">
        <f t="shared" si="11"/>
        <v>-25353.023375399644</v>
      </c>
      <c r="T23" s="98">
        <f t="shared" si="11"/>
        <v>44835.292067554255</v>
      </c>
      <c r="U23" s="98">
        <f t="shared" si="11"/>
        <v>-156729.16451083636</v>
      </c>
      <c r="V23" s="98">
        <f t="shared" si="11"/>
        <v>-13179.182511963416</v>
      </c>
      <c r="W23" s="98">
        <f t="shared" si="11"/>
        <v>-313555.22786816722</v>
      </c>
      <c r="X23" s="98">
        <f t="shared" si="11"/>
        <v>-65717.360299907625</v>
      </c>
      <c r="Y23" s="98">
        <f t="shared" si="11"/>
        <v>-170594.83298358461</v>
      </c>
      <c r="Z23" s="98">
        <f t="shared" si="11"/>
        <v>33160.06895685615</v>
      </c>
      <c r="AA23" s="98">
        <f t="shared" si="11"/>
        <v>-106572.34615675174</v>
      </c>
      <c r="AB23" s="98">
        <f t="shared" si="11"/>
        <v>103973.90477977134</v>
      </c>
      <c r="AC23" s="99">
        <f t="shared" si="11"/>
        <v>92380.669188132975</v>
      </c>
      <c r="AD23" s="98">
        <f t="shared" si="11"/>
        <v>89615.123701811768</v>
      </c>
      <c r="AE23" s="98">
        <f t="shared" si="11"/>
        <v>96996.679749752861</v>
      </c>
      <c r="AF23" s="98">
        <f t="shared" si="11"/>
        <v>-68617.294888552278</v>
      </c>
      <c r="AG23" s="98">
        <f t="shared" si="11"/>
        <v>-192821.83577509318</v>
      </c>
      <c r="AH23" s="98">
        <f t="shared" si="11"/>
        <v>-83415.784477543086</v>
      </c>
      <c r="AI23" s="98">
        <f t="shared" si="11"/>
        <v>-257499.75396397943</v>
      </c>
      <c r="AJ23" s="98">
        <f t="shared" si="11"/>
        <v>-266437.19006591151</v>
      </c>
      <c r="AK23" s="98">
        <f t="shared" si="11"/>
        <v>17970.890682416037</v>
      </c>
      <c r="AL23" s="98">
        <f t="shared" si="11"/>
        <v>360052.8992424272</v>
      </c>
      <c r="AM23" s="98">
        <f t="shared" si="11"/>
        <v>-40855.0225688559</v>
      </c>
      <c r="AN23" s="98">
        <f t="shared" si="11"/>
        <v>-44812.489251570776</v>
      </c>
      <c r="AO23" s="99">
        <f t="shared" si="11"/>
        <v>-33461.210103691556</v>
      </c>
      <c r="AP23" s="98">
        <f t="shared" si="11"/>
        <v>13720.811526740901</v>
      </c>
      <c r="AQ23" s="98">
        <f t="shared" si="11"/>
        <v>-194827.50438180147</v>
      </c>
      <c r="AR23" s="98">
        <f t="shared" si="11"/>
        <v>-25305.869462560862</v>
      </c>
      <c r="AS23" s="98">
        <f t="shared" si="11"/>
        <v>-205161.64165032795</v>
      </c>
      <c r="AT23" s="98">
        <f t="shared" si="11"/>
        <v>-51988.755755625665</v>
      </c>
      <c r="AU23" s="98">
        <f t="shared" si="11"/>
        <v>-248838.68834051257</v>
      </c>
      <c r="AV23" s="98">
        <f t="shared" si="11"/>
        <v>-201417.35642304784</v>
      </c>
      <c r="AW23" s="98">
        <f t="shared" si="11"/>
        <v>-173056.0611522682</v>
      </c>
      <c r="AX23" s="98">
        <f t="shared" si="11"/>
        <v>-98890.019221728202</v>
      </c>
      <c r="AY23" s="98">
        <f t="shared" si="11"/>
        <v>-237225.47335967189</v>
      </c>
      <c r="AZ23" s="98">
        <f t="shared" si="11"/>
        <v>-273073.54273459897</v>
      </c>
      <c r="BA23" s="99">
        <f t="shared" si="11"/>
        <v>-316625.72416264052</v>
      </c>
    </row>
    <row r="24" spans="1:53" s="55" customFormat="1" ht="15.75" customHeight="1" thickTop="1">
      <c r="A24" s="61"/>
      <c r="B24" s="27"/>
      <c r="C24" s="27"/>
      <c r="D24" s="27"/>
      <c r="E24" s="95"/>
      <c r="F24" s="56"/>
      <c r="G24" s="56"/>
      <c r="H24" s="56"/>
      <c r="I24" s="56"/>
      <c r="J24" s="56"/>
      <c r="K24" s="56"/>
      <c r="L24" s="56"/>
      <c r="M24" s="56"/>
      <c r="N24" s="56"/>
      <c r="O24" s="80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80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80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80"/>
    </row>
    <row r="25" spans="1:53" s="55" customFormat="1" ht="15.75" customHeight="1">
      <c r="A25" s="61" t="s">
        <v>282</v>
      </c>
      <c r="B25" s="61" t="s">
        <v>225</v>
      </c>
      <c r="C25" s="61" t="s">
        <v>223</v>
      </c>
      <c r="D25" s="61" t="s">
        <v>236</v>
      </c>
      <c r="E25" s="95" t="s">
        <v>185</v>
      </c>
      <c r="F25" s="59">
        <v>43760852.042928025</v>
      </c>
      <c r="G25" s="49">
        <f t="shared" ref="G25:T25" si="12">$F25</f>
        <v>43760852.042928025</v>
      </c>
      <c r="H25" s="49">
        <f t="shared" si="12"/>
        <v>43760852.042928025</v>
      </c>
      <c r="I25" s="49">
        <f t="shared" si="12"/>
        <v>43760852.042928025</v>
      </c>
      <c r="J25" s="49">
        <f t="shared" si="12"/>
        <v>43760852.042928025</v>
      </c>
      <c r="K25" s="49">
        <f t="shared" si="12"/>
        <v>43760852.042928025</v>
      </c>
      <c r="L25" s="49">
        <f t="shared" si="12"/>
        <v>43760852.042928025</v>
      </c>
      <c r="M25" s="49">
        <f t="shared" si="12"/>
        <v>43760852.042928025</v>
      </c>
      <c r="N25" s="49">
        <f t="shared" si="12"/>
        <v>43760852.042928025</v>
      </c>
      <c r="O25" s="76">
        <f t="shared" si="12"/>
        <v>43760852.042928025</v>
      </c>
      <c r="P25" s="49">
        <f t="shared" si="12"/>
        <v>43760852.042928025</v>
      </c>
      <c r="Q25" s="49">
        <f t="shared" si="12"/>
        <v>43760852.042928025</v>
      </c>
      <c r="R25" s="49">
        <f t="shared" si="12"/>
        <v>43760852.042928025</v>
      </c>
      <c r="S25" s="59">
        <v>45442709.042928025</v>
      </c>
      <c r="T25" s="49">
        <f t="shared" si="12"/>
        <v>43760852.042928025</v>
      </c>
      <c r="U25" s="49">
        <f>$S25</f>
        <v>45442709.042928025</v>
      </c>
      <c r="V25" s="49">
        <f t="shared" ref="V25:BA25" si="13">$S25</f>
        <v>45442709.042928025</v>
      </c>
      <c r="W25" s="49">
        <f t="shared" si="13"/>
        <v>45442709.042928025</v>
      </c>
      <c r="X25" s="49">
        <f t="shared" si="13"/>
        <v>45442709.042928025</v>
      </c>
      <c r="Y25" s="49">
        <f t="shared" si="13"/>
        <v>45442709.042928025</v>
      </c>
      <c r="Z25" s="49">
        <f t="shared" si="13"/>
        <v>45442709.042928025</v>
      </c>
      <c r="AA25" s="49">
        <f t="shared" si="13"/>
        <v>45442709.042928025</v>
      </c>
      <c r="AB25" s="49">
        <f t="shared" si="13"/>
        <v>45442709.042928025</v>
      </c>
      <c r="AC25" s="76">
        <f t="shared" si="13"/>
        <v>45442709.042928025</v>
      </c>
      <c r="AD25" s="49">
        <f t="shared" si="13"/>
        <v>45442709.042928025</v>
      </c>
      <c r="AE25" s="49">
        <f t="shared" si="13"/>
        <v>45442709.042928025</v>
      </c>
      <c r="AF25" s="49">
        <f t="shared" si="13"/>
        <v>45442709.042928025</v>
      </c>
      <c r="AG25" s="49">
        <f t="shared" si="13"/>
        <v>45442709.042928025</v>
      </c>
      <c r="AH25" s="49">
        <f t="shared" si="13"/>
        <v>45442709.042928025</v>
      </c>
      <c r="AI25" s="49">
        <f t="shared" si="13"/>
        <v>45442709.042928025</v>
      </c>
      <c r="AJ25" s="49">
        <f t="shared" si="13"/>
        <v>45442709.042928025</v>
      </c>
      <c r="AK25" s="49">
        <f t="shared" si="13"/>
        <v>45442709.042928025</v>
      </c>
      <c r="AL25" s="49">
        <f t="shared" si="13"/>
        <v>45442709.042928025</v>
      </c>
      <c r="AM25" s="49">
        <f t="shared" si="13"/>
        <v>45442709.042928025</v>
      </c>
      <c r="AN25" s="49">
        <f t="shared" si="13"/>
        <v>45442709.042928025</v>
      </c>
      <c r="AO25" s="76">
        <f t="shared" si="13"/>
        <v>45442709.042928025</v>
      </c>
      <c r="AP25" s="49">
        <f t="shared" si="13"/>
        <v>45442709.042928025</v>
      </c>
      <c r="AQ25" s="49">
        <f t="shared" si="13"/>
        <v>45442709.042928025</v>
      </c>
      <c r="AR25" s="49">
        <f t="shared" si="13"/>
        <v>45442709.042928025</v>
      </c>
      <c r="AS25" s="49">
        <f t="shared" si="13"/>
        <v>45442709.042928025</v>
      </c>
      <c r="AT25" s="49">
        <f t="shared" si="13"/>
        <v>45442709.042928025</v>
      </c>
      <c r="AU25" s="49">
        <f t="shared" si="13"/>
        <v>45442709.042928025</v>
      </c>
      <c r="AV25" s="49">
        <f t="shared" si="13"/>
        <v>45442709.042928025</v>
      </c>
      <c r="AW25" s="49">
        <f t="shared" si="13"/>
        <v>45442709.042928025</v>
      </c>
      <c r="AX25" s="49">
        <f t="shared" si="13"/>
        <v>45442709.042928025</v>
      </c>
      <c r="AY25" s="49">
        <f t="shared" si="13"/>
        <v>45442709.042928025</v>
      </c>
      <c r="AZ25" s="49">
        <f t="shared" si="13"/>
        <v>45442709.042928025</v>
      </c>
      <c r="BA25" s="76">
        <f t="shared" si="13"/>
        <v>45442709.042928025</v>
      </c>
    </row>
    <row r="26" spans="1:53" s="55" customFormat="1" ht="15.75" customHeight="1">
      <c r="A26" s="61" t="s">
        <v>282</v>
      </c>
      <c r="B26" s="61" t="s">
        <v>225</v>
      </c>
      <c r="C26" s="61" t="s">
        <v>223</v>
      </c>
      <c r="D26" s="61" t="s">
        <v>233</v>
      </c>
      <c r="E26" s="95" t="s">
        <v>33</v>
      </c>
      <c r="F26" s="54">
        <v>1085.852777777774</v>
      </c>
      <c r="G26" s="50">
        <f>$F26</f>
        <v>1085.852777777774</v>
      </c>
      <c r="H26" s="50">
        <f t="shared" ref="H26:BA26" si="14">$F26</f>
        <v>1085.852777777774</v>
      </c>
      <c r="I26" s="50">
        <f t="shared" si="14"/>
        <v>1085.852777777774</v>
      </c>
      <c r="J26" s="50">
        <f t="shared" si="14"/>
        <v>1085.852777777774</v>
      </c>
      <c r="K26" s="50">
        <f t="shared" si="14"/>
        <v>1085.852777777774</v>
      </c>
      <c r="L26" s="50">
        <f t="shared" si="14"/>
        <v>1085.852777777774</v>
      </c>
      <c r="M26" s="50">
        <f t="shared" si="14"/>
        <v>1085.852777777774</v>
      </c>
      <c r="N26" s="50">
        <f t="shared" si="14"/>
        <v>1085.852777777774</v>
      </c>
      <c r="O26" s="77">
        <f t="shared" si="14"/>
        <v>1085.852777777774</v>
      </c>
      <c r="P26" s="50">
        <f t="shared" si="14"/>
        <v>1085.852777777774</v>
      </c>
      <c r="Q26" s="50">
        <f t="shared" si="14"/>
        <v>1085.852777777774</v>
      </c>
      <c r="R26" s="50">
        <f t="shared" si="14"/>
        <v>1085.852777777774</v>
      </c>
      <c r="S26" s="50">
        <f t="shared" si="14"/>
        <v>1085.852777777774</v>
      </c>
      <c r="T26" s="50">
        <f t="shared" si="14"/>
        <v>1085.852777777774</v>
      </c>
      <c r="U26" s="50">
        <f t="shared" si="14"/>
        <v>1085.852777777774</v>
      </c>
      <c r="V26" s="50">
        <f t="shared" si="14"/>
        <v>1085.852777777774</v>
      </c>
      <c r="W26" s="50">
        <f t="shared" si="14"/>
        <v>1085.852777777774</v>
      </c>
      <c r="X26" s="50">
        <f t="shared" si="14"/>
        <v>1085.852777777774</v>
      </c>
      <c r="Y26" s="50">
        <f t="shared" si="14"/>
        <v>1085.852777777774</v>
      </c>
      <c r="Z26" s="50">
        <f t="shared" si="14"/>
        <v>1085.852777777774</v>
      </c>
      <c r="AA26" s="50">
        <f t="shared" si="14"/>
        <v>1085.852777777774</v>
      </c>
      <c r="AB26" s="50">
        <f t="shared" si="14"/>
        <v>1085.852777777774</v>
      </c>
      <c r="AC26" s="77">
        <f t="shared" si="14"/>
        <v>1085.852777777774</v>
      </c>
      <c r="AD26" s="50">
        <f t="shared" si="14"/>
        <v>1085.852777777774</v>
      </c>
      <c r="AE26" s="50">
        <f t="shared" si="14"/>
        <v>1085.852777777774</v>
      </c>
      <c r="AF26" s="50">
        <f t="shared" si="14"/>
        <v>1085.852777777774</v>
      </c>
      <c r="AG26" s="50">
        <f t="shared" si="14"/>
        <v>1085.852777777774</v>
      </c>
      <c r="AH26" s="50">
        <f t="shared" si="14"/>
        <v>1085.852777777774</v>
      </c>
      <c r="AI26" s="50">
        <f t="shared" si="14"/>
        <v>1085.852777777774</v>
      </c>
      <c r="AJ26" s="50">
        <f t="shared" si="14"/>
        <v>1085.852777777774</v>
      </c>
      <c r="AK26" s="50">
        <f t="shared" si="14"/>
        <v>1085.852777777774</v>
      </c>
      <c r="AL26" s="50">
        <f t="shared" si="14"/>
        <v>1085.852777777774</v>
      </c>
      <c r="AM26" s="50">
        <f t="shared" si="14"/>
        <v>1085.852777777774</v>
      </c>
      <c r="AN26" s="50">
        <f t="shared" si="14"/>
        <v>1085.852777777774</v>
      </c>
      <c r="AO26" s="77">
        <f t="shared" si="14"/>
        <v>1085.852777777774</v>
      </c>
      <c r="AP26" s="50">
        <f t="shared" si="14"/>
        <v>1085.852777777774</v>
      </c>
      <c r="AQ26" s="50">
        <f t="shared" si="14"/>
        <v>1085.852777777774</v>
      </c>
      <c r="AR26" s="50">
        <f t="shared" si="14"/>
        <v>1085.852777777774</v>
      </c>
      <c r="AS26" s="50">
        <f t="shared" si="14"/>
        <v>1085.852777777774</v>
      </c>
      <c r="AT26" s="50">
        <f t="shared" si="14"/>
        <v>1085.852777777774</v>
      </c>
      <c r="AU26" s="50">
        <f t="shared" si="14"/>
        <v>1085.852777777774</v>
      </c>
      <c r="AV26" s="50">
        <f t="shared" si="14"/>
        <v>1085.852777777774</v>
      </c>
      <c r="AW26" s="50">
        <f t="shared" si="14"/>
        <v>1085.852777777774</v>
      </c>
      <c r="AX26" s="50">
        <f t="shared" si="14"/>
        <v>1085.852777777774</v>
      </c>
      <c r="AY26" s="50">
        <f t="shared" si="14"/>
        <v>1085.852777777774</v>
      </c>
      <c r="AZ26" s="50">
        <f t="shared" si="14"/>
        <v>1085.852777777774</v>
      </c>
      <c r="BA26" s="77">
        <f t="shared" si="14"/>
        <v>1085.852777777774</v>
      </c>
    </row>
    <row r="27" spans="1:53" s="55" customFormat="1" ht="15.75" customHeight="1">
      <c r="A27" s="61" t="s">
        <v>282</v>
      </c>
      <c r="B27" s="61" t="s">
        <v>225</v>
      </c>
      <c r="C27" s="61" t="s">
        <v>224</v>
      </c>
      <c r="D27" s="61" t="s">
        <v>234</v>
      </c>
      <c r="E27" s="95" t="s">
        <v>34</v>
      </c>
      <c r="F27" s="50">
        <f>SUMIFS(NormKWH!$D:$D,NormKWH!$C:$C,$A27,NormKWH!$B:$B,F$3)</f>
        <v>84536244.190032259</v>
      </c>
      <c r="G27" s="50">
        <f>SUMIFS(NormKWH!$D:$D,NormKWH!$C:$C,$A27,NormKWH!$B:$B,G$3)</f>
        <v>90662249.099754497</v>
      </c>
      <c r="H27" s="50">
        <f>SUMIFS(NormKWH!$D:$D,NormKWH!$C:$C,$A27,NormKWH!$B:$B,H$3)</f>
        <v>86359900.114844874</v>
      </c>
      <c r="I27" s="50">
        <f>SUMIFS(NormKWH!$D:$D,NormKWH!$C:$C,$A27,NormKWH!$B:$B,I$3)</f>
        <v>89430805.498214662</v>
      </c>
      <c r="J27" s="50">
        <f>SUMIFS(NormKWH!$D:$D,NormKWH!$C:$C,$A27,NormKWH!$B:$B,J$3)</f>
        <v>81428358.446692079</v>
      </c>
      <c r="K27" s="50">
        <f>SUMIFS(NormKWH!$D:$D,NormKWH!$C:$C,$A27,NormKWH!$B:$B,K$3)</f>
        <v>74983729.792934299</v>
      </c>
      <c r="L27" s="50">
        <f>SUMIFS(NormKWH!$D:$D,NormKWH!$C:$C,$A27,NormKWH!$B:$B,L$3)</f>
        <v>70797860.261470228</v>
      </c>
      <c r="M27" s="50">
        <f>SUMIFS(NormKWH!$D:$D,NormKWH!$C:$C,$A27,NormKWH!$B:$B,M$3)</f>
        <v>68943636.130099028</v>
      </c>
      <c r="N27" s="50">
        <f>SUMIFS(NormKWH!$D:$D,NormKWH!$C:$C,$A27,NormKWH!$B:$B,N$3)</f>
        <v>66349374.125616051</v>
      </c>
      <c r="O27" s="77">
        <f>SUMIFS(NormKWH!$D:$D,NormKWH!$C:$C,$A27,NormKWH!$B:$B,O$3)</f>
        <v>70510364.289194018</v>
      </c>
      <c r="P27" s="50">
        <f>SUMIFS(NormKWH!$D:$D,NormKWH!$C:$C,$A27,NormKWH!$B:$B,P$3)</f>
        <v>69012588.204883158</v>
      </c>
      <c r="Q27" s="50">
        <f>SUMIFS(NormKWH!$D:$D,NormKWH!$C:$C,$A27,NormKWH!$B:$B,Q$3)</f>
        <v>75598967.752092659</v>
      </c>
      <c r="R27" s="50">
        <f>SUMIFS(NormKWH!$D:$D,NormKWH!$C:$C,$A27,NormKWH!$B:$B,R$3)</f>
        <v>84536244.190032259</v>
      </c>
      <c r="S27" s="50">
        <f>SUMIFS(NormKWH!$D:$D,NormKWH!$C:$C,$A27,NormKWH!$B:$B,S$3)</f>
        <v>84536244.190032259</v>
      </c>
      <c r="T27" s="50">
        <f>SUMIFS(NormKWH!$D:$D,NormKWH!$C:$C,$A27,NormKWH!$B:$B,T$3)</f>
        <v>90662249.099754497</v>
      </c>
      <c r="U27" s="50">
        <f>SUMIFS(NormKWH!$D:$D,NormKWH!$C:$C,$A27,NormKWH!$B:$B,U$3)</f>
        <v>90662249.099754497</v>
      </c>
      <c r="V27" s="50">
        <f>SUMIFS(NormKWH!$D:$D,NormKWH!$C:$C,$A27,NormKWH!$B:$B,V$3)</f>
        <v>86359900.114844874</v>
      </c>
      <c r="W27" s="50">
        <f>SUMIFS(NormKWH!$D:$D,NormKWH!$C:$C,$A27,NormKWH!$B:$B,W$3)</f>
        <v>89430805.498214662</v>
      </c>
      <c r="X27" s="50">
        <f>SUMIFS(NormKWH!$D:$D,NormKWH!$C:$C,$A27,NormKWH!$B:$B,X$3)</f>
        <v>81428358.446692079</v>
      </c>
      <c r="Y27" s="50">
        <f>SUMIFS(NormKWH!$D:$D,NormKWH!$C:$C,$A27,NormKWH!$B:$B,Y$3)</f>
        <v>74983729.792934299</v>
      </c>
      <c r="Z27" s="50">
        <f>SUMIFS(NormKWH!$D:$D,NormKWH!$C:$C,$A27,NormKWH!$B:$B,Z$3)</f>
        <v>70797860.261470228</v>
      </c>
      <c r="AA27" s="50">
        <f>SUMIFS(NormKWH!$D:$D,NormKWH!$C:$C,$A27,NormKWH!$B:$B,AA$3)</f>
        <v>68943636.130099028</v>
      </c>
      <c r="AB27" s="50">
        <f>SUMIFS(NormKWH!$D:$D,NormKWH!$C:$C,$A27,NormKWH!$B:$B,AB$3)</f>
        <v>66349374.125616051</v>
      </c>
      <c r="AC27" s="77">
        <f>SUMIFS(NormKWH!$D:$D,NormKWH!$C:$C,$A27,NormKWH!$B:$B,AC$3)</f>
        <v>70510364.289194018</v>
      </c>
      <c r="AD27" s="50">
        <f>SUMIFS(NormKWH!$D:$D,NormKWH!$C:$C,$A27,NormKWH!$B:$B,AD$3)</f>
        <v>69012588.204883158</v>
      </c>
      <c r="AE27" s="50">
        <f>SUMIFS(NormKWH!$D:$D,NormKWH!$C:$C,$A27,NormKWH!$B:$B,AE$3)</f>
        <v>75598967.752092659</v>
      </c>
      <c r="AF27" s="50">
        <f>SUMIFS(NormKWH!$D:$D,NormKWH!$C:$C,$A27,NormKWH!$B:$B,AF$3)</f>
        <v>84536244.190032259</v>
      </c>
      <c r="AG27" s="50">
        <f>SUMIFS(NormKWH!$D:$D,NormKWH!$C:$C,$A27,NormKWH!$B:$B,AG$3)</f>
        <v>90662249.099754497</v>
      </c>
      <c r="AH27" s="50">
        <f>SUMIFS(NormKWH!$D:$D,NormKWH!$C:$C,$A27,NormKWH!$B:$B,AH$3)</f>
        <v>86359900.114844874</v>
      </c>
      <c r="AI27" s="50">
        <f>SUMIFS(NormKWH!$D:$D,NormKWH!$C:$C,$A27,NormKWH!$B:$B,AI$3)</f>
        <v>89430805.498214662</v>
      </c>
      <c r="AJ27" s="50">
        <f>SUMIFS(NormKWH!$D:$D,NormKWH!$C:$C,$A27,NormKWH!$B:$B,AJ$3)</f>
        <v>81428358.446692079</v>
      </c>
      <c r="AK27" s="50">
        <f>SUMIFS(NormKWH!$D:$D,NormKWH!$C:$C,$A27,NormKWH!$B:$B,AK$3)</f>
        <v>74983729.792934299</v>
      </c>
      <c r="AL27" s="50">
        <f>SUMIFS(NormKWH!$D:$D,NormKWH!$C:$C,$A27,NormKWH!$B:$B,AL$3)</f>
        <v>70797860.261470228</v>
      </c>
      <c r="AM27" s="50">
        <f>SUMIFS(NormKWH!$D:$D,NormKWH!$C:$C,$A27,NormKWH!$B:$B,AM$3)</f>
        <v>68943636.130099028</v>
      </c>
      <c r="AN27" s="50">
        <f>SUMIFS(NormKWH!$D:$D,NormKWH!$C:$C,$A27,NormKWH!$B:$B,AN$3)</f>
        <v>66349374.125616051</v>
      </c>
      <c r="AO27" s="77">
        <f>SUMIFS(NormKWH!$D:$D,NormKWH!$C:$C,$A27,NormKWH!$B:$B,AO$3)</f>
        <v>70510364.289194018</v>
      </c>
      <c r="AP27" s="50">
        <f>SUMIFS(NormKWH!$D:$D,NormKWH!$C:$C,$A27,NormKWH!$B:$B,AP$3)</f>
        <v>69012588.204883158</v>
      </c>
      <c r="AQ27" s="50">
        <f>SUMIFS(NormKWH!$D:$D,NormKWH!$C:$C,$A27,NormKWH!$B:$B,AQ$3)</f>
        <v>75598967.752092659</v>
      </c>
      <c r="AR27" s="50">
        <f>SUMIFS(NormKWH!$D:$D,NormKWH!$C:$C,$A27,NormKWH!$B:$B,AR$3)</f>
        <v>84536244.190032259</v>
      </c>
      <c r="AS27" s="50">
        <f>SUMIFS(NormKWH!$D:$D,NormKWH!$C:$C,$A27,NormKWH!$B:$B,AS$3)</f>
        <v>90662249.099754497</v>
      </c>
      <c r="AT27" s="50">
        <f>SUMIFS(NormKWH!$D:$D,NormKWH!$C:$C,$A27,NormKWH!$B:$B,AT$3)</f>
        <v>86359900.114844874</v>
      </c>
      <c r="AU27" s="50">
        <f>SUMIFS(NormKWH!$D:$D,NormKWH!$C:$C,$A27,NormKWH!$B:$B,AU$3)</f>
        <v>89430805.498214662</v>
      </c>
      <c r="AV27" s="50">
        <f>SUMIFS(NormKWH!$D:$D,NormKWH!$C:$C,$A27,NormKWH!$B:$B,AV$3)</f>
        <v>81428358.446692079</v>
      </c>
      <c r="AW27" s="50">
        <f>SUMIFS(NormKWH!$D:$D,NormKWH!$C:$C,$A27,NormKWH!$B:$B,AW$3)</f>
        <v>74983729.792934299</v>
      </c>
      <c r="AX27" s="50">
        <f>SUMIFS(NormKWH!$D:$D,NormKWH!$C:$C,$A27,NormKWH!$B:$B,AX$3)</f>
        <v>70797860.261470228</v>
      </c>
      <c r="AY27" s="50">
        <f>SUMIFS(NormKWH!$D:$D,NormKWH!$C:$C,$A27,NormKWH!$B:$B,AY$3)</f>
        <v>68943636.130099028</v>
      </c>
      <c r="AZ27" s="50">
        <f>SUMIFS(NormKWH!$D:$D,NormKWH!$C:$C,$A27,NormKWH!$B:$B,AZ$3)</f>
        <v>66349374.125616051</v>
      </c>
      <c r="BA27" s="77">
        <f>SUMIFS(NormKWH!$D:$D,NormKWH!$C:$C,$A27,NormKWH!$B:$B,BA$3)</f>
        <v>70510364.289194018</v>
      </c>
    </row>
    <row r="28" spans="1:53" s="55" customFormat="1" ht="15.75" customHeight="1">
      <c r="A28" s="61" t="s">
        <v>282</v>
      </c>
      <c r="B28" s="61" t="s">
        <v>225</v>
      </c>
      <c r="C28" s="61" t="s">
        <v>223</v>
      </c>
      <c r="D28" s="61" t="s">
        <v>234</v>
      </c>
      <c r="E28" s="95" t="s">
        <v>34</v>
      </c>
      <c r="F28" s="50">
        <f>SUMIFS(NormKWH!$D:$D,NormKWH!$C:$C,$A28)</f>
        <v>928614077.90582776</v>
      </c>
      <c r="G28" s="50">
        <f>SUMIFS(NormKWH!$D:$D,NormKWH!$C:$C,$A28)</f>
        <v>928614077.90582776</v>
      </c>
      <c r="H28" s="50">
        <f>SUMIFS(NormKWH!$D:$D,NormKWH!$C:$C,$A28)</f>
        <v>928614077.90582776</v>
      </c>
      <c r="I28" s="50">
        <f>SUMIFS(NormKWH!$D:$D,NormKWH!$C:$C,$A28)</f>
        <v>928614077.90582776</v>
      </c>
      <c r="J28" s="50">
        <f>SUMIFS(NormKWH!$D:$D,NormKWH!$C:$C,$A28)</f>
        <v>928614077.90582776</v>
      </c>
      <c r="K28" s="50">
        <f>SUMIFS(NormKWH!$D:$D,NormKWH!$C:$C,$A28)</f>
        <v>928614077.90582776</v>
      </c>
      <c r="L28" s="50">
        <f>SUMIFS(NormKWH!$D:$D,NormKWH!$C:$C,$A28)</f>
        <v>928614077.90582776</v>
      </c>
      <c r="M28" s="50">
        <f>SUMIFS(NormKWH!$D:$D,NormKWH!$C:$C,$A28)</f>
        <v>928614077.90582776</v>
      </c>
      <c r="N28" s="50">
        <f>SUMIFS(NormKWH!$D:$D,NormKWH!$C:$C,$A28)</f>
        <v>928614077.90582776</v>
      </c>
      <c r="O28" s="77">
        <f>SUMIFS(NormKWH!$D:$D,NormKWH!$C:$C,$A28)</f>
        <v>928614077.90582776</v>
      </c>
      <c r="P28" s="50">
        <f>SUMIFS(NormKWH!$D:$D,NormKWH!$C:$C,$A28)</f>
        <v>928614077.90582776</v>
      </c>
      <c r="Q28" s="50">
        <f>SUMIFS(NormKWH!$D:$D,NormKWH!$C:$C,$A28)</f>
        <v>928614077.90582776</v>
      </c>
      <c r="R28" s="50">
        <f>SUMIFS(NormKWH!$D:$D,NormKWH!$C:$C,$A28)</f>
        <v>928614077.90582776</v>
      </c>
      <c r="S28" s="50">
        <f>SUMIFS(NormKWH!$D:$D,NormKWH!$C:$C,$A28)</f>
        <v>928614077.90582776</v>
      </c>
      <c r="T28" s="50">
        <f>SUMIFS(NormKWH!$D:$D,NormKWH!$C:$C,$A28)</f>
        <v>928614077.90582776</v>
      </c>
      <c r="U28" s="50">
        <f>SUMIFS(NormKWH!$D:$D,NormKWH!$C:$C,$A28)</f>
        <v>928614077.90582776</v>
      </c>
      <c r="V28" s="50">
        <f>SUMIFS(NormKWH!$D:$D,NormKWH!$C:$C,$A28)</f>
        <v>928614077.90582776</v>
      </c>
      <c r="W28" s="50">
        <f>SUMIFS(NormKWH!$D:$D,NormKWH!$C:$C,$A28)</f>
        <v>928614077.90582776</v>
      </c>
      <c r="X28" s="50">
        <f>SUMIFS(NormKWH!$D:$D,NormKWH!$C:$C,$A28)</f>
        <v>928614077.90582776</v>
      </c>
      <c r="Y28" s="50">
        <f>SUMIFS(NormKWH!$D:$D,NormKWH!$C:$C,$A28)</f>
        <v>928614077.90582776</v>
      </c>
      <c r="Z28" s="50">
        <f>SUMIFS(NormKWH!$D:$D,NormKWH!$C:$C,$A28)</f>
        <v>928614077.90582776</v>
      </c>
      <c r="AA28" s="50">
        <f>SUMIFS(NormKWH!$D:$D,NormKWH!$C:$C,$A28)</f>
        <v>928614077.90582776</v>
      </c>
      <c r="AB28" s="50">
        <f>SUMIFS(NormKWH!$D:$D,NormKWH!$C:$C,$A28)</f>
        <v>928614077.90582776</v>
      </c>
      <c r="AC28" s="77">
        <f>SUMIFS(NormKWH!$D:$D,NormKWH!$C:$C,$A28)</f>
        <v>928614077.90582776</v>
      </c>
      <c r="AD28" s="50">
        <f>SUMIFS(NormKWH!$D:$D,NormKWH!$C:$C,$A28)</f>
        <v>928614077.90582776</v>
      </c>
      <c r="AE28" s="50">
        <f>SUMIFS(NormKWH!$D:$D,NormKWH!$C:$C,$A28)</f>
        <v>928614077.90582776</v>
      </c>
      <c r="AF28" s="50">
        <f>SUMIFS(NormKWH!$D:$D,NormKWH!$C:$C,$A28)</f>
        <v>928614077.90582776</v>
      </c>
      <c r="AG28" s="50">
        <f>SUMIFS(NormKWH!$D:$D,NormKWH!$C:$C,$A28)</f>
        <v>928614077.90582776</v>
      </c>
      <c r="AH28" s="50">
        <f>SUMIFS(NormKWH!$D:$D,NormKWH!$C:$C,$A28)</f>
        <v>928614077.90582776</v>
      </c>
      <c r="AI28" s="50">
        <f>SUMIFS(NormKWH!$D:$D,NormKWH!$C:$C,$A28)</f>
        <v>928614077.90582776</v>
      </c>
      <c r="AJ28" s="50">
        <f>SUMIFS(NormKWH!$D:$D,NormKWH!$C:$C,$A28)</f>
        <v>928614077.90582776</v>
      </c>
      <c r="AK28" s="50">
        <f>SUMIFS(NormKWH!$D:$D,NormKWH!$C:$C,$A28)</f>
        <v>928614077.90582776</v>
      </c>
      <c r="AL28" s="50">
        <f>SUMIFS(NormKWH!$D:$D,NormKWH!$C:$C,$A28)</f>
        <v>928614077.90582776</v>
      </c>
      <c r="AM28" s="50">
        <f>SUMIFS(NormKWH!$D:$D,NormKWH!$C:$C,$A28)</f>
        <v>928614077.90582776</v>
      </c>
      <c r="AN28" s="50">
        <f>SUMIFS(NormKWH!$D:$D,NormKWH!$C:$C,$A28)</f>
        <v>928614077.90582776</v>
      </c>
      <c r="AO28" s="77">
        <f>SUMIFS(NormKWH!$D:$D,NormKWH!$C:$C,$A28)</f>
        <v>928614077.90582776</v>
      </c>
      <c r="AP28" s="50">
        <f>SUMIFS(NormKWH!$D:$D,NormKWH!$C:$C,$A28)</f>
        <v>928614077.90582776</v>
      </c>
      <c r="AQ28" s="50">
        <f>SUMIFS(NormKWH!$D:$D,NormKWH!$C:$C,$A28)</f>
        <v>928614077.90582776</v>
      </c>
      <c r="AR28" s="50">
        <f>SUMIFS(NormKWH!$D:$D,NormKWH!$C:$C,$A28)</f>
        <v>928614077.90582776</v>
      </c>
      <c r="AS28" s="50">
        <f>SUMIFS(NormKWH!$D:$D,NormKWH!$C:$C,$A28)</f>
        <v>928614077.90582776</v>
      </c>
      <c r="AT28" s="50">
        <f>SUMIFS(NormKWH!$D:$D,NormKWH!$C:$C,$A28)</f>
        <v>928614077.90582776</v>
      </c>
      <c r="AU28" s="50">
        <f>SUMIFS(NormKWH!$D:$D,NormKWH!$C:$C,$A28)</f>
        <v>928614077.90582776</v>
      </c>
      <c r="AV28" s="50">
        <f>SUMIFS(NormKWH!$D:$D,NormKWH!$C:$C,$A28)</f>
        <v>928614077.90582776</v>
      </c>
      <c r="AW28" s="50">
        <f>SUMIFS(NormKWH!$D:$D,NormKWH!$C:$C,$A28)</f>
        <v>928614077.90582776</v>
      </c>
      <c r="AX28" s="50">
        <f>SUMIFS(NormKWH!$D:$D,NormKWH!$C:$C,$A28)</f>
        <v>928614077.90582776</v>
      </c>
      <c r="AY28" s="50">
        <f>SUMIFS(NormKWH!$D:$D,NormKWH!$C:$C,$A28)</f>
        <v>928614077.90582776</v>
      </c>
      <c r="AZ28" s="50">
        <f>SUMIFS(NormKWH!$D:$D,NormKWH!$C:$C,$A28)</f>
        <v>928614077.90582776</v>
      </c>
      <c r="BA28" s="77">
        <f>SUMIFS(NormKWH!$D:$D,NormKWH!$C:$C,$A28)</f>
        <v>928614077.90582776</v>
      </c>
    </row>
    <row r="29" spans="1:53" s="55" customFormat="1" ht="15.75" customHeight="1">
      <c r="A29" s="61" t="s">
        <v>282</v>
      </c>
      <c r="B29" s="61" t="s">
        <v>226</v>
      </c>
      <c r="C29" s="61" t="s">
        <v>224</v>
      </c>
      <c r="D29" s="61" t="s">
        <v>227</v>
      </c>
      <c r="E29" s="95" t="s">
        <v>33</v>
      </c>
      <c r="F29" s="69">
        <f>158.753116994977</f>
        <v>158.75311699497701</v>
      </c>
      <c r="G29" s="69">
        <f>952.017886904762</f>
        <v>952.01788690476201</v>
      </c>
      <c r="H29" s="3">
        <f>SUMIFS(RVN!$I:$I,RVN!$A:$A,H$2,RVN!$M:$M,$A29)</f>
        <v>1090</v>
      </c>
      <c r="I29" s="3">
        <f>SUMIFS(RVN!$I:$I,RVN!$A:$A,I$2,RVN!$M:$M,$A29)</f>
        <v>1092</v>
      </c>
      <c r="J29" s="3">
        <f>SUMIFS(RVN!$I:$I,RVN!$A:$A,J$2,RVN!$M:$M,$A29)</f>
        <v>1093</v>
      </c>
      <c r="K29" s="3">
        <f>SUMIFS(RVN!$I:$I,RVN!$A:$A,K$2,RVN!$M:$M,$A29)</f>
        <v>1108</v>
      </c>
      <c r="L29" s="3">
        <f>SUMIFS(RVN!$I:$I,RVN!$A:$A,L$2,RVN!$M:$M,$A29)</f>
        <v>1108</v>
      </c>
      <c r="M29" s="3">
        <f>SUMIFS(RVN!$I:$I,RVN!$A:$A,M$2,RVN!$M:$M,$A29)</f>
        <v>1105</v>
      </c>
      <c r="N29" s="3">
        <f>SUMIFS(RVN!$I:$I,RVN!$A:$A,N$2,RVN!$M:$M,$A29)</f>
        <v>1113</v>
      </c>
      <c r="O29" s="78">
        <f>SUMIFS(RVN!$I:$I,RVN!$A:$A,O$2,RVN!$M:$M,$A29)</f>
        <v>1106</v>
      </c>
      <c r="P29" s="3">
        <f>SUMIFS(RVN!$I:$I,RVN!$A:$A,P$2,RVN!$M:$M,$A29)</f>
        <v>1103</v>
      </c>
      <c r="Q29" s="3">
        <f>SUMIFS(RVN!$I:$I,RVN!$A:$A,Q$2,RVN!$M:$M,$A29)</f>
        <v>1097</v>
      </c>
      <c r="R29" s="69">
        <v>925.4</v>
      </c>
      <c r="S29" s="69">
        <v>169.60000000000008</v>
      </c>
      <c r="T29" s="69">
        <v>129.43333333333288</v>
      </c>
      <c r="U29" s="69">
        <v>963.56666666666661</v>
      </c>
      <c r="V29" s="3">
        <f>SUMIFS(RVN!$I:$I,RVN!$A:$A,V$2,RVN!$M:$M,$A29)</f>
        <v>1095</v>
      </c>
      <c r="W29" s="3">
        <f>SUMIFS(RVN!$I:$I,RVN!$A:$A,W$2,RVN!$M:$M,$A29)</f>
        <v>1095</v>
      </c>
      <c r="X29" s="3">
        <f>SUMIFS(RVN!$I:$I,RVN!$A:$A,X$2,RVN!$M:$M,$A29)</f>
        <v>1094</v>
      </c>
      <c r="Y29" s="3">
        <f>SUMIFS(RVN!$I:$I,RVN!$A:$A,Y$2,RVN!$M:$M,$A29)</f>
        <v>1077</v>
      </c>
      <c r="Z29" s="3">
        <f>SUMIFS(RVN!$I:$I,RVN!$A:$A,Z$2,RVN!$M:$M,$A29)</f>
        <v>1076</v>
      </c>
      <c r="AA29" s="3">
        <f>SUMIFS(RVN!$I:$I,RVN!$A:$A,AA$2,RVN!$M:$M,$A29)</f>
        <v>1068</v>
      </c>
      <c r="AB29" s="3">
        <f>SUMIFS(RVN!$I:$I,RVN!$A:$A,AB$2,RVN!$M:$M,$A29)</f>
        <v>1068</v>
      </c>
      <c r="AC29" s="78">
        <f>SUMIFS(RVN!$I:$I,RVN!$A:$A,AC$2,RVN!$M:$M,$A29)</f>
        <v>1069</v>
      </c>
      <c r="AD29" s="3">
        <f>SUMIFS(RVN!$I:$I,RVN!$A:$A,AD$2,RVN!$M:$M,$A29)</f>
        <v>1072</v>
      </c>
      <c r="AE29" s="3">
        <f>SUMIFS(RVN!$I:$I,RVN!$A:$A,AE$2,RVN!$M:$M,$A29)</f>
        <v>1073</v>
      </c>
      <c r="AF29" s="3">
        <f>SUMIFS(RVN!$I:$I,RVN!$A:$A,AF$2,RVN!$M:$M,$A29)</f>
        <v>1072</v>
      </c>
      <c r="AG29" s="3">
        <f>SUMIFS(RVN!$I:$I,RVN!$A:$A,AG$2,RVN!$M:$M,$A29)</f>
        <v>1079</v>
      </c>
      <c r="AH29" s="3">
        <f>SUMIFS(RVN!$I:$I,RVN!$A:$A,AH$2,RVN!$M:$M,$A29)</f>
        <v>1078</v>
      </c>
      <c r="AI29" s="3">
        <f>SUMIFS(RVN!$I:$I,RVN!$A:$A,AI$2,RVN!$M:$M,$A29)</f>
        <v>1079</v>
      </c>
      <c r="AJ29" s="3">
        <f>SUMIFS(RVN!$I:$I,RVN!$A:$A,AJ$2,RVN!$M:$M,$A29)</f>
        <v>1077</v>
      </c>
      <c r="AK29" s="3">
        <f>SUMIFS(RVN!$I:$I,RVN!$A:$A,AK$2,RVN!$M:$M,$A29)</f>
        <v>1083</v>
      </c>
      <c r="AL29" s="3">
        <f>SUMIFS(RVN!$I:$I,RVN!$A:$A,AL$2,RVN!$M:$M,$A29)</f>
        <v>1088</v>
      </c>
      <c r="AM29" s="3">
        <f>SUMIFS(RVN!$I:$I,RVN!$A:$A,AM$2,RVN!$M:$M,$A29)</f>
        <v>1080</v>
      </c>
      <c r="AN29" s="3">
        <f>SUMIFS(RVN!$I:$I,RVN!$A:$A,AN$2,RVN!$M:$M,$A29)</f>
        <v>1083</v>
      </c>
      <c r="AO29" s="78">
        <f>SUMIFS(RVN!$I:$I,RVN!$A:$A,AO$2,RVN!$M:$M,$A29)</f>
        <v>1087</v>
      </c>
      <c r="AP29" s="3">
        <f>SUMIFS(RVN!$I:$I,RVN!$A:$A,AP$2,RVN!$M:$M,$A29)</f>
        <v>1082</v>
      </c>
      <c r="AQ29" s="3">
        <f>SUMIFS(RVN!$I:$I,RVN!$A:$A,AQ$2,RVN!$M:$M,$A29)</f>
        <v>1077</v>
      </c>
      <c r="AR29" s="3">
        <f>SUMIFS(RVN!$I:$I,RVN!$A:$A,AR$2,RVN!$M:$M,$A29)</f>
        <v>1080</v>
      </c>
      <c r="AS29" s="3">
        <f>SUMIFS(RVN!$I:$I,RVN!$A:$A,AS$2,RVN!$M:$M,$A29)</f>
        <v>1087</v>
      </c>
      <c r="AT29" s="3">
        <f>SUMIFS(RVN!$I:$I,RVN!$A:$A,AT$2,RVN!$M:$M,$A29)</f>
        <v>1085</v>
      </c>
      <c r="AU29" s="3">
        <f>SUMIFS(RVN!$I:$I,RVN!$A:$A,AU$2,RVN!$M:$M,$A29)</f>
        <v>1087</v>
      </c>
      <c r="AV29" s="3">
        <f>SUMIFS(RVN!$I:$I,RVN!$A:$A,AV$2,RVN!$M:$M,$A29)</f>
        <v>1084</v>
      </c>
      <c r="AW29" s="3">
        <f>SUMIFS(RVN!$I:$I,RVN!$A:$A,AW$2,RVN!$M:$M,$A29)</f>
        <v>1074</v>
      </c>
      <c r="AX29" s="3">
        <f>SUMIFS(RVN!$I:$I,RVN!$A:$A,AX$2,RVN!$M:$M,$A29)</f>
        <v>1069</v>
      </c>
      <c r="AY29" s="3">
        <f>SUMIFS(RVN!$I:$I,RVN!$A:$A,AY$2,RVN!$M:$M,$A29)</f>
        <v>1058</v>
      </c>
      <c r="AZ29" s="3">
        <f>SUMIFS(RVN!$I:$I,RVN!$A:$A,AZ$2,RVN!$M:$M,$A29)</f>
        <v>1057</v>
      </c>
      <c r="BA29" s="78">
        <f>SUMIFS(RVN!$I:$I,RVN!$A:$A,BA$2,RVN!$M:$M,$A29)</f>
        <v>1060</v>
      </c>
    </row>
    <row r="30" spans="1:53" s="55" customFormat="1" ht="15.75" customHeight="1">
      <c r="A30" s="61" t="s">
        <v>282</v>
      </c>
      <c r="B30" s="61" t="s">
        <v>226</v>
      </c>
      <c r="C30" s="61" t="s">
        <v>224</v>
      </c>
      <c r="D30" s="61" t="s">
        <v>227</v>
      </c>
      <c r="E30" s="95" t="s">
        <v>34</v>
      </c>
      <c r="F30" s="69">
        <f>13597004.6</f>
        <v>13597004.6</v>
      </c>
      <c r="G30" s="69">
        <f>77026972.7666667</f>
        <v>77026972.766666695</v>
      </c>
      <c r="H30" s="3">
        <f>SUMIFS(RVN!$J:$J,RVN!$A:$A,H$2,RVN!$M:$M,$A30)</f>
        <v>81817713</v>
      </c>
      <c r="I30" s="3">
        <f>SUMIFS(RVN!$J:$J,RVN!$A:$A,I$2,RVN!$M:$M,$A30)</f>
        <v>84396702</v>
      </c>
      <c r="J30" s="3">
        <f>SUMIFS(RVN!$J:$J,RVN!$A:$A,J$2,RVN!$M:$M,$A30)</f>
        <v>84169764</v>
      </c>
      <c r="K30" s="3">
        <f>SUMIFS(RVN!$J:$J,RVN!$A:$A,K$2,RVN!$M:$M,$A30)</f>
        <v>81248825</v>
      </c>
      <c r="L30" s="3">
        <f>SUMIFS(RVN!$J:$J,RVN!$A:$A,L$2,RVN!$M:$M,$A30)</f>
        <v>74381586</v>
      </c>
      <c r="M30" s="3">
        <f>SUMIFS(RVN!$J:$J,RVN!$A:$A,M$2,RVN!$M:$M,$A30)</f>
        <v>62358171</v>
      </c>
      <c r="N30" s="3">
        <f>SUMIFS(RVN!$J:$J,RVN!$A:$A,N$2,RVN!$M:$M,$A30)</f>
        <v>72629757</v>
      </c>
      <c r="O30" s="78">
        <f>SUMIFS(RVN!$J:$J,RVN!$A:$A,O$2,RVN!$M:$M,$A30)</f>
        <v>71753983</v>
      </c>
      <c r="P30" s="3">
        <f>SUMIFS(RVN!$J:$J,RVN!$A:$A,P$2,RVN!$M:$M,$A30)</f>
        <v>76041378</v>
      </c>
      <c r="Q30" s="3">
        <f>SUMIFS(RVN!$J:$J,RVN!$A:$A,Q$2,RVN!$M:$M,$A30)</f>
        <v>81973561</v>
      </c>
      <c r="R30" s="69">
        <v>70356838.33841601</v>
      </c>
      <c r="S30" s="69">
        <v>15224479.95057153</v>
      </c>
      <c r="T30" s="69">
        <v>9462201.0744148176</v>
      </c>
      <c r="U30" s="69">
        <v>74260364.276773497</v>
      </c>
      <c r="V30" s="3">
        <f>SUMIFS(RVN!$J:$J,RVN!$A:$A,V$2,RVN!$M:$M,$A30)</f>
        <v>84609968</v>
      </c>
      <c r="W30" s="3">
        <f>SUMIFS(RVN!$J:$J,RVN!$A:$A,W$2,RVN!$M:$M,$A30)</f>
        <v>87664662</v>
      </c>
      <c r="X30" s="3">
        <f>SUMIFS(RVN!$J:$J,RVN!$A:$A,X$2,RVN!$M:$M,$A30)</f>
        <v>82003606</v>
      </c>
      <c r="Y30" s="3">
        <f>SUMIFS(RVN!$J:$J,RVN!$A:$A,Y$2,RVN!$M:$M,$A30)</f>
        <v>73819069</v>
      </c>
      <c r="Z30" s="3">
        <f>SUMIFS(RVN!$J:$J,RVN!$A:$A,Z$2,RVN!$M:$M,$A30)</f>
        <v>68825457</v>
      </c>
      <c r="AA30" s="3">
        <f>SUMIFS(RVN!$J:$J,RVN!$A:$A,AA$2,RVN!$M:$M,$A30)</f>
        <v>63764106</v>
      </c>
      <c r="AB30" s="3">
        <f>SUMIFS(RVN!$J:$J,RVN!$A:$A,AB$2,RVN!$M:$M,$A30)</f>
        <v>73367181</v>
      </c>
      <c r="AC30" s="78">
        <f>SUMIFS(RVN!$J:$J,RVN!$A:$A,AC$2,RVN!$M:$M,$A30)</f>
        <v>73692218</v>
      </c>
      <c r="AD30" s="3">
        <f>SUMIFS(RVN!$J:$J,RVN!$A:$A,AD$2,RVN!$M:$M,$A30)</f>
        <v>77273519</v>
      </c>
      <c r="AE30" s="3">
        <f>SUMIFS(RVN!$J:$J,RVN!$A:$A,AE$2,RVN!$M:$M,$A30)</f>
        <v>82009314</v>
      </c>
      <c r="AF30" s="3">
        <f>SUMIFS(RVN!$J:$J,RVN!$A:$A,AF$2,RVN!$M:$M,$A30)</f>
        <v>88713210</v>
      </c>
      <c r="AG30" s="3">
        <f>SUMIFS(RVN!$J:$J,RVN!$A:$A,AG$2,RVN!$M:$M,$A30)</f>
        <v>88724517</v>
      </c>
      <c r="AH30" s="3">
        <f>SUMIFS(RVN!$J:$J,RVN!$A:$A,AH$2,RVN!$M:$M,$A30)</f>
        <v>84800559</v>
      </c>
      <c r="AI30" s="3">
        <f>SUMIFS(RVN!$J:$J,RVN!$A:$A,AI$2,RVN!$M:$M,$A30)</f>
        <v>88865627</v>
      </c>
      <c r="AJ30" s="3">
        <f>SUMIFS(RVN!$J:$J,RVN!$A:$A,AJ$2,RVN!$M:$M,$A30)</f>
        <v>77407261</v>
      </c>
      <c r="AK30" s="3">
        <f>SUMIFS(RVN!$J:$J,RVN!$A:$A,AK$2,RVN!$M:$M,$A30)</f>
        <v>78032029</v>
      </c>
      <c r="AL30" s="3">
        <f>SUMIFS(RVN!$J:$J,RVN!$A:$A,AL$2,RVN!$M:$M,$A30)</f>
        <v>71640836</v>
      </c>
      <c r="AM30" s="3">
        <f>SUMIFS(RVN!$J:$J,RVN!$A:$A,AM$2,RVN!$M:$M,$A30)</f>
        <v>71125909</v>
      </c>
      <c r="AN30" s="3">
        <f>SUMIFS(RVN!$J:$J,RVN!$A:$A,AN$2,RVN!$M:$M,$A30)</f>
        <v>68525197</v>
      </c>
      <c r="AO30" s="78">
        <f>SUMIFS(RVN!$J:$J,RVN!$A:$A,AO$2,RVN!$M:$M,$A30)</f>
        <v>70942943</v>
      </c>
      <c r="AP30" s="3">
        <f>SUMIFS(RVN!$J:$J,RVN!$A:$A,AP$2,RVN!$M:$M,$A30)</f>
        <v>79743053</v>
      </c>
      <c r="AQ30" s="3">
        <f>SUMIFS(RVN!$J:$J,RVN!$A:$A,AQ$2,RVN!$M:$M,$A30)</f>
        <v>76709497</v>
      </c>
      <c r="AR30" s="3">
        <f>SUMIFS(RVN!$J:$J,RVN!$A:$A,AR$2,RVN!$M:$M,$A30)</f>
        <v>90148602</v>
      </c>
      <c r="AS30" s="3">
        <f>SUMIFS(RVN!$J:$J,RVN!$A:$A,AS$2,RVN!$M:$M,$A30)</f>
        <v>85092360</v>
      </c>
      <c r="AT30" s="3">
        <f>SUMIFS(RVN!$J:$J,RVN!$A:$A,AT$2,RVN!$M:$M,$A30)</f>
        <v>84427288</v>
      </c>
      <c r="AU30" s="3">
        <f>SUMIFS(RVN!$J:$J,RVN!$A:$A,AU$2,RVN!$M:$M,$A30)</f>
        <v>87189697</v>
      </c>
      <c r="AV30" s="3">
        <f>SUMIFS(RVN!$J:$J,RVN!$A:$A,AV$2,RVN!$M:$M,$A30)</f>
        <v>82096598</v>
      </c>
      <c r="AW30" s="3">
        <f>SUMIFS(RVN!$J:$J,RVN!$A:$A,AW$2,RVN!$M:$M,$A30)</f>
        <v>79854156</v>
      </c>
      <c r="AX30" s="3">
        <f>SUMIFS(RVN!$J:$J,RVN!$A:$A,AX$2,RVN!$M:$M,$A30)</f>
        <v>69709548</v>
      </c>
      <c r="AY30" s="3">
        <f>SUMIFS(RVN!$J:$J,RVN!$A:$A,AY$2,RVN!$M:$M,$A30)</f>
        <v>65474067</v>
      </c>
      <c r="AZ30" s="3">
        <f>SUMIFS(RVN!$J:$J,RVN!$A:$A,AZ$2,RVN!$M:$M,$A30)</f>
        <v>61015644</v>
      </c>
      <c r="BA30" s="78">
        <f>SUMIFS(RVN!$J:$J,RVN!$A:$A,BA$2,RVN!$M:$M,$A30)</f>
        <v>66321638</v>
      </c>
    </row>
    <row r="31" spans="1:53" s="55" customFormat="1" ht="15.75" customHeight="1">
      <c r="A31" s="61" t="s">
        <v>282</v>
      </c>
      <c r="B31" s="61" t="s">
        <v>226</v>
      </c>
      <c r="C31" s="61" t="s">
        <v>224</v>
      </c>
      <c r="D31" s="61" t="s">
        <v>236</v>
      </c>
      <c r="E31" s="95" t="s">
        <v>185</v>
      </c>
      <c r="F31" s="3">
        <f t="shared" ref="F31:BA31" si="15">F$25/F$26*F$27/F$28*F29</f>
        <v>582431.3848506622</v>
      </c>
      <c r="G31" s="3">
        <f t="shared" si="15"/>
        <v>3745856.6732362774</v>
      </c>
      <c r="H31" s="3">
        <f t="shared" si="15"/>
        <v>4085245.7662799247</v>
      </c>
      <c r="I31" s="3">
        <f t="shared" si="15"/>
        <v>4238277.0265667839</v>
      </c>
      <c r="J31" s="3">
        <f t="shared" si="15"/>
        <v>3862561.4432321102</v>
      </c>
      <c r="K31" s="3">
        <f t="shared" si="15"/>
        <v>3605673.1734082536</v>
      </c>
      <c r="L31" s="3">
        <f t="shared" si="15"/>
        <v>3404391.1417106367</v>
      </c>
      <c r="M31" s="3">
        <f t="shared" si="15"/>
        <v>3306252.5318528176</v>
      </c>
      <c r="N31" s="3">
        <f t="shared" si="15"/>
        <v>3204878.3855866385</v>
      </c>
      <c r="O31" s="78">
        <f t="shared" si="15"/>
        <v>3384446.432838792</v>
      </c>
      <c r="P31" s="3">
        <f t="shared" si="15"/>
        <v>3303569.036689322</v>
      </c>
      <c r="Q31" s="3">
        <f t="shared" si="15"/>
        <v>3599167.4493445167</v>
      </c>
      <c r="R31" s="3">
        <f t="shared" si="15"/>
        <v>3395095.5656376584</v>
      </c>
      <c r="S31" s="3">
        <f t="shared" si="15"/>
        <v>646140.25765873666</v>
      </c>
      <c r="T31" s="3">
        <f t="shared" si="15"/>
        <v>509274.79627741786</v>
      </c>
      <c r="U31" s="3">
        <f t="shared" si="15"/>
        <v>3937007.6622952633</v>
      </c>
      <c r="V31" s="3">
        <f t="shared" si="15"/>
        <v>4261713.5387629876</v>
      </c>
      <c r="W31" s="3">
        <f t="shared" si="15"/>
        <v>4413257.4732877277</v>
      </c>
      <c r="X31" s="3">
        <f t="shared" si="15"/>
        <v>4014680.6558035752</v>
      </c>
      <c r="Y31" s="3">
        <f t="shared" si="15"/>
        <v>3639491.8066082587</v>
      </c>
      <c r="Z31" s="3">
        <f t="shared" si="15"/>
        <v>3433131.2511169077</v>
      </c>
      <c r="AA31" s="3">
        <f t="shared" si="15"/>
        <v>3318359.5517199035</v>
      </c>
      <c r="AB31" s="3">
        <f t="shared" si="15"/>
        <v>3193493.8703393159</v>
      </c>
      <c r="AC31" s="78">
        <f t="shared" si="15"/>
        <v>3396946.1896434817</v>
      </c>
      <c r="AD31" s="3">
        <f t="shared" si="15"/>
        <v>3334119.0601985035</v>
      </c>
      <c r="AE31" s="3">
        <f t="shared" si="15"/>
        <v>3655725.6104104579</v>
      </c>
      <c r="AF31" s="3">
        <f t="shared" si="15"/>
        <v>4084094.0814278619</v>
      </c>
      <c r="AG31" s="3">
        <f t="shared" si="15"/>
        <v>4408653.1991731301</v>
      </c>
      <c r="AH31" s="3">
        <f t="shared" si="15"/>
        <v>4195549.9495767131</v>
      </c>
      <c r="AI31" s="3">
        <f t="shared" si="15"/>
        <v>4348771.5193401445</v>
      </c>
      <c r="AJ31" s="3">
        <f t="shared" si="15"/>
        <v>3952295.3074044338</v>
      </c>
      <c r="AK31" s="3">
        <f t="shared" si="15"/>
        <v>3659767.5269793351</v>
      </c>
      <c r="AL31" s="3">
        <f t="shared" si="15"/>
        <v>3471418.9602371706</v>
      </c>
      <c r="AM31" s="3">
        <f t="shared" si="15"/>
        <v>3355644.490503273</v>
      </c>
      <c r="AN31" s="3">
        <f t="shared" si="15"/>
        <v>3238346.312338464</v>
      </c>
      <c r="AO31" s="78">
        <f t="shared" si="15"/>
        <v>3454144.5352127827</v>
      </c>
      <c r="AP31" s="3">
        <f t="shared" si="15"/>
        <v>3365220.9171033404</v>
      </c>
      <c r="AQ31" s="3">
        <f t="shared" si="15"/>
        <v>3669353.6648761076</v>
      </c>
      <c r="AR31" s="3">
        <f t="shared" si="15"/>
        <v>4114572.3954683687</v>
      </c>
      <c r="AS31" s="3">
        <f t="shared" si="15"/>
        <v>4441340.1552374354</v>
      </c>
      <c r="AT31" s="3">
        <f t="shared" si="15"/>
        <v>4222793.7804181203</v>
      </c>
      <c r="AU31" s="3">
        <f t="shared" si="15"/>
        <v>4381014.4963139361</v>
      </c>
      <c r="AV31" s="3">
        <f t="shared" si="15"/>
        <v>3977983.3920393744</v>
      </c>
      <c r="AW31" s="3">
        <f t="shared" si="15"/>
        <v>3629353.9464227203</v>
      </c>
      <c r="AX31" s="3">
        <f t="shared" si="15"/>
        <v>3410796.7541300878</v>
      </c>
      <c r="AY31" s="3">
        <f t="shared" si="15"/>
        <v>3287288.7694004285</v>
      </c>
      <c r="AZ31" s="3">
        <f t="shared" si="15"/>
        <v>3160602.0795399412</v>
      </c>
      <c r="BA31" s="78">
        <f t="shared" si="15"/>
        <v>3368347.0168588315</v>
      </c>
    </row>
    <row r="32" spans="1:53" s="55" customFormat="1" ht="15.75" customHeight="1">
      <c r="A32" s="61" t="s">
        <v>282</v>
      </c>
      <c r="B32" s="61" t="s">
        <v>226</v>
      </c>
      <c r="C32" s="61" t="s">
        <v>224</v>
      </c>
      <c r="D32" s="61" t="s">
        <v>235</v>
      </c>
      <c r="E32" s="95" t="s">
        <v>185</v>
      </c>
      <c r="F32" s="58">
        <f t="shared" ref="F32:BA32" si="16">F$25/F$28*F30</f>
        <v>640757.57700062927</v>
      </c>
      <c r="G32" s="58">
        <f t="shared" si="16"/>
        <v>3629888.9266877803</v>
      </c>
      <c r="H32" s="58">
        <f t="shared" si="16"/>
        <v>3855652.114555649</v>
      </c>
      <c r="I32" s="58">
        <f t="shared" si="16"/>
        <v>3977186.7312866957</v>
      </c>
      <c r="J32" s="58">
        <f t="shared" si="16"/>
        <v>3966492.2991461512</v>
      </c>
      <c r="K32" s="58">
        <f t="shared" si="16"/>
        <v>3828843.320472816</v>
      </c>
      <c r="L32" s="58">
        <f t="shared" si="16"/>
        <v>3505225.3213787931</v>
      </c>
      <c r="M32" s="58">
        <f t="shared" si="16"/>
        <v>2938623.0079050581</v>
      </c>
      <c r="N32" s="58">
        <f t="shared" si="16"/>
        <v>3422670.5427064793</v>
      </c>
      <c r="O32" s="79">
        <f t="shared" si="16"/>
        <v>3381399.7744197529</v>
      </c>
      <c r="P32" s="58">
        <f t="shared" si="16"/>
        <v>3583442.8649872602</v>
      </c>
      <c r="Q32" s="58">
        <f t="shared" si="16"/>
        <v>3862996.437058886</v>
      </c>
      <c r="R32" s="58">
        <f t="shared" si="16"/>
        <v>3315559.4622030519</v>
      </c>
      <c r="S32" s="58">
        <f t="shared" si="16"/>
        <v>745025.97923555714</v>
      </c>
      <c r="T32" s="58">
        <f t="shared" si="16"/>
        <v>445905.34547107451</v>
      </c>
      <c r="U32" s="58">
        <f t="shared" si="16"/>
        <v>3634009.2268055053</v>
      </c>
      <c r="V32" s="58">
        <f t="shared" si="16"/>
        <v>4140477.9977343497</v>
      </c>
      <c r="W32" s="58">
        <f t="shared" si="16"/>
        <v>4289962.6695263442</v>
      </c>
      <c r="X32" s="58">
        <f t="shared" si="16"/>
        <v>4012932.9250884065</v>
      </c>
      <c r="Y32" s="58">
        <f t="shared" si="16"/>
        <v>3612413.9771301388</v>
      </c>
      <c r="Z32" s="58">
        <f t="shared" si="16"/>
        <v>3368046.3085922874</v>
      </c>
      <c r="AA32" s="58">
        <f t="shared" si="16"/>
        <v>3120363.7606647108</v>
      </c>
      <c r="AB32" s="58">
        <f t="shared" si="16"/>
        <v>3590300.3613746031</v>
      </c>
      <c r="AC32" s="79">
        <f t="shared" si="16"/>
        <v>3606206.3896920891</v>
      </c>
      <c r="AD32" s="58">
        <f t="shared" si="16"/>
        <v>3781461.1302891313</v>
      </c>
      <c r="AE32" s="58">
        <f t="shared" si="16"/>
        <v>4013212.2520869831</v>
      </c>
      <c r="AF32" s="58">
        <f t="shared" si="16"/>
        <v>4341274.4715065593</v>
      </c>
      <c r="AG32" s="58">
        <f t="shared" si="16"/>
        <v>4341827.7914737808</v>
      </c>
      <c r="AH32" s="58">
        <f t="shared" si="16"/>
        <v>4149804.7692805366</v>
      </c>
      <c r="AI32" s="58">
        <f t="shared" si="16"/>
        <v>4348733.1581116728</v>
      </c>
      <c r="AJ32" s="58">
        <f t="shared" si="16"/>
        <v>3788005.9360781251</v>
      </c>
      <c r="AK32" s="58">
        <f t="shared" si="16"/>
        <v>3818579.6169201802</v>
      </c>
      <c r="AL32" s="58">
        <f t="shared" si="16"/>
        <v>3505819.8485229886</v>
      </c>
      <c r="AM32" s="58">
        <f t="shared" si="16"/>
        <v>3480621.3528334578</v>
      </c>
      <c r="AN32" s="58">
        <f t="shared" si="16"/>
        <v>3353352.768894935</v>
      </c>
      <c r="AO32" s="79">
        <f t="shared" si="16"/>
        <v>3471667.7187021519</v>
      </c>
      <c r="AP32" s="58">
        <f t="shared" si="16"/>
        <v>3902310.3804821689</v>
      </c>
      <c r="AQ32" s="58">
        <f t="shared" si="16"/>
        <v>3753860.1190083073</v>
      </c>
      <c r="AR32" s="58">
        <f t="shared" si="16"/>
        <v>4411516.8925192216</v>
      </c>
      <c r="AS32" s="58">
        <f t="shared" si="16"/>
        <v>4164084.3588936287</v>
      </c>
      <c r="AT32" s="58">
        <f t="shared" si="16"/>
        <v>4131538.3593146056</v>
      </c>
      <c r="AU32" s="58">
        <f t="shared" si="16"/>
        <v>4266719.7564431727</v>
      </c>
      <c r="AV32" s="58">
        <f t="shared" si="16"/>
        <v>4017483.5866601653</v>
      </c>
      <c r="AW32" s="58">
        <f t="shared" si="16"/>
        <v>3907747.3229353591</v>
      </c>
      <c r="AX32" s="58">
        <f t="shared" si="16"/>
        <v>3411310.2338722846</v>
      </c>
      <c r="AY32" s="58">
        <f t="shared" si="16"/>
        <v>3204042.5052008606</v>
      </c>
      <c r="AZ32" s="58">
        <f t="shared" si="16"/>
        <v>2985864.8746870095</v>
      </c>
      <c r="BA32" s="79">
        <f t="shared" si="16"/>
        <v>3245519.2857737797</v>
      </c>
    </row>
    <row r="33" spans="1:53" s="55" customFormat="1" ht="15.75" customHeight="1" thickBot="1">
      <c r="A33" s="96" t="s">
        <v>282</v>
      </c>
      <c r="B33" s="96" t="s">
        <v>226</v>
      </c>
      <c r="C33" s="96" t="s">
        <v>224</v>
      </c>
      <c r="D33" s="96" t="s">
        <v>6</v>
      </c>
      <c r="E33" s="97" t="s">
        <v>185</v>
      </c>
      <c r="F33" s="98">
        <f t="shared" ref="F33:BA33" si="17">F32-F31</f>
        <v>58326.192149967072</v>
      </c>
      <c r="G33" s="98">
        <f t="shared" si="17"/>
        <v>-115967.74654849712</v>
      </c>
      <c r="H33" s="98">
        <f t="shared" si="17"/>
        <v>-229593.65172427567</v>
      </c>
      <c r="I33" s="98">
        <f t="shared" si="17"/>
        <v>-261090.2952800882</v>
      </c>
      <c r="J33" s="98">
        <f t="shared" si="17"/>
        <v>103930.85591404093</v>
      </c>
      <c r="K33" s="98">
        <f t="shared" si="17"/>
        <v>223170.14706456242</v>
      </c>
      <c r="L33" s="98">
        <f t="shared" si="17"/>
        <v>100834.17966815643</v>
      </c>
      <c r="M33" s="98">
        <f t="shared" si="17"/>
        <v>-367629.52394775953</v>
      </c>
      <c r="N33" s="98">
        <f t="shared" si="17"/>
        <v>217792.15711984085</v>
      </c>
      <c r="O33" s="99">
        <f t="shared" si="17"/>
        <v>-3046.6584190391004</v>
      </c>
      <c r="P33" s="98">
        <f t="shared" si="17"/>
        <v>279873.82829793822</v>
      </c>
      <c r="Q33" s="98">
        <f t="shared" si="17"/>
        <v>263828.98771436932</v>
      </c>
      <c r="R33" s="98">
        <f t="shared" si="17"/>
        <v>-79536.103434606455</v>
      </c>
      <c r="S33" s="98">
        <f t="shared" si="17"/>
        <v>98885.721576820477</v>
      </c>
      <c r="T33" s="98">
        <f t="shared" si="17"/>
        <v>-63369.450806343346</v>
      </c>
      <c r="U33" s="98">
        <f t="shared" si="17"/>
        <v>-302998.43548975792</v>
      </c>
      <c r="V33" s="98">
        <f t="shared" si="17"/>
        <v>-121235.5410286379</v>
      </c>
      <c r="W33" s="98">
        <f t="shared" si="17"/>
        <v>-123294.80376138352</v>
      </c>
      <c r="X33" s="98">
        <f t="shared" si="17"/>
        <v>-1747.73071516864</v>
      </c>
      <c r="Y33" s="98">
        <f t="shared" si="17"/>
        <v>-27077.829478119966</v>
      </c>
      <c r="Z33" s="98">
        <f t="shared" si="17"/>
        <v>-65084.942524620332</v>
      </c>
      <c r="AA33" s="98">
        <f t="shared" si="17"/>
        <v>-197995.79105519271</v>
      </c>
      <c r="AB33" s="98">
        <f t="shared" si="17"/>
        <v>396806.49103528727</v>
      </c>
      <c r="AC33" s="99">
        <f t="shared" si="17"/>
        <v>209260.20004860731</v>
      </c>
      <c r="AD33" s="98">
        <f t="shared" si="17"/>
        <v>447342.07009062776</v>
      </c>
      <c r="AE33" s="98">
        <f t="shared" si="17"/>
        <v>357486.64167652512</v>
      </c>
      <c r="AF33" s="98">
        <f t="shared" si="17"/>
        <v>257180.39007869735</v>
      </c>
      <c r="AG33" s="98">
        <f t="shared" si="17"/>
        <v>-66825.407699349336</v>
      </c>
      <c r="AH33" s="98">
        <f t="shared" si="17"/>
        <v>-45745.180296176579</v>
      </c>
      <c r="AI33" s="98">
        <f t="shared" si="17"/>
        <v>-38.361228471621871</v>
      </c>
      <c r="AJ33" s="98">
        <f t="shared" si="17"/>
        <v>-164289.3713263087</v>
      </c>
      <c r="AK33" s="98">
        <f t="shared" si="17"/>
        <v>158812.08994084504</v>
      </c>
      <c r="AL33" s="98">
        <f t="shared" si="17"/>
        <v>34400.888285818044</v>
      </c>
      <c r="AM33" s="98">
        <f t="shared" si="17"/>
        <v>124976.86233018478</v>
      </c>
      <c r="AN33" s="98">
        <f t="shared" si="17"/>
        <v>115006.45655647106</v>
      </c>
      <c r="AO33" s="99">
        <f t="shared" si="17"/>
        <v>17523.183489369228</v>
      </c>
      <c r="AP33" s="98">
        <f t="shared" si="17"/>
        <v>537089.46337882848</v>
      </c>
      <c r="AQ33" s="98">
        <f t="shared" si="17"/>
        <v>84506.454132199753</v>
      </c>
      <c r="AR33" s="98">
        <f t="shared" si="17"/>
        <v>296944.49705085298</v>
      </c>
      <c r="AS33" s="98">
        <f t="shared" si="17"/>
        <v>-277255.79634380667</v>
      </c>
      <c r="AT33" s="98">
        <f t="shared" si="17"/>
        <v>-91255.421103514731</v>
      </c>
      <c r="AU33" s="98">
        <f t="shared" si="17"/>
        <v>-114294.73987076338</v>
      </c>
      <c r="AV33" s="98">
        <f t="shared" si="17"/>
        <v>39500.194620790891</v>
      </c>
      <c r="AW33" s="98">
        <f t="shared" si="17"/>
        <v>278393.37651263876</v>
      </c>
      <c r="AX33" s="98">
        <f t="shared" si="17"/>
        <v>513.4797421968542</v>
      </c>
      <c r="AY33" s="98">
        <f t="shared" si="17"/>
        <v>-83246.264199567959</v>
      </c>
      <c r="AZ33" s="98">
        <f t="shared" si="17"/>
        <v>-174737.20485293167</v>
      </c>
      <c r="BA33" s="99">
        <f t="shared" si="17"/>
        <v>-122827.73108505178</v>
      </c>
    </row>
    <row r="34" spans="1:53" s="55" customFormat="1" ht="15.75" customHeight="1" thickTop="1">
      <c r="A34" s="61"/>
      <c r="B34" s="27"/>
      <c r="C34" s="27"/>
      <c r="D34" s="27"/>
      <c r="E34" s="95"/>
      <c r="F34" s="56"/>
      <c r="G34" s="56"/>
      <c r="H34" s="56"/>
      <c r="I34" s="56"/>
      <c r="J34" s="56"/>
      <c r="K34" s="56"/>
      <c r="L34" s="56"/>
      <c r="M34" s="56"/>
      <c r="N34" s="56"/>
      <c r="O34" s="80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80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80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80"/>
    </row>
    <row r="35" spans="1:53" s="55" customFormat="1" ht="15.75" customHeight="1">
      <c r="A35" s="61" t="s">
        <v>283</v>
      </c>
      <c r="B35" s="61" t="s">
        <v>225</v>
      </c>
      <c r="C35" s="61" t="s">
        <v>223</v>
      </c>
      <c r="D35" s="61" t="s">
        <v>236</v>
      </c>
      <c r="E35" s="95" t="s">
        <v>185</v>
      </c>
      <c r="F35" s="59">
        <v>9071488.5575382635</v>
      </c>
      <c r="G35" s="49">
        <f t="shared" ref="G35:Q35" si="18">$F35</f>
        <v>9071488.5575382635</v>
      </c>
      <c r="H35" s="49">
        <f t="shared" si="18"/>
        <v>9071488.5575382635</v>
      </c>
      <c r="I35" s="49">
        <f t="shared" si="18"/>
        <v>9071488.5575382635</v>
      </c>
      <c r="J35" s="49">
        <f t="shared" si="18"/>
        <v>9071488.5575382635</v>
      </c>
      <c r="K35" s="49">
        <f t="shared" si="18"/>
        <v>9071488.5575382635</v>
      </c>
      <c r="L35" s="49">
        <f t="shared" si="18"/>
        <v>9071488.5575382635</v>
      </c>
      <c r="M35" s="49">
        <f t="shared" si="18"/>
        <v>9071488.5575382635</v>
      </c>
      <c r="N35" s="49">
        <f t="shared" si="18"/>
        <v>9071488.5575382635</v>
      </c>
      <c r="O35" s="76">
        <f t="shared" si="18"/>
        <v>9071488.5575382635</v>
      </c>
      <c r="P35" s="49">
        <f t="shared" si="18"/>
        <v>9071488.5575382635</v>
      </c>
      <c r="Q35" s="49">
        <f t="shared" si="18"/>
        <v>9071488.5575382635</v>
      </c>
      <c r="R35" s="49">
        <f>$F35</f>
        <v>9071488.5575382635</v>
      </c>
      <c r="S35" s="59">
        <v>9391599.5575382635</v>
      </c>
      <c r="T35" s="49">
        <f>$F35</f>
        <v>9071488.5575382635</v>
      </c>
      <c r="U35" s="49">
        <f>$S35</f>
        <v>9391599.5575382635</v>
      </c>
      <c r="V35" s="49">
        <f>$S35</f>
        <v>9391599.5575382635</v>
      </c>
      <c r="W35" s="49">
        <f t="shared" ref="W35:BA35" si="19">$S35</f>
        <v>9391599.5575382635</v>
      </c>
      <c r="X35" s="49">
        <f t="shared" si="19"/>
        <v>9391599.5575382635</v>
      </c>
      <c r="Y35" s="49">
        <f t="shared" si="19"/>
        <v>9391599.5575382635</v>
      </c>
      <c r="Z35" s="49">
        <f t="shared" si="19"/>
        <v>9391599.5575382635</v>
      </c>
      <c r="AA35" s="49">
        <f t="shared" si="19"/>
        <v>9391599.5575382635</v>
      </c>
      <c r="AB35" s="49">
        <f t="shared" si="19"/>
        <v>9391599.5575382635</v>
      </c>
      <c r="AC35" s="76">
        <f t="shared" si="19"/>
        <v>9391599.5575382635</v>
      </c>
      <c r="AD35" s="49">
        <f t="shared" si="19"/>
        <v>9391599.5575382635</v>
      </c>
      <c r="AE35" s="49">
        <f t="shared" si="19"/>
        <v>9391599.5575382635</v>
      </c>
      <c r="AF35" s="49">
        <f t="shared" si="19"/>
        <v>9391599.5575382635</v>
      </c>
      <c r="AG35" s="49">
        <f t="shared" si="19"/>
        <v>9391599.5575382635</v>
      </c>
      <c r="AH35" s="49">
        <f t="shared" si="19"/>
        <v>9391599.5575382635</v>
      </c>
      <c r="AI35" s="49">
        <f t="shared" si="19"/>
        <v>9391599.5575382635</v>
      </c>
      <c r="AJ35" s="49">
        <f t="shared" si="19"/>
        <v>9391599.5575382635</v>
      </c>
      <c r="AK35" s="49">
        <f t="shared" si="19"/>
        <v>9391599.5575382635</v>
      </c>
      <c r="AL35" s="49">
        <f t="shared" si="19"/>
        <v>9391599.5575382635</v>
      </c>
      <c r="AM35" s="49">
        <f t="shared" si="19"/>
        <v>9391599.5575382635</v>
      </c>
      <c r="AN35" s="49">
        <f t="shared" si="19"/>
        <v>9391599.5575382635</v>
      </c>
      <c r="AO35" s="76">
        <f t="shared" si="19"/>
        <v>9391599.5575382635</v>
      </c>
      <c r="AP35" s="49">
        <f t="shared" si="19"/>
        <v>9391599.5575382635</v>
      </c>
      <c r="AQ35" s="49">
        <f t="shared" si="19"/>
        <v>9391599.5575382635</v>
      </c>
      <c r="AR35" s="49">
        <f t="shared" si="19"/>
        <v>9391599.5575382635</v>
      </c>
      <c r="AS35" s="49">
        <f t="shared" si="19"/>
        <v>9391599.5575382635</v>
      </c>
      <c r="AT35" s="49">
        <f t="shared" si="19"/>
        <v>9391599.5575382635</v>
      </c>
      <c r="AU35" s="49">
        <f t="shared" si="19"/>
        <v>9391599.5575382635</v>
      </c>
      <c r="AV35" s="49">
        <f t="shared" si="19"/>
        <v>9391599.5575382635</v>
      </c>
      <c r="AW35" s="49">
        <f t="shared" si="19"/>
        <v>9391599.5575382635</v>
      </c>
      <c r="AX35" s="49">
        <f t="shared" si="19"/>
        <v>9391599.5575382635</v>
      </c>
      <c r="AY35" s="49">
        <f t="shared" si="19"/>
        <v>9391599.5575382635</v>
      </c>
      <c r="AZ35" s="49">
        <f t="shared" si="19"/>
        <v>9391599.5575382635</v>
      </c>
      <c r="BA35" s="76">
        <f t="shared" si="19"/>
        <v>9391599.5575382635</v>
      </c>
    </row>
    <row r="36" spans="1:53" s="55" customFormat="1" ht="15.75" customHeight="1">
      <c r="A36" s="61" t="s">
        <v>283</v>
      </c>
      <c r="B36" s="61" t="s">
        <v>225</v>
      </c>
      <c r="C36" s="61" t="s">
        <v>223</v>
      </c>
      <c r="D36" s="61" t="s">
        <v>233</v>
      </c>
      <c r="E36" s="95" t="s">
        <v>33</v>
      </c>
      <c r="F36" s="54">
        <v>5224.9278642093977</v>
      </c>
      <c r="G36" s="50">
        <f>$F36</f>
        <v>5224.9278642093977</v>
      </c>
      <c r="H36" s="50">
        <f t="shared" ref="H36:BA36" si="20">$F36</f>
        <v>5224.9278642093977</v>
      </c>
      <c r="I36" s="50">
        <f t="shared" si="20"/>
        <v>5224.9278642093977</v>
      </c>
      <c r="J36" s="50">
        <f t="shared" si="20"/>
        <v>5224.9278642093977</v>
      </c>
      <c r="K36" s="50">
        <f t="shared" si="20"/>
        <v>5224.9278642093977</v>
      </c>
      <c r="L36" s="50">
        <f t="shared" si="20"/>
        <v>5224.9278642093977</v>
      </c>
      <c r="M36" s="50">
        <f t="shared" si="20"/>
        <v>5224.9278642093977</v>
      </c>
      <c r="N36" s="50">
        <f t="shared" si="20"/>
        <v>5224.9278642093977</v>
      </c>
      <c r="O36" s="77">
        <f t="shared" si="20"/>
        <v>5224.9278642093977</v>
      </c>
      <c r="P36" s="50">
        <f t="shared" si="20"/>
        <v>5224.9278642093977</v>
      </c>
      <c r="Q36" s="50">
        <f t="shared" si="20"/>
        <v>5224.9278642093977</v>
      </c>
      <c r="R36" s="50">
        <f t="shared" si="20"/>
        <v>5224.9278642093977</v>
      </c>
      <c r="S36" s="50">
        <f t="shared" si="20"/>
        <v>5224.9278642093977</v>
      </c>
      <c r="T36" s="50">
        <f t="shared" si="20"/>
        <v>5224.9278642093977</v>
      </c>
      <c r="U36" s="50">
        <f t="shared" si="20"/>
        <v>5224.9278642093977</v>
      </c>
      <c r="V36" s="50">
        <f t="shared" si="20"/>
        <v>5224.9278642093977</v>
      </c>
      <c r="W36" s="50">
        <f t="shared" si="20"/>
        <v>5224.9278642093977</v>
      </c>
      <c r="X36" s="50">
        <f t="shared" si="20"/>
        <v>5224.9278642093977</v>
      </c>
      <c r="Y36" s="50">
        <f t="shared" si="20"/>
        <v>5224.9278642093977</v>
      </c>
      <c r="Z36" s="50">
        <f t="shared" si="20"/>
        <v>5224.9278642093977</v>
      </c>
      <c r="AA36" s="50">
        <f t="shared" si="20"/>
        <v>5224.9278642093977</v>
      </c>
      <c r="AB36" s="50">
        <f t="shared" si="20"/>
        <v>5224.9278642093977</v>
      </c>
      <c r="AC36" s="77">
        <f t="shared" si="20"/>
        <v>5224.9278642093977</v>
      </c>
      <c r="AD36" s="50">
        <f t="shared" si="20"/>
        <v>5224.9278642093977</v>
      </c>
      <c r="AE36" s="50">
        <f t="shared" si="20"/>
        <v>5224.9278642093977</v>
      </c>
      <c r="AF36" s="50">
        <f t="shared" si="20"/>
        <v>5224.9278642093977</v>
      </c>
      <c r="AG36" s="50">
        <f t="shared" si="20"/>
        <v>5224.9278642093977</v>
      </c>
      <c r="AH36" s="50">
        <f t="shared" si="20"/>
        <v>5224.9278642093977</v>
      </c>
      <c r="AI36" s="50">
        <f t="shared" si="20"/>
        <v>5224.9278642093977</v>
      </c>
      <c r="AJ36" s="50">
        <f t="shared" si="20"/>
        <v>5224.9278642093977</v>
      </c>
      <c r="AK36" s="50">
        <f t="shared" si="20"/>
        <v>5224.9278642093977</v>
      </c>
      <c r="AL36" s="50">
        <f t="shared" si="20"/>
        <v>5224.9278642093977</v>
      </c>
      <c r="AM36" s="50">
        <f t="shared" si="20"/>
        <v>5224.9278642093977</v>
      </c>
      <c r="AN36" s="50">
        <f t="shared" si="20"/>
        <v>5224.9278642093977</v>
      </c>
      <c r="AO36" s="77">
        <f t="shared" si="20"/>
        <v>5224.9278642093977</v>
      </c>
      <c r="AP36" s="50">
        <f t="shared" si="20"/>
        <v>5224.9278642093977</v>
      </c>
      <c r="AQ36" s="50">
        <f t="shared" si="20"/>
        <v>5224.9278642093977</v>
      </c>
      <c r="AR36" s="50">
        <f t="shared" si="20"/>
        <v>5224.9278642093977</v>
      </c>
      <c r="AS36" s="50">
        <f t="shared" si="20"/>
        <v>5224.9278642093977</v>
      </c>
      <c r="AT36" s="50">
        <f t="shared" si="20"/>
        <v>5224.9278642093977</v>
      </c>
      <c r="AU36" s="50">
        <f t="shared" si="20"/>
        <v>5224.9278642093977</v>
      </c>
      <c r="AV36" s="50">
        <f t="shared" si="20"/>
        <v>5224.9278642093977</v>
      </c>
      <c r="AW36" s="50">
        <f t="shared" si="20"/>
        <v>5224.9278642093977</v>
      </c>
      <c r="AX36" s="50">
        <f t="shared" si="20"/>
        <v>5224.9278642093977</v>
      </c>
      <c r="AY36" s="50">
        <f t="shared" si="20"/>
        <v>5224.9278642093977</v>
      </c>
      <c r="AZ36" s="50">
        <f t="shared" si="20"/>
        <v>5224.9278642093977</v>
      </c>
      <c r="BA36" s="77">
        <f t="shared" si="20"/>
        <v>5224.9278642093977</v>
      </c>
    </row>
    <row r="37" spans="1:53" s="55" customFormat="1" ht="15.75" customHeight="1">
      <c r="A37" s="61" t="s">
        <v>283</v>
      </c>
      <c r="B37" s="61" t="s">
        <v>225</v>
      </c>
      <c r="C37" s="61" t="s">
        <v>224</v>
      </c>
      <c r="D37" s="61" t="s">
        <v>234</v>
      </c>
      <c r="E37" s="95" t="s">
        <v>34</v>
      </c>
      <c r="F37" s="50">
        <f>SUMIFS(NormKWH!$D:$D,NormKWH!$C:$C,$A37,NormKWH!$B:$B,F$3)</f>
        <v>27187886.628995687</v>
      </c>
      <c r="G37" s="50">
        <f>SUMIFS(NormKWH!$D:$D,NormKWH!$C:$C,$A37,NormKWH!$B:$B,G$3)</f>
        <v>16143435.888399214</v>
      </c>
      <c r="H37" s="50">
        <f>SUMIFS(NormKWH!$D:$D,NormKWH!$C:$C,$A37,NormKWH!$B:$B,H$3)</f>
        <v>4794796.0314075351</v>
      </c>
      <c r="I37" s="50">
        <f>SUMIFS(NormKWH!$D:$D,NormKWH!$C:$C,$A37,NormKWH!$B:$B,I$3)</f>
        <v>758286.53195079218</v>
      </c>
      <c r="J37" s="50">
        <f>SUMIFS(NormKWH!$D:$D,NormKWH!$C:$C,$A37,NormKWH!$B:$B,J$3)</f>
        <v>429598.95039846341</v>
      </c>
      <c r="K37" s="50">
        <f>SUMIFS(NormKWH!$D:$D,NormKWH!$C:$C,$A37,NormKWH!$B:$B,K$3)</f>
        <v>444459.34245917096</v>
      </c>
      <c r="L37" s="50">
        <f>SUMIFS(NormKWH!$D:$D,NormKWH!$C:$C,$A37,NormKWH!$B:$B,L$3)</f>
        <v>3226395.0944722835</v>
      </c>
      <c r="M37" s="50">
        <f>SUMIFS(NormKWH!$D:$D,NormKWH!$C:$C,$A37,NormKWH!$B:$B,M$3)</f>
        <v>10378867.669794856</v>
      </c>
      <c r="N37" s="50">
        <f>SUMIFS(NormKWH!$D:$D,NormKWH!$C:$C,$A37,NormKWH!$B:$B,N$3)</f>
        <v>15894044.580634002</v>
      </c>
      <c r="O37" s="77">
        <f>SUMIFS(NormKWH!$D:$D,NormKWH!$C:$C,$A37,NormKWH!$B:$B,O$3)</f>
        <v>18563465.647094749</v>
      </c>
      <c r="P37" s="50">
        <f>SUMIFS(NormKWH!$D:$D,NormKWH!$C:$C,$A37,NormKWH!$B:$B,P$3)</f>
        <v>29604974.74471578</v>
      </c>
      <c r="Q37" s="50">
        <f>SUMIFS(NormKWH!$D:$D,NormKWH!$C:$C,$A37,NormKWH!$B:$B,Q$3)</f>
        <v>33448660.784626458</v>
      </c>
      <c r="R37" s="50">
        <f>SUMIFS(NormKWH!$D:$D,NormKWH!$C:$C,$A37,NormKWH!$B:$B,R$3)</f>
        <v>27187886.628995687</v>
      </c>
      <c r="S37" s="50">
        <f>SUMIFS(NormKWH!$D:$D,NormKWH!$C:$C,$A37,NormKWH!$B:$B,S$3)</f>
        <v>27187886.628995687</v>
      </c>
      <c r="T37" s="50">
        <f>SUMIFS(NormKWH!$D:$D,NormKWH!$C:$C,$A37,NormKWH!$B:$B,T$3)</f>
        <v>16143435.888399214</v>
      </c>
      <c r="U37" s="50">
        <f>SUMIFS(NormKWH!$D:$D,NormKWH!$C:$C,$A37,NormKWH!$B:$B,U$3)</f>
        <v>16143435.888399214</v>
      </c>
      <c r="V37" s="50">
        <f>SUMIFS(NormKWH!$D:$D,NormKWH!$C:$C,$A37,NormKWH!$B:$B,V$3)</f>
        <v>4794796.0314075351</v>
      </c>
      <c r="W37" s="50">
        <f>SUMIFS(NormKWH!$D:$D,NormKWH!$C:$C,$A37,NormKWH!$B:$B,W$3)</f>
        <v>758286.53195079218</v>
      </c>
      <c r="X37" s="50">
        <f>SUMIFS(NormKWH!$D:$D,NormKWH!$C:$C,$A37,NormKWH!$B:$B,X$3)</f>
        <v>429598.95039846341</v>
      </c>
      <c r="Y37" s="50">
        <f>SUMIFS(NormKWH!$D:$D,NormKWH!$C:$C,$A37,NormKWH!$B:$B,Y$3)</f>
        <v>444459.34245917096</v>
      </c>
      <c r="Z37" s="50">
        <f>SUMIFS(NormKWH!$D:$D,NormKWH!$C:$C,$A37,NormKWH!$B:$B,Z$3)</f>
        <v>3226395.0944722835</v>
      </c>
      <c r="AA37" s="50">
        <f>SUMIFS(NormKWH!$D:$D,NormKWH!$C:$C,$A37,NormKWH!$B:$B,AA$3)</f>
        <v>10378867.669794856</v>
      </c>
      <c r="AB37" s="50">
        <f>SUMIFS(NormKWH!$D:$D,NormKWH!$C:$C,$A37,NormKWH!$B:$B,AB$3)</f>
        <v>15894044.580634002</v>
      </c>
      <c r="AC37" s="77">
        <f>SUMIFS(NormKWH!$D:$D,NormKWH!$C:$C,$A37,NormKWH!$B:$B,AC$3)</f>
        <v>18563465.647094749</v>
      </c>
      <c r="AD37" s="50">
        <f>SUMIFS(NormKWH!$D:$D,NormKWH!$C:$C,$A37,NormKWH!$B:$B,AD$3)</f>
        <v>29604974.74471578</v>
      </c>
      <c r="AE37" s="50">
        <f>SUMIFS(NormKWH!$D:$D,NormKWH!$C:$C,$A37,NormKWH!$B:$B,AE$3)</f>
        <v>33448660.784626458</v>
      </c>
      <c r="AF37" s="50">
        <f>SUMIFS(NormKWH!$D:$D,NormKWH!$C:$C,$A37,NormKWH!$B:$B,AF$3)</f>
        <v>27187886.628995687</v>
      </c>
      <c r="AG37" s="50">
        <f>SUMIFS(NormKWH!$D:$D,NormKWH!$C:$C,$A37,NormKWH!$B:$B,AG$3)</f>
        <v>16143435.888399214</v>
      </c>
      <c r="AH37" s="50">
        <f>SUMIFS(NormKWH!$D:$D,NormKWH!$C:$C,$A37,NormKWH!$B:$B,AH$3)</f>
        <v>4794796.0314075351</v>
      </c>
      <c r="AI37" s="50">
        <f>SUMIFS(NormKWH!$D:$D,NormKWH!$C:$C,$A37,NormKWH!$B:$B,AI$3)</f>
        <v>758286.53195079218</v>
      </c>
      <c r="AJ37" s="50">
        <f>SUMIFS(NormKWH!$D:$D,NormKWH!$C:$C,$A37,NormKWH!$B:$B,AJ$3)</f>
        <v>429598.95039846341</v>
      </c>
      <c r="AK37" s="50">
        <f>SUMIFS(NormKWH!$D:$D,NormKWH!$C:$C,$A37,NormKWH!$B:$B,AK$3)</f>
        <v>444459.34245917096</v>
      </c>
      <c r="AL37" s="50">
        <f>SUMIFS(NormKWH!$D:$D,NormKWH!$C:$C,$A37,NormKWH!$B:$B,AL$3)</f>
        <v>3226395.0944722835</v>
      </c>
      <c r="AM37" s="50">
        <f>SUMIFS(NormKWH!$D:$D,NormKWH!$C:$C,$A37,NormKWH!$B:$B,AM$3)</f>
        <v>10378867.669794856</v>
      </c>
      <c r="AN37" s="50">
        <f>SUMIFS(NormKWH!$D:$D,NormKWH!$C:$C,$A37,NormKWH!$B:$B,AN$3)</f>
        <v>15894044.580634002</v>
      </c>
      <c r="AO37" s="77">
        <f>SUMIFS(NormKWH!$D:$D,NormKWH!$C:$C,$A37,NormKWH!$B:$B,AO$3)</f>
        <v>18563465.647094749</v>
      </c>
      <c r="AP37" s="50">
        <f>SUMIFS(NormKWH!$D:$D,NormKWH!$C:$C,$A37,NormKWH!$B:$B,AP$3)</f>
        <v>29604974.74471578</v>
      </c>
      <c r="AQ37" s="50">
        <f>SUMIFS(NormKWH!$D:$D,NormKWH!$C:$C,$A37,NormKWH!$B:$B,AQ$3)</f>
        <v>33448660.784626458</v>
      </c>
      <c r="AR37" s="50">
        <f>SUMIFS(NormKWH!$D:$D,NormKWH!$C:$C,$A37,NormKWH!$B:$B,AR$3)</f>
        <v>27187886.628995687</v>
      </c>
      <c r="AS37" s="50">
        <f>SUMIFS(NormKWH!$D:$D,NormKWH!$C:$C,$A37,NormKWH!$B:$B,AS$3)</f>
        <v>16143435.888399214</v>
      </c>
      <c r="AT37" s="50">
        <f>SUMIFS(NormKWH!$D:$D,NormKWH!$C:$C,$A37,NormKWH!$B:$B,AT$3)</f>
        <v>4794796.0314075351</v>
      </c>
      <c r="AU37" s="50">
        <f>SUMIFS(NormKWH!$D:$D,NormKWH!$C:$C,$A37,NormKWH!$B:$B,AU$3)</f>
        <v>758286.53195079218</v>
      </c>
      <c r="AV37" s="50">
        <f>SUMIFS(NormKWH!$D:$D,NormKWH!$C:$C,$A37,NormKWH!$B:$B,AV$3)</f>
        <v>429598.95039846341</v>
      </c>
      <c r="AW37" s="50">
        <f>SUMIFS(NormKWH!$D:$D,NormKWH!$C:$C,$A37,NormKWH!$B:$B,AW$3)</f>
        <v>444459.34245917096</v>
      </c>
      <c r="AX37" s="50">
        <f>SUMIFS(NormKWH!$D:$D,NormKWH!$C:$C,$A37,NormKWH!$B:$B,AX$3)</f>
        <v>3226395.0944722835</v>
      </c>
      <c r="AY37" s="50">
        <f>SUMIFS(NormKWH!$D:$D,NormKWH!$C:$C,$A37,NormKWH!$B:$B,AY$3)</f>
        <v>10378867.669794856</v>
      </c>
      <c r="AZ37" s="50">
        <f>SUMIFS(NormKWH!$D:$D,NormKWH!$C:$C,$A37,NormKWH!$B:$B,AZ$3)</f>
        <v>15894044.580634002</v>
      </c>
      <c r="BA37" s="77">
        <f>SUMIFS(NormKWH!$D:$D,NormKWH!$C:$C,$A37,NormKWH!$B:$B,BA$3)</f>
        <v>18563465.647094749</v>
      </c>
    </row>
    <row r="38" spans="1:53" s="55" customFormat="1" ht="15.75" customHeight="1">
      <c r="A38" s="61" t="s">
        <v>283</v>
      </c>
      <c r="B38" s="61" t="s">
        <v>225</v>
      </c>
      <c r="C38" s="61" t="s">
        <v>223</v>
      </c>
      <c r="D38" s="61" t="s">
        <v>234</v>
      </c>
      <c r="E38" s="95" t="s">
        <v>34</v>
      </c>
      <c r="F38" s="50">
        <f>SUMIFS(NormKWH!$D:$D,NormKWH!$C:$C,$A38)</f>
        <v>160874871.89494899</v>
      </c>
      <c r="G38" s="50">
        <f>SUMIFS(NormKWH!$D:$D,NormKWH!$C:$C,$A38)</f>
        <v>160874871.89494899</v>
      </c>
      <c r="H38" s="50">
        <f>SUMIFS(NormKWH!$D:$D,NormKWH!$C:$C,$A38)</f>
        <v>160874871.89494899</v>
      </c>
      <c r="I38" s="50">
        <f>SUMIFS(NormKWH!$D:$D,NormKWH!$C:$C,$A38)</f>
        <v>160874871.89494899</v>
      </c>
      <c r="J38" s="50">
        <f>SUMIFS(NormKWH!$D:$D,NormKWH!$C:$C,$A38)</f>
        <v>160874871.89494899</v>
      </c>
      <c r="K38" s="50">
        <f>SUMIFS(NormKWH!$D:$D,NormKWH!$C:$C,$A38)</f>
        <v>160874871.89494899</v>
      </c>
      <c r="L38" s="50">
        <f>SUMIFS(NormKWH!$D:$D,NormKWH!$C:$C,$A38)</f>
        <v>160874871.89494899</v>
      </c>
      <c r="M38" s="50">
        <f>SUMIFS(NormKWH!$D:$D,NormKWH!$C:$C,$A38)</f>
        <v>160874871.89494899</v>
      </c>
      <c r="N38" s="50">
        <f>SUMIFS(NormKWH!$D:$D,NormKWH!$C:$C,$A38)</f>
        <v>160874871.89494899</v>
      </c>
      <c r="O38" s="77">
        <f>SUMIFS(NormKWH!$D:$D,NormKWH!$C:$C,$A38)</f>
        <v>160874871.89494899</v>
      </c>
      <c r="P38" s="50">
        <f>SUMIFS(NormKWH!$D:$D,NormKWH!$C:$C,$A38)</f>
        <v>160874871.89494899</v>
      </c>
      <c r="Q38" s="50">
        <f>SUMIFS(NormKWH!$D:$D,NormKWH!$C:$C,$A38)</f>
        <v>160874871.89494899</v>
      </c>
      <c r="R38" s="50">
        <f>SUMIFS(NormKWH!$D:$D,NormKWH!$C:$C,$A38)</f>
        <v>160874871.89494899</v>
      </c>
      <c r="S38" s="50">
        <f>SUMIFS(NormKWH!$D:$D,NormKWH!$C:$C,$A38)</f>
        <v>160874871.89494899</v>
      </c>
      <c r="T38" s="50">
        <f>SUMIFS(NormKWH!$D:$D,NormKWH!$C:$C,$A38)</f>
        <v>160874871.89494899</v>
      </c>
      <c r="U38" s="50">
        <f>SUMIFS(NormKWH!$D:$D,NormKWH!$C:$C,$A38)</f>
        <v>160874871.89494899</v>
      </c>
      <c r="V38" s="50">
        <f>SUMIFS(NormKWH!$D:$D,NormKWH!$C:$C,$A38)</f>
        <v>160874871.89494899</v>
      </c>
      <c r="W38" s="50">
        <f>SUMIFS(NormKWH!$D:$D,NormKWH!$C:$C,$A38)</f>
        <v>160874871.89494899</v>
      </c>
      <c r="X38" s="50">
        <f>SUMIFS(NormKWH!$D:$D,NormKWH!$C:$C,$A38)</f>
        <v>160874871.89494899</v>
      </c>
      <c r="Y38" s="50">
        <f>SUMIFS(NormKWH!$D:$D,NormKWH!$C:$C,$A38)</f>
        <v>160874871.89494899</v>
      </c>
      <c r="Z38" s="50">
        <f>SUMIFS(NormKWH!$D:$D,NormKWH!$C:$C,$A38)</f>
        <v>160874871.89494899</v>
      </c>
      <c r="AA38" s="50">
        <f>SUMIFS(NormKWH!$D:$D,NormKWH!$C:$C,$A38)</f>
        <v>160874871.89494899</v>
      </c>
      <c r="AB38" s="50">
        <f>SUMIFS(NormKWH!$D:$D,NormKWH!$C:$C,$A38)</f>
        <v>160874871.89494899</v>
      </c>
      <c r="AC38" s="77">
        <f>SUMIFS(NormKWH!$D:$D,NormKWH!$C:$C,$A38)</f>
        <v>160874871.89494899</v>
      </c>
      <c r="AD38" s="50">
        <f>SUMIFS(NormKWH!$D:$D,NormKWH!$C:$C,$A38)</f>
        <v>160874871.89494899</v>
      </c>
      <c r="AE38" s="50">
        <f>SUMIFS(NormKWH!$D:$D,NormKWH!$C:$C,$A38)</f>
        <v>160874871.89494899</v>
      </c>
      <c r="AF38" s="50">
        <f>SUMIFS(NormKWH!$D:$D,NormKWH!$C:$C,$A38)</f>
        <v>160874871.89494899</v>
      </c>
      <c r="AG38" s="50">
        <f>SUMIFS(NormKWH!$D:$D,NormKWH!$C:$C,$A38)</f>
        <v>160874871.89494899</v>
      </c>
      <c r="AH38" s="50">
        <f>SUMIFS(NormKWH!$D:$D,NormKWH!$C:$C,$A38)</f>
        <v>160874871.89494899</v>
      </c>
      <c r="AI38" s="50">
        <f>SUMIFS(NormKWH!$D:$D,NormKWH!$C:$C,$A38)</f>
        <v>160874871.89494899</v>
      </c>
      <c r="AJ38" s="50">
        <f>SUMIFS(NormKWH!$D:$D,NormKWH!$C:$C,$A38)</f>
        <v>160874871.89494899</v>
      </c>
      <c r="AK38" s="50">
        <f>SUMIFS(NormKWH!$D:$D,NormKWH!$C:$C,$A38)</f>
        <v>160874871.89494899</v>
      </c>
      <c r="AL38" s="50">
        <f>SUMIFS(NormKWH!$D:$D,NormKWH!$C:$C,$A38)</f>
        <v>160874871.89494899</v>
      </c>
      <c r="AM38" s="50">
        <f>SUMIFS(NormKWH!$D:$D,NormKWH!$C:$C,$A38)</f>
        <v>160874871.89494899</v>
      </c>
      <c r="AN38" s="50">
        <f>SUMIFS(NormKWH!$D:$D,NormKWH!$C:$C,$A38)</f>
        <v>160874871.89494899</v>
      </c>
      <c r="AO38" s="77">
        <f>SUMIFS(NormKWH!$D:$D,NormKWH!$C:$C,$A38)</f>
        <v>160874871.89494899</v>
      </c>
      <c r="AP38" s="50">
        <f>SUMIFS(NormKWH!$D:$D,NormKWH!$C:$C,$A38)</f>
        <v>160874871.89494899</v>
      </c>
      <c r="AQ38" s="50">
        <f>SUMIFS(NormKWH!$D:$D,NormKWH!$C:$C,$A38)</f>
        <v>160874871.89494899</v>
      </c>
      <c r="AR38" s="50">
        <f>SUMIFS(NormKWH!$D:$D,NormKWH!$C:$C,$A38)</f>
        <v>160874871.89494899</v>
      </c>
      <c r="AS38" s="50">
        <f>SUMIFS(NormKWH!$D:$D,NormKWH!$C:$C,$A38)</f>
        <v>160874871.89494899</v>
      </c>
      <c r="AT38" s="50">
        <f>SUMIFS(NormKWH!$D:$D,NormKWH!$C:$C,$A38)</f>
        <v>160874871.89494899</v>
      </c>
      <c r="AU38" s="50">
        <f>SUMIFS(NormKWH!$D:$D,NormKWH!$C:$C,$A38)</f>
        <v>160874871.89494899</v>
      </c>
      <c r="AV38" s="50">
        <f>SUMIFS(NormKWH!$D:$D,NormKWH!$C:$C,$A38)</f>
        <v>160874871.89494899</v>
      </c>
      <c r="AW38" s="50">
        <f>SUMIFS(NormKWH!$D:$D,NormKWH!$C:$C,$A38)</f>
        <v>160874871.89494899</v>
      </c>
      <c r="AX38" s="50">
        <f>SUMIFS(NormKWH!$D:$D,NormKWH!$C:$C,$A38)</f>
        <v>160874871.89494899</v>
      </c>
      <c r="AY38" s="50">
        <f>SUMIFS(NormKWH!$D:$D,NormKWH!$C:$C,$A38)</f>
        <v>160874871.89494899</v>
      </c>
      <c r="AZ38" s="50">
        <f>SUMIFS(NormKWH!$D:$D,NormKWH!$C:$C,$A38)</f>
        <v>160874871.89494899</v>
      </c>
      <c r="BA38" s="77">
        <f>SUMIFS(NormKWH!$D:$D,NormKWH!$C:$C,$A38)</f>
        <v>160874871.89494899</v>
      </c>
    </row>
    <row r="39" spans="1:53" s="55" customFormat="1" ht="15.75" customHeight="1">
      <c r="A39" s="61" t="s">
        <v>283</v>
      </c>
      <c r="B39" s="61" t="s">
        <v>226</v>
      </c>
      <c r="C39" s="61" t="s">
        <v>224</v>
      </c>
      <c r="D39" s="61" t="s">
        <v>227</v>
      </c>
      <c r="E39" s="95" t="s">
        <v>33</v>
      </c>
      <c r="F39" s="69">
        <v>694.40306806172043</v>
      </c>
      <c r="G39" s="69">
        <v>4467.7867496819063</v>
      </c>
      <c r="H39" s="3">
        <f>SUMIFS(RVN!$I:$I,RVN!$A:$A,H$2,RVN!$M:$M,$A39)</f>
        <v>5173</v>
      </c>
      <c r="I39" s="3">
        <f>SUMIFS(RVN!$I:$I,RVN!$A:$A,I$2,RVN!$M:$M,$A39)</f>
        <v>5157</v>
      </c>
      <c r="J39" s="3">
        <f>SUMIFS(RVN!$I:$I,RVN!$A:$A,J$2,RVN!$M:$M,$A39)</f>
        <v>5150</v>
      </c>
      <c r="K39" s="3">
        <f>SUMIFS(RVN!$I:$I,RVN!$A:$A,K$2,RVN!$M:$M,$A39)</f>
        <v>5148</v>
      </c>
      <c r="L39" s="3">
        <f>SUMIFS(RVN!$I:$I,RVN!$A:$A,L$2,RVN!$M:$M,$A39)</f>
        <v>5149</v>
      </c>
      <c r="M39" s="3">
        <f>SUMIFS(RVN!$I:$I,RVN!$A:$A,M$2,RVN!$M:$M,$A39)</f>
        <v>5151</v>
      </c>
      <c r="N39" s="3">
        <f>SUMIFS(RVN!$I:$I,RVN!$A:$A,N$2,RVN!$M:$M,$A39)</f>
        <v>5176</v>
      </c>
      <c r="O39" s="78">
        <f>SUMIFS(RVN!$I:$I,RVN!$A:$A,O$2,RVN!$M:$M,$A39)</f>
        <v>5191</v>
      </c>
      <c r="P39" s="3">
        <f>SUMIFS(RVN!$I:$I,RVN!$A:$A,P$2,RVN!$M:$M,$A39)</f>
        <v>5185</v>
      </c>
      <c r="Q39" s="3">
        <f>SUMIFS(RVN!$I:$I,RVN!$A:$A,Q$2,RVN!$M:$M,$A39)</f>
        <v>5192</v>
      </c>
      <c r="R39" s="69">
        <v>4265.7000000000016</v>
      </c>
      <c r="S39" s="69">
        <v>914.30000000000007</v>
      </c>
      <c r="T39" s="69">
        <v>488.23333333333335</v>
      </c>
      <c r="U39" s="69">
        <v>4689.7666666666673</v>
      </c>
      <c r="V39" s="3">
        <f>SUMIFS(RVN!$I:$I,RVN!$A:$A,V$2,RVN!$M:$M,$A39)</f>
        <v>5170</v>
      </c>
      <c r="W39" s="3">
        <f>SUMIFS(RVN!$I:$I,RVN!$A:$A,W$2,RVN!$M:$M,$A39)</f>
        <v>5162</v>
      </c>
      <c r="X39" s="3">
        <f>SUMIFS(RVN!$I:$I,RVN!$A:$A,X$2,RVN!$M:$M,$A39)</f>
        <v>5154</v>
      </c>
      <c r="Y39" s="3">
        <f>SUMIFS(RVN!$I:$I,RVN!$A:$A,Y$2,RVN!$M:$M,$A39)</f>
        <v>5156</v>
      </c>
      <c r="Z39" s="3">
        <f>SUMIFS(RVN!$I:$I,RVN!$A:$A,Z$2,RVN!$M:$M,$A39)</f>
        <v>5148</v>
      </c>
      <c r="AA39" s="3">
        <f>SUMIFS(RVN!$I:$I,RVN!$A:$A,AA$2,RVN!$M:$M,$A39)</f>
        <v>5168</v>
      </c>
      <c r="AB39" s="3">
        <f>SUMIFS(RVN!$I:$I,RVN!$A:$A,AB$2,RVN!$M:$M,$A39)</f>
        <v>5174</v>
      </c>
      <c r="AC39" s="78">
        <f>SUMIFS(RVN!$I:$I,RVN!$A:$A,AC$2,RVN!$M:$M,$A39)</f>
        <v>5184</v>
      </c>
      <c r="AD39" s="3">
        <f>SUMIFS(RVN!$I:$I,RVN!$A:$A,AD$2,RVN!$M:$M,$A39)</f>
        <v>5190</v>
      </c>
      <c r="AE39" s="3">
        <f>SUMIFS(RVN!$I:$I,RVN!$A:$A,AE$2,RVN!$M:$M,$A39)</f>
        <v>5192</v>
      </c>
      <c r="AF39" s="3">
        <f>SUMIFS(RVN!$I:$I,RVN!$A:$A,AF$2,RVN!$M:$M,$A39)</f>
        <v>5188</v>
      </c>
      <c r="AG39" s="3">
        <f>SUMIFS(RVN!$I:$I,RVN!$A:$A,AG$2,RVN!$M:$M,$A39)</f>
        <v>5176</v>
      </c>
      <c r="AH39" s="3">
        <f>SUMIFS(RVN!$I:$I,RVN!$A:$A,AH$2,RVN!$M:$M,$A39)</f>
        <v>5165</v>
      </c>
      <c r="AI39" s="3">
        <f>SUMIFS(RVN!$I:$I,RVN!$A:$A,AI$2,RVN!$M:$M,$A39)</f>
        <v>5152</v>
      </c>
      <c r="AJ39" s="3">
        <f>SUMIFS(RVN!$I:$I,RVN!$A:$A,AJ$2,RVN!$M:$M,$A39)</f>
        <v>5142</v>
      </c>
      <c r="AK39" s="3">
        <f>SUMIFS(RVN!$I:$I,RVN!$A:$A,AK$2,RVN!$M:$M,$A39)</f>
        <v>5139</v>
      </c>
      <c r="AL39" s="3">
        <f>SUMIFS(RVN!$I:$I,RVN!$A:$A,AL$2,RVN!$M:$M,$A39)</f>
        <v>5137</v>
      </c>
      <c r="AM39" s="3">
        <f>SUMIFS(RVN!$I:$I,RVN!$A:$A,AM$2,RVN!$M:$M,$A39)</f>
        <v>5150</v>
      </c>
      <c r="AN39" s="3">
        <f>SUMIFS(RVN!$I:$I,RVN!$A:$A,AN$2,RVN!$M:$M,$A39)</f>
        <v>5158</v>
      </c>
      <c r="AO39" s="78">
        <f>SUMIFS(RVN!$I:$I,RVN!$A:$A,AO$2,RVN!$M:$M,$A39)</f>
        <v>5173</v>
      </c>
      <c r="AP39" s="3">
        <f>SUMIFS(RVN!$I:$I,RVN!$A:$A,AP$2,RVN!$M:$M,$A39)</f>
        <v>5180</v>
      </c>
      <c r="AQ39" s="3">
        <f>SUMIFS(RVN!$I:$I,RVN!$A:$A,AQ$2,RVN!$M:$M,$A39)</f>
        <v>5185</v>
      </c>
      <c r="AR39" s="3">
        <f>SUMIFS(RVN!$I:$I,RVN!$A:$A,AR$2,RVN!$M:$M,$A39)</f>
        <v>5173</v>
      </c>
      <c r="AS39" s="3">
        <f>SUMIFS(RVN!$I:$I,RVN!$A:$A,AS$2,RVN!$M:$M,$A39)</f>
        <v>5183</v>
      </c>
      <c r="AT39" s="3">
        <f>SUMIFS(RVN!$I:$I,RVN!$A:$A,AT$2,RVN!$M:$M,$A39)</f>
        <v>5165</v>
      </c>
      <c r="AU39" s="3">
        <f>SUMIFS(RVN!$I:$I,RVN!$A:$A,AU$2,RVN!$M:$M,$A39)</f>
        <v>5155</v>
      </c>
      <c r="AV39" s="3">
        <f>SUMIFS(RVN!$I:$I,RVN!$A:$A,AV$2,RVN!$M:$M,$A39)</f>
        <v>5148</v>
      </c>
      <c r="AW39" s="3">
        <f>SUMIFS(RVN!$I:$I,RVN!$A:$A,AW$2,RVN!$M:$M,$A39)</f>
        <v>5148</v>
      </c>
      <c r="AX39" s="3">
        <f>SUMIFS(RVN!$I:$I,RVN!$A:$A,AX$2,RVN!$M:$M,$A39)</f>
        <v>5140</v>
      </c>
      <c r="AY39" s="3">
        <f>SUMIFS(RVN!$I:$I,RVN!$A:$A,AY$2,RVN!$M:$M,$A39)</f>
        <v>5150</v>
      </c>
      <c r="AZ39" s="3">
        <f>SUMIFS(RVN!$I:$I,RVN!$A:$A,AZ$2,RVN!$M:$M,$A39)</f>
        <v>5160</v>
      </c>
      <c r="BA39" s="78">
        <f>SUMIFS(RVN!$I:$I,RVN!$A:$A,BA$2,RVN!$M:$M,$A39)</f>
        <v>5168</v>
      </c>
    </row>
    <row r="40" spans="1:53" s="55" customFormat="1" ht="15.75" customHeight="1">
      <c r="A40" s="61" t="s">
        <v>283</v>
      </c>
      <c r="B40" s="61" t="s">
        <v>226</v>
      </c>
      <c r="C40" s="61" t="s">
        <v>224</v>
      </c>
      <c r="D40" s="61" t="s">
        <v>227</v>
      </c>
      <c r="E40" s="95" t="s">
        <v>34</v>
      </c>
      <c r="F40" s="69">
        <v>4498887.8</v>
      </c>
      <c r="G40" s="69">
        <v>15202879.999999998</v>
      </c>
      <c r="H40" s="3">
        <f>SUMIFS(RVN!$J:$J,RVN!$A:$A,H$2,RVN!$M:$M,$A40)</f>
        <v>6552881</v>
      </c>
      <c r="I40" s="3">
        <f>SUMIFS(RVN!$J:$J,RVN!$A:$A,I$2,RVN!$M:$M,$A40)</f>
        <v>2133759</v>
      </c>
      <c r="J40" s="3">
        <f>SUMIFS(RVN!$J:$J,RVN!$A:$A,J$2,RVN!$M:$M,$A40)</f>
        <v>471667</v>
      </c>
      <c r="K40" s="3">
        <f>SUMIFS(RVN!$J:$J,RVN!$A:$A,K$2,RVN!$M:$M,$A40)</f>
        <v>448340</v>
      </c>
      <c r="L40" s="3">
        <f>SUMIFS(RVN!$J:$J,RVN!$A:$A,L$2,RVN!$M:$M,$A40)</f>
        <v>1569055</v>
      </c>
      <c r="M40" s="3">
        <f>SUMIFS(RVN!$J:$J,RVN!$A:$A,M$2,RVN!$M:$M,$A40)</f>
        <v>1831419</v>
      </c>
      <c r="N40" s="3">
        <f>SUMIFS(RVN!$J:$J,RVN!$A:$A,N$2,RVN!$M:$M,$A40)</f>
        <v>8216047</v>
      </c>
      <c r="O40" s="78">
        <f>SUMIFS(RVN!$J:$J,RVN!$A:$A,O$2,RVN!$M:$M,$A40)</f>
        <v>19520591</v>
      </c>
      <c r="P40" s="3">
        <f>SUMIFS(RVN!$J:$J,RVN!$A:$A,P$2,RVN!$M:$M,$A40)</f>
        <v>29992057</v>
      </c>
      <c r="Q40" s="3">
        <f>SUMIFS(RVN!$J:$J,RVN!$A:$A,Q$2,RVN!$M:$M,$A40)</f>
        <v>35577002</v>
      </c>
      <c r="R40" s="69">
        <v>23267490.850545812</v>
      </c>
      <c r="S40" s="69">
        <v>7205570.8793226173</v>
      </c>
      <c r="T40" s="69">
        <v>1124030.1128839722</v>
      </c>
      <c r="U40" s="69">
        <v>14032001.107915206</v>
      </c>
      <c r="V40" s="3">
        <f>SUMIFS(RVN!$J:$J,RVN!$A:$A,V$2,RVN!$M:$M,$A40)</f>
        <v>8722390</v>
      </c>
      <c r="W40" s="3">
        <f>SUMIFS(RVN!$J:$J,RVN!$A:$A,W$2,RVN!$M:$M,$A40)</f>
        <v>1705305</v>
      </c>
      <c r="X40" s="3">
        <f>SUMIFS(RVN!$J:$J,RVN!$A:$A,X$2,RVN!$M:$M,$A40)</f>
        <v>597557</v>
      </c>
      <c r="Y40" s="3">
        <f>SUMIFS(RVN!$J:$J,RVN!$A:$A,Y$2,RVN!$M:$M,$A40)</f>
        <v>536180</v>
      </c>
      <c r="Z40" s="3">
        <f>SUMIFS(RVN!$J:$J,RVN!$A:$A,Z$2,RVN!$M:$M,$A40)</f>
        <v>1202404</v>
      </c>
      <c r="AA40" s="3">
        <f>SUMIFS(RVN!$J:$J,RVN!$A:$A,AA$2,RVN!$M:$M,$A40)</f>
        <v>4023306</v>
      </c>
      <c r="AB40" s="3">
        <f>SUMIFS(RVN!$J:$J,RVN!$A:$A,AB$2,RVN!$M:$M,$A40)</f>
        <v>12343908</v>
      </c>
      <c r="AC40" s="78">
        <f>SUMIFS(RVN!$J:$J,RVN!$A:$A,AC$2,RVN!$M:$M,$A40)</f>
        <v>24461792</v>
      </c>
      <c r="AD40" s="3">
        <f>SUMIFS(RVN!$J:$J,RVN!$A:$A,AD$2,RVN!$M:$M,$A40)</f>
        <v>32913365</v>
      </c>
      <c r="AE40" s="3">
        <f>SUMIFS(RVN!$J:$J,RVN!$A:$A,AE$2,RVN!$M:$M,$A40)</f>
        <v>34471257</v>
      </c>
      <c r="AF40" s="3">
        <f>SUMIFS(RVN!$J:$J,RVN!$A:$A,AF$2,RVN!$M:$M,$A40)</f>
        <v>29435733</v>
      </c>
      <c r="AG40" s="3">
        <f>SUMIFS(RVN!$J:$J,RVN!$A:$A,AG$2,RVN!$M:$M,$A40)</f>
        <v>17986284</v>
      </c>
      <c r="AH40" s="3">
        <f>SUMIFS(RVN!$J:$J,RVN!$A:$A,AH$2,RVN!$M:$M,$A40)</f>
        <v>6790540</v>
      </c>
      <c r="AI40" s="3">
        <f>SUMIFS(RVN!$J:$J,RVN!$A:$A,AI$2,RVN!$M:$M,$A40)</f>
        <v>1801228</v>
      </c>
      <c r="AJ40" s="3">
        <f>SUMIFS(RVN!$J:$J,RVN!$A:$A,AJ$2,RVN!$M:$M,$A40)</f>
        <v>516275</v>
      </c>
      <c r="AK40" s="3">
        <f>SUMIFS(RVN!$J:$J,RVN!$A:$A,AK$2,RVN!$M:$M,$A40)</f>
        <v>385374</v>
      </c>
      <c r="AL40" s="3">
        <f>SUMIFS(RVN!$J:$J,RVN!$A:$A,AL$2,RVN!$M:$M,$A40)</f>
        <v>664105</v>
      </c>
      <c r="AM40" s="3">
        <f>SUMIFS(RVN!$J:$J,RVN!$A:$A,AM$2,RVN!$M:$M,$A40)</f>
        <v>2198928</v>
      </c>
      <c r="AN40" s="3">
        <f>SUMIFS(RVN!$J:$J,RVN!$A:$A,AN$2,RVN!$M:$M,$A40)</f>
        <v>11827960</v>
      </c>
      <c r="AO40" s="78">
        <f>SUMIFS(RVN!$J:$J,RVN!$A:$A,AO$2,RVN!$M:$M,$A40)</f>
        <v>19507102</v>
      </c>
      <c r="AP40" s="3">
        <f>SUMIFS(RVN!$J:$J,RVN!$A:$A,AP$2,RVN!$M:$M,$A40)</f>
        <v>33728980</v>
      </c>
      <c r="AQ40" s="3">
        <f>SUMIFS(RVN!$J:$J,RVN!$A:$A,AQ$2,RVN!$M:$M,$A40)</f>
        <v>34007335</v>
      </c>
      <c r="AR40" s="3">
        <f>SUMIFS(RVN!$J:$J,RVN!$A:$A,AR$2,RVN!$M:$M,$A40)</f>
        <v>29146299</v>
      </c>
      <c r="AS40" s="3">
        <f>SUMIFS(RVN!$J:$J,RVN!$A:$A,AS$2,RVN!$M:$M,$A40)</f>
        <v>13987606</v>
      </c>
      <c r="AT40" s="3">
        <f>SUMIFS(RVN!$J:$J,RVN!$A:$A,AT$2,RVN!$M:$M,$A40)</f>
        <v>7123051</v>
      </c>
      <c r="AU40" s="3">
        <f>SUMIFS(RVN!$J:$J,RVN!$A:$A,AU$2,RVN!$M:$M,$A40)</f>
        <v>1696289</v>
      </c>
      <c r="AV40" s="3">
        <f>SUMIFS(RVN!$J:$J,RVN!$A:$A,AV$2,RVN!$M:$M,$A40)</f>
        <v>613380</v>
      </c>
      <c r="AW40" s="3">
        <f>SUMIFS(RVN!$J:$J,RVN!$A:$A,AW$2,RVN!$M:$M,$A40)</f>
        <v>534821</v>
      </c>
      <c r="AX40" s="3">
        <f>SUMIFS(RVN!$J:$J,RVN!$A:$A,AX$2,RVN!$M:$M,$A40)</f>
        <v>2607709</v>
      </c>
      <c r="AY40" s="3">
        <f>SUMIFS(RVN!$J:$J,RVN!$A:$A,AY$2,RVN!$M:$M,$A40)</f>
        <v>8136764</v>
      </c>
      <c r="AZ40" s="3">
        <f>SUMIFS(RVN!$J:$J,RVN!$A:$A,AZ$2,RVN!$M:$M,$A40)</f>
        <v>16311791</v>
      </c>
      <c r="BA40" s="78">
        <f>SUMIFS(RVN!$J:$J,RVN!$A:$A,BA$2,RVN!$M:$M,$A40)</f>
        <v>20483882</v>
      </c>
    </row>
    <row r="41" spans="1:53" s="55" customFormat="1" ht="15.75" customHeight="1">
      <c r="A41" s="61" t="s">
        <v>283</v>
      </c>
      <c r="B41" s="61" t="s">
        <v>226</v>
      </c>
      <c r="C41" s="61" t="s">
        <v>224</v>
      </c>
      <c r="D41" s="61" t="s">
        <v>236</v>
      </c>
      <c r="E41" s="95" t="s">
        <v>185</v>
      </c>
      <c r="F41" s="3">
        <f t="shared" ref="F41:BA41" si="21">F35/F36*F37/F38*F39</f>
        <v>203749.76916730066</v>
      </c>
      <c r="G41" s="3">
        <f t="shared" si="21"/>
        <v>778392.16023739078</v>
      </c>
      <c r="H41" s="3">
        <f t="shared" si="21"/>
        <v>267684.15186018654</v>
      </c>
      <c r="I41" s="3">
        <f t="shared" si="21"/>
        <v>42202.727335590127</v>
      </c>
      <c r="J41" s="3">
        <f t="shared" si="21"/>
        <v>23877.039878338674</v>
      </c>
      <c r="K41" s="3">
        <f t="shared" si="21"/>
        <v>24693.384665588648</v>
      </c>
      <c r="L41" s="3">
        <f t="shared" si="21"/>
        <v>179287.6953436108</v>
      </c>
      <c r="M41" s="3">
        <f t="shared" si="21"/>
        <v>576967.78995660576</v>
      </c>
      <c r="N41" s="3">
        <f t="shared" si="21"/>
        <v>887848.24094761256</v>
      </c>
      <c r="O41" s="78">
        <f t="shared" si="21"/>
        <v>1039968.3722927955</v>
      </c>
      <c r="P41" s="3">
        <f t="shared" si="21"/>
        <v>1656622.2870433235</v>
      </c>
      <c r="Q41" s="3">
        <f t="shared" si="21"/>
        <v>1874232.4897627519</v>
      </c>
      <c r="R41" s="3">
        <f t="shared" si="21"/>
        <v>1251629.5366651572</v>
      </c>
      <c r="S41" s="3">
        <f t="shared" si="21"/>
        <v>277737.94879635744</v>
      </c>
      <c r="T41" s="3">
        <f t="shared" si="21"/>
        <v>85061.579776674218</v>
      </c>
      <c r="U41" s="3">
        <f t="shared" si="21"/>
        <v>845898.51486205601</v>
      </c>
      <c r="V41" s="3">
        <f t="shared" si="21"/>
        <v>276969.36414541584</v>
      </c>
      <c r="W41" s="3">
        <f t="shared" si="21"/>
        <v>43734.321818851728</v>
      </c>
      <c r="X41" s="3">
        <f t="shared" si="21"/>
        <v>24738.802845585997</v>
      </c>
      <c r="Y41" s="3">
        <f t="shared" si="21"/>
        <v>25604.482452677119</v>
      </c>
      <c r="Z41" s="3">
        <f t="shared" si="21"/>
        <v>185578.27802688189</v>
      </c>
      <c r="AA41" s="3">
        <f t="shared" si="21"/>
        <v>599298.97294981044</v>
      </c>
      <c r="AB41" s="3">
        <f t="shared" si="21"/>
        <v>918823.0993529479</v>
      </c>
      <c r="AC41" s="78">
        <f t="shared" si="21"/>
        <v>1075214.4819846498</v>
      </c>
      <c r="AD41" s="3">
        <f t="shared" si="21"/>
        <v>1716734.3874644544</v>
      </c>
      <c r="AE41" s="3">
        <f t="shared" si="21"/>
        <v>1940369.6438499813</v>
      </c>
      <c r="AF41" s="3">
        <f t="shared" si="21"/>
        <v>1575964.6487536938</v>
      </c>
      <c r="AG41" s="3">
        <f t="shared" si="21"/>
        <v>933600.97082143417</v>
      </c>
      <c r="AH41" s="3">
        <f t="shared" si="21"/>
        <v>276701.50209111662</v>
      </c>
      <c r="AI41" s="3">
        <f t="shared" si="21"/>
        <v>43649.598219822568</v>
      </c>
      <c r="AJ41" s="3">
        <f t="shared" si="21"/>
        <v>24681.203770276134</v>
      </c>
      <c r="AK41" s="3">
        <f t="shared" si="21"/>
        <v>25520.061156770309</v>
      </c>
      <c r="AL41" s="3">
        <f t="shared" si="21"/>
        <v>185181.74324477318</v>
      </c>
      <c r="AM41" s="3">
        <f t="shared" si="21"/>
        <v>597211.63132575923</v>
      </c>
      <c r="AN41" s="3">
        <f t="shared" si="21"/>
        <v>915981.74458107958</v>
      </c>
      <c r="AO41" s="78">
        <f t="shared" si="21"/>
        <v>1072932.9697736483</v>
      </c>
      <c r="AP41" s="3">
        <f t="shared" si="21"/>
        <v>1713426.614078203</v>
      </c>
      <c r="AQ41" s="3">
        <f t="shared" si="21"/>
        <v>1937753.5830820787</v>
      </c>
      <c r="AR41" s="3">
        <f t="shared" si="21"/>
        <v>1571408.0817276132</v>
      </c>
      <c r="AS41" s="3">
        <f t="shared" si="21"/>
        <v>934863.56873405969</v>
      </c>
      <c r="AT41" s="3">
        <f t="shared" si="21"/>
        <v>276701.50209111662</v>
      </c>
      <c r="AU41" s="3">
        <f t="shared" si="21"/>
        <v>43675.015299531311</v>
      </c>
      <c r="AV41" s="3">
        <f t="shared" si="21"/>
        <v>24710.003307931063</v>
      </c>
      <c r="AW41" s="3">
        <f t="shared" si="21"/>
        <v>25564.754784015091</v>
      </c>
      <c r="AX41" s="3">
        <f t="shared" si="21"/>
        <v>185289.88909443919</v>
      </c>
      <c r="AY41" s="3">
        <f t="shared" si="21"/>
        <v>597211.63132575923</v>
      </c>
      <c r="AZ41" s="3">
        <f t="shared" si="21"/>
        <v>916336.91392756312</v>
      </c>
      <c r="BA41" s="78">
        <f t="shared" si="21"/>
        <v>1071895.9187686478</v>
      </c>
    </row>
    <row r="42" spans="1:53" s="55" customFormat="1" ht="15.75" customHeight="1">
      <c r="A42" s="61" t="s">
        <v>283</v>
      </c>
      <c r="B42" s="61" t="s">
        <v>226</v>
      </c>
      <c r="C42" s="61" t="s">
        <v>224</v>
      </c>
      <c r="D42" s="61" t="s">
        <v>235</v>
      </c>
      <c r="E42" s="95" t="s">
        <v>185</v>
      </c>
      <c r="F42" s="58">
        <f t="shared" ref="F42:BA42" si="22">F35/F38*F40</f>
        <v>253685.41847852035</v>
      </c>
      <c r="G42" s="58">
        <f t="shared" si="22"/>
        <v>857267.20610341232</v>
      </c>
      <c r="H42" s="58">
        <f t="shared" si="22"/>
        <v>369506.96097043029</v>
      </c>
      <c r="I42" s="58">
        <f t="shared" si="22"/>
        <v>120319.41424440706</v>
      </c>
      <c r="J42" s="58">
        <f t="shared" si="22"/>
        <v>26596.582443667136</v>
      </c>
      <c r="K42" s="58">
        <f t="shared" si="22"/>
        <v>25281.208506835806</v>
      </c>
      <c r="L42" s="58">
        <f t="shared" si="22"/>
        <v>88476.617329913133</v>
      </c>
      <c r="M42" s="58">
        <f t="shared" si="22"/>
        <v>103270.92296556347</v>
      </c>
      <c r="N42" s="58">
        <f t="shared" si="22"/>
        <v>463290.35399242275</v>
      </c>
      <c r="O42" s="79">
        <f t="shared" si="22"/>
        <v>1100736.3412759567</v>
      </c>
      <c r="P42" s="58">
        <f t="shared" si="22"/>
        <v>1691206.3312796191</v>
      </c>
      <c r="Q42" s="58">
        <f t="shared" si="22"/>
        <v>2006132.8581213241</v>
      </c>
      <c r="R42" s="58">
        <f t="shared" si="22"/>
        <v>1312018.3066947921</v>
      </c>
      <c r="S42" s="58">
        <f t="shared" si="22"/>
        <v>420648.88994128606</v>
      </c>
      <c r="T42" s="58">
        <f t="shared" si="22"/>
        <v>63382.342980287038</v>
      </c>
      <c r="U42" s="58">
        <f t="shared" si="22"/>
        <v>819164.19788994081</v>
      </c>
      <c r="V42" s="58">
        <f t="shared" si="22"/>
        <v>509198.19297924888</v>
      </c>
      <c r="W42" s="58">
        <f t="shared" si="22"/>
        <v>99552.785931204402</v>
      </c>
      <c r="X42" s="58">
        <f t="shared" si="22"/>
        <v>34884.354471893712</v>
      </c>
      <c r="Y42" s="58">
        <f t="shared" si="22"/>
        <v>31301.270306832605</v>
      </c>
      <c r="Z42" s="58">
        <f t="shared" si="22"/>
        <v>70194.286661227117</v>
      </c>
      <c r="AA42" s="58">
        <f t="shared" si="22"/>
        <v>234873.71523201437</v>
      </c>
      <c r="AB42" s="58">
        <f t="shared" si="22"/>
        <v>720616.21274697571</v>
      </c>
      <c r="AC42" s="79">
        <f t="shared" si="22"/>
        <v>1428037.5313915389</v>
      </c>
      <c r="AD42" s="58">
        <f t="shared" si="22"/>
        <v>1921425.8916267739</v>
      </c>
      <c r="AE42" s="58">
        <f t="shared" si="22"/>
        <v>2012372.9590311009</v>
      </c>
      <c r="AF42" s="58">
        <f t="shared" si="22"/>
        <v>1718407.6901651546</v>
      </c>
      <c r="AG42" s="58">
        <f t="shared" si="22"/>
        <v>1050008.4622691229</v>
      </c>
      <c r="AH42" s="58">
        <f t="shared" si="22"/>
        <v>396420.09785773262</v>
      </c>
      <c r="AI42" s="58">
        <f t="shared" si="22"/>
        <v>105152.60642365526</v>
      </c>
      <c r="AJ42" s="58">
        <f t="shared" si="22"/>
        <v>30139.250489872811</v>
      </c>
      <c r="AK42" s="58">
        <f t="shared" si="22"/>
        <v>22497.474249739469</v>
      </c>
      <c r="AL42" s="58">
        <f t="shared" si="22"/>
        <v>38769.312762727197</v>
      </c>
      <c r="AM42" s="58">
        <f t="shared" si="22"/>
        <v>128369.65144776533</v>
      </c>
      <c r="AN42" s="58">
        <f t="shared" si="22"/>
        <v>690496.05195718561</v>
      </c>
      <c r="AO42" s="79">
        <f t="shared" si="22"/>
        <v>1138791.2130347178</v>
      </c>
      <c r="AP42" s="58">
        <f t="shared" si="22"/>
        <v>1969040.0987611453</v>
      </c>
      <c r="AQ42" s="58">
        <f t="shared" si="22"/>
        <v>1985289.9870379523</v>
      </c>
      <c r="AR42" s="58">
        <f t="shared" si="22"/>
        <v>1701511.0288387572</v>
      </c>
      <c r="AS42" s="58">
        <f t="shared" si="22"/>
        <v>816572.48750694469</v>
      </c>
      <c r="AT42" s="58">
        <f t="shared" si="22"/>
        <v>415831.52068401338</v>
      </c>
      <c r="AU42" s="58">
        <f t="shared" si="22"/>
        <v>99026.447289169257</v>
      </c>
      <c r="AV42" s="58">
        <f t="shared" si="22"/>
        <v>35808.074118402372</v>
      </c>
      <c r="AW42" s="58">
        <f t="shared" si="22"/>
        <v>31221.934213828419</v>
      </c>
      <c r="AX42" s="58">
        <f t="shared" si="22"/>
        <v>152233.58627804124</v>
      </c>
      <c r="AY42" s="58">
        <f t="shared" si="22"/>
        <v>475010.34985807847</v>
      </c>
      <c r="AZ42" s="58">
        <f t="shared" si="22"/>
        <v>952254.42813898192</v>
      </c>
      <c r="BA42" s="79">
        <f t="shared" si="22"/>
        <v>1195813.9569086181</v>
      </c>
    </row>
    <row r="43" spans="1:53" s="55" customFormat="1" ht="15.75" customHeight="1" thickBot="1">
      <c r="A43" s="96" t="s">
        <v>283</v>
      </c>
      <c r="B43" s="96" t="s">
        <v>226</v>
      </c>
      <c r="C43" s="96" t="s">
        <v>224</v>
      </c>
      <c r="D43" s="96" t="s">
        <v>6</v>
      </c>
      <c r="E43" s="97" t="s">
        <v>185</v>
      </c>
      <c r="F43" s="98">
        <f t="shared" ref="F43:BA43" si="23">F42-F41</f>
        <v>49935.649311219691</v>
      </c>
      <c r="G43" s="98">
        <f t="shared" si="23"/>
        <v>78875.045866021537</v>
      </c>
      <c r="H43" s="98">
        <f t="shared" si="23"/>
        <v>101822.80911024375</v>
      </c>
      <c r="I43" s="98">
        <f t="shared" si="23"/>
        <v>78116.686908816933</v>
      </c>
      <c r="J43" s="98">
        <f t="shared" si="23"/>
        <v>2719.5425653284619</v>
      </c>
      <c r="K43" s="98">
        <f t="shared" si="23"/>
        <v>587.82384124715827</v>
      </c>
      <c r="L43" s="98">
        <f t="shared" si="23"/>
        <v>-90811.078013697668</v>
      </c>
      <c r="M43" s="98">
        <f t="shared" si="23"/>
        <v>-473696.86699104228</v>
      </c>
      <c r="N43" s="98">
        <f t="shared" si="23"/>
        <v>-424557.88695518981</v>
      </c>
      <c r="O43" s="99">
        <f t="shared" si="23"/>
        <v>60767.968983161263</v>
      </c>
      <c r="P43" s="98">
        <f t="shared" si="23"/>
        <v>34584.044236295624</v>
      </c>
      <c r="Q43" s="98">
        <f t="shared" si="23"/>
        <v>131900.36835857225</v>
      </c>
      <c r="R43" s="98">
        <f t="shared" si="23"/>
        <v>60388.770029634936</v>
      </c>
      <c r="S43" s="98">
        <f t="shared" si="23"/>
        <v>142910.94114492863</v>
      </c>
      <c r="T43" s="98">
        <f t="shared" si="23"/>
        <v>-21679.23679638718</v>
      </c>
      <c r="U43" s="98">
        <f t="shared" si="23"/>
        <v>-26734.316972115193</v>
      </c>
      <c r="V43" s="98">
        <f t="shared" si="23"/>
        <v>232228.82883383305</v>
      </c>
      <c r="W43" s="98">
        <f t="shared" si="23"/>
        <v>55818.464112352674</v>
      </c>
      <c r="X43" s="98">
        <f t="shared" si="23"/>
        <v>10145.551626307715</v>
      </c>
      <c r="Y43" s="98">
        <f t="shared" si="23"/>
        <v>5696.7878541554855</v>
      </c>
      <c r="Z43" s="98">
        <f t="shared" si="23"/>
        <v>-115383.99136565477</v>
      </c>
      <c r="AA43" s="98">
        <f t="shared" si="23"/>
        <v>-364425.25771779608</v>
      </c>
      <c r="AB43" s="98">
        <f t="shared" si="23"/>
        <v>-198206.88660597219</v>
      </c>
      <c r="AC43" s="99">
        <f t="shared" si="23"/>
        <v>352823.04940688913</v>
      </c>
      <c r="AD43" s="98">
        <f t="shared" si="23"/>
        <v>204691.50416231947</v>
      </c>
      <c r="AE43" s="98">
        <f t="shared" si="23"/>
        <v>72003.3151811196</v>
      </c>
      <c r="AF43" s="98">
        <f t="shared" si="23"/>
        <v>142443.04141146084</v>
      </c>
      <c r="AG43" s="98">
        <f t="shared" si="23"/>
        <v>116407.49144768878</v>
      </c>
      <c r="AH43" s="98">
        <f t="shared" si="23"/>
        <v>119718.595766616</v>
      </c>
      <c r="AI43" s="98">
        <f t="shared" si="23"/>
        <v>61503.008203832695</v>
      </c>
      <c r="AJ43" s="98">
        <f t="shared" si="23"/>
        <v>5458.0467195966776</v>
      </c>
      <c r="AK43" s="98">
        <f t="shared" si="23"/>
        <v>-3022.5869070308399</v>
      </c>
      <c r="AL43" s="98">
        <f t="shared" si="23"/>
        <v>-146412.43048204598</v>
      </c>
      <c r="AM43" s="98">
        <f t="shared" si="23"/>
        <v>-468841.97987799393</v>
      </c>
      <c r="AN43" s="98">
        <f t="shared" si="23"/>
        <v>-225485.69262389396</v>
      </c>
      <c r="AO43" s="99">
        <f t="shared" si="23"/>
        <v>65858.243261069525</v>
      </c>
      <c r="AP43" s="98">
        <f t="shared" si="23"/>
        <v>255613.48468294227</v>
      </c>
      <c r="AQ43" s="98">
        <f t="shared" si="23"/>
        <v>47536.403955873568</v>
      </c>
      <c r="AR43" s="98">
        <f t="shared" si="23"/>
        <v>130102.94711114396</v>
      </c>
      <c r="AS43" s="98">
        <f t="shared" si="23"/>
        <v>-118291.08122711501</v>
      </c>
      <c r="AT43" s="98">
        <f t="shared" si="23"/>
        <v>139130.01859289675</v>
      </c>
      <c r="AU43" s="98">
        <f t="shared" si="23"/>
        <v>55351.431989637946</v>
      </c>
      <c r="AV43" s="98">
        <f t="shared" si="23"/>
        <v>11098.070810471309</v>
      </c>
      <c r="AW43" s="98">
        <f t="shared" si="23"/>
        <v>5657.1794298133282</v>
      </c>
      <c r="AX43" s="98">
        <f t="shared" si="23"/>
        <v>-33056.302816397947</v>
      </c>
      <c r="AY43" s="98">
        <f t="shared" si="23"/>
        <v>-122201.28146768076</v>
      </c>
      <c r="AZ43" s="98">
        <f t="shared" si="23"/>
        <v>35917.514211418806</v>
      </c>
      <c r="BA43" s="99">
        <f t="shared" si="23"/>
        <v>123918.03813997027</v>
      </c>
    </row>
    <row r="44" spans="1:53" s="55" customFormat="1" ht="15.75" customHeight="1" thickTop="1">
      <c r="A44" s="61"/>
      <c r="B44" s="61"/>
      <c r="C44" s="61"/>
      <c r="D44" s="61"/>
      <c r="E44" s="95"/>
      <c r="F44" s="12"/>
      <c r="G44" s="12"/>
      <c r="H44" s="12"/>
      <c r="I44" s="12"/>
      <c r="J44" s="12"/>
      <c r="K44" s="12"/>
      <c r="L44" s="12"/>
      <c r="M44" s="12"/>
      <c r="N44" s="12"/>
      <c r="O44" s="81"/>
      <c r="P44" s="12"/>
      <c r="Q44" s="12"/>
      <c r="R44" s="6"/>
      <c r="S44" s="6"/>
      <c r="T44" s="6"/>
      <c r="U44" s="6"/>
      <c r="V44" s="12"/>
      <c r="W44" s="12"/>
      <c r="X44" s="12"/>
      <c r="Y44" s="12"/>
      <c r="Z44" s="12"/>
      <c r="AA44" s="12"/>
      <c r="AB44" s="12"/>
      <c r="AC44" s="81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88"/>
      <c r="BA44" s="87"/>
    </row>
    <row r="45" spans="1:53">
      <c r="A45" s="61" t="s">
        <v>270</v>
      </c>
      <c r="B45" s="61" t="s">
        <v>225</v>
      </c>
      <c r="C45" s="61" t="s">
        <v>223</v>
      </c>
      <c r="D45" s="61" t="s">
        <v>236</v>
      </c>
      <c r="E45" s="95" t="s">
        <v>185</v>
      </c>
      <c r="F45" s="102">
        <f t="shared" ref="F45:F50" si="24">F5+F15+F25+F35</f>
        <v>162045325.0891788</v>
      </c>
      <c r="G45" s="102">
        <f t="shared" ref="G45:BA45" si="25">G5+G15+G25+G35</f>
        <v>162045325.0891788</v>
      </c>
      <c r="H45" s="102">
        <f t="shared" si="25"/>
        <v>162045325.0891788</v>
      </c>
      <c r="I45" s="102">
        <f t="shared" si="25"/>
        <v>162045325.0891788</v>
      </c>
      <c r="J45" s="102">
        <f t="shared" si="25"/>
        <v>162045325.0891788</v>
      </c>
      <c r="K45" s="102">
        <f t="shared" si="25"/>
        <v>162045325.0891788</v>
      </c>
      <c r="L45" s="102">
        <f t="shared" si="25"/>
        <v>162045325.0891788</v>
      </c>
      <c r="M45" s="102">
        <f t="shared" si="25"/>
        <v>162045325.0891788</v>
      </c>
      <c r="N45" s="102">
        <f t="shared" si="25"/>
        <v>162045325.0891788</v>
      </c>
      <c r="O45" s="103">
        <f t="shared" si="25"/>
        <v>162045325.0891788</v>
      </c>
      <c r="P45" s="102">
        <f t="shared" si="25"/>
        <v>162045325.0891788</v>
      </c>
      <c r="Q45" s="102">
        <f t="shared" si="25"/>
        <v>162045325.0891788</v>
      </c>
      <c r="R45" s="102">
        <f t="shared" si="25"/>
        <v>162045325.0891788</v>
      </c>
      <c r="S45" s="102">
        <f t="shared" si="25"/>
        <v>168558948.0891788</v>
      </c>
      <c r="T45" s="102">
        <f t="shared" si="25"/>
        <v>162045325.0891788</v>
      </c>
      <c r="U45" s="102">
        <f t="shared" si="25"/>
        <v>168558948.0891788</v>
      </c>
      <c r="V45" s="102">
        <f t="shared" si="25"/>
        <v>168558948.0891788</v>
      </c>
      <c r="W45" s="102">
        <f t="shared" si="25"/>
        <v>168558948.0891788</v>
      </c>
      <c r="X45" s="102">
        <f t="shared" si="25"/>
        <v>168558948.0891788</v>
      </c>
      <c r="Y45" s="102">
        <f t="shared" si="25"/>
        <v>168558948.0891788</v>
      </c>
      <c r="Z45" s="102">
        <f t="shared" si="25"/>
        <v>168558948.0891788</v>
      </c>
      <c r="AA45" s="102">
        <f t="shared" si="25"/>
        <v>168558948.0891788</v>
      </c>
      <c r="AB45" s="102">
        <f t="shared" si="25"/>
        <v>168558948.0891788</v>
      </c>
      <c r="AC45" s="103">
        <f t="shared" si="25"/>
        <v>168558948.0891788</v>
      </c>
      <c r="AD45" s="102">
        <f t="shared" si="25"/>
        <v>168558948.0891788</v>
      </c>
      <c r="AE45" s="102">
        <f t="shared" si="25"/>
        <v>168558948.0891788</v>
      </c>
      <c r="AF45" s="102">
        <f t="shared" si="25"/>
        <v>168558948.0891788</v>
      </c>
      <c r="AG45" s="102">
        <f t="shared" si="25"/>
        <v>168558948.0891788</v>
      </c>
      <c r="AH45" s="102">
        <f t="shared" si="25"/>
        <v>168558948.0891788</v>
      </c>
      <c r="AI45" s="102">
        <f t="shared" si="25"/>
        <v>168558948.0891788</v>
      </c>
      <c r="AJ45" s="102">
        <f t="shared" si="25"/>
        <v>168558948.0891788</v>
      </c>
      <c r="AK45" s="102">
        <f t="shared" si="25"/>
        <v>168558948.0891788</v>
      </c>
      <c r="AL45" s="102">
        <f t="shared" si="25"/>
        <v>168558948.0891788</v>
      </c>
      <c r="AM45" s="102">
        <f t="shared" si="25"/>
        <v>168558948.0891788</v>
      </c>
      <c r="AN45" s="102">
        <f t="shared" si="25"/>
        <v>168558948.0891788</v>
      </c>
      <c r="AO45" s="103">
        <f t="shared" si="25"/>
        <v>168558948.0891788</v>
      </c>
      <c r="AP45" s="102">
        <f t="shared" si="25"/>
        <v>168558948.0891788</v>
      </c>
      <c r="AQ45" s="102">
        <f t="shared" si="25"/>
        <v>168558948.0891788</v>
      </c>
      <c r="AR45" s="102">
        <f t="shared" si="25"/>
        <v>168558948.0891788</v>
      </c>
      <c r="AS45" s="102">
        <f t="shared" si="25"/>
        <v>168558948.0891788</v>
      </c>
      <c r="AT45" s="102">
        <f t="shared" si="25"/>
        <v>168558948.0891788</v>
      </c>
      <c r="AU45" s="102">
        <f t="shared" si="25"/>
        <v>168558948.0891788</v>
      </c>
      <c r="AV45" s="102">
        <f t="shared" si="25"/>
        <v>168558948.0891788</v>
      </c>
      <c r="AW45" s="102">
        <f t="shared" si="25"/>
        <v>168558948.0891788</v>
      </c>
      <c r="AX45" s="102">
        <f t="shared" si="25"/>
        <v>168558948.0891788</v>
      </c>
      <c r="AY45" s="102">
        <f t="shared" si="25"/>
        <v>168558948.0891788</v>
      </c>
      <c r="AZ45" s="102">
        <f t="shared" si="25"/>
        <v>168558948.0891788</v>
      </c>
      <c r="BA45" s="103">
        <f t="shared" si="25"/>
        <v>168558948.0891788</v>
      </c>
    </row>
    <row r="46" spans="1:53">
      <c r="A46" s="61" t="s">
        <v>270</v>
      </c>
      <c r="B46" s="61" t="s">
        <v>225</v>
      </c>
      <c r="C46" s="61" t="s">
        <v>223</v>
      </c>
      <c r="D46" s="61" t="s">
        <v>233</v>
      </c>
      <c r="E46" s="95" t="s">
        <v>33</v>
      </c>
      <c r="F46" s="102">
        <f t="shared" si="24"/>
        <v>130615.47221925312</v>
      </c>
      <c r="G46" s="102">
        <f t="shared" ref="G46:BA46" si="26">G6+G16+G26+G36</f>
        <v>130615.47221925312</v>
      </c>
      <c r="H46" s="102">
        <f t="shared" si="26"/>
        <v>130615.47221925312</v>
      </c>
      <c r="I46" s="102">
        <f t="shared" si="26"/>
        <v>130615.47221925312</v>
      </c>
      <c r="J46" s="102">
        <f t="shared" si="26"/>
        <v>130615.47221925312</v>
      </c>
      <c r="K46" s="102">
        <f t="shared" si="26"/>
        <v>130615.47221925312</v>
      </c>
      <c r="L46" s="102">
        <f t="shared" si="26"/>
        <v>130615.47221925312</v>
      </c>
      <c r="M46" s="102">
        <f t="shared" si="26"/>
        <v>130615.47221925312</v>
      </c>
      <c r="N46" s="102">
        <f t="shared" si="26"/>
        <v>130615.47221925312</v>
      </c>
      <c r="O46" s="103">
        <f t="shared" si="26"/>
        <v>130615.47221925312</v>
      </c>
      <c r="P46" s="102">
        <f t="shared" si="26"/>
        <v>130615.47221925312</v>
      </c>
      <c r="Q46" s="102">
        <f t="shared" si="26"/>
        <v>130615.47221925312</v>
      </c>
      <c r="R46" s="102">
        <f t="shared" si="26"/>
        <v>130615.47221925312</v>
      </c>
      <c r="S46" s="102">
        <f t="shared" si="26"/>
        <v>130615.47221925312</v>
      </c>
      <c r="T46" s="102">
        <f t="shared" si="26"/>
        <v>130615.47221925312</v>
      </c>
      <c r="U46" s="102">
        <f t="shared" si="26"/>
        <v>130615.47221925312</v>
      </c>
      <c r="V46" s="102">
        <f t="shared" si="26"/>
        <v>130615.47221925312</v>
      </c>
      <c r="W46" s="102">
        <f t="shared" si="26"/>
        <v>130615.47221925312</v>
      </c>
      <c r="X46" s="102">
        <f t="shared" si="26"/>
        <v>130615.47221925312</v>
      </c>
      <c r="Y46" s="102">
        <f t="shared" si="26"/>
        <v>130615.47221925312</v>
      </c>
      <c r="Z46" s="102">
        <f t="shared" si="26"/>
        <v>130615.47221925312</v>
      </c>
      <c r="AA46" s="102">
        <f t="shared" si="26"/>
        <v>130615.47221925312</v>
      </c>
      <c r="AB46" s="102">
        <f t="shared" si="26"/>
        <v>130615.47221925312</v>
      </c>
      <c r="AC46" s="103">
        <f t="shared" si="26"/>
        <v>130615.47221925312</v>
      </c>
      <c r="AD46" s="102">
        <f t="shared" si="26"/>
        <v>130615.47221925312</v>
      </c>
      <c r="AE46" s="102">
        <f t="shared" si="26"/>
        <v>130615.47221925312</v>
      </c>
      <c r="AF46" s="102">
        <f t="shared" si="26"/>
        <v>130615.47221925312</v>
      </c>
      <c r="AG46" s="102">
        <f t="shared" si="26"/>
        <v>130615.47221925312</v>
      </c>
      <c r="AH46" s="102">
        <f t="shared" si="26"/>
        <v>130615.47221925312</v>
      </c>
      <c r="AI46" s="102">
        <f t="shared" si="26"/>
        <v>130615.47221925312</v>
      </c>
      <c r="AJ46" s="102">
        <f t="shared" si="26"/>
        <v>130615.47221925312</v>
      </c>
      <c r="AK46" s="102">
        <f t="shared" si="26"/>
        <v>130615.47221925312</v>
      </c>
      <c r="AL46" s="102">
        <f t="shared" si="26"/>
        <v>130615.47221925312</v>
      </c>
      <c r="AM46" s="102">
        <f t="shared" si="26"/>
        <v>130615.47221925312</v>
      </c>
      <c r="AN46" s="102">
        <f t="shared" si="26"/>
        <v>130615.47221925312</v>
      </c>
      <c r="AO46" s="103">
        <f t="shared" si="26"/>
        <v>130615.47221925312</v>
      </c>
      <c r="AP46" s="102">
        <f t="shared" si="26"/>
        <v>130615.47221925312</v>
      </c>
      <c r="AQ46" s="102">
        <f t="shared" si="26"/>
        <v>130615.47221925312</v>
      </c>
      <c r="AR46" s="102">
        <f t="shared" si="26"/>
        <v>130615.47221925312</v>
      </c>
      <c r="AS46" s="102">
        <f t="shared" si="26"/>
        <v>130615.47221925312</v>
      </c>
      <c r="AT46" s="102">
        <f t="shared" si="26"/>
        <v>130615.47221925312</v>
      </c>
      <c r="AU46" s="102">
        <f t="shared" si="26"/>
        <v>130615.47221925312</v>
      </c>
      <c r="AV46" s="102">
        <f t="shared" si="26"/>
        <v>130615.47221925312</v>
      </c>
      <c r="AW46" s="102">
        <f t="shared" si="26"/>
        <v>130615.47221925312</v>
      </c>
      <c r="AX46" s="102">
        <f t="shared" si="26"/>
        <v>130615.47221925312</v>
      </c>
      <c r="AY46" s="102">
        <f t="shared" si="26"/>
        <v>130615.47221925312</v>
      </c>
      <c r="AZ46" s="102">
        <f t="shared" si="26"/>
        <v>130615.47221925312</v>
      </c>
      <c r="BA46" s="103">
        <f t="shared" si="26"/>
        <v>130615.47221925312</v>
      </c>
    </row>
    <row r="47" spans="1:53">
      <c r="A47" s="61" t="s">
        <v>270</v>
      </c>
      <c r="B47" s="61" t="s">
        <v>225</v>
      </c>
      <c r="C47" s="61" t="s">
        <v>224</v>
      </c>
      <c r="D47" s="61" t="s">
        <v>234</v>
      </c>
      <c r="E47" s="95" t="s">
        <v>34</v>
      </c>
      <c r="F47" s="102">
        <f t="shared" si="24"/>
        <v>271616466.52182281</v>
      </c>
      <c r="G47" s="102">
        <f t="shared" ref="G47:BA47" si="27">G7+G17+G27+G37</f>
        <v>256757825.82560596</v>
      </c>
      <c r="H47" s="102">
        <f t="shared" si="27"/>
        <v>248869543.78601873</v>
      </c>
      <c r="I47" s="102">
        <f t="shared" si="27"/>
        <v>358314966.18037325</v>
      </c>
      <c r="J47" s="102">
        <f t="shared" si="27"/>
        <v>340921618.63694704</v>
      </c>
      <c r="K47" s="102">
        <f t="shared" si="27"/>
        <v>302950534.37638962</v>
      </c>
      <c r="L47" s="102">
        <f t="shared" si="27"/>
        <v>261824075.67866087</v>
      </c>
      <c r="M47" s="102">
        <f t="shared" si="27"/>
        <v>227355402.88538548</v>
      </c>
      <c r="N47" s="102">
        <f t="shared" si="27"/>
        <v>207951703.74184936</v>
      </c>
      <c r="O47" s="103">
        <f t="shared" si="27"/>
        <v>202441786.22513333</v>
      </c>
      <c r="P47" s="102">
        <f t="shared" si="27"/>
        <v>234229259.36702254</v>
      </c>
      <c r="Q47" s="102">
        <f t="shared" si="27"/>
        <v>282309004.41695964</v>
      </c>
      <c r="R47" s="102">
        <f t="shared" si="27"/>
        <v>271616466.52182281</v>
      </c>
      <c r="S47" s="102">
        <f t="shared" si="27"/>
        <v>271616466.52182281</v>
      </c>
      <c r="T47" s="102">
        <f t="shared" si="27"/>
        <v>256757825.82560596</v>
      </c>
      <c r="U47" s="102">
        <f t="shared" si="27"/>
        <v>256757825.82560596</v>
      </c>
      <c r="V47" s="102">
        <f t="shared" si="27"/>
        <v>248869543.78601873</v>
      </c>
      <c r="W47" s="102">
        <f t="shared" si="27"/>
        <v>358314966.18037325</v>
      </c>
      <c r="X47" s="102">
        <f t="shared" si="27"/>
        <v>340921618.63694704</v>
      </c>
      <c r="Y47" s="102">
        <f t="shared" si="27"/>
        <v>302950534.37638962</v>
      </c>
      <c r="Z47" s="102">
        <f t="shared" si="27"/>
        <v>261824075.67866087</v>
      </c>
      <c r="AA47" s="102">
        <f t="shared" si="27"/>
        <v>227355402.88538548</v>
      </c>
      <c r="AB47" s="102">
        <f t="shared" si="27"/>
        <v>207951703.74184936</v>
      </c>
      <c r="AC47" s="103">
        <f t="shared" si="27"/>
        <v>202441786.22513333</v>
      </c>
      <c r="AD47" s="102">
        <f t="shared" si="27"/>
        <v>234229259.36702254</v>
      </c>
      <c r="AE47" s="102">
        <f t="shared" si="27"/>
        <v>282309004.41695964</v>
      </c>
      <c r="AF47" s="102">
        <f t="shared" si="27"/>
        <v>271616466.52182281</v>
      </c>
      <c r="AG47" s="102">
        <f t="shared" si="27"/>
        <v>256757825.82560596</v>
      </c>
      <c r="AH47" s="102">
        <f t="shared" si="27"/>
        <v>248869543.78601873</v>
      </c>
      <c r="AI47" s="102">
        <f t="shared" si="27"/>
        <v>358314966.18037325</v>
      </c>
      <c r="AJ47" s="102">
        <f t="shared" si="27"/>
        <v>340921618.63694704</v>
      </c>
      <c r="AK47" s="102">
        <f t="shared" si="27"/>
        <v>302950534.37638962</v>
      </c>
      <c r="AL47" s="102">
        <f t="shared" si="27"/>
        <v>261824075.67866087</v>
      </c>
      <c r="AM47" s="102">
        <f t="shared" si="27"/>
        <v>227355402.88538548</v>
      </c>
      <c r="AN47" s="102">
        <f t="shared" si="27"/>
        <v>207951703.74184936</v>
      </c>
      <c r="AO47" s="103">
        <f t="shared" si="27"/>
        <v>202441786.22513333</v>
      </c>
      <c r="AP47" s="102">
        <f t="shared" si="27"/>
        <v>234229259.36702254</v>
      </c>
      <c r="AQ47" s="102">
        <f t="shared" si="27"/>
        <v>282309004.41695964</v>
      </c>
      <c r="AR47" s="102">
        <f t="shared" si="27"/>
        <v>271616466.52182281</v>
      </c>
      <c r="AS47" s="102">
        <f t="shared" si="27"/>
        <v>256757825.82560596</v>
      </c>
      <c r="AT47" s="102">
        <f t="shared" si="27"/>
        <v>248869543.78601873</v>
      </c>
      <c r="AU47" s="102">
        <f t="shared" si="27"/>
        <v>358314966.18037325</v>
      </c>
      <c r="AV47" s="102">
        <f t="shared" si="27"/>
        <v>340921618.63694704</v>
      </c>
      <c r="AW47" s="102">
        <f t="shared" si="27"/>
        <v>302950534.37638962</v>
      </c>
      <c r="AX47" s="102">
        <f t="shared" si="27"/>
        <v>261824075.67866087</v>
      </c>
      <c r="AY47" s="102">
        <f t="shared" si="27"/>
        <v>227355402.88538548</v>
      </c>
      <c r="AZ47" s="102">
        <f t="shared" si="27"/>
        <v>207951703.74184936</v>
      </c>
      <c r="BA47" s="103">
        <f t="shared" si="27"/>
        <v>202441786.22513333</v>
      </c>
    </row>
    <row r="48" spans="1:53">
      <c r="A48" s="61" t="s">
        <v>270</v>
      </c>
      <c r="B48" s="61" t="s">
        <v>225</v>
      </c>
      <c r="C48" s="61" t="s">
        <v>223</v>
      </c>
      <c r="D48" s="61" t="s">
        <v>234</v>
      </c>
      <c r="E48" s="95" t="s">
        <v>34</v>
      </c>
      <c r="F48" s="102">
        <f t="shared" si="24"/>
        <v>3195542187.642169</v>
      </c>
      <c r="G48" s="102">
        <f t="shared" ref="G48:BA48" si="28">G8+G18+G28+G38</f>
        <v>3195542187.642169</v>
      </c>
      <c r="H48" s="102">
        <f t="shared" si="28"/>
        <v>3195542187.642169</v>
      </c>
      <c r="I48" s="102">
        <f t="shared" si="28"/>
        <v>3195542187.642169</v>
      </c>
      <c r="J48" s="102">
        <f t="shared" si="28"/>
        <v>3195542187.642169</v>
      </c>
      <c r="K48" s="102">
        <f t="shared" si="28"/>
        <v>3195542187.642169</v>
      </c>
      <c r="L48" s="102">
        <f t="shared" si="28"/>
        <v>3195542187.642169</v>
      </c>
      <c r="M48" s="102">
        <f t="shared" si="28"/>
        <v>3195542187.642169</v>
      </c>
      <c r="N48" s="102">
        <f t="shared" si="28"/>
        <v>3195542187.642169</v>
      </c>
      <c r="O48" s="103">
        <f t="shared" si="28"/>
        <v>3195542187.642169</v>
      </c>
      <c r="P48" s="102">
        <f t="shared" si="28"/>
        <v>3195542187.642169</v>
      </c>
      <c r="Q48" s="102">
        <f t="shared" si="28"/>
        <v>3195542187.642169</v>
      </c>
      <c r="R48" s="102">
        <f t="shared" si="28"/>
        <v>3195542187.642169</v>
      </c>
      <c r="S48" s="102">
        <f t="shared" si="28"/>
        <v>3195542187.642169</v>
      </c>
      <c r="T48" s="102">
        <f t="shared" si="28"/>
        <v>3195542187.642169</v>
      </c>
      <c r="U48" s="102">
        <f t="shared" si="28"/>
        <v>3195542187.642169</v>
      </c>
      <c r="V48" s="102">
        <f t="shared" si="28"/>
        <v>3195542187.642169</v>
      </c>
      <c r="W48" s="102">
        <f t="shared" si="28"/>
        <v>3195542187.642169</v>
      </c>
      <c r="X48" s="102">
        <f t="shared" si="28"/>
        <v>3195542187.642169</v>
      </c>
      <c r="Y48" s="102">
        <f t="shared" si="28"/>
        <v>3195542187.642169</v>
      </c>
      <c r="Z48" s="102">
        <f t="shared" si="28"/>
        <v>3195542187.642169</v>
      </c>
      <c r="AA48" s="102">
        <f t="shared" si="28"/>
        <v>3195542187.642169</v>
      </c>
      <c r="AB48" s="102">
        <f t="shared" si="28"/>
        <v>3195542187.642169</v>
      </c>
      <c r="AC48" s="103">
        <f t="shared" si="28"/>
        <v>3195542187.642169</v>
      </c>
      <c r="AD48" s="102">
        <f t="shared" si="28"/>
        <v>3195542187.642169</v>
      </c>
      <c r="AE48" s="102">
        <f t="shared" si="28"/>
        <v>3195542187.642169</v>
      </c>
      <c r="AF48" s="102">
        <f t="shared" si="28"/>
        <v>3195542187.642169</v>
      </c>
      <c r="AG48" s="102">
        <f t="shared" si="28"/>
        <v>3195542187.642169</v>
      </c>
      <c r="AH48" s="102">
        <f t="shared" si="28"/>
        <v>3195542187.642169</v>
      </c>
      <c r="AI48" s="102">
        <f t="shared" si="28"/>
        <v>3195542187.642169</v>
      </c>
      <c r="AJ48" s="102">
        <f t="shared" si="28"/>
        <v>3195542187.642169</v>
      </c>
      <c r="AK48" s="102">
        <f t="shared" si="28"/>
        <v>3195542187.642169</v>
      </c>
      <c r="AL48" s="102">
        <f t="shared" si="28"/>
        <v>3195542187.642169</v>
      </c>
      <c r="AM48" s="102">
        <f t="shared" si="28"/>
        <v>3195542187.642169</v>
      </c>
      <c r="AN48" s="102">
        <f t="shared" si="28"/>
        <v>3195542187.642169</v>
      </c>
      <c r="AO48" s="103">
        <f t="shared" si="28"/>
        <v>3195542187.642169</v>
      </c>
      <c r="AP48" s="102">
        <f t="shared" si="28"/>
        <v>3195542187.642169</v>
      </c>
      <c r="AQ48" s="102">
        <f t="shared" si="28"/>
        <v>3195542187.642169</v>
      </c>
      <c r="AR48" s="102">
        <f t="shared" si="28"/>
        <v>3195542187.642169</v>
      </c>
      <c r="AS48" s="102">
        <f t="shared" si="28"/>
        <v>3195542187.642169</v>
      </c>
      <c r="AT48" s="102">
        <f t="shared" si="28"/>
        <v>3195542187.642169</v>
      </c>
      <c r="AU48" s="102">
        <f t="shared" si="28"/>
        <v>3195542187.642169</v>
      </c>
      <c r="AV48" s="102">
        <f t="shared" si="28"/>
        <v>3195542187.642169</v>
      </c>
      <c r="AW48" s="102">
        <f t="shared" si="28"/>
        <v>3195542187.642169</v>
      </c>
      <c r="AX48" s="102">
        <f t="shared" si="28"/>
        <v>3195542187.642169</v>
      </c>
      <c r="AY48" s="102">
        <f t="shared" si="28"/>
        <v>3195542187.642169</v>
      </c>
      <c r="AZ48" s="102">
        <f t="shared" si="28"/>
        <v>3195542187.642169</v>
      </c>
      <c r="BA48" s="103">
        <f t="shared" si="28"/>
        <v>3195542187.642169</v>
      </c>
    </row>
    <row r="49" spans="1:53">
      <c r="A49" s="61" t="s">
        <v>270</v>
      </c>
      <c r="B49" s="61" t="s">
        <v>226</v>
      </c>
      <c r="C49" s="61" t="s">
        <v>224</v>
      </c>
      <c r="D49" s="61" t="s">
        <v>227</v>
      </c>
      <c r="E49" s="95" t="s">
        <v>33</v>
      </c>
      <c r="F49" s="102">
        <f t="shared" si="24"/>
        <v>17483.706781419802</v>
      </c>
      <c r="G49" s="102">
        <f t="shared" ref="G49:BA49" si="29">G9+G19+G29+G39</f>
        <v>115233.08543499676</v>
      </c>
      <c r="H49" s="102">
        <f t="shared" si="29"/>
        <v>132530</v>
      </c>
      <c r="I49" s="102">
        <f t="shared" si="29"/>
        <v>132784</v>
      </c>
      <c r="J49" s="102">
        <f t="shared" si="29"/>
        <v>132736</v>
      </c>
      <c r="K49" s="102">
        <f t="shared" si="29"/>
        <v>132672</v>
      </c>
      <c r="L49" s="102">
        <f t="shared" si="29"/>
        <v>132840</v>
      </c>
      <c r="M49" s="102">
        <f t="shared" si="29"/>
        <v>132837</v>
      </c>
      <c r="N49" s="102">
        <f t="shared" si="29"/>
        <v>132858</v>
      </c>
      <c r="O49" s="103">
        <f t="shared" si="29"/>
        <v>132796</v>
      </c>
      <c r="P49" s="102">
        <f t="shared" si="29"/>
        <v>132839</v>
      </c>
      <c r="Q49" s="102">
        <f t="shared" si="29"/>
        <v>132730</v>
      </c>
      <c r="R49" s="102">
        <f t="shared" si="29"/>
        <v>114205.96666666666</v>
      </c>
      <c r="S49" s="102">
        <f t="shared" si="29"/>
        <v>18585.033333333333</v>
      </c>
      <c r="T49" s="102">
        <f t="shared" si="29"/>
        <v>16016.233333333332</v>
      </c>
      <c r="U49" s="102">
        <f t="shared" si="29"/>
        <v>116925.76666666662</v>
      </c>
      <c r="V49" s="102">
        <f t="shared" si="29"/>
        <v>133285</v>
      </c>
      <c r="W49" s="102">
        <f t="shared" si="29"/>
        <v>133411</v>
      </c>
      <c r="X49" s="102">
        <f t="shared" si="29"/>
        <v>133480</v>
      </c>
      <c r="Y49" s="102">
        <f t="shared" si="29"/>
        <v>133641</v>
      </c>
      <c r="Z49" s="102">
        <f t="shared" si="29"/>
        <v>133773</v>
      </c>
      <c r="AA49" s="102">
        <f t="shared" si="29"/>
        <v>133794</v>
      </c>
      <c r="AB49" s="102">
        <f t="shared" si="29"/>
        <v>133726</v>
      </c>
      <c r="AC49" s="103">
        <f t="shared" si="29"/>
        <v>133686</v>
      </c>
      <c r="AD49" s="102">
        <f t="shared" si="29"/>
        <v>133780</v>
      </c>
      <c r="AE49" s="102">
        <f t="shared" si="29"/>
        <v>133866</v>
      </c>
      <c r="AF49" s="102">
        <f t="shared" si="29"/>
        <v>134005</v>
      </c>
      <c r="AG49" s="102">
        <f t="shared" si="29"/>
        <v>133952</v>
      </c>
      <c r="AH49" s="102">
        <f t="shared" si="29"/>
        <v>134100</v>
      </c>
      <c r="AI49" s="102">
        <f t="shared" si="29"/>
        <v>134138</v>
      </c>
      <c r="AJ49" s="102">
        <f t="shared" si="29"/>
        <v>134263</v>
      </c>
      <c r="AK49" s="102">
        <f t="shared" si="29"/>
        <v>134365</v>
      </c>
      <c r="AL49" s="102">
        <f t="shared" si="29"/>
        <v>134516</v>
      </c>
      <c r="AM49" s="102">
        <f t="shared" si="29"/>
        <v>134554</v>
      </c>
      <c r="AN49" s="102">
        <f t="shared" si="29"/>
        <v>134670</v>
      </c>
      <c r="AO49" s="103">
        <f t="shared" si="29"/>
        <v>134767</v>
      </c>
      <c r="AP49" s="102">
        <f t="shared" si="29"/>
        <v>134749</v>
      </c>
      <c r="AQ49" s="102">
        <f t="shared" si="29"/>
        <v>134659</v>
      </c>
      <c r="AR49" s="102">
        <f t="shared" si="29"/>
        <v>134840</v>
      </c>
      <c r="AS49" s="102">
        <f t="shared" si="29"/>
        <v>134894</v>
      </c>
      <c r="AT49" s="102">
        <f t="shared" si="29"/>
        <v>135103</v>
      </c>
      <c r="AU49" s="102">
        <f t="shared" si="29"/>
        <v>135182</v>
      </c>
      <c r="AV49" s="102">
        <f t="shared" si="29"/>
        <v>135403</v>
      </c>
      <c r="AW49" s="102">
        <f t="shared" si="29"/>
        <v>135531</v>
      </c>
      <c r="AX49" s="102">
        <f t="shared" si="29"/>
        <v>135641</v>
      </c>
      <c r="AY49" s="102">
        <f t="shared" si="29"/>
        <v>135626</v>
      </c>
      <c r="AZ49" s="102">
        <f t="shared" si="29"/>
        <v>135800</v>
      </c>
      <c r="BA49" s="103">
        <f t="shared" si="29"/>
        <v>135909</v>
      </c>
    </row>
    <row r="50" spans="1:53">
      <c r="A50" s="61" t="s">
        <v>270</v>
      </c>
      <c r="B50" s="61" t="s">
        <v>226</v>
      </c>
      <c r="C50" s="61" t="s">
        <v>224</v>
      </c>
      <c r="D50" s="61" t="s">
        <v>227</v>
      </c>
      <c r="E50" s="95" t="s">
        <v>34</v>
      </c>
      <c r="F50" s="102">
        <f t="shared" si="24"/>
        <v>36399275.866666667</v>
      </c>
      <c r="G50" s="102">
        <f t="shared" ref="G50:BA50" si="30">G10+G20+G30+G40</f>
        <v>205954421.56666666</v>
      </c>
      <c r="H50" s="102">
        <f t="shared" si="30"/>
        <v>237440127</v>
      </c>
      <c r="I50" s="102">
        <f t="shared" si="30"/>
        <v>313371354</v>
      </c>
      <c r="J50" s="102">
        <f t="shared" si="30"/>
        <v>395156047</v>
      </c>
      <c r="K50" s="102">
        <f t="shared" si="30"/>
        <v>340437819</v>
      </c>
      <c r="L50" s="102">
        <f t="shared" si="30"/>
        <v>276072893</v>
      </c>
      <c r="M50" s="102">
        <f t="shared" si="30"/>
        <v>215748762</v>
      </c>
      <c r="N50" s="102">
        <f t="shared" si="30"/>
        <v>212589592</v>
      </c>
      <c r="O50" s="103">
        <f t="shared" si="30"/>
        <v>229426794</v>
      </c>
      <c r="P50" s="102">
        <f t="shared" si="30"/>
        <v>271979732</v>
      </c>
      <c r="Q50" s="102">
        <f t="shared" si="30"/>
        <v>304035560</v>
      </c>
      <c r="R50" s="102">
        <f t="shared" si="30"/>
        <v>235808375.44794536</v>
      </c>
      <c r="S50" s="102">
        <f t="shared" si="30"/>
        <v>43505317.116047606</v>
      </c>
      <c r="T50" s="102">
        <f t="shared" si="30"/>
        <v>27753586.258083079</v>
      </c>
      <c r="U50" s="102">
        <f t="shared" si="30"/>
        <v>206072093.80547598</v>
      </c>
      <c r="V50" s="102">
        <f t="shared" si="30"/>
        <v>261128016</v>
      </c>
      <c r="W50" s="102">
        <f t="shared" si="30"/>
        <v>317746703</v>
      </c>
      <c r="X50" s="102">
        <f t="shared" si="30"/>
        <v>333927621</v>
      </c>
      <c r="Y50" s="102">
        <f t="shared" si="30"/>
        <v>270706297</v>
      </c>
      <c r="Z50" s="102">
        <f t="shared" si="30"/>
        <v>263506499</v>
      </c>
      <c r="AA50" s="102">
        <f t="shared" si="30"/>
        <v>216373492</v>
      </c>
      <c r="AB50" s="102">
        <f t="shared" si="30"/>
        <v>221023965</v>
      </c>
      <c r="AC50" s="103">
        <f t="shared" si="30"/>
        <v>237048556</v>
      </c>
      <c r="AD50" s="102">
        <f t="shared" si="30"/>
        <v>269170425</v>
      </c>
      <c r="AE50" s="102">
        <f t="shared" si="30"/>
        <v>305471426</v>
      </c>
      <c r="AF50" s="102">
        <f t="shared" si="30"/>
        <v>268306380</v>
      </c>
      <c r="AG50" s="102">
        <f t="shared" si="30"/>
        <v>235454443</v>
      </c>
      <c r="AH50" s="102">
        <f t="shared" si="30"/>
        <v>254064405</v>
      </c>
      <c r="AI50" s="102">
        <f t="shared" si="30"/>
        <v>324772417</v>
      </c>
      <c r="AJ50" s="102">
        <f t="shared" si="30"/>
        <v>311926409</v>
      </c>
      <c r="AK50" s="102">
        <f t="shared" si="30"/>
        <v>318518112</v>
      </c>
      <c r="AL50" s="102">
        <f t="shared" si="30"/>
        <v>316490942</v>
      </c>
      <c r="AM50" s="102">
        <f t="shared" si="30"/>
        <v>226167615</v>
      </c>
      <c r="AN50" s="102">
        <f t="shared" si="30"/>
        <v>207476548</v>
      </c>
      <c r="AO50" s="103">
        <f t="shared" si="30"/>
        <v>228858038</v>
      </c>
      <c r="AP50" s="102">
        <f t="shared" si="30"/>
        <v>266339801</v>
      </c>
      <c r="AQ50" s="102">
        <f t="shared" si="30"/>
        <v>280707465</v>
      </c>
      <c r="AR50" s="102">
        <f t="shared" si="30"/>
        <v>277120590</v>
      </c>
      <c r="AS50" s="102">
        <f t="shared" si="30"/>
        <v>236876615</v>
      </c>
      <c r="AT50" s="102">
        <f t="shared" si="30"/>
        <v>269802191</v>
      </c>
      <c r="AU50" s="102">
        <f t="shared" si="30"/>
        <v>334242965</v>
      </c>
      <c r="AV50" s="102">
        <f t="shared" si="30"/>
        <v>318574308</v>
      </c>
      <c r="AW50" s="102">
        <f t="shared" si="30"/>
        <v>283996515</v>
      </c>
      <c r="AX50" s="102">
        <f t="shared" si="30"/>
        <v>251516262</v>
      </c>
      <c r="AY50" s="102">
        <f t="shared" si="30"/>
        <v>227987455</v>
      </c>
      <c r="AZ50" s="102">
        <f t="shared" si="30"/>
        <v>202339509</v>
      </c>
      <c r="BA50" s="103">
        <f t="shared" si="30"/>
        <v>218858955</v>
      </c>
    </row>
    <row r="51" spans="1:53">
      <c r="A51" s="61" t="s">
        <v>270</v>
      </c>
      <c r="B51" s="61" t="s">
        <v>226</v>
      </c>
      <c r="C51" s="61" t="s">
        <v>224</v>
      </c>
      <c r="D51" s="61" t="s">
        <v>236</v>
      </c>
      <c r="E51" s="95" t="s">
        <v>185</v>
      </c>
      <c r="F51" s="3">
        <f>F45/F46*F47/F48*F49</f>
        <v>1843685.9050737948</v>
      </c>
      <c r="G51" s="3">
        <f t="shared" ref="G51:BA51" si="31">G45/G46*G47/G48*G49</f>
        <v>11486777.427543188</v>
      </c>
      <c r="H51" s="3">
        <f t="shared" si="31"/>
        <v>12805108.883388557</v>
      </c>
      <c r="I51" s="3">
        <f t="shared" si="31"/>
        <v>18471749.124169473</v>
      </c>
      <c r="J51" s="3">
        <f t="shared" si="31"/>
        <v>17568739.11213107</v>
      </c>
      <c r="K51" s="3">
        <f t="shared" si="31"/>
        <v>15604444.934921445</v>
      </c>
      <c r="L51" s="3">
        <f t="shared" si="31"/>
        <v>13503171.140323197</v>
      </c>
      <c r="M51" s="3">
        <f t="shared" si="31"/>
        <v>11725237.929045362</v>
      </c>
      <c r="N51" s="3">
        <f t="shared" si="31"/>
        <v>10726240.22860436</v>
      </c>
      <c r="O51" s="78">
        <f t="shared" si="31"/>
        <v>10437163.343862604</v>
      </c>
      <c r="P51" s="3">
        <f t="shared" si="31"/>
        <v>12079920.296587978</v>
      </c>
      <c r="Q51" s="3">
        <f t="shared" si="31"/>
        <v>14547593.289747851</v>
      </c>
      <c r="R51" s="3">
        <f t="shared" si="31"/>
        <v>12043208.780098403</v>
      </c>
      <c r="S51" s="3">
        <f t="shared" si="31"/>
        <v>2038600.2422509266</v>
      </c>
      <c r="T51" s="3">
        <f t="shared" si="31"/>
        <v>1596545.8777147711</v>
      </c>
      <c r="U51" s="3">
        <f t="shared" si="31"/>
        <v>12124017.307860242</v>
      </c>
      <c r="V51" s="3">
        <f t="shared" si="31"/>
        <v>13395707.622203985</v>
      </c>
      <c r="W51" s="3">
        <f t="shared" si="31"/>
        <v>19304973.940820672</v>
      </c>
      <c r="X51" s="3">
        <f t="shared" si="31"/>
        <v>18377370.525393117</v>
      </c>
      <c r="Y51" s="3">
        <f t="shared" si="31"/>
        <v>16350237.727340301</v>
      </c>
      <c r="Z51" s="3">
        <f t="shared" si="31"/>
        <v>14144600.236736506</v>
      </c>
      <c r="AA51" s="3">
        <f t="shared" si="31"/>
        <v>12284416.965984831</v>
      </c>
      <c r="AB51" s="3">
        <f t="shared" si="31"/>
        <v>11230289.944943644</v>
      </c>
      <c r="AC51" s="78">
        <f t="shared" si="31"/>
        <v>10929460.418543311</v>
      </c>
      <c r="AD51" s="3">
        <f t="shared" si="31"/>
        <v>12654499.376706313</v>
      </c>
      <c r="AE51" s="3">
        <f t="shared" si="31"/>
        <v>15261866.453682721</v>
      </c>
      <c r="AF51" s="3">
        <f t="shared" si="31"/>
        <v>14699065.670916317</v>
      </c>
      <c r="AG51" s="3">
        <f t="shared" si="31"/>
        <v>13889465.194205804</v>
      </c>
      <c r="AH51" s="3">
        <f t="shared" si="31"/>
        <v>13477618.577766098</v>
      </c>
      <c r="AI51" s="3">
        <f t="shared" si="31"/>
        <v>19410173.032761939</v>
      </c>
      <c r="AJ51" s="3">
        <f t="shared" si="31"/>
        <v>18485173.051025294</v>
      </c>
      <c r="AK51" s="3">
        <f t="shared" si="31"/>
        <v>16438815.125852691</v>
      </c>
      <c r="AL51" s="3">
        <f t="shared" si="31"/>
        <v>14223161.964259215</v>
      </c>
      <c r="AM51" s="3">
        <f t="shared" si="31"/>
        <v>12354197.052492063</v>
      </c>
      <c r="AN51" s="3">
        <f t="shared" si="31"/>
        <v>11309566.927041566</v>
      </c>
      <c r="AO51" s="78">
        <f t="shared" si="31"/>
        <v>11017837.262135349</v>
      </c>
      <c r="AP51" s="3">
        <f t="shared" si="31"/>
        <v>12746158.891551794</v>
      </c>
      <c r="AQ51" s="3">
        <f t="shared" si="31"/>
        <v>15352275.221389012</v>
      </c>
      <c r="AR51" s="3">
        <f t="shared" si="31"/>
        <v>14790657.177466184</v>
      </c>
      <c r="AS51" s="3">
        <f t="shared" si="31"/>
        <v>13987141.049832759</v>
      </c>
      <c r="AT51" s="3">
        <f t="shared" si="31"/>
        <v>13578424.330439473</v>
      </c>
      <c r="AU51" s="3">
        <f t="shared" si="31"/>
        <v>19561242.980474025</v>
      </c>
      <c r="AV51" s="3">
        <f t="shared" si="31"/>
        <v>18642126.919761796</v>
      </c>
      <c r="AW51" s="3">
        <f t="shared" si="31"/>
        <v>16581468.78146795</v>
      </c>
      <c r="AX51" s="3">
        <f t="shared" si="31"/>
        <v>14342114.781840703</v>
      </c>
      <c r="AY51" s="3">
        <f t="shared" si="31"/>
        <v>12452623.700828578</v>
      </c>
      <c r="AZ51" s="3">
        <f t="shared" si="31"/>
        <v>11404464.161968106</v>
      </c>
      <c r="BA51" s="78">
        <f t="shared" si="31"/>
        <v>11111201.143154876</v>
      </c>
    </row>
    <row r="52" spans="1:53">
      <c r="A52" s="61" t="s">
        <v>270</v>
      </c>
      <c r="B52" s="61" t="s">
        <v>226</v>
      </c>
      <c r="C52" s="61" t="s">
        <v>224</v>
      </c>
      <c r="D52" s="61" t="s">
        <v>235</v>
      </c>
      <c r="E52" s="95" t="s">
        <v>185</v>
      </c>
      <c r="F52" s="58">
        <f t="shared" ref="F52:BA52" si="32">F45/F48*F50</f>
        <v>1845800.2255876288</v>
      </c>
      <c r="G52" s="58">
        <f t="shared" si="32"/>
        <v>10443908.806896161</v>
      </c>
      <c r="H52" s="58">
        <f t="shared" si="32"/>
        <v>12040542.827982647</v>
      </c>
      <c r="I52" s="58">
        <f t="shared" si="32"/>
        <v>15891000.634867044</v>
      </c>
      <c r="J52" s="58">
        <f t="shared" si="32"/>
        <v>20038286.568301171</v>
      </c>
      <c r="K52" s="58">
        <f t="shared" si="32"/>
        <v>17263535.829958957</v>
      </c>
      <c r="L52" s="58">
        <f t="shared" si="32"/>
        <v>13999602.905416114</v>
      </c>
      <c r="M52" s="58">
        <f t="shared" si="32"/>
        <v>10940577.912280325</v>
      </c>
      <c r="N52" s="58">
        <f t="shared" si="32"/>
        <v>10780377.013778118</v>
      </c>
      <c r="O52" s="79">
        <f t="shared" si="32"/>
        <v>11634188.264411401</v>
      </c>
      <c r="P52" s="58">
        <f t="shared" si="32"/>
        <v>13792039.504296772</v>
      </c>
      <c r="Q52" s="58">
        <f t="shared" si="32"/>
        <v>15417584.330258079</v>
      </c>
      <c r="R52" s="58">
        <f t="shared" si="32"/>
        <v>11957797.022985917</v>
      </c>
      <c r="S52" s="58">
        <f t="shared" si="32"/>
        <v>2294825.1216104082</v>
      </c>
      <c r="T52" s="58">
        <f t="shared" si="32"/>
        <v>1407378.9809359394</v>
      </c>
      <c r="U52" s="58">
        <f t="shared" si="32"/>
        <v>10869922.323890535</v>
      </c>
      <c r="V52" s="58">
        <f t="shared" si="32"/>
        <v>13774020.528907824</v>
      </c>
      <c r="W52" s="58">
        <f t="shared" si="32"/>
        <v>16760551.690917673</v>
      </c>
      <c r="X52" s="58">
        <f t="shared" si="32"/>
        <v>17614065.228540439</v>
      </c>
      <c r="Y52" s="58">
        <f t="shared" si="32"/>
        <v>14279257.160145614</v>
      </c>
      <c r="Z52" s="58">
        <f t="shared" si="32"/>
        <v>13899481.113993639</v>
      </c>
      <c r="AA52" s="58">
        <f t="shared" si="32"/>
        <v>11413302.051509757</v>
      </c>
      <c r="AB52" s="58">
        <f t="shared" si="32"/>
        <v>11658605.91262871</v>
      </c>
      <c r="AC52" s="79">
        <f t="shared" si="32"/>
        <v>12503873.489744417</v>
      </c>
      <c r="AD52" s="58">
        <f t="shared" si="32"/>
        <v>14198242.7489697</v>
      </c>
      <c r="AE52" s="58">
        <f t="shared" si="32"/>
        <v>16113053.502151784</v>
      </c>
      <c r="AF52" s="58">
        <f t="shared" si="32"/>
        <v>14152665.971149351</v>
      </c>
      <c r="AG52" s="58">
        <f t="shared" si="32"/>
        <v>12419786.973392228</v>
      </c>
      <c r="AH52" s="58">
        <f t="shared" si="32"/>
        <v>13401428.095462386</v>
      </c>
      <c r="AI52" s="58">
        <f t="shared" si="32"/>
        <v>17131145.127610561</v>
      </c>
      <c r="AJ52" s="58">
        <f t="shared" si="32"/>
        <v>16453541.932760283</v>
      </c>
      <c r="AK52" s="58">
        <f t="shared" si="32"/>
        <v>16801242.090840843</v>
      </c>
      <c r="AL52" s="58">
        <f t="shared" si="32"/>
        <v>16694312.617614249</v>
      </c>
      <c r="AM52" s="58">
        <f t="shared" si="32"/>
        <v>11929923.949577747</v>
      </c>
      <c r="AN52" s="58">
        <f t="shared" si="32"/>
        <v>10944004.68856214</v>
      </c>
      <c r="AO52" s="79">
        <f t="shared" si="32"/>
        <v>12071838.793496469</v>
      </c>
      <c r="AP52" s="58">
        <f t="shared" si="32"/>
        <v>14048932.561258476</v>
      </c>
      <c r="AQ52" s="58">
        <f t="shared" si="32"/>
        <v>14806800.299542254</v>
      </c>
      <c r="AR52" s="58">
        <f t="shared" si="32"/>
        <v>14617599.268410357</v>
      </c>
      <c r="AS52" s="58">
        <f t="shared" si="32"/>
        <v>12494803.919577112</v>
      </c>
      <c r="AT52" s="58">
        <f t="shared" si="32"/>
        <v>14231567.23856972</v>
      </c>
      <c r="AU52" s="58">
        <f t="shared" si="32"/>
        <v>17630699.042086005</v>
      </c>
      <c r="AV52" s="58">
        <f t="shared" si="32"/>
        <v>16804206.326044325</v>
      </c>
      <c r="AW52" s="58">
        <f t="shared" si="32"/>
        <v>14980291.612020208</v>
      </c>
      <c r="AX52" s="58">
        <f t="shared" si="32"/>
        <v>13267018.258746158</v>
      </c>
      <c r="AY52" s="58">
        <f t="shared" si="32"/>
        <v>12025917.1482521</v>
      </c>
      <c r="AZ52" s="58">
        <f t="shared" si="32"/>
        <v>10673035.369652292</v>
      </c>
      <c r="BA52" s="79">
        <f t="shared" si="32"/>
        <v>11544405.633998742</v>
      </c>
    </row>
    <row r="53" spans="1:53" ht="16.5" thickBot="1">
      <c r="A53" s="96" t="s">
        <v>270</v>
      </c>
      <c r="B53" s="96" t="s">
        <v>226</v>
      </c>
      <c r="C53" s="96" t="s">
        <v>224</v>
      </c>
      <c r="D53" s="96" t="s">
        <v>6</v>
      </c>
      <c r="E53" s="97" t="s">
        <v>185</v>
      </c>
      <c r="F53" s="98">
        <f>F52-F51</f>
        <v>2114.3205138340127</v>
      </c>
      <c r="G53" s="98">
        <f t="shared" ref="G53" si="33">G52-G51</f>
        <v>-1042868.6206470262</v>
      </c>
      <c r="H53" s="98">
        <f t="shared" ref="H53" si="34">H52-H51</f>
        <v>-764566.0554059092</v>
      </c>
      <c r="I53" s="98">
        <f t="shared" ref="I53" si="35">I52-I51</f>
        <v>-2580748.4893024284</v>
      </c>
      <c r="J53" s="98">
        <f t="shared" ref="J53" si="36">J52-J51</f>
        <v>2469547.4561701007</v>
      </c>
      <c r="K53" s="98">
        <f t="shared" ref="K53" si="37">K52-K51</f>
        <v>1659090.8950375114</v>
      </c>
      <c r="L53" s="98">
        <f t="shared" ref="L53" si="38">L52-L51</f>
        <v>496431.76509291679</v>
      </c>
      <c r="M53" s="98">
        <f t="shared" ref="M53" si="39">M52-M51</f>
        <v>-784660.01676503755</v>
      </c>
      <c r="N53" s="98">
        <f t="shared" ref="N53" si="40">N52-N51</f>
        <v>54136.785173758864</v>
      </c>
      <c r="O53" s="99">
        <f t="shared" ref="O53" si="41">O52-O51</f>
        <v>1197024.9205487967</v>
      </c>
      <c r="P53" s="98">
        <f t="shared" ref="P53" si="42">P52-P51</f>
        <v>1712119.2077087946</v>
      </c>
      <c r="Q53" s="98">
        <f t="shared" ref="Q53" si="43">Q52-Q51</f>
        <v>869991.0405102279</v>
      </c>
      <c r="R53" s="98">
        <f t="shared" ref="R53" si="44">R52-R51</f>
        <v>-85411.757112486288</v>
      </c>
      <c r="S53" s="98">
        <f t="shared" ref="S53" si="45">S52-S51</f>
        <v>256224.87935948162</v>
      </c>
      <c r="T53" s="98">
        <f t="shared" ref="T53" si="46">T52-T51</f>
        <v>-189166.89677883172</v>
      </c>
      <c r="U53" s="98">
        <f t="shared" ref="U53" si="47">U52-U51</f>
        <v>-1254094.983969707</v>
      </c>
      <c r="V53" s="98">
        <f t="shared" ref="V53" si="48">V52-V51</f>
        <v>378312.90670383908</v>
      </c>
      <c r="W53" s="98">
        <f t="shared" ref="W53" si="49">W52-W51</f>
        <v>-2544422.249902999</v>
      </c>
      <c r="X53" s="98">
        <f t="shared" ref="X53" si="50">X52-X51</f>
        <v>-763305.29685267806</v>
      </c>
      <c r="Y53" s="98">
        <f t="shared" ref="Y53" si="51">Y52-Y51</f>
        <v>-2070980.5671946872</v>
      </c>
      <c r="Z53" s="98">
        <f t="shared" ref="Z53" si="52">Z52-Z51</f>
        <v>-245119.1227428671</v>
      </c>
      <c r="AA53" s="98">
        <f t="shared" ref="AA53" si="53">AA52-AA51</f>
        <v>-871114.91447507404</v>
      </c>
      <c r="AB53" s="98">
        <f t="shared" ref="AB53" si="54">AB52-AB51</f>
        <v>428315.96768506616</v>
      </c>
      <c r="AC53" s="99">
        <f t="shared" ref="AC53" si="55">AC52-AC51</f>
        <v>1574413.0712011065</v>
      </c>
      <c r="AD53" s="98">
        <f t="shared" ref="AD53" si="56">AD52-AD51</f>
        <v>1543743.3722633868</v>
      </c>
      <c r="AE53" s="98">
        <f t="shared" ref="AE53" si="57">AE52-AE51</f>
        <v>851187.04846906289</v>
      </c>
      <c r="AF53" s="98">
        <f t="shared" ref="AF53" si="58">AF52-AF51</f>
        <v>-546399.69976696558</v>
      </c>
      <c r="AG53" s="98">
        <f t="shared" ref="AG53" si="59">AG52-AG51</f>
        <v>-1469678.2208135761</v>
      </c>
      <c r="AH53" s="98">
        <f t="shared" ref="AH53" si="60">AH52-AH51</f>
        <v>-76190.482303712517</v>
      </c>
      <c r="AI53" s="98">
        <f t="shared" ref="AI53" si="61">AI52-AI51</f>
        <v>-2279027.9051513784</v>
      </c>
      <c r="AJ53" s="98">
        <f t="shared" ref="AJ53" si="62">AJ52-AJ51</f>
        <v>-2031631.1182650104</v>
      </c>
      <c r="AK53" s="98">
        <f t="shared" ref="AK53" si="63">AK52-AK51</f>
        <v>362426.96498815157</v>
      </c>
      <c r="AL53" s="98">
        <f t="shared" ref="AL53" si="64">AL52-AL51</f>
        <v>2471150.6533550341</v>
      </c>
      <c r="AM53" s="98">
        <f t="shared" ref="AM53" si="65">AM52-AM51</f>
        <v>-424273.10291431658</v>
      </c>
      <c r="AN53" s="98">
        <f t="shared" ref="AN53" si="66">AN52-AN51</f>
        <v>-365562.23847942613</v>
      </c>
      <c r="AO53" s="99">
        <f t="shared" ref="AO53" si="67">AO52-AO51</f>
        <v>1054001.5313611198</v>
      </c>
      <c r="AP53" s="98">
        <f t="shared" ref="AP53" si="68">AP52-AP51</f>
        <v>1302773.6697066817</v>
      </c>
      <c r="AQ53" s="98">
        <f t="shared" ref="AQ53" si="69">AQ52-AQ51</f>
        <v>-545474.92184675857</v>
      </c>
      <c r="AR53" s="98">
        <f t="shared" ref="AR53" si="70">AR52-AR51</f>
        <v>-173057.90905582719</v>
      </c>
      <c r="AS53" s="98">
        <f t="shared" ref="AS53" si="71">AS52-AS51</f>
        <v>-1492337.130255647</v>
      </c>
      <c r="AT53" s="98">
        <f t="shared" ref="AT53" si="72">AT52-AT51</f>
        <v>653142.90813024715</v>
      </c>
      <c r="AU53" s="98">
        <f t="shared" ref="AU53" si="73">AU52-AU51</f>
        <v>-1930543.9383880198</v>
      </c>
      <c r="AV53" s="98">
        <f t="shared" ref="AV53" si="74">AV52-AV51</f>
        <v>-1837920.5937174708</v>
      </c>
      <c r="AW53" s="98">
        <f t="shared" ref="AW53" si="75">AW52-AW51</f>
        <v>-1601177.1694477424</v>
      </c>
      <c r="AX53" s="98">
        <f t="shared" ref="AX53" si="76">AX52-AX51</f>
        <v>-1075096.5230945442</v>
      </c>
      <c r="AY53" s="98">
        <f t="shared" ref="AY53" si="77">AY52-AY51</f>
        <v>-426706.55257647857</v>
      </c>
      <c r="AZ53" s="98">
        <f t="shared" ref="AZ53" si="78">AZ52-AZ51</f>
        <v>-731428.79231581464</v>
      </c>
      <c r="BA53" s="99">
        <f t="shared" ref="BA53" si="79">BA52-BA51</f>
        <v>433204.49084386602</v>
      </c>
    </row>
    <row r="54" spans="1:53" ht="16.5" thickTop="1">
      <c r="E54" s="120"/>
      <c r="O54" s="87"/>
      <c r="AC54" s="87"/>
      <c r="AO54" s="87"/>
      <c r="BA54" s="87"/>
    </row>
    <row r="55" spans="1:53">
      <c r="A55" s="61" t="s">
        <v>272</v>
      </c>
      <c r="B55" s="61" t="s">
        <v>225</v>
      </c>
      <c r="C55" s="61" t="s">
        <v>223</v>
      </c>
      <c r="D55" s="61" t="s">
        <v>236</v>
      </c>
      <c r="E55" s="95" t="s">
        <v>185</v>
      </c>
      <c r="F55" s="102">
        <f t="shared" ref="F55:F60" si="80">F15+F25+F35</f>
        <v>82254263.808088034</v>
      </c>
      <c r="G55" s="102">
        <f t="shared" ref="G55:BA55" si="81">G15+G25+G35</f>
        <v>82254263.808088034</v>
      </c>
      <c r="H55" s="102">
        <f t="shared" si="81"/>
        <v>82254263.808088034</v>
      </c>
      <c r="I55" s="102">
        <f t="shared" si="81"/>
        <v>82254263.808088034</v>
      </c>
      <c r="J55" s="102">
        <f t="shared" si="81"/>
        <v>82254263.808088034</v>
      </c>
      <c r="K55" s="102">
        <f t="shared" si="81"/>
        <v>82254263.808088034</v>
      </c>
      <c r="L55" s="102">
        <f t="shared" si="81"/>
        <v>82254263.808088034</v>
      </c>
      <c r="M55" s="102">
        <f t="shared" si="81"/>
        <v>82254263.808088034</v>
      </c>
      <c r="N55" s="102">
        <f t="shared" si="81"/>
        <v>82254263.808088034</v>
      </c>
      <c r="O55" s="103">
        <f t="shared" si="81"/>
        <v>82254263.808088034</v>
      </c>
      <c r="P55" s="102">
        <f t="shared" si="81"/>
        <v>82254263.808088034</v>
      </c>
      <c r="Q55" s="102">
        <f t="shared" si="81"/>
        <v>82254263.808088034</v>
      </c>
      <c r="R55" s="102">
        <f t="shared" si="81"/>
        <v>82254263.808088034</v>
      </c>
      <c r="S55" s="102">
        <f t="shared" si="81"/>
        <v>85355179.808088034</v>
      </c>
      <c r="T55" s="102">
        <f t="shared" si="81"/>
        <v>82254263.808088034</v>
      </c>
      <c r="U55" s="102">
        <f t="shared" si="81"/>
        <v>85355179.808088034</v>
      </c>
      <c r="V55" s="102">
        <f t="shared" si="81"/>
        <v>85355179.808088034</v>
      </c>
      <c r="W55" s="102">
        <f t="shared" si="81"/>
        <v>85355179.808088034</v>
      </c>
      <c r="X55" s="102">
        <f t="shared" si="81"/>
        <v>85355179.808088034</v>
      </c>
      <c r="Y55" s="102">
        <f t="shared" si="81"/>
        <v>85355179.808088034</v>
      </c>
      <c r="Z55" s="102">
        <f t="shared" si="81"/>
        <v>85355179.808088034</v>
      </c>
      <c r="AA55" s="102">
        <f t="shared" si="81"/>
        <v>85355179.808088034</v>
      </c>
      <c r="AB55" s="102">
        <f t="shared" si="81"/>
        <v>85355179.808088034</v>
      </c>
      <c r="AC55" s="103">
        <f t="shared" si="81"/>
        <v>85355179.808088034</v>
      </c>
      <c r="AD55" s="102">
        <f t="shared" si="81"/>
        <v>85355179.808088034</v>
      </c>
      <c r="AE55" s="102">
        <f t="shared" si="81"/>
        <v>85355179.808088034</v>
      </c>
      <c r="AF55" s="102">
        <f t="shared" si="81"/>
        <v>85355179.808088034</v>
      </c>
      <c r="AG55" s="102">
        <f t="shared" si="81"/>
        <v>85355179.808088034</v>
      </c>
      <c r="AH55" s="102">
        <f t="shared" si="81"/>
        <v>85355179.808088034</v>
      </c>
      <c r="AI55" s="102">
        <f t="shared" si="81"/>
        <v>85355179.808088034</v>
      </c>
      <c r="AJ55" s="102">
        <f t="shared" si="81"/>
        <v>85355179.808088034</v>
      </c>
      <c r="AK55" s="102">
        <f t="shared" si="81"/>
        <v>85355179.808088034</v>
      </c>
      <c r="AL55" s="102">
        <f t="shared" si="81"/>
        <v>85355179.808088034</v>
      </c>
      <c r="AM55" s="102">
        <f t="shared" si="81"/>
        <v>85355179.808088034</v>
      </c>
      <c r="AN55" s="102">
        <f t="shared" si="81"/>
        <v>85355179.808088034</v>
      </c>
      <c r="AO55" s="103">
        <f t="shared" si="81"/>
        <v>85355179.808088034</v>
      </c>
      <c r="AP55" s="102">
        <f t="shared" si="81"/>
        <v>85355179.808088034</v>
      </c>
      <c r="AQ55" s="102">
        <f t="shared" si="81"/>
        <v>85355179.808088034</v>
      </c>
      <c r="AR55" s="102">
        <f t="shared" si="81"/>
        <v>85355179.808088034</v>
      </c>
      <c r="AS55" s="102">
        <f t="shared" si="81"/>
        <v>85355179.808088034</v>
      </c>
      <c r="AT55" s="102">
        <f t="shared" si="81"/>
        <v>85355179.808088034</v>
      </c>
      <c r="AU55" s="102">
        <f t="shared" si="81"/>
        <v>85355179.808088034</v>
      </c>
      <c r="AV55" s="102">
        <f t="shared" si="81"/>
        <v>85355179.808088034</v>
      </c>
      <c r="AW55" s="102">
        <f t="shared" si="81"/>
        <v>85355179.808088034</v>
      </c>
      <c r="AX55" s="102">
        <f t="shared" si="81"/>
        <v>85355179.808088034</v>
      </c>
      <c r="AY55" s="102">
        <f t="shared" si="81"/>
        <v>85355179.808088034</v>
      </c>
      <c r="AZ55" s="102">
        <f t="shared" si="81"/>
        <v>85355179.808088034</v>
      </c>
      <c r="BA55" s="103">
        <f t="shared" si="81"/>
        <v>85355179.808088034</v>
      </c>
    </row>
    <row r="56" spans="1:53">
      <c r="A56" s="61" t="s">
        <v>272</v>
      </c>
      <c r="B56" s="61" t="s">
        <v>225</v>
      </c>
      <c r="C56" s="61" t="s">
        <v>223</v>
      </c>
      <c r="D56" s="61" t="s">
        <v>233</v>
      </c>
      <c r="E56" s="95" t="s">
        <v>33</v>
      </c>
      <c r="F56" s="102">
        <f t="shared" si="80"/>
        <v>25356.822434314105</v>
      </c>
      <c r="G56" s="102">
        <f t="shared" ref="G56:BA56" si="82">G16+G26+G36</f>
        <v>25356.822434314105</v>
      </c>
      <c r="H56" s="102">
        <f t="shared" si="82"/>
        <v>25356.822434314105</v>
      </c>
      <c r="I56" s="102">
        <f t="shared" si="82"/>
        <v>25356.822434314105</v>
      </c>
      <c r="J56" s="102">
        <f t="shared" si="82"/>
        <v>25356.822434314105</v>
      </c>
      <c r="K56" s="102">
        <f t="shared" si="82"/>
        <v>25356.822434314105</v>
      </c>
      <c r="L56" s="102">
        <f t="shared" si="82"/>
        <v>25356.822434314105</v>
      </c>
      <c r="M56" s="102">
        <f t="shared" si="82"/>
        <v>25356.822434314105</v>
      </c>
      <c r="N56" s="102">
        <f t="shared" si="82"/>
        <v>25356.822434314105</v>
      </c>
      <c r="O56" s="103">
        <f t="shared" si="82"/>
        <v>25356.822434314105</v>
      </c>
      <c r="P56" s="102">
        <f t="shared" si="82"/>
        <v>25356.822434314105</v>
      </c>
      <c r="Q56" s="102">
        <f t="shared" si="82"/>
        <v>25356.822434314105</v>
      </c>
      <c r="R56" s="102">
        <f t="shared" si="82"/>
        <v>25356.822434314105</v>
      </c>
      <c r="S56" s="102">
        <f t="shared" si="82"/>
        <v>25356.822434314105</v>
      </c>
      <c r="T56" s="102">
        <f t="shared" si="82"/>
        <v>25356.822434314105</v>
      </c>
      <c r="U56" s="102">
        <f t="shared" si="82"/>
        <v>25356.822434314105</v>
      </c>
      <c r="V56" s="102">
        <f t="shared" si="82"/>
        <v>25356.822434314105</v>
      </c>
      <c r="W56" s="102">
        <f t="shared" si="82"/>
        <v>25356.822434314105</v>
      </c>
      <c r="X56" s="102">
        <f t="shared" si="82"/>
        <v>25356.822434314105</v>
      </c>
      <c r="Y56" s="102">
        <f t="shared" si="82"/>
        <v>25356.822434314105</v>
      </c>
      <c r="Z56" s="102">
        <f t="shared" si="82"/>
        <v>25356.822434314105</v>
      </c>
      <c r="AA56" s="102">
        <f t="shared" si="82"/>
        <v>25356.822434314105</v>
      </c>
      <c r="AB56" s="102">
        <f t="shared" si="82"/>
        <v>25356.822434314105</v>
      </c>
      <c r="AC56" s="103">
        <f t="shared" si="82"/>
        <v>25356.822434314105</v>
      </c>
      <c r="AD56" s="102">
        <f t="shared" si="82"/>
        <v>25356.822434314105</v>
      </c>
      <c r="AE56" s="102">
        <f t="shared" si="82"/>
        <v>25356.822434314105</v>
      </c>
      <c r="AF56" s="102">
        <f t="shared" si="82"/>
        <v>25356.822434314105</v>
      </c>
      <c r="AG56" s="102">
        <f t="shared" si="82"/>
        <v>25356.822434314105</v>
      </c>
      <c r="AH56" s="102">
        <f t="shared" si="82"/>
        <v>25356.822434314105</v>
      </c>
      <c r="AI56" s="102">
        <f t="shared" si="82"/>
        <v>25356.822434314105</v>
      </c>
      <c r="AJ56" s="102">
        <f t="shared" si="82"/>
        <v>25356.822434314105</v>
      </c>
      <c r="AK56" s="102">
        <f t="shared" si="82"/>
        <v>25356.822434314105</v>
      </c>
      <c r="AL56" s="102">
        <f t="shared" si="82"/>
        <v>25356.822434314105</v>
      </c>
      <c r="AM56" s="102">
        <f t="shared" si="82"/>
        <v>25356.822434314105</v>
      </c>
      <c r="AN56" s="102">
        <f t="shared" si="82"/>
        <v>25356.822434314105</v>
      </c>
      <c r="AO56" s="103">
        <f t="shared" si="82"/>
        <v>25356.822434314105</v>
      </c>
      <c r="AP56" s="102">
        <f t="shared" si="82"/>
        <v>25356.822434314105</v>
      </c>
      <c r="AQ56" s="102">
        <f t="shared" si="82"/>
        <v>25356.822434314105</v>
      </c>
      <c r="AR56" s="102">
        <f t="shared" si="82"/>
        <v>25356.822434314105</v>
      </c>
      <c r="AS56" s="102">
        <f t="shared" si="82"/>
        <v>25356.822434314105</v>
      </c>
      <c r="AT56" s="102">
        <f t="shared" si="82"/>
        <v>25356.822434314105</v>
      </c>
      <c r="AU56" s="102">
        <f t="shared" si="82"/>
        <v>25356.822434314105</v>
      </c>
      <c r="AV56" s="102">
        <f t="shared" si="82"/>
        <v>25356.822434314105</v>
      </c>
      <c r="AW56" s="102">
        <f t="shared" si="82"/>
        <v>25356.822434314105</v>
      </c>
      <c r="AX56" s="102">
        <f t="shared" si="82"/>
        <v>25356.822434314105</v>
      </c>
      <c r="AY56" s="102">
        <f t="shared" si="82"/>
        <v>25356.822434314105</v>
      </c>
      <c r="AZ56" s="102">
        <f t="shared" si="82"/>
        <v>25356.822434314105</v>
      </c>
      <c r="BA56" s="103">
        <f t="shared" si="82"/>
        <v>25356.822434314105</v>
      </c>
    </row>
    <row r="57" spans="1:53">
      <c r="A57" s="61" t="s">
        <v>272</v>
      </c>
      <c r="B57" s="61" t="s">
        <v>225</v>
      </c>
      <c r="C57" s="61" t="s">
        <v>224</v>
      </c>
      <c r="D57" s="61" t="s">
        <v>234</v>
      </c>
      <c r="E57" s="95" t="s">
        <v>34</v>
      </c>
      <c r="F57" s="102">
        <f t="shared" si="80"/>
        <v>158794275.09215021</v>
      </c>
      <c r="G57" s="102">
        <f t="shared" ref="G57:BA57" si="83">G17+G27+G37</f>
        <v>149396679.09901133</v>
      </c>
      <c r="H57" s="102">
        <f t="shared" si="83"/>
        <v>132538169.62863566</v>
      </c>
      <c r="I57" s="102">
        <f t="shared" si="83"/>
        <v>143541564.12674844</v>
      </c>
      <c r="J57" s="102">
        <f t="shared" si="83"/>
        <v>133411330.29270272</v>
      </c>
      <c r="K57" s="102">
        <f t="shared" si="83"/>
        <v>121833136.60540228</v>
      </c>
      <c r="L57" s="102">
        <f t="shared" si="83"/>
        <v>115767514.51932859</v>
      </c>
      <c r="M57" s="102">
        <f t="shared" si="83"/>
        <v>118299521.13451959</v>
      </c>
      <c r="N57" s="102">
        <f t="shared" si="83"/>
        <v>119744921.17270148</v>
      </c>
      <c r="O57" s="103">
        <f t="shared" si="83"/>
        <v>130112973.38575825</v>
      </c>
      <c r="P57" s="102">
        <f t="shared" si="83"/>
        <v>142574768.11363572</v>
      </c>
      <c r="Q57" s="102">
        <f t="shared" si="83"/>
        <v>159740696.98239762</v>
      </c>
      <c r="R57" s="102">
        <f t="shared" si="83"/>
        <v>158794275.09215021</v>
      </c>
      <c r="S57" s="102">
        <f t="shared" si="83"/>
        <v>158794275.09215021</v>
      </c>
      <c r="T57" s="102">
        <f t="shared" si="83"/>
        <v>149396679.09901133</v>
      </c>
      <c r="U57" s="102">
        <f t="shared" si="83"/>
        <v>149396679.09901133</v>
      </c>
      <c r="V57" s="102">
        <f t="shared" si="83"/>
        <v>132538169.62863566</v>
      </c>
      <c r="W57" s="102">
        <f t="shared" si="83"/>
        <v>143541564.12674844</v>
      </c>
      <c r="X57" s="102">
        <f t="shared" si="83"/>
        <v>133411330.29270272</v>
      </c>
      <c r="Y57" s="102">
        <f t="shared" si="83"/>
        <v>121833136.60540228</v>
      </c>
      <c r="Z57" s="102">
        <f t="shared" si="83"/>
        <v>115767514.51932859</v>
      </c>
      <c r="AA57" s="102">
        <f t="shared" si="83"/>
        <v>118299521.13451959</v>
      </c>
      <c r="AB57" s="102">
        <f t="shared" si="83"/>
        <v>119744921.17270148</v>
      </c>
      <c r="AC57" s="103">
        <f t="shared" si="83"/>
        <v>130112973.38575825</v>
      </c>
      <c r="AD57" s="102">
        <f t="shared" si="83"/>
        <v>142574768.11363572</v>
      </c>
      <c r="AE57" s="102">
        <f t="shared" si="83"/>
        <v>159740696.98239762</v>
      </c>
      <c r="AF57" s="102">
        <f t="shared" si="83"/>
        <v>158794275.09215021</v>
      </c>
      <c r="AG57" s="102">
        <f t="shared" si="83"/>
        <v>149396679.09901133</v>
      </c>
      <c r="AH57" s="102">
        <f t="shared" si="83"/>
        <v>132538169.62863566</v>
      </c>
      <c r="AI57" s="102">
        <f t="shared" si="83"/>
        <v>143541564.12674844</v>
      </c>
      <c r="AJ57" s="102">
        <f t="shared" si="83"/>
        <v>133411330.29270272</v>
      </c>
      <c r="AK57" s="102">
        <f t="shared" si="83"/>
        <v>121833136.60540228</v>
      </c>
      <c r="AL57" s="102">
        <f t="shared" si="83"/>
        <v>115767514.51932859</v>
      </c>
      <c r="AM57" s="102">
        <f t="shared" si="83"/>
        <v>118299521.13451959</v>
      </c>
      <c r="AN57" s="102">
        <f t="shared" si="83"/>
        <v>119744921.17270148</v>
      </c>
      <c r="AO57" s="103">
        <f t="shared" si="83"/>
        <v>130112973.38575825</v>
      </c>
      <c r="AP57" s="102">
        <f t="shared" si="83"/>
        <v>142574768.11363572</v>
      </c>
      <c r="AQ57" s="102">
        <f t="shared" si="83"/>
        <v>159740696.98239762</v>
      </c>
      <c r="AR57" s="102">
        <f t="shared" si="83"/>
        <v>158794275.09215021</v>
      </c>
      <c r="AS57" s="102">
        <f t="shared" si="83"/>
        <v>149396679.09901133</v>
      </c>
      <c r="AT57" s="102">
        <f t="shared" si="83"/>
        <v>132538169.62863566</v>
      </c>
      <c r="AU57" s="102">
        <f t="shared" si="83"/>
        <v>143541564.12674844</v>
      </c>
      <c r="AV57" s="102">
        <f t="shared" si="83"/>
        <v>133411330.29270272</v>
      </c>
      <c r="AW57" s="102">
        <f t="shared" si="83"/>
        <v>121833136.60540228</v>
      </c>
      <c r="AX57" s="102">
        <f t="shared" si="83"/>
        <v>115767514.51932859</v>
      </c>
      <c r="AY57" s="102">
        <f t="shared" si="83"/>
        <v>118299521.13451959</v>
      </c>
      <c r="AZ57" s="102">
        <f t="shared" si="83"/>
        <v>119744921.17270148</v>
      </c>
      <c r="BA57" s="103">
        <f t="shared" si="83"/>
        <v>130112973.38575825</v>
      </c>
    </row>
    <row r="58" spans="1:53">
      <c r="A58" s="61" t="s">
        <v>272</v>
      </c>
      <c r="B58" s="61" t="s">
        <v>225</v>
      </c>
      <c r="C58" s="61" t="s">
        <v>223</v>
      </c>
      <c r="D58" s="61" t="s">
        <v>234</v>
      </c>
      <c r="E58" s="95" t="s">
        <v>34</v>
      </c>
      <c r="F58" s="102">
        <f t="shared" si="80"/>
        <v>1625755550.1529918</v>
      </c>
      <c r="G58" s="102">
        <f t="shared" ref="G58:BA58" si="84">G18+G28+G38</f>
        <v>1625755550.1529918</v>
      </c>
      <c r="H58" s="102">
        <f t="shared" si="84"/>
        <v>1625755550.1529918</v>
      </c>
      <c r="I58" s="102">
        <f t="shared" si="84"/>
        <v>1625755550.1529918</v>
      </c>
      <c r="J58" s="102">
        <f t="shared" si="84"/>
        <v>1625755550.1529918</v>
      </c>
      <c r="K58" s="102">
        <f t="shared" si="84"/>
        <v>1625755550.1529918</v>
      </c>
      <c r="L58" s="102">
        <f t="shared" si="84"/>
        <v>1625755550.1529918</v>
      </c>
      <c r="M58" s="102">
        <f t="shared" si="84"/>
        <v>1625755550.1529918</v>
      </c>
      <c r="N58" s="102">
        <f t="shared" si="84"/>
        <v>1625755550.1529918</v>
      </c>
      <c r="O58" s="103">
        <f t="shared" si="84"/>
        <v>1625755550.1529918</v>
      </c>
      <c r="P58" s="102">
        <f t="shared" si="84"/>
        <v>1625755550.1529918</v>
      </c>
      <c r="Q58" s="102">
        <f t="shared" si="84"/>
        <v>1625755550.1529918</v>
      </c>
      <c r="R58" s="102">
        <f t="shared" si="84"/>
        <v>1625755550.1529918</v>
      </c>
      <c r="S58" s="102">
        <f t="shared" si="84"/>
        <v>1625755550.1529918</v>
      </c>
      <c r="T58" s="102">
        <f t="shared" si="84"/>
        <v>1625755550.1529918</v>
      </c>
      <c r="U58" s="102">
        <f t="shared" si="84"/>
        <v>1625755550.1529918</v>
      </c>
      <c r="V58" s="102">
        <f t="shared" si="84"/>
        <v>1625755550.1529918</v>
      </c>
      <c r="W58" s="102">
        <f t="shared" si="84"/>
        <v>1625755550.1529918</v>
      </c>
      <c r="X58" s="102">
        <f t="shared" si="84"/>
        <v>1625755550.1529918</v>
      </c>
      <c r="Y58" s="102">
        <f t="shared" si="84"/>
        <v>1625755550.1529918</v>
      </c>
      <c r="Z58" s="102">
        <f t="shared" si="84"/>
        <v>1625755550.1529918</v>
      </c>
      <c r="AA58" s="102">
        <f t="shared" si="84"/>
        <v>1625755550.1529918</v>
      </c>
      <c r="AB58" s="102">
        <f t="shared" si="84"/>
        <v>1625755550.1529918</v>
      </c>
      <c r="AC58" s="103">
        <f t="shared" si="84"/>
        <v>1625755550.1529918</v>
      </c>
      <c r="AD58" s="102">
        <f t="shared" si="84"/>
        <v>1625755550.1529918</v>
      </c>
      <c r="AE58" s="102">
        <f t="shared" si="84"/>
        <v>1625755550.1529918</v>
      </c>
      <c r="AF58" s="102">
        <f t="shared" si="84"/>
        <v>1625755550.1529918</v>
      </c>
      <c r="AG58" s="102">
        <f t="shared" si="84"/>
        <v>1625755550.1529918</v>
      </c>
      <c r="AH58" s="102">
        <f t="shared" si="84"/>
        <v>1625755550.1529918</v>
      </c>
      <c r="AI58" s="102">
        <f t="shared" si="84"/>
        <v>1625755550.1529918</v>
      </c>
      <c r="AJ58" s="102">
        <f t="shared" si="84"/>
        <v>1625755550.1529918</v>
      </c>
      <c r="AK58" s="102">
        <f t="shared" si="84"/>
        <v>1625755550.1529918</v>
      </c>
      <c r="AL58" s="102">
        <f t="shared" si="84"/>
        <v>1625755550.1529918</v>
      </c>
      <c r="AM58" s="102">
        <f t="shared" si="84"/>
        <v>1625755550.1529918</v>
      </c>
      <c r="AN58" s="102">
        <f t="shared" si="84"/>
        <v>1625755550.1529918</v>
      </c>
      <c r="AO58" s="103">
        <f t="shared" si="84"/>
        <v>1625755550.1529918</v>
      </c>
      <c r="AP58" s="102">
        <f t="shared" si="84"/>
        <v>1625755550.1529918</v>
      </c>
      <c r="AQ58" s="102">
        <f t="shared" si="84"/>
        <v>1625755550.1529918</v>
      </c>
      <c r="AR58" s="102">
        <f t="shared" si="84"/>
        <v>1625755550.1529918</v>
      </c>
      <c r="AS58" s="102">
        <f t="shared" si="84"/>
        <v>1625755550.1529918</v>
      </c>
      <c r="AT58" s="102">
        <f t="shared" si="84"/>
        <v>1625755550.1529918</v>
      </c>
      <c r="AU58" s="102">
        <f t="shared" si="84"/>
        <v>1625755550.1529918</v>
      </c>
      <c r="AV58" s="102">
        <f t="shared" si="84"/>
        <v>1625755550.1529918</v>
      </c>
      <c r="AW58" s="102">
        <f t="shared" si="84"/>
        <v>1625755550.1529918</v>
      </c>
      <c r="AX58" s="102">
        <f t="shared" si="84"/>
        <v>1625755550.1529918</v>
      </c>
      <c r="AY58" s="102">
        <f t="shared" si="84"/>
        <v>1625755550.1529918</v>
      </c>
      <c r="AZ58" s="102">
        <f t="shared" si="84"/>
        <v>1625755550.1529918</v>
      </c>
      <c r="BA58" s="103">
        <f t="shared" si="84"/>
        <v>1625755550.1529918</v>
      </c>
    </row>
    <row r="59" spans="1:53">
      <c r="A59" s="61" t="s">
        <v>272</v>
      </c>
      <c r="B59" s="61" t="s">
        <v>226</v>
      </c>
      <c r="C59" s="61" t="s">
        <v>224</v>
      </c>
      <c r="D59" s="61" t="s">
        <v>227</v>
      </c>
      <c r="E59" s="95" t="s">
        <v>33</v>
      </c>
      <c r="F59" s="102">
        <f t="shared" si="80"/>
        <v>3404.2325330121366</v>
      </c>
      <c r="G59" s="102">
        <f t="shared" ref="G59:BA59" si="85">G19+G29+G39</f>
        <v>22338.968909455169</v>
      </c>
      <c r="H59" s="102">
        <f t="shared" si="85"/>
        <v>25743</v>
      </c>
      <c r="I59" s="102">
        <f t="shared" si="85"/>
        <v>25748</v>
      </c>
      <c r="J59" s="102">
        <f t="shared" si="85"/>
        <v>25721</v>
      </c>
      <c r="K59" s="102">
        <f t="shared" si="85"/>
        <v>25708</v>
      </c>
      <c r="L59" s="102">
        <f t="shared" si="85"/>
        <v>25738</v>
      </c>
      <c r="M59" s="102">
        <f t="shared" si="85"/>
        <v>25755</v>
      </c>
      <c r="N59" s="102">
        <f t="shared" si="85"/>
        <v>25795</v>
      </c>
      <c r="O59" s="103">
        <f t="shared" si="85"/>
        <v>25824</v>
      </c>
      <c r="P59" s="102">
        <f t="shared" si="85"/>
        <v>25826</v>
      </c>
      <c r="Q59" s="102">
        <f t="shared" si="85"/>
        <v>25831</v>
      </c>
      <c r="R59" s="102">
        <f t="shared" si="85"/>
        <v>22020.766666666652</v>
      </c>
      <c r="S59" s="102">
        <f t="shared" si="85"/>
        <v>3797.2333333333345</v>
      </c>
      <c r="T59" s="102">
        <f t="shared" si="85"/>
        <v>3029.9666666666644</v>
      </c>
      <c r="U59" s="102">
        <f t="shared" si="85"/>
        <v>22832.033333333293</v>
      </c>
      <c r="V59" s="102">
        <f t="shared" si="85"/>
        <v>25913</v>
      </c>
      <c r="W59" s="102">
        <f t="shared" si="85"/>
        <v>25938</v>
      </c>
      <c r="X59" s="102">
        <f t="shared" si="85"/>
        <v>25945</v>
      </c>
      <c r="Y59" s="102">
        <f t="shared" si="85"/>
        <v>25985</v>
      </c>
      <c r="Z59" s="102">
        <f t="shared" si="85"/>
        <v>25980</v>
      </c>
      <c r="AA59" s="102">
        <f t="shared" si="85"/>
        <v>26041</v>
      </c>
      <c r="AB59" s="102">
        <f t="shared" si="85"/>
        <v>26083</v>
      </c>
      <c r="AC59" s="103">
        <f t="shared" si="85"/>
        <v>26105</v>
      </c>
      <c r="AD59" s="102">
        <f t="shared" si="85"/>
        <v>26138</v>
      </c>
      <c r="AE59" s="102">
        <f t="shared" si="85"/>
        <v>26173</v>
      </c>
      <c r="AF59" s="102">
        <f t="shared" si="85"/>
        <v>26185</v>
      </c>
      <c r="AG59" s="102">
        <f t="shared" si="85"/>
        <v>26182</v>
      </c>
      <c r="AH59" s="102">
        <f t="shared" si="85"/>
        <v>26198</v>
      </c>
      <c r="AI59" s="102">
        <f t="shared" si="85"/>
        <v>26216</v>
      </c>
      <c r="AJ59" s="102">
        <f t="shared" si="85"/>
        <v>26187</v>
      </c>
      <c r="AK59" s="102">
        <f t="shared" si="85"/>
        <v>26202</v>
      </c>
      <c r="AL59" s="102">
        <f t="shared" si="85"/>
        <v>26235</v>
      </c>
      <c r="AM59" s="102">
        <f t="shared" si="85"/>
        <v>26222</v>
      </c>
      <c r="AN59" s="102">
        <f t="shared" si="85"/>
        <v>26262</v>
      </c>
      <c r="AO59" s="103">
        <f t="shared" si="85"/>
        <v>26325</v>
      </c>
      <c r="AP59" s="102">
        <f t="shared" si="85"/>
        <v>26334</v>
      </c>
      <c r="AQ59" s="102">
        <f t="shared" si="85"/>
        <v>26342</v>
      </c>
      <c r="AR59" s="102">
        <f t="shared" si="85"/>
        <v>26372</v>
      </c>
      <c r="AS59" s="102">
        <f t="shared" si="85"/>
        <v>26392</v>
      </c>
      <c r="AT59" s="102">
        <f t="shared" si="85"/>
        <v>26398</v>
      </c>
      <c r="AU59" s="102">
        <f t="shared" si="85"/>
        <v>26408</v>
      </c>
      <c r="AV59" s="102">
        <f t="shared" si="85"/>
        <v>26402</v>
      </c>
      <c r="AW59" s="102">
        <f t="shared" si="85"/>
        <v>26442</v>
      </c>
      <c r="AX59" s="102">
        <f t="shared" si="85"/>
        <v>26461</v>
      </c>
      <c r="AY59" s="102">
        <f t="shared" si="85"/>
        <v>26452</v>
      </c>
      <c r="AZ59" s="102">
        <f t="shared" si="85"/>
        <v>26474</v>
      </c>
      <c r="BA59" s="103">
        <f t="shared" si="85"/>
        <v>26463</v>
      </c>
    </row>
    <row r="60" spans="1:53">
      <c r="A60" s="61" t="s">
        <v>272</v>
      </c>
      <c r="B60" s="61" t="s">
        <v>226</v>
      </c>
      <c r="C60" s="61" t="s">
        <v>224</v>
      </c>
      <c r="D60" s="61" t="s">
        <v>227</v>
      </c>
      <c r="E60" s="95" t="s">
        <v>34</v>
      </c>
      <c r="F60" s="102">
        <f t="shared" si="80"/>
        <v>23747469.866666671</v>
      </c>
      <c r="G60" s="102">
        <f t="shared" ref="G60:BA60" si="86">G20+G30+G40</f>
        <v>128464521.56666669</v>
      </c>
      <c r="H60" s="102">
        <f t="shared" si="86"/>
        <v>128368705</v>
      </c>
      <c r="I60" s="102">
        <f t="shared" si="86"/>
        <v>136043093</v>
      </c>
      <c r="J60" s="102">
        <f t="shared" si="86"/>
        <v>143926740</v>
      </c>
      <c r="K60" s="102">
        <f t="shared" si="86"/>
        <v>133638184</v>
      </c>
      <c r="L60" s="102">
        <f t="shared" si="86"/>
        <v>121132437</v>
      </c>
      <c r="M60" s="102">
        <f t="shared" si="86"/>
        <v>103130800</v>
      </c>
      <c r="N60" s="102">
        <f t="shared" si="86"/>
        <v>118863326</v>
      </c>
      <c r="O60" s="103">
        <f t="shared" si="86"/>
        <v>133711589</v>
      </c>
      <c r="P60" s="102">
        <f t="shared" si="86"/>
        <v>153759259</v>
      </c>
      <c r="Q60" s="102">
        <f t="shared" si="86"/>
        <v>170805233</v>
      </c>
      <c r="R60" s="102">
        <f t="shared" si="86"/>
        <v>136975613.34714952</v>
      </c>
      <c r="S60" s="102">
        <f t="shared" si="86"/>
        <v>28690283.160730068</v>
      </c>
      <c r="T60" s="102">
        <f t="shared" si="86"/>
        <v>16797848.78451458</v>
      </c>
      <c r="U60" s="102">
        <f t="shared" si="86"/>
        <v>123953778.79530688</v>
      </c>
      <c r="V60" s="102">
        <f t="shared" si="86"/>
        <v>135792209</v>
      </c>
      <c r="W60" s="102">
        <f t="shared" si="86"/>
        <v>138991789</v>
      </c>
      <c r="X60" s="102">
        <f t="shared" si="86"/>
        <v>134761848</v>
      </c>
      <c r="Y60" s="102">
        <f t="shared" si="86"/>
        <v>119482802</v>
      </c>
      <c r="Z60" s="102">
        <f t="shared" si="86"/>
        <v>113909776</v>
      </c>
      <c r="AA60" s="102">
        <f t="shared" si="86"/>
        <v>106445081</v>
      </c>
      <c r="AB60" s="102">
        <f t="shared" si="86"/>
        <v>126604730</v>
      </c>
      <c r="AC60" s="103">
        <f t="shared" si="86"/>
        <v>142552952</v>
      </c>
      <c r="AD60" s="102">
        <f t="shared" si="86"/>
        <v>157634168</v>
      </c>
      <c r="AE60" s="102">
        <f t="shared" si="86"/>
        <v>171172112</v>
      </c>
      <c r="AF60" s="102">
        <f t="shared" si="86"/>
        <v>166185694</v>
      </c>
      <c r="AG60" s="102">
        <f t="shared" si="86"/>
        <v>147883831</v>
      </c>
      <c r="AH60" s="102">
        <f t="shared" si="86"/>
        <v>133483912</v>
      </c>
      <c r="AI60" s="102">
        <f t="shared" si="86"/>
        <v>142125175</v>
      </c>
      <c r="AJ60" s="102">
        <f t="shared" si="86"/>
        <v>127291012</v>
      </c>
      <c r="AK60" s="102">
        <f t="shared" si="86"/>
        <v>127413661</v>
      </c>
      <c r="AL60" s="102">
        <f t="shared" si="86"/>
        <v>122487215</v>
      </c>
      <c r="AM60" s="102">
        <f t="shared" si="86"/>
        <v>113519880</v>
      </c>
      <c r="AN60" s="102">
        <f t="shared" si="86"/>
        <v>118986967</v>
      </c>
      <c r="AO60" s="103">
        <f t="shared" si="86"/>
        <v>133096842</v>
      </c>
      <c r="AP60" s="102">
        <f t="shared" si="86"/>
        <v>160038174</v>
      </c>
      <c r="AQ60" s="102">
        <f t="shared" si="86"/>
        <v>160738676</v>
      </c>
      <c r="AR60" s="102">
        <f t="shared" si="86"/>
        <v>168572104</v>
      </c>
      <c r="AS60" s="102">
        <f t="shared" si="86"/>
        <v>140472241</v>
      </c>
      <c r="AT60" s="102">
        <f t="shared" si="86"/>
        <v>134414693</v>
      </c>
      <c r="AU60" s="102">
        <f t="shared" si="86"/>
        <v>141003509</v>
      </c>
      <c r="AV60" s="102">
        <f t="shared" si="86"/>
        <v>133766653</v>
      </c>
      <c r="AW60" s="102">
        <f t="shared" si="86"/>
        <v>126613549</v>
      </c>
      <c r="AX60" s="102">
        <f t="shared" si="86"/>
        <v>114966072</v>
      </c>
      <c r="AY60" s="102">
        <f t="shared" si="86"/>
        <v>110871258</v>
      </c>
      <c r="AZ60" s="102">
        <f t="shared" si="86"/>
        <v>112415269</v>
      </c>
      <c r="BA60" s="103">
        <f t="shared" si="86"/>
        <v>124843283</v>
      </c>
    </row>
    <row r="61" spans="1:53">
      <c r="A61" s="61" t="s">
        <v>272</v>
      </c>
      <c r="B61" s="61" t="s">
        <v>226</v>
      </c>
      <c r="C61" s="61" t="s">
        <v>224</v>
      </c>
      <c r="D61" s="61" t="s">
        <v>236</v>
      </c>
      <c r="E61" s="95" t="s">
        <v>185</v>
      </c>
      <c r="F61" s="3">
        <f t="shared" ref="F61:BA61" si="87">F55/F56*F57/F58*F59</f>
        <v>1078604.9369135653</v>
      </c>
      <c r="G61" s="3">
        <f t="shared" si="87"/>
        <v>6659052.0940301903</v>
      </c>
      <c r="H61" s="3">
        <f t="shared" si="87"/>
        <v>6807826.362217241</v>
      </c>
      <c r="I61" s="3">
        <f t="shared" si="87"/>
        <v>7374448.0357414344</v>
      </c>
      <c r="J61" s="3">
        <f t="shared" si="87"/>
        <v>6846819.975609147</v>
      </c>
      <c r="K61" s="3">
        <f t="shared" si="87"/>
        <v>6249453.795315153</v>
      </c>
      <c r="L61" s="3">
        <f t="shared" si="87"/>
        <v>5945246.2926029926</v>
      </c>
      <c r="M61" s="3">
        <f t="shared" si="87"/>
        <v>6079290.3473691354</v>
      </c>
      <c r="N61" s="3">
        <f t="shared" si="87"/>
        <v>6163125.0489662215</v>
      </c>
      <c r="O61" s="78">
        <f t="shared" si="87"/>
        <v>6704284.8717725147</v>
      </c>
      <c r="P61" s="3">
        <f t="shared" si="87"/>
        <v>7346968.2925553005</v>
      </c>
      <c r="Q61" s="3">
        <f t="shared" si="87"/>
        <v>8233133.1558979368</v>
      </c>
      <c r="R61" s="3">
        <f t="shared" si="87"/>
        <v>6977110.8204151709</v>
      </c>
      <c r="S61" s="3">
        <f t="shared" si="87"/>
        <v>1248480.985666614</v>
      </c>
      <c r="T61" s="3">
        <f t="shared" si="87"/>
        <v>903206.67700864014</v>
      </c>
      <c r="U61" s="3">
        <f t="shared" si="87"/>
        <v>7062611.8764434503</v>
      </c>
      <c r="V61" s="3">
        <f t="shared" si="87"/>
        <v>7111127.5822930885</v>
      </c>
      <c r="W61" s="3">
        <f t="shared" si="87"/>
        <v>7708927.601787162</v>
      </c>
      <c r="X61" s="3">
        <f t="shared" si="87"/>
        <v>7166815.0421744278</v>
      </c>
      <c r="Y61" s="3">
        <f t="shared" si="87"/>
        <v>6554928.4160102922</v>
      </c>
      <c r="Z61" s="3">
        <f t="shared" si="87"/>
        <v>6227384.2339550043</v>
      </c>
      <c r="AA61" s="3">
        <f t="shared" si="87"/>
        <v>6378527.775480805</v>
      </c>
      <c r="AB61" s="3">
        <f t="shared" si="87"/>
        <v>6466874.7646145457</v>
      </c>
      <c r="AC61" s="78">
        <f t="shared" si="87"/>
        <v>7032732.6177373733</v>
      </c>
      <c r="AD61" s="3">
        <f t="shared" si="87"/>
        <v>7716046.4670026312</v>
      </c>
      <c r="AE61" s="3">
        <f t="shared" si="87"/>
        <v>8656630.6302652676</v>
      </c>
      <c r="AF61" s="3">
        <f t="shared" si="87"/>
        <v>8609287.799805196</v>
      </c>
      <c r="AG61" s="3">
        <f t="shared" si="87"/>
        <v>8098853.9850754747</v>
      </c>
      <c r="AH61" s="3">
        <f t="shared" si="87"/>
        <v>7189338.1855020393</v>
      </c>
      <c r="AI61" s="3">
        <f t="shared" si="87"/>
        <v>7791550.8523576306</v>
      </c>
      <c r="AJ61" s="3">
        <f t="shared" si="87"/>
        <v>7233662.9604710629</v>
      </c>
      <c r="AK61" s="3">
        <f t="shared" si="87"/>
        <v>6609668.4378026426</v>
      </c>
      <c r="AL61" s="3">
        <f t="shared" si="87"/>
        <v>6288507.5203159945</v>
      </c>
      <c r="AM61" s="3">
        <f t="shared" si="87"/>
        <v>6422862.22989354</v>
      </c>
      <c r="AN61" s="3">
        <f t="shared" si="87"/>
        <v>6511255.034632029</v>
      </c>
      <c r="AO61" s="78">
        <f t="shared" si="87"/>
        <v>7092001.0021810522</v>
      </c>
      <c r="AP61" s="3">
        <f t="shared" si="87"/>
        <v>7773906.4833593732</v>
      </c>
      <c r="AQ61" s="3">
        <f t="shared" si="87"/>
        <v>8712526.8048159424</v>
      </c>
      <c r="AR61" s="3">
        <f t="shared" si="87"/>
        <v>8670770.9702678099</v>
      </c>
      <c r="AS61" s="3">
        <f t="shared" si="87"/>
        <v>8163813.0919758584</v>
      </c>
      <c r="AT61" s="3">
        <f t="shared" si="87"/>
        <v>7244222.8193328818</v>
      </c>
      <c r="AU61" s="3">
        <f t="shared" si="87"/>
        <v>7848614.3923199689</v>
      </c>
      <c r="AV61" s="3">
        <f t="shared" si="87"/>
        <v>7293052.6399494791</v>
      </c>
      <c r="AW61" s="3">
        <f t="shared" si="87"/>
        <v>6670210.3973886529</v>
      </c>
      <c r="AX61" s="3">
        <f t="shared" si="87"/>
        <v>6342679.5309731858</v>
      </c>
      <c r="AY61" s="3">
        <f t="shared" si="87"/>
        <v>6479198.8294235338</v>
      </c>
      <c r="AZ61" s="3">
        <f t="shared" si="87"/>
        <v>6563817.142138768</v>
      </c>
      <c r="BA61" s="78">
        <f t="shared" si="87"/>
        <v>7129178.4433320863</v>
      </c>
    </row>
    <row r="62" spans="1:53">
      <c r="A62" s="61" t="s">
        <v>272</v>
      </c>
      <c r="B62" s="61" t="s">
        <v>226</v>
      </c>
      <c r="C62" s="61" t="s">
        <v>224</v>
      </c>
      <c r="D62" s="61" t="s">
        <v>235</v>
      </c>
      <c r="E62" s="95" t="s">
        <v>185</v>
      </c>
      <c r="F62" s="58">
        <f t="shared" ref="F62:BA62" si="88">F55/F58*F60</f>
        <v>1201490.9935282727</v>
      </c>
      <c r="G62" s="58">
        <f t="shared" si="88"/>
        <v>6499596.2313830219</v>
      </c>
      <c r="H62" s="58">
        <f t="shared" si="88"/>
        <v>6494748.4415962696</v>
      </c>
      <c r="I62" s="58">
        <f t="shared" si="88"/>
        <v>6883030.1454835618</v>
      </c>
      <c r="J62" s="58">
        <f t="shared" si="88"/>
        <v>7281899.200580325</v>
      </c>
      <c r="K62" s="58">
        <f t="shared" si="88"/>
        <v>6761355.0146178976</v>
      </c>
      <c r="L62" s="58">
        <f t="shared" si="88"/>
        <v>6128633.1932109799</v>
      </c>
      <c r="M62" s="58">
        <f t="shared" si="88"/>
        <v>5217849.6509766662</v>
      </c>
      <c r="N62" s="58">
        <f t="shared" si="88"/>
        <v>6013828.6921368362</v>
      </c>
      <c r="O62" s="79">
        <f t="shared" si="88"/>
        <v>6765068.9027447226</v>
      </c>
      <c r="P62" s="58">
        <f t="shared" si="88"/>
        <v>7779370.429663891</v>
      </c>
      <c r="Q62" s="58">
        <f t="shared" si="88"/>
        <v>8641802.6951603014</v>
      </c>
      <c r="R62" s="58">
        <f t="shared" si="88"/>
        <v>6930210.5316330222</v>
      </c>
      <c r="S62" s="58">
        <f t="shared" si="88"/>
        <v>1506293.0449160237</v>
      </c>
      <c r="T62" s="58">
        <f t="shared" si="88"/>
        <v>849878.49815417128</v>
      </c>
      <c r="U62" s="58">
        <f t="shared" si="88"/>
        <v>6507803.1417267788</v>
      </c>
      <c r="V62" s="58">
        <f t="shared" si="88"/>
        <v>7129342.6706381161</v>
      </c>
      <c r="W62" s="58">
        <f t="shared" si="88"/>
        <v>7297326.5512311505</v>
      </c>
      <c r="X62" s="58">
        <f t="shared" si="88"/>
        <v>7075246.8083087737</v>
      </c>
      <c r="Y62" s="58">
        <f t="shared" si="88"/>
        <v>6273068.5727780247</v>
      </c>
      <c r="Z62" s="58">
        <f t="shared" si="88"/>
        <v>5980474.3778756084</v>
      </c>
      <c r="AA62" s="58">
        <f t="shared" si="88"/>
        <v>5588564.0541633032</v>
      </c>
      <c r="AB62" s="58">
        <f t="shared" si="88"/>
        <v>6646982.9936533226</v>
      </c>
      <c r="AC62" s="79">
        <f t="shared" si="88"/>
        <v>7484294.209537656</v>
      </c>
      <c r="AD62" s="58">
        <f t="shared" si="88"/>
        <v>8276086.0033798954</v>
      </c>
      <c r="AE62" s="58">
        <f t="shared" si="88"/>
        <v>8986853.15668476</v>
      </c>
      <c r="AF62" s="58">
        <f t="shared" si="88"/>
        <v>8725056.9690917153</v>
      </c>
      <c r="AG62" s="58">
        <f t="shared" si="88"/>
        <v>7764175.2381076282</v>
      </c>
      <c r="AH62" s="58">
        <f t="shared" si="88"/>
        <v>7008152.7995858975</v>
      </c>
      <c r="AI62" s="58">
        <f t="shared" si="88"/>
        <v>7461835.1241300572</v>
      </c>
      <c r="AJ62" s="58">
        <f t="shared" si="88"/>
        <v>6683014.0707137957</v>
      </c>
      <c r="AK62" s="58">
        <f t="shared" si="88"/>
        <v>6689453.3705502916</v>
      </c>
      <c r="AL62" s="58">
        <f t="shared" si="88"/>
        <v>6430805.824118563</v>
      </c>
      <c r="AM62" s="58">
        <f t="shared" si="88"/>
        <v>5960004.1151824733</v>
      </c>
      <c r="AN62" s="58">
        <f t="shared" si="88"/>
        <v>6247036.3162212744</v>
      </c>
      <c r="AO62" s="79">
        <f t="shared" si="88"/>
        <v>6987830.9071309045</v>
      </c>
      <c r="AP62" s="58">
        <f t="shared" si="88"/>
        <v>8402300.7743338756</v>
      </c>
      <c r="AQ62" s="58">
        <f t="shared" si="88"/>
        <v>8439078.427751882</v>
      </c>
      <c r="AR62" s="58">
        <f t="shared" si="88"/>
        <v>8850347.9174305666</v>
      </c>
      <c r="AS62" s="58">
        <f t="shared" si="88"/>
        <v>7375053.0253282869</v>
      </c>
      <c r="AT62" s="58">
        <f t="shared" si="88"/>
        <v>7057020.5273383725</v>
      </c>
      <c r="AU62" s="58">
        <f t="shared" si="88"/>
        <v>7402945.5800620019</v>
      </c>
      <c r="AV62" s="58">
        <f t="shared" si="88"/>
        <v>7022997.2261614967</v>
      </c>
      <c r="AW62" s="58">
        <f t="shared" si="88"/>
        <v>6647446.0074998112</v>
      </c>
      <c r="AX62" s="58">
        <f t="shared" si="88"/>
        <v>6035931.8757768637</v>
      </c>
      <c r="AY62" s="58">
        <f t="shared" si="88"/>
        <v>5820946.5508196251</v>
      </c>
      <c r="AZ62" s="58">
        <f t="shared" si="88"/>
        <v>5902009.9902267754</v>
      </c>
      <c r="BA62" s="79">
        <f t="shared" si="88"/>
        <v>6554503.761216891</v>
      </c>
    </row>
    <row r="63" spans="1:53" ht="16.5" thickBot="1">
      <c r="A63" s="96" t="s">
        <v>272</v>
      </c>
      <c r="B63" s="96" t="s">
        <v>226</v>
      </c>
      <c r="C63" s="96" t="s">
        <v>224</v>
      </c>
      <c r="D63" s="96" t="s">
        <v>6</v>
      </c>
      <c r="E63" s="97" t="s">
        <v>185</v>
      </c>
      <c r="F63" s="98">
        <f>F62-F61</f>
        <v>122886.05661470746</v>
      </c>
      <c r="G63" s="98">
        <f t="shared" ref="G63:BA63" si="89">G62-G61</f>
        <v>-159455.86264716834</v>
      </c>
      <c r="H63" s="98">
        <f t="shared" si="89"/>
        <v>-313077.92062097136</v>
      </c>
      <c r="I63" s="98">
        <f t="shared" si="89"/>
        <v>-491417.89025787264</v>
      </c>
      <c r="J63" s="98">
        <f t="shared" si="89"/>
        <v>435079.22497117799</v>
      </c>
      <c r="K63" s="98">
        <f t="shared" si="89"/>
        <v>511901.2193027446</v>
      </c>
      <c r="L63" s="98">
        <f t="shared" si="89"/>
        <v>183386.90060798731</v>
      </c>
      <c r="M63" s="98">
        <f t="shared" si="89"/>
        <v>-861440.69639246911</v>
      </c>
      <c r="N63" s="98">
        <f t="shared" si="89"/>
        <v>-149296.35682938527</v>
      </c>
      <c r="O63" s="99">
        <f t="shared" si="89"/>
        <v>60784.030972207896</v>
      </c>
      <c r="P63" s="98">
        <f t="shared" si="89"/>
        <v>432402.13710859045</v>
      </c>
      <c r="Q63" s="98">
        <f t="shared" si="89"/>
        <v>408669.53926236462</v>
      </c>
      <c r="R63" s="98">
        <f t="shared" si="89"/>
        <v>-46900.288782148622</v>
      </c>
      <c r="S63" s="98">
        <f t="shared" si="89"/>
        <v>257812.05924940971</v>
      </c>
      <c r="T63" s="98">
        <f t="shared" si="89"/>
        <v>-53328.178854468861</v>
      </c>
      <c r="U63" s="98">
        <f t="shared" si="89"/>
        <v>-554808.73471667152</v>
      </c>
      <c r="V63" s="98">
        <f t="shared" si="89"/>
        <v>18215.088345027529</v>
      </c>
      <c r="W63" s="98">
        <f t="shared" si="89"/>
        <v>-411601.0505560115</v>
      </c>
      <c r="X63" s="98">
        <f t="shared" si="89"/>
        <v>-91568.233865654096</v>
      </c>
      <c r="Y63" s="98">
        <f t="shared" si="89"/>
        <v>-281859.84323226754</v>
      </c>
      <c r="Z63" s="98">
        <f t="shared" si="89"/>
        <v>-246909.85607939586</v>
      </c>
      <c r="AA63" s="98">
        <f t="shared" si="89"/>
        <v>-789963.72131750174</v>
      </c>
      <c r="AB63" s="98">
        <f t="shared" si="89"/>
        <v>180108.22903877683</v>
      </c>
      <c r="AC63" s="99">
        <f t="shared" si="89"/>
        <v>451561.59180028271</v>
      </c>
      <c r="AD63" s="98">
        <f t="shared" si="89"/>
        <v>560039.53637726419</v>
      </c>
      <c r="AE63" s="98">
        <f t="shared" si="89"/>
        <v>330222.52641949244</v>
      </c>
      <c r="AF63" s="98">
        <f t="shared" si="89"/>
        <v>115769.16928651929</v>
      </c>
      <c r="AG63" s="98">
        <f t="shared" si="89"/>
        <v>-334678.74696784653</v>
      </c>
      <c r="AH63" s="98">
        <f t="shared" si="89"/>
        <v>-181185.38591614179</v>
      </c>
      <c r="AI63" s="98">
        <f t="shared" si="89"/>
        <v>-329715.72822757345</v>
      </c>
      <c r="AJ63" s="98">
        <f t="shared" si="89"/>
        <v>-550648.8897572672</v>
      </c>
      <c r="AK63" s="98">
        <f t="shared" si="89"/>
        <v>79784.932747649029</v>
      </c>
      <c r="AL63" s="98">
        <f t="shared" si="89"/>
        <v>142298.30380256847</v>
      </c>
      <c r="AM63" s="98">
        <f t="shared" si="89"/>
        <v>-462858.11471106671</v>
      </c>
      <c r="AN63" s="98">
        <f t="shared" si="89"/>
        <v>-264218.71841075458</v>
      </c>
      <c r="AO63" s="99">
        <f t="shared" si="89"/>
        <v>-104170.09505014773</v>
      </c>
      <c r="AP63" s="98">
        <f t="shared" si="89"/>
        <v>628394.29097450245</v>
      </c>
      <c r="AQ63" s="98">
        <f t="shared" si="89"/>
        <v>-273448.37706406042</v>
      </c>
      <c r="AR63" s="98">
        <f t="shared" si="89"/>
        <v>179576.9471627567</v>
      </c>
      <c r="AS63" s="98">
        <f t="shared" si="89"/>
        <v>-788760.06664757151</v>
      </c>
      <c r="AT63" s="98">
        <f t="shared" si="89"/>
        <v>-187202.29199450929</v>
      </c>
      <c r="AU63" s="98">
        <f t="shared" si="89"/>
        <v>-445668.81225796696</v>
      </c>
      <c r="AV63" s="98">
        <f t="shared" si="89"/>
        <v>-270055.41378798243</v>
      </c>
      <c r="AW63" s="98">
        <f t="shared" si="89"/>
        <v>-22764.389888841659</v>
      </c>
      <c r="AX63" s="98">
        <f t="shared" si="89"/>
        <v>-306747.65519632213</v>
      </c>
      <c r="AY63" s="98">
        <f t="shared" si="89"/>
        <v>-658252.27860390861</v>
      </c>
      <c r="AZ63" s="98">
        <f t="shared" si="89"/>
        <v>-661807.15191199258</v>
      </c>
      <c r="BA63" s="99">
        <f t="shared" si="89"/>
        <v>-574674.68211519532</v>
      </c>
    </row>
    <row r="64" spans="1:53" ht="16.5" thickTop="1">
      <c r="E64" s="120"/>
      <c r="O64" s="87"/>
      <c r="AC64" s="87"/>
      <c r="AO64" s="87"/>
      <c r="BA64" s="87"/>
    </row>
    <row r="65" spans="1:53">
      <c r="A65" s="61" t="s">
        <v>271</v>
      </c>
      <c r="B65" s="61" t="s">
        <v>225</v>
      </c>
      <c r="C65" s="61" t="s">
        <v>223</v>
      </c>
      <c r="D65" s="61" t="s">
        <v>236</v>
      </c>
      <c r="E65" s="95" t="s">
        <v>185</v>
      </c>
      <c r="F65" s="102">
        <f t="shared" ref="F65:F70" si="90">F15+F25</f>
        <v>73182775.250549778</v>
      </c>
      <c r="G65" s="102">
        <f t="shared" ref="G65:BA65" si="91">G15+G25</f>
        <v>73182775.250549778</v>
      </c>
      <c r="H65" s="102">
        <f t="shared" si="91"/>
        <v>73182775.250549778</v>
      </c>
      <c r="I65" s="102">
        <f t="shared" si="91"/>
        <v>73182775.250549778</v>
      </c>
      <c r="J65" s="102">
        <f t="shared" si="91"/>
        <v>73182775.250549778</v>
      </c>
      <c r="K65" s="102">
        <f t="shared" si="91"/>
        <v>73182775.250549778</v>
      </c>
      <c r="L65" s="102">
        <f t="shared" si="91"/>
        <v>73182775.250549778</v>
      </c>
      <c r="M65" s="102">
        <f t="shared" si="91"/>
        <v>73182775.250549778</v>
      </c>
      <c r="N65" s="102">
        <f t="shared" si="91"/>
        <v>73182775.250549778</v>
      </c>
      <c r="O65" s="103">
        <f t="shared" si="91"/>
        <v>73182775.250549778</v>
      </c>
      <c r="P65" s="102">
        <f t="shared" si="91"/>
        <v>73182775.250549778</v>
      </c>
      <c r="Q65" s="102">
        <f t="shared" si="91"/>
        <v>73182775.250549778</v>
      </c>
      <c r="R65" s="102">
        <f t="shared" si="91"/>
        <v>73182775.250549778</v>
      </c>
      <c r="S65" s="102">
        <f t="shared" si="91"/>
        <v>75963580.250549778</v>
      </c>
      <c r="T65" s="102">
        <f t="shared" si="91"/>
        <v>73182775.250549778</v>
      </c>
      <c r="U65" s="102">
        <f t="shared" si="91"/>
        <v>75963580.250549778</v>
      </c>
      <c r="V65" s="102">
        <f t="shared" si="91"/>
        <v>75963580.250549778</v>
      </c>
      <c r="W65" s="102">
        <f t="shared" si="91"/>
        <v>75963580.250549778</v>
      </c>
      <c r="X65" s="102">
        <f t="shared" si="91"/>
        <v>75963580.250549778</v>
      </c>
      <c r="Y65" s="102">
        <f t="shared" si="91"/>
        <v>75963580.250549778</v>
      </c>
      <c r="Z65" s="102">
        <f t="shared" si="91"/>
        <v>75963580.250549778</v>
      </c>
      <c r="AA65" s="102">
        <f t="shared" si="91"/>
        <v>75963580.250549778</v>
      </c>
      <c r="AB65" s="102">
        <f t="shared" si="91"/>
        <v>75963580.250549778</v>
      </c>
      <c r="AC65" s="103">
        <f t="shared" si="91"/>
        <v>75963580.250549778</v>
      </c>
      <c r="AD65" s="102">
        <f t="shared" si="91"/>
        <v>75963580.250549778</v>
      </c>
      <c r="AE65" s="102">
        <f t="shared" si="91"/>
        <v>75963580.250549778</v>
      </c>
      <c r="AF65" s="102">
        <f t="shared" si="91"/>
        <v>75963580.250549778</v>
      </c>
      <c r="AG65" s="102">
        <f t="shared" si="91"/>
        <v>75963580.250549778</v>
      </c>
      <c r="AH65" s="102">
        <f t="shared" si="91"/>
        <v>75963580.250549778</v>
      </c>
      <c r="AI65" s="102">
        <f t="shared" si="91"/>
        <v>75963580.250549778</v>
      </c>
      <c r="AJ65" s="102">
        <f t="shared" si="91"/>
        <v>75963580.250549778</v>
      </c>
      <c r="AK65" s="102">
        <f t="shared" si="91"/>
        <v>75963580.250549778</v>
      </c>
      <c r="AL65" s="102">
        <f t="shared" si="91"/>
        <v>75963580.250549778</v>
      </c>
      <c r="AM65" s="102">
        <f t="shared" si="91"/>
        <v>75963580.250549778</v>
      </c>
      <c r="AN65" s="102">
        <f t="shared" si="91"/>
        <v>75963580.250549778</v>
      </c>
      <c r="AO65" s="103">
        <f t="shared" si="91"/>
        <v>75963580.250549778</v>
      </c>
      <c r="AP65" s="102">
        <f t="shared" si="91"/>
        <v>75963580.250549778</v>
      </c>
      <c r="AQ65" s="102">
        <f t="shared" si="91"/>
        <v>75963580.250549778</v>
      </c>
      <c r="AR65" s="102">
        <f t="shared" si="91"/>
        <v>75963580.250549778</v>
      </c>
      <c r="AS65" s="102">
        <f t="shared" si="91"/>
        <v>75963580.250549778</v>
      </c>
      <c r="AT65" s="102">
        <f t="shared" si="91"/>
        <v>75963580.250549778</v>
      </c>
      <c r="AU65" s="102">
        <f t="shared" si="91"/>
        <v>75963580.250549778</v>
      </c>
      <c r="AV65" s="102">
        <f t="shared" si="91"/>
        <v>75963580.250549778</v>
      </c>
      <c r="AW65" s="102">
        <f t="shared" si="91"/>
        <v>75963580.250549778</v>
      </c>
      <c r="AX65" s="102">
        <f t="shared" si="91"/>
        <v>75963580.250549778</v>
      </c>
      <c r="AY65" s="102">
        <f t="shared" si="91"/>
        <v>75963580.250549778</v>
      </c>
      <c r="AZ65" s="102">
        <f t="shared" si="91"/>
        <v>75963580.250549778</v>
      </c>
      <c r="BA65" s="103">
        <f t="shared" si="91"/>
        <v>75963580.250549778</v>
      </c>
    </row>
    <row r="66" spans="1:53">
      <c r="A66" s="61" t="s">
        <v>271</v>
      </c>
      <c r="B66" s="61" t="s">
        <v>225</v>
      </c>
      <c r="C66" s="61" t="s">
        <v>223</v>
      </c>
      <c r="D66" s="61" t="s">
        <v>233</v>
      </c>
      <c r="E66" s="95" t="s">
        <v>33</v>
      </c>
      <c r="F66" s="102">
        <f t="shared" si="90"/>
        <v>20131.894570104709</v>
      </c>
      <c r="G66" s="102">
        <f t="shared" ref="G66:BA66" si="92">G16+G26</f>
        <v>20131.894570104709</v>
      </c>
      <c r="H66" s="102">
        <f t="shared" si="92"/>
        <v>20131.894570104709</v>
      </c>
      <c r="I66" s="102">
        <f t="shared" si="92"/>
        <v>20131.894570104709</v>
      </c>
      <c r="J66" s="102">
        <f t="shared" si="92"/>
        <v>20131.894570104709</v>
      </c>
      <c r="K66" s="102">
        <f t="shared" si="92"/>
        <v>20131.894570104709</v>
      </c>
      <c r="L66" s="102">
        <f t="shared" si="92"/>
        <v>20131.894570104709</v>
      </c>
      <c r="M66" s="102">
        <f t="shared" si="92"/>
        <v>20131.894570104709</v>
      </c>
      <c r="N66" s="102">
        <f t="shared" si="92"/>
        <v>20131.894570104709</v>
      </c>
      <c r="O66" s="103">
        <f t="shared" si="92"/>
        <v>20131.894570104709</v>
      </c>
      <c r="P66" s="102">
        <f t="shared" si="92"/>
        <v>20131.894570104709</v>
      </c>
      <c r="Q66" s="102">
        <f t="shared" si="92"/>
        <v>20131.894570104709</v>
      </c>
      <c r="R66" s="102">
        <f t="shared" si="92"/>
        <v>20131.894570104709</v>
      </c>
      <c r="S66" s="102">
        <f t="shared" si="92"/>
        <v>20131.894570104709</v>
      </c>
      <c r="T66" s="102">
        <f t="shared" si="92"/>
        <v>20131.894570104709</v>
      </c>
      <c r="U66" s="102">
        <f t="shared" si="92"/>
        <v>20131.894570104709</v>
      </c>
      <c r="V66" s="102">
        <f t="shared" si="92"/>
        <v>20131.894570104709</v>
      </c>
      <c r="W66" s="102">
        <f t="shared" si="92"/>
        <v>20131.894570104709</v>
      </c>
      <c r="X66" s="102">
        <f t="shared" si="92"/>
        <v>20131.894570104709</v>
      </c>
      <c r="Y66" s="102">
        <f t="shared" si="92"/>
        <v>20131.894570104709</v>
      </c>
      <c r="Z66" s="102">
        <f t="shared" si="92"/>
        <v>20131.894570104709</v>
      </c>
      <c r="AA66" s="102">
        <f t="shared" si="92"/>
        <v>20131.894570104709</v>
      </c>
      <c r="AB66" s="102">
        <f t="shared" si="92"/>
        <v>20131.894570104709</v>
      </c>
      <c r="AC66" s="103">
        <f t="shared" si="92"/>
        <v>20131.894570104709</v>
      </c>
      <c r="AD66" s="102">
        <f t="shared" si="92"/>
        <v>20131.894570104709</v>
      </c>
      <c r="AE66" s="102">
        <f t="shared" si="92"/>
        <v>20131.894570104709</v>
      </c>
      <c r="AF66" s="102">
        <f t="shared" si="92"/>
        <v>20131.894570104709</v>
      </c>
      <c r="AG66" s="102">
        <f t="shared" si="92"/>
        <v>20131.894570104709</v>
      </c>
      <c r="AH66" s="102">
        <f t="shared" si="92"/>
        <v>20131.894570104709</v>
      </c>
      <c r="AI66" s="102">
        <f t="shared" si="92"/>
        <v>20131.894570104709</v>
      </c>
      <c r="AJ66" s="102">
        <f t="shared" si="92"/>
        <v>20131.894570104709</v>
      </c>
      <c r="AK66" s="102">
        <f t="shared" si="92"/>
        <v>20131.894570104709</v>
      </c>
      <c r="AL66" s="102">
        <f t="shared" si="92"/>
        <v>20131.894570104709</v>
      </c>
      <c r="AM66" s="102">
        <f t="shared" si="92"/>
        <v>20131.894570104709</v>
      </c>
      <c r="AN66" s="102">
        <f t="shared" si="92"/>
        <v>20131.894570104709</v>
      </c>
      <c r="AO66" s="103">
        <f t="shared" si="92"/>
        <v>20131.894570104709</v>
      </c>
      <c r="AP66" s="102">
        <f t="shared" si="92"/>
        <v>20131.894570104709</v>
      </c>
      <c r="AQ66" s="102">
        <f t="shared" si="92"/>
        <v>20131.894570104709</v>
      </c>
      <c r="AR66" s="102">
        <f t="shared" si="92"/>
        <v>20131.894570104709</v>
      </c>
      <c r="AS66" s="102">
        <f t="shared" si="92"/>
        <v>20131.894570104709</v>
      </c>
      <c r="AT66" s="102">
        <f t="shared" si="92"/>
        <v>20131.894570104709</v>
      </c>
      <c r="AU66" s="102">
        <f t="shared" si="92"/>
        <v>20131.894570104709</v>
      </c>
      <c r="AV66" s="102">
        <f t="shared" si="92"/>
        <v>20131.894570104709</v>
      </c>
      <c r="AW66" s="102">
        <f t="shared" si="92"/>
        <v>20131.894570104709</v>
      </c>
      <c r="AX66" s="102">
        <f t="shared" si="92"/>
        <v>20131.894570104709</v>
      </c>
      <c r="AY66" s="102">
        <f t="shared" si="92"/>
        <v>20131.894570104709</v>
      </c>
      <c r="AZ66" s="102">
        <f t="shared" si="92"/>
        <v>20131.894570104709</v>
      </c>
      <c r="BA66" s="103">
        <f t="shared" si="92"/>
        <v>20131.894570104709</v>
      </c>
    </row>
    <row r="67" spans="1:53">
      <c r="A67" s="61" t="s">
        <v>271</v>
      </c>
      <c r="B67" s="61" t="s">
        <v>225</v>
      </c>
      <c r="C67" s="61" t="s">
        <v>224</v>
      </c>
      <c r="D67" s="61" t="s">
        <v>234</v>
      </c>
      <c r="E67" s="95" t="s">
        <v>34</v>
      </c>
      <c r="F67" s="102">
        <f t="shared" si="90"/>
        <v>131606388.46315454</v>
      </c>
      <c r="G67" s="102">
        <f t="shared" ref="G67:BA67" si="93">G17+G27</f>
        <v>133253243.21061212</v>
      </c>
      <c r="H67" s="102">
        <f t="shared" si="93"/>
        <v>127743373.59722812</v>
      </c>
      <c r="I67" s="102">
        <f t="shared" si="93"/>
        <v>142783277.59479764</v>
      </c>
      <c r="J67" s="102">
        <f t="shared" si="93"/>
        <v>132981731.34230426</v>
      </c>
      <c r="K67" s="102">
        <f t="shared" si="93"/>
        <v>121388677.2629431</v>
      </c>
      <c r="L67" s="102">
        <f t="shared" si="93"/>
        <v>112541119.42485631</v>
      </c>
      <c r="M67" s="102">
        <f t="shared" si="93"/>
        <v>107920653.46472473</v>
      </c>
      <c r="N67" s="102">
        <f t="shared" si="93"/>
        <v>103850876.59206748</v>
      </c>
      <c r="O67" s="103">
        <f t="shared" si="93"/>
        <v>111549507.73866349</v>
      </c>
      <c r="P67" s="102">
        <f t="shared" si="93"/>
        <v>112969793.36891994</v>
      </c>
      <c r="Q67" s="102">
        <f t="shared" si="93"/>
        <v>126292036.19777116</v>
      </c>
      <c r="R67" s="102">
        <f t="shared" si="93"/>
        <v>131606388.46315454</v>
      </c>
      <c r="S67" s="102">
        <f t="shared" si="93"/>
        <v>131606388.46315454</v>
      </c>
      <c r="T67" s="102">
        <f t="shared" si="93"/>
        <v>133253243.21061212</v>
      </c>
      <c r="U67" s="102">
        <f t="shared" si="93"/>
        <v>133253243.21061212</v>
      </c>
      <c r="V67" s="102">
        <f t="shared" si="93"/>
        <v>127743373.59722812</v>
      </c>
      <c r="W67" s="102">
        <f t="shared" si="93"/>
        <v>142783277.59479764</v>
      </c>
      <c r="X67" s="102">
        <f t="shared" si="93"/>
        <v>132981731.34230426</v>
      </c>
      <c r="Y67" s="102">
        <f t="shared" si="93"/>
        <v>121388677.2629431</v>
      </c>
      <c r="Z67" s="102">
        <f t="shared" si="93"/>
        <v>112541119.42485631</v>
      </c>
      <c r="AA67" s="102">
        <f t="shared" si="93"/>
        <v>107920653.46472473</v>
      </c>
      <c r="AB67" s="102">
        <f t="shared" si="93"/>
        <v>103850876.59206748</v>
      </c>
      <c r="AC67" s="103">
        <f t="shared" si="93"/>
        <v>111549507.73866349</v>
      </c>
      <c r="AD67" s="102">
        <f t="shared" si="93"/>
        <v>112969793.36891994</v>
      </c>
      <c r="AE67" s="102">
        <f t="shared" si="93"/>
        <v>126292036.19777116</v>
      </c>
      <c r="AF67" s="102">
        <f t="shared" si="93"/>
        <v>131606388.46315454</v>
      </c>
      <c r="AG67" s="102">
        <f t="shared" si="93"/>
        <v>133253243.21061212</v>
      </c>
      <c r="AH67" s="102">
        <f t="shared" si="93"/>
        <v>127743373.59722812</v>
      </c>
      <c r="AI67" s="102">
        <f t="shared" si="93"/>
        <v>142783277.59479764</v>
      </c>
      <c r="AJ67" s="102">
        <f t="shared" si="93"/>
        <v>132981731.34230426</v>
      </c>
      <c r="AK67" s="102">
        <f t="shared" si="93"/>
        <v>121388677.2629431</v>
      </c>
      <c r="AL67" s="102">
        <f t="shared" si="93"/>
        <v>112541119.42485631</v>
      </c>
      <c r="AM67" s="102">
        <f t="shared" si="93"/>
        <v>107920653.46472473</v>
      </c>
      <c r="AN67" s="102">
        <f t="shared" si="93"/>
        <v>103850876.59206748</v>
      </c>
      <c r="AO67" s="103">
        <f t="shared" si="93"/>
        <v>111549507.73866349</v>
      </c>
      <c r="AP67" s="102">
        <f t="shared" si="93"/>
        <v>112969793.36891994</v>
      </c>
      <c r="AQ67" s="102">
        <f t="shared" si="93"/>
        <v>126292036.19777116</v>
      </c>
      <c r="AR67" s="102">
        <f t="shared" si="93"/>
        <v>131606388.46315454</v>
      </c>
      <c r="AS67" s="102">
        <f t="shared" si="93"/>
        <v>133253243.21061212</v>
      </c>
      <c r="AT67" s="102">
        <f t="shared" si="93"/>
        <v>127743373.59722812</v>
      </c>
      <c r="AU67" s="102">
        <f t="shared" si="93"/>
        <v>142783277.59479764</v>
      </c>
      <c r="AV67" s="102">
        <f t="shared" si="93"/>
        <v>132981731.34230426</v>
      </c>
      <c r="AW67" s="102">
        <f t="shared" si="93"/>
        <v>121388677.2629431</v>
      </c>
      <c r="AX67" s="102">
        <f t="shared" si="93"/>
        <v>112541119.42485631</v>
      </c>
      <c r="AY67" s="102">
        <f t="shared" si="93"/>
        <v>107920653.46472473</v>
      </c>
      <c r="AZ67" s="102">
        <f t="shared" si="93"/>
        <v>103850876.59206748</v>
      </c>
      <c r="BA67" s="103">
        <f t="shared" si="93"/>
        <v>111549507.73866349</v>
      </c>
    </row>
    <row r="68" spans="1:53">
      <c r="A68" s="61" t="s">
        <v>271</v>
      </c>
      <c r="B68" s="61" t="s">
        <v>225</v>
      </c>
      <c r="C68" s="61" t="s">
        <v>223</v>
      </c>
      <c r="D68" s="61" t="s">
        <v>234</v>
      </c>
      <c r="E68" s="95" t="s">
        <v>34</v>
      </c>
      <c r="F68" s="102">
        <f t="shared" si="90"/>
        <v>1464880678.2580428</v>
      </c>
      <c r="G68" s="102">
        <f t="shared" ref="G68:BA68" si="94">G18+G28</f>
        <v>1464880678.2580428</v>
      </c>
      <c r="H68" s="102">
        <f t="shared" si="94"/>
        <v>1464880678.2580428</v>
      </c>
      <c r="I68" s="102">
        <f t="shared" si="94"/>
        <v>1464880678.2580428</v>
      </c>
      <c r="J68" s="102">
        <f t="shared" si="94"/>
        <v>1464880678.2580428</v>
      </c>
      <c r="K68" s="102">
        <f t="shared" si="94"/>
        <v>1464880678.2580428</v>
      </c>
      <c r="L68" s="102">
        <f t="shared" si="94"/>
        <v>1464880678.2580428</v>
      </c>
      <c r="M68" s="102">
        <f t="shared" si="94"/>
        <v>1464880678.2580428</v>
      </c>
      <c r="N68" s="102">
        <f t="shared" si="94"/>
        <v>1464880678.2580428</v>
      </c>
      <c r="O68" s="103">
        <f t="shared" si="94"/>
        <v>1464880678.2580428</v>
      </c>
      <c r="P68" s="102">
        <f t="shared" si="94"/>
        <v>1464880678.2580428</v>
      </c>
      <c r="Q68" s="102">
        <f t="shared" si="94"/>
        <v>1464880678.2580428</v>
      </c>
      <c r="R68" s="102">
        <f t="shared" si="94"/>
        <v>1464880678.2580428</v>
      </c>
      <c r="S68" s="102">
        <f t="shared" si="94"/>
        <v>1464880678.2580428</v>
      </c>
      <c r="T68" s="102">
        <f t="shared" si="94"/>
        <v>1464880678.2580428</v>
      </c>
      <c r="U68" s="102">
        <f t="shared" si="94"/>
        <v>1464880678.2580428</v>
      </c>
      <c r="V68" s="102">
        <f t="shared" si="94"/>
        <v>1464880678.2580428</v>
      </c>
      <c r="W68" s="102">
        <f t="shared" si="94"/>
        <v>1464880678.2580428</v>
      </c>
      <c r="X68" s="102">
        <f t="shared" si="94"/>
        <v>1464880678.2580428</v>
      </c>
      <c r="Y68" s="102">
        <f t="shared" si="94"/>
        <v>1464880678.2580428</v>
      </c>
      <c r="Z68" s="102">
        <f t="shared" si="94"/>
        <v>1464880678.2580428</v>
      </c>
      <c r="AA68" s="102">
        <f t="shared" si="94"/>
        <v>1464880678.2580428</v>
      </c>
      <c r="AB68" s="102">
        <f t="shared" si="94"/>
        <v>1464880678.2580428</v>
      </c>
      <c r="AC68" s="103">
        <f t="shared" si="94"/>
        <v>1464880678.2580428</v>
      </c>
      <c r="AD68" s="102">
        <f t="shared" si="94"/>
        <v>1464880678.2580428</v>
      </c>
      <c r="AE68" s="102">
        <f t="shared" si="94"/>
        <v>1464880678.2580428</v>
      </c>
      <c r="AF68" s="102">
        <f t="shared" si="94"/>
        <v>1464880678.2580428</v>
      </c>
      <c r="AG68" s="102">
        <f t="shared" si="94"/>
        <v>1464880678.2580428</v>
      </c>
      <c r="AH68" s="102">
        <f t="shared" si="94"/>
        <v>1464880678.2580428</v>
      </c>
      <c r="AI68" s="102">
        <f t="shared" si="94"/>
        <v>1464880678.2580428</v>
      </c>
      <c r="AJ68" s="102">
        <f t="shared" si="94"/>
        <v>1464880678.2580428</v>
      </c>
      <c r="AK68" s="102">
        <f t="shared" si="94"/>
        <v>1464880678.2580428</v>
      </c>
      <c r="AL68" s="102">
        <f t="shared" si="94"/>
        <v>1464880678.2580428</v>
      </c>
      <c r="AM68" s="102">
        <f t="shared" si="94"/>
        <v>1464880678.2580428</v>
      </c>
      <c r="AN68" s="102">
        <f t="shared" si="94"/>
        <v>1464880678.2580428</v>
      </c>
      <c r="AO68" s="103">
        <f t="shared" si="94"/>
        <v>1464880678.2580428</v>
      </c>
      <c r="AP68" s="102">
        <f t="shared" si="94"/>
        <v>1464880678.2580428</v>
      </c>
      <c r="AQ68" s="102">
        <f t="shared" si="94"/>
        <v>1464880678.2580428</v>
      </c>
      <c r="AR68" s="102">
        <f t="shared" si="94"/>
        <v>1464880678.2580428</v>
      </c>
      <c r="AS68" s="102">
        <f t="shared" si="94"/>
        <v>1464880678.2580428</v>
      </c>
      <c r="AT68" s="102">
        <f t="shared" si="94"/>
        <v>1464880678.2580428</v>
      </c>
      <c r="AU68" s="102">
        <f t="shared" si="94"/>
        <v>1464880678.2580428</v>
      </c>
      <c r="AV68" s="102">
        <f t="shared" si="94"/>
        <v>1464880678.2580428</v>
      </c>
      <c r="AW68" s="102">
        <f t="shared" si="94"/>
        <v>1464880678.2580428</v>
      </c>
      <c r="AX68" s="102">
        <f t="shared" si="94"/>
        <v>1464880678.2580428</v>
      </c>
      <c r="AY68" s="102">
        <f t="shared" si="94"/>
        <v>1464880678.2580428</v>
      </c>
      <c r="AZ68" s="102">
        <f t="shared" si="94"/>
        <v>1464880678.2580428</v>
      </c>
      <c r="BA68" s="103">
        <f t="shared" si="94"/>
        <v>1464880678.2580428</v>
      </c>
    </row>
    <row r="69" spans="1:53">
      <c r="A69" s="61" t="s">
        <v>271</v>
      </c>
      <c r="B69" s="61" t="s">
        <v>226</v>
      </c>
      <c r="C69" s="61" t="s">
        <v>224</v>
      </c>
      <c r="D69" s="61" t="s">
        <v>227</v>
      </c>
      <c r="E69" s="95" t="s">
        <v>33</v>
      </c>
      <c r="F69" s="102">
        <f t="shared" si="90"/>
        <v>2709.8294649504164</v>
      </c>
      <c r="G69" s="102">
        <f t="shared" ref="G69:BA69" si="95">G19+G29</f>
        <v>17871.182159773263</v>
      </c>
      <c r="H69" s="102">
        <f t="shared" si="95"/>
        <v>20570</v>
      </c>
      <c r="I69" s="102">
        <f t="shared" si="95"/>
        <v>20591</v>
      </c>
      <c r="J69" s="102">
        <f t="shared" si="95"/>
        <v>20571</v>
      </c>
      <c r="K69" s="102">
        <f t="shared" si="95"/>
        <v>20560</v>
      </c>
      <c r="L69" s="102">
        <f t="shared" si="95"/>
        <v>20589</v>
      </c>
      <c r="M69" s="102">
        <f t="shared" si="95"/>
        <v>20604</v>
      </c>
      <c r="N69" s="102">
        <f t="shared" si="95"/>
        <v>20619</v>
      </c>
      <c r="O69" s="103">
        <f t="shared" si="95"/>
        <v>20633</v>
      </c>
      <c r="P69" s="102">
        <f t="shared" si="95"/>
        <v>20641</v>
      </c>
      <c r="Q69" s="102">
        <f t="shared" si="95"/>
        <v>20639</v>
      </c>
      <c r="R69" s="102">
        <f t="shared" si="95"/>
        <v>17755.066666666651</v>
      </c>
      <c r="S69" s="102">
        <f t="shared" si="95"/>
        <v>2882.9333333333343</v>
      </c>
      <c r="T69" s="102">
        <f t="shared" si="95"/>
        <v>2541.7333333333313</v>
      </c>
      <c r="U69" s="102">
        <f t="shared" si="95"/>
        <v>18142.266666666626</v>
      </c>
      <c r="V69" s="102">
        <f t="shared" si="95"/>
        <v>20743</v>
      </c>
      <c r="W69" s="102">
        <f t="shared" si="95"/>
        <v>20776</v>
      </c>
      <c r="X69" s="102">
        <f t="shared" si="95"/>
        <v>20791</v>
      </c>
      <c r="Y69" s="102">
        <f t="shared" si="95"/>
        <v>20829</v>
      </c>
      <c r="Z69" s="102">
        <f t="shared" si="95"/>
        <v>20832</v>
      </c>
      <c r="AA69" s="102">
        <f t="shared" si="95"/>
        <v>20873</v>
      </c>
      <c r="AB69" s="102">
        <f t="shared" si="95"/>
        <v>20909</v>
      </c>
      <c r="AC69" s="103">
        <f t="shared" si="95"/>
        <v>20921</v>
      </c>
      <c r="AD69" s="102">
        <f t="shared" si="95"/>
        <v>20948</v>
      </c>
      <c r="AE69" s="102">
        <f t="shared" si="95"/>
        <v>20981</v>
      </c>
      <c r="AF69" s="102">
        <f t="shared" si="95"/>
        <v>20997</v>
      </c>
      <c r="AG69" s="102">
        <f t="shared" si="95"/>
        <v>21006</v>
      </c>
      <c r="AH69" s="102">
        <f t="shared" si="95"/>
        <v>21033</v>
      </c>
      <c r="AI69" s="102">
        <f t="shared" si="95"/>
        <v>21064</v>
      </c>
      <c r="AJ69" s="102">
        <f t="shared" si="95"/>
        <v>21045</v>
      </c>
      <c r="AK69" s="102">
        <f t="shared" si="95"/>
        <v>21063</v>
      </c>
      <c r="AL69" s="102">
        <f t="shared" si="95"/>
        <v>21098</v>
      </c>
      <c r="AM69" s="102">
        <f t="shared" si="95"/>
        <v>21072</v>
      </c>
      <c r="AN69" s="102">
        <f t="shared" si="95"/>
        <v>21104</v>
      </c>
      <c r="AO69" s="103">
        <f t="shared" si="95"/>
        <v>21152</v>
      </c>
      <c r="AP69" s="102">
        <f t="shared" si="95"/>
        <v>21154</v>
      </c>
      <c r="AQ69" s="102">
        <f t="shared" si="95"/>
        <v>21157</v>
      </c>
      <c r="AR69" s="102">
        <f t="shared" si="95"/>
        <v>21199</v>
      </c>
      <c r="AS69" s="102">
        <f t="shared" si="95"/>
        <v>21209</v>
      </c>
      <c r="AT69" s="102">
        <f t="shared" si="95"/>
        <v>21233</v>
      </c>
      <c r="AU69" s="102">
        <f t="shared" si="95"/>
        <v>21253</v>
      </c>
      <c r="AV69" s="102">
        <f t="shared" si="95"/>
        <v>21254</v>
      </c>
      <c r="AW69" s="102">
        <f t="shared" si="95"/>
        <v>21294</v>
      </c>
      <c r="AX69" s="102">
        <f t="shared" si="95"/>
        <v>21321</v>
      </c>
      <c r="AY69" s="102">
        <f t="shared" si="95"/>
        <v>21302</v>
      </c>
      <c r="AZ69" s="102">
        <f t="shared" si="95"/>
        <v>21314</v>
      </c>
      <c r="BA69" s="103">
        <f t="shared" si="95"/>
        <v>21295</v>
      </c>
    </row>
    <row r="70" spans="1:53">
      <c r="A70" s="61" t="s">
        <v>271</v>
      </c>
      <c r="B70" s="61" t="s">
        <v>226</v>
      </c>
      <c r="C70" s="61" t="s">
        <v>224</v>
      </c>
      <c r="D70" s="61" t="s">
        <v>227</v>
      </c>
      <c r="E70" s="95" t="s">
        <v>34</v>
      </c>
      <c r="F70" s="102">
        <f t="shared" si="90"/>
        <v>19248582.06666667</v>
      </c>
      <c r="G70" s="102">
        <f t="shared" ref="G70:BA70" si="96">G20+G30</f>
        <v>113261641.56666669</v>
      </c>
      <c r="H70" s="102">
        <f t="shared" si="96"/>
        <v>121815824</v>
      </c>
      <c r="I70" s="102">
        <f t="shared" si="96"/>
        <v>133909334</v>
      </c>
      <c r="J70" s="102">
        <f t="shared" si="96"/>
        <v>143455073</v>
      </c>
      <c r="K70" s="102">
        <f t="shared" si="96"/>
        <v>133189844</v>
      </c>
      <c r="L70" s="102">
        <f t="shared" si="96"/>
        <v>119563382</v>
      </c>
      <c r="M70" s="102">
        <f t="shared" si="96"/>
        <v>101299381</v>
      </c>
      <c r="N70" s="102">
        <f t="shared" si="96"/>
        <v>110647279</v>
      </c>
      <c r="O70" s="103">
        <f t="shared" si="96"/>
        <v>114190998</v>
      </c>
      <c r="P70" s="102">
        <f t="shared" si="96"/>
        <v>123767202</v>
      </c>
      <c r="Q70" s="102">
        <f t="shared" si="96"/>
        <v>135228231</v>
      </c>
      <c r="R70" s="102">
        <f t="shared" si="96"/>
        <v>113708122.4966037</v>
      </c>
      <c r="S70" s="102">
        <f t="shared" si="96"/>
        <v>21484712.281407449</v>
      </c>
      <c r="T70" s="102">
        <f t="shared" si="96"/>
        <v>15673818.671630608</v>
      </c>
      <c r="U70" s="102">
        <f t="shared" si="96"/>
        <v>109921777.68739167</v>
      </c>
      <c r="V70" s="102">
        <f t="shared" si="96"/>
        <v>127069819</v>
      </c>
      <c r="W70" s="102">
        <f t="shared" si="96"/>
        <v>137286484</v>
      </c>
      <c r="X70" s="102">
        <f t="shared" si="96"/>
        <v>134164291</v>
      </c>
      <c r="Y70" s="102">
        <f t="shared" si="96"/>
        <v>118946622</v>
      </c>
      <c r="Z70" s="102">
        <f t="shared" si="96"/>
        <v>112707372</v>
      </c>
      <c r="AA70" s="102">
        <f t="shared" si="96"/>
        <v>102421775</v>
      </c>
      <c r="AB70" s="102">
        <f t="shared" si="96"/>
        <v>114260822</v>
      </c>
      <c r="AC70" s="103">
        <f t="shared" si="96"/>
        <v>118091160</v>
      </c>
      <c r="AD70" s="102">
        <f t="shared" si="96"/>
        <v>124720803</v>
      </c>
      <c r="AE70" s="102">
        <f t="shared" si="96"/>
        <v>136700855</v>
      </c>
      <c r="AF70" s="102">
        <f t="shared" si="96"/>
        <v>136749961</v>
      </c>
      <c r="AG70" s="102">
        <f t="shared" si="96"/>
        <v>129897547</v>
      </c>
      <c r="AH70" s="102">
        <f t="shared" si="96"/>
        <v>126693372</v>
      </c>
      <c r="AI70" s="102">
        <f t="shared" si="96"/>
        <v>140323947</v>
      </c>
      <c r="AJ70" s="102">
        <f t="shared" si="96"/>
        <v>126774737</v>
      </c>
      <c r="AK70" s="102">
        <f t="shared" si="96"/>
        <v>127028287</v>
      </c>
      <c r="AL70" s="102">
        <f t="shared" si="96"/>
        <v>121823110</v>
      </c>
      <c r="AM70" s="102">
        <f t="shared" si="96"/>
        <v>111320952</v>
      </c>
      <c r="AN70" s="102">
        <f t="shared" si="96"/>
        <v>107159007</v>
      </c>
      <c r="AO70" s="103">
        <f t="shared" si="96"/>
        <v>113589740</v>
      </c>
      <c r="AP70" s="102">
        <f t="shared" si="96"/>
        <v>126309194</v>
      </c>
      <c r="AQ70" s="102">
        <f t="shared" si="96"/>
        <v>126731341</v>
      </c>
      <c r="AR70" s="102">
        <f t="shared" si="96"/>
        <v>139425805</v>
      </c>
      <c r="AS70" s="102">
        <f t="shared" si="96"/>
        <v>126484635</v>
      </c>
      <c r="AT70" s="102">
        <f t="shared" si="96"/>
        <v>127291642</v>
      </c>
      <c r="AU70" s="102">
        <f t="shared" si="96"/>
        <v>139307220</v>
      </c>
      <c r="AV70" s="102">
        <f t="shared" si="96"/>
        <v>133153273</v>
      </c>
      <c r="AW70" s="102">
        <f t="shared" si="96"/>
        <v>126078728</v>
      </c>
      <c r="AX70" s="102">
        <f t="shared" si="96"/>
        <v>112358363</v>
      </c>
      <c r="AY70" s="102">
        <f t="shared" si="96"/>
        <v>102734494</v>
      </c>
      <c r="AZ70" s="102">
        <f t="shared" si="96"/>
        <v>96103478</v>
      </c>
      <c r="BA70" s="103">
        <f t="shared" si="96"/>
        <v>104359401</v>
      </c>
    </row>
    <row r="71" spans="1:53">
      <c r="A71" s="61" t="s">
        <v>271</v>
      </c>
      <c r="B71" s="61" t="s">
        <v>226</v>
      </c>
      <c r="C71" s="61" t="s">
        <v>224</v>
      </c>
      <c r="D71" s="61" t="s">
        <v>236</v>
      </c>
      <c r="E71" s="95" t="s">
        <v>185</v>
      </c>
      <c r="F71" s="3">
        <f t="shared" ref="F71:BA71" si="97">F65/F66*F67/F68*F69</f>
        <v>884995.18717605819</v>
      </c>
      <c r="G71" s="3">
        <f t="shared" si="97"/>
        <v>5909531.4241366107</v>
      </c>
      <c r="H71" s="3">
        <f t="shared" si="97"/>
        <v>6520706.4545909567</v>
      </c>
      <c r="I71" s="3">
        <f t="shared" si="97"/>
        <v>7295864.5466505401</v>
      </c>
      <c r="J71" s="3">
        <f t="shared" si="97"/>
        <v>6788430.3099419028</v>
      </c>
      <c r="K71" s="3">
        <f t="shared" si="97"/>
        <v>6193316.3810067782</v>
      </c>
      <c r="L71" s="3">
        <f t="shared" si="97"/>
        <v>5750008.1611220641</v>
      </c>
      <c r="M71" s="3">
        <f t="shared" si="97"/>
        <v>5517954.1100254189</v>
      </c>
      <c r="N71" s="3">
        <f t="shared" si="97"/>
        <v>5313733.1661973782</v>
      </c>
      <c r="O71" s="78">
        <f t="shared" si="97"/>
        <v>5711524.0925063621</v>
      </c>
      <c r="P71" s="3">
        <f t="shared" si="97"/>
        <v>5786487.8430457497</v>
      </c>
      <c r="Q71" s="3">
        <f t="shared" si="97"/>
        <v>6468246.96271093</v>
      </c>
      <c r="R71" s="3">
        <f t="shared" si="97"/>
        <v>5798574.6893771999</v>
      </c>
      <c r="S71" s="3">
        <f t="shared" si="97"/>
        <v>977304.949662033</v>
      </c>
      <c r="T71" s="3">
        <f t="shared" si="97"/>
        <v>840484.57851427246</v>
      </c>
      <c r="U71" s="3">
        <f t="shared" si="97"/>
        <v>6227128.9841620522</v>
      </c>
      <c r="V71" s="3">
        <f t="shared" si="97"/>
        <v>6825405.7810799573</v>
      </c>
      <c r="W71" s="3">
        <f t="shared" si="97"/>
        <v>7641133.9131388422</v>
      </c>
      <c r="X71" s="3">
        <f t="shared" si="97"/>
        <v>7121736.2968017422</v>
      </c>
      <c r="Y71" s="3">
        <f t="shared" si="97"/>
        <v>6512760.7787782112</v>
      </c>
      <c r="Z71" s="3">
        <f t="shared" si="97"/>
        <v>6038940.1414107615</v>
      </c>
      <c r="AA71" s="3">
        <f t="shared" si="97"/>
        <v>5802404.0387458848</v>
      </c>
      <c r="AB71" s="3">
        <f t="shared" si="97"/>
        <v>5593220.7045006109</v>
      </c>
      <c r="AC71" s="78">
        <f t="shared" si="97"/>
        <v>6011303.0791174043</v>
      </c>
      <c r="AD71" s="3">
        <f t="shared" si="97"/>
        <v>6095697.7804649202</v>
      </c>
      <c r="AE71" s="3">
        <f t="shared" si="97"/>
        <v>6825283.2045229273</v>
      </c>
      <c r="AF71" s="3">
        <f t="shared" si="97"/>
        <v>7117914.1712331306</v>
      </c>
      <c r="AG71" s="3">
        <f t="shared" si="97"/>
        <v>7210073.2419309067</v>
      </c>
      <c r="AH71" s="3">
        <f t="shared" si="97"/>
        <v>6920829.1854338693</v>
      </c>
      <c r="AI71" s="3">
        <f t="shared" si="97"/>
        <v>7747056.4471677206</v>
      </c>
      <c r="AJ71" s="3">
        <f t="shared" si="97"/>
        <v>7208741.2998986421</v>
      </c>
      <c r="AK71" s="3">
        <f t="shared" si="97"/>
        <v>6585927.3264873717</v>
      </c>
      <c r="AL71" s="3">
        <f t="shared" si="97"/>
        <v>6116050.2641841518</v>
      </c>
      <c r="AM71" s="3">
        <f t="shared" si="97"/>
        <v>5857723.2742994912</v>
      </c>
      <c r="AN71" s="3">
        <f t="shared" si="97"/>
        <v>5645383.7939538425</v>
      </c>
      <c r="AO71" s="78">
        <f t="shared" si="97"/>
        <v>6077677.1057545692</v>
      </c>
      <c r="AP71" s="3">
        <f t="shared" si="97"/>
        <v>6155642.1065473994</v>
      </c>
      <c r="AQ71" s="3">
        <f t="shared" si="97"/>
        <v>6882537.3794429041</v>
      </c>
      <c r="AR71" s="3">
        <f t="shared" si="97"/>
        <v>7186391.5090713501</v>
      </c>
      <c r="AS71" s="3">
        <f t="shared" si="97"/>
        <v>7279750.7087552417</v>
      </c>
      <c r="AT71" s="3">
        <f t="shared" si="97"/>
        <v>6986638.4298158772</v>
      </c>
      <c r="AU71" s="3">
        <f t="shared" si="97"/>
        <v>7816568.1101241726</v>
      </c>
      <c r="AV71" s="3">
        <f t="shared" si="97"/>
        <v>7280332.0307933353</v>
      </c>
      <c r="AW71" s="3">
        <f t="shared" si="97"/>
        <v>6658155.8415335938</v>
      </c>
      <c r="AX71" s="3">
        <f t="shared" si="97"/>
        <v>6180695.2167347763</v>
      </c>
      <c r="AY71" s="3">
        <f t="shared" si="97"/>
        <v>5921660.0792106949</v>
      </c>
      <c r="AZ71" s="3">
        <f t="shared" si="97"/>
        <v>5701559.4287496302</v>
      </c>
      <c r="BA71" s="78">
        <f t="shared" si="97"/>
        <v>6118765.7889109086</v>
      </c>
    </row>
    <row r="72" spans="1:53">
      <c r="A72" s="61" t="s">
        <v>271</v>
      </c>
      <c r="B72" s="61" t="s">
        <v>226</v>
      </c>
      <c r="C72" s="61" t="s">
        <v>224</v>
      </c>
      <c r="D72" s="61" t="s">
        <v>235</v>
      </c>
      <c r="E72" s="95" t="s">
        <v>185</v>
      </c>
      <c r="F72" s="58">
        <f t="shared" ref="F72:BA72" si="98">F65/F68*F70</f>
        <v>961624.16242102254</v>
      </c>
      <c r="G72" s="58">
        <f t="shared" si="98"/>
        <v>5658345.6811911063</v>
      </c>
      <c r="H72" s="58">
        <f t="shared" si="98"/>
        <v>6085697.082409163</v>
      </c>
      <c r="I72" s="58">
        <f t="shared" si="98"/>
        <v>6689866.8536786661</v>
      </c>
      <c r="J72" s="58">
        <f t="shared" si="98"/>
        <v>7166754.6181265702</v>
      </c>
      <c r="K72" s="58">
        <f t="shared" si="98"/>
        <v>6653922.4414500669</v>
      </c>
      <c r="L72" s="58">
        <f t="shared" si="98"/>
        <v>5973169.1754625598</v>
      </c>
      <c r="M72" s="58">
        <f t="shared" si="98"/>
        <v>5060732.8929741858</v>
      </c>
      <c r="N72" s="58">
        <f t="shared" si="98"/>
        <v>5527736.8807751341</v>
      </c>
      <c r="O72" s="79">
        <f t="shared" si="98"/>
        <v>5704774.6388514405</v>
      </c>
      <c r="P72" s="58">
        <f t="shared" si="98"/>
        <v>6183184.3793081064</v>
      </c>
      <c r="Q72" s="58">
        <f t="shared" si="98"/>
        <v>6755756.5497898888</v>
      </c>
      <c r="R72" s="58">
        <f t="shared" si="98"/>
        <v>5680651.0566624319</v>
      </c>
      <c r="S72" s="58">
        <f t="shared" si="98"/>
        <v>1114121.9143455559</v>
      </c>
      <c r="T72" s="58">
        <f t="shared" si="98"/>
        <v>783035.48281340406</v>
      </c>
      <c r="U72" s="58">
        <f t="shared" si="98"/>
        <v>5700158.316354272</v>
      </c>
      <c r="V72" s="58">
        <f t="shared" si="98"/>
        <v>6589395.6663472271</v>
      </c>
      <c r="W72" s="58">
        <f t="shared" si="98"/>
        <v>7119196.1225477783</v>
      </c>
      <c r="X72" s="58">
        <f t="shared" si="98"/>
        <v>6957290.131136083</v>
      </c>
      <c r="Y72" s="58">
        <f t="shared" si="98"/>
        <v>6168155.1268554321</v>
      </c>
      <c r="Z72" s="58">
        <f t="shared" si="98"/>
        <v>5844609.4789997684</v>
      </c>
      <c r="AA72" s="58">
        <f t="shared" si="98"/>
        <v>5311234.4507596316</v>
      </c>
      <c r="AB72" s="58">
        <f t="shared" si="98"/>
        <v>5925165.9540025936</v>
      </c>
      <c r="AC72" s="79">
        <f t="shared" si="98"/>
        <v>6123793.8643630007</v>
      </c>
      <c r="AD72" s="58">
        <f t="shared" si="98"/>
        <v>6467583.9255861873</v>
      </c>
      <c r="AE72" s="58">
        <f t="shared" si="98"/>
        <v>7088827.4541648692</v>
      </c>
      <c r="AF72" s="58">
        <f t="shared" si="98"/>
        <v>7091373.9192982744</v>
      </c>
      <c r="AG72" s="58">
        <f t="shared" si="98"/>
        <v>6736031.7344194474</v>
      </c>
      <c r="AH72" s="58">
        <f t="shared" si="98"/>
        <v>6569874.4436845165</v>
      </c>
      <c r="AI72" s="58">
        <f t="shared" si="98"/>
        <v>7276708.3129829438</v>
      </c>
      <c r="AJ72" s="58">
        <f t="shared" si="98"/>
        <v>6574093.7475492079</v>
      </c>
      <c r="AK72" s="58">
        <f t="shared" si="98"/>
        <v>6587241.9623208232</v>
      </c>
      <c r="AL72" s="58">
        <f t="shared" si="98"/>
        <v>6317319.7177131539</v>
      </c>
      <c r="AM72" s="58">
        <f t="shared" si="98"/>
        <v>5772714.5946627008</v>
      </c>
      <c r="AN72" s="58">
        <f t="shared" si="98"/>
        <v>5556890.7069575051</v>
      </c>
      <c r="AO72" s="79">
        <f t="shared" si="98"/>
        <v>5890365.9923959468</v>
      </c>
      <c r="AP72" s="58">
        <f t="shared" si="98"/>
        <v>6549952.3184448015</v>
      </c>
      <c r="AQ72" s="58">
        <f t="shared" si="98"/>
        <v>6571843.3830127101</v>
      </c>
      <c r="AR72" s="58">
        <f t="shared" si="98"/>
        <v>7230133.8152057463</v>
      </c>
      <c r="AS72" s="58">
        <f t="shared" si="98"/>
        <v>6559050.074105409</v>
      </c>
      <c r="AT72" s="58">
        <f t="shared" si="98"/>
        <v>6600898.6300438717</v>
      </c>
      <c r="AU72" s="58">
        <f t="shared" si="98"/>
        <v>7223984.412528988</v>
      </c>
      <c r="AV72" s="58">
        <f t="shared" si="98"/>
        <v>6904862.2794225374</v>
      </c>
      <c r="AW72" s="58">
        <f t="shared" si="98"/>
        <v>6538001.1590460427</v>
      </c>
      <c r="AX72" s="58">
        <f t="shared" si="98"/>
        <v>5826511.0948971184</v>
      </c>
      <c r="AY72" s="58">
        <f t="shared" si="98"/>
        <v>5327450.9625922674</v>
      </c>
      <c r="AZ72" s="58">
        <f t="shared" si="98"/>
        <v>4983589.7023989316</v>
      </c>
      <c r="BA72" s="79">
        <f t="shared" si="98"/>
        <v>5411712.9472891791</v>
      </c>
    </row>
    <row r="73" spans="1:53" ht="16.5" thickBot="1">
      <c r="A73" s="96" t="s">
        <v>271</v>
      </c>
      <c r="B73" s="96" t="s">
        <v>226</v>
      </c>
      <c r="C73" s="96" t="s">
        <v>224</v>
      </c>
      <c r="D73" s="96" t="s">
        <v>6</v>
      </c>
      <c r="E73" s="97" t="s">
        <v>185</v>
      </c>
      <c r="F73" s="98">
        <f t="shared" ref="F73:BA73" si="99">F72-F71</f>
        <v>76628.975244964357</v>
      </c>
      <c r="G73" s="98">
        <f t="shared" si="99"/>
        <v>-251185.74294550437</v>
      </c>
      <c r="H73" s="98">
        <f t="shared" si="99"/>
        <v>-435009.37218179367</v>
      </c>
      <c r="I73" s="98">
        <f t="shared" si="99"/>
        <v>-605997.69297187403</v>
      </c>
      <c r="J73" s="98">
        <f t="shared" si="99"/>
        <v>378324.30818466749</v>
      </c>
      <c r="K73" s="98">
        <f t="shared" si="99"/>
        <v>460606.06044328865</v>
      </c>
      <c r="L73" s="98">
        <f t="shared" si="99"/>
        <v>223161.01434049569</v>
      </c>
      <c r="M73" s="98">
        <f t="shared" si="99"/>
        <v>-457221.21705123316</v>
      </c>
      <c r="N73" s="98">
        <f t="shared" si="99"/>
        <v>214003.71457775589</v>
      </c>
      <c r="O73" s="99">
        <f t="shared" si="99"/>
        <v>-6749.4536549216136</v>
      </c>
      <c r="P73" s="98">
        <f t="shared" si="99"/>
        <v>396696.53626235668</v>
      </c>
      <c r="Q73" s="98">
        <f t="shared" si="99"/>
        <v>287509.58707895875</v>
      </c>
      <c r="R73" s="98">
        <f t="shared" si="99"/>
        <v>-117923.63271476794</v>
      </c>
      <c r="S73" s="98">
        <f t="shared" si="99"/>
        <v>136816.96468352294</v>
      </c>
      <c r="T73" s="98">
        <f t="shared" si="99"/>
        <v>-57449.095700868405</v>
      </c>
      <c r="U73" s="98">
        <f t="shared" si="99"/>
        <v>-526970.66780778021</v>
      </c>
      <c r="V73" s="98">
        <f t="shared" si="99"/>
        <v>-236010.1147327302</v>
      </c>
      <c r="W73" s="98">
        <f t="shared" si="99"/>
        <v>-521937.79059106391</v>
      </c>
      <c r="X73" s="98">
        <f t="shared" si="99"/>
        <v>-164446.16566565912</v>
      </c>
      <c r="Y73" s="98">
        <f t="shared" si="99"/>
        <v>-344605.65192277916</v>
      </c>
      <c r="Z73" s="98">
        <f t="shared" si="99"/>
        <v>-194330.66241099313</v>
      </c>
      <c r="AA73" s="98">
        <f t="shared" si="99"/>
        <v>-491169.5879862532</v>
      </c>
      <c r="AB73" s="98">
        <f t="shared" si="99"/>
        <v>331945.2495019827</v>
      </c>
      <c r="AC73" s="99">
        <f t="shared" si="99"/>
        <v>112490.78524559643</v>
      </c>
      <c r="AD73" s="98">
        <f t="shared" si="99"/>
        <v>371886.14512126707</v>
      </c>
      <c r="AE73" s="98">
        <f t="shared" si="99"/>
        <v>263544.24964194186</v>
      </c>
      <c r="AF73" s="98">
        <f t="shared" si="99"/>
        <v>-26540.251934856176</v>
      </c>
      <c r="AG73" s="98">
        <f t="shared" si="99"/>
        <v>-474041.50751145929</v>
      </c>
      <c r="AH73" s="98">
        <f t="shared" si="99"/>
        <v>-350954.74174935278</v>
      </c>
      <c r="AI73" s="98">
        <f t="shared" si="99"/>
        <v>-470348.13418477681</v>
      </c>
      <c r="AJ73" s="98">
        <f t="shared" si="99"/>
        <v>-634647.55234943423</v>
      </c>
      <c r="AK73" s="98">
        <f t="shared" si="99"/>
        <v>1314.6358334515244</v>
      </c>
      <c r="AL73" s="98">
        <f t="shared" si="99"/>
        <v>201269.45352900214</v>
      </c>
      <c r="AM73" s="98">
        <f t="shared" si="99"/>
        <v>-85008.679636790417</v>
      </c>
      <c r="AN73" s="98">
        <f t="shared" si="99"/>
        <v>-88493.086996337399</v>
      </c>
      <c r="AO73" s="99">
        <f t="shared" si="99"/>
        <v>-187311.11335862242</v>
      </c>
      <c r="AP73" s="98">
        <f t="shared" si="99"/>
        <v>394310.21189740207</v>
      </c>
      <c r="AQ73" s="98">
        <f t="shared" si="99"/>
        <v>-310693.99643019401</v>
      </c>
      <c r="AR73" s="98">
        <f t="shared" si="99"/>
        <v>43742.306134396233</v>
      </c>
      <c r="AS73" s="98">
        <f t="shared" si="99"/>
        <v>-720700.63464983273</v>
      </c>
      <c r="AT73" s="98">
        <f t="shared" si="99"/>
        <v>-385739.79977200553</v>
      </c>
      <c r="AU73" s="98">
        <f t="shared" si="99"/>
        <v>-592583.69759518467</v>
      </c>
      <c r="AV73" s="98">
        <f t="shared" si="99"/>
        <v>-375469.75137079787</v>
      </c>
      <c r="AW73" s="98">
        <f t="shared" si="99"/>
        <v>-120154.68248755112</v>
      </c>
      <c r="AX73" s="98">
        <f t="shared" si="99"/>
        <v>-354184.12183765788</v>
      </c>
      <c r="AY73" s="98">
        <f t="shared" si="99"/>
        <v>-594209.11661842745</v>
      </c>
      <c r="AZ73" s="98">
        <f t="shared" si="99"/>
        <v>-717969.72635069862</v>
      </c>
      <c r="BA73" s="99">
        <f t="shared" si="99"/>
        <v>-707052.84162172955</v>
      </c>
    </row>
    <row r="74" spans="1:53" ht="16.5" thickTop="1"/>
    <row r="75" spans="1:53">
      <c r="F75" s="126">
        <f>F5/$F$45</f>
        <v>0.49239964952508908</v>
      </c>
    </row>
    <row r="76" spans="1:53">
      <c r="F76" s="126">
        <f>F15/$F$45</f>
        <v>0.18156601056790692</v>
      </c>
    </row>
    <row r="77" spans="1:53">
      <c r="F77" s="126">
        <f>F25/$F$45</f>
        <v>0.27005315962583315</v>
      </c>
    </row>
    <row r="78" spans="1:53">
      <c r="F78" s="126">
        <f>F35/$F$45</f>
        <v>5.5981180281170898E-2</v>
      </c>
    </row>
  </sheetData>
  <phoneticPr fontId="11" type="noConversion"/>
  <conditionalFormatting sqref="F5 B22:C22 B32:C32 B42:C42 A24:D24 B33:D33 B43:D43 B9:BA11 B19:BA21 B29:BA31 B39:BA41 F7:BA8 F17:BA18 F27:BA28 F37:BA38 S5 V5:BA5 B25:D28 B35:D38 B45:D48 B12:D18 A65:A72 A55:A62 A45:A52 B5:D10 B23:D23 A14 A34">
    <cfRule type="cellIs" dxfId="39" priority="614" operator="lessThan">
      <formula>0</formula>
    </cfRule>
  </conditionalFormatting>
  <conditionalFormatting sqref="F15 S15">
    <cfRule type="cellIs" dxfId="38" priority="353" operator="lessThan">
      <formula>0</formula>
    </cfRule>
  </conditionalFormatting>
  <conditionalFormatting sqref="A44">
    <cfRule type="cellIs" dxfId="37" priority="536" operator="lessThan">
      <formula>0</formula>
    </cfRule>
  </conditionalFormatting>
  <conditionalFormatting sqref="B44:D44">
    <cfRule type="cellIs" dxfId="36" priority="535" operator="lessThan">
      <formula>0</formula>
    </cfRule>
  </conditionalFormatting>
  <conditionalFormatting sqref="D22">
    <cfRule type="cellIs" dxfId="35" priority="280" operator="lessThan">
      <formula>0</formula>
    </cfRule>
  </conditionalFormatting>
  <conditionalFormatting sqref="D32">
    <cfRule type="cellIs" dxfId="34" priority="277" operator="lessThan">
      <formula>0</formula>
    </cfRule>
  </conditionalFormatting>
  <conditionalFormatting sqref="D42">
    <cfRule type="cellIs" dxfId="33" priority="274" operator="lessThan">
      <formula>0</formula>
    </cfRule>
  </conditionalFormatting>
  <conditionalFormatting sqref="F35 S35:BA35">
    <cfRule type="cellIs" dxfId="32" priority="323" operator="lessThan">
      <formula>0</formula>
    </cfRule>
  </conditionalFormatting>
  <conditionalFormatting sqref="F25 S25">
    <cfRule type="cellIs" dxfId="31" priority="305" operator="lessThan">
      <formula>0</formula>
    </cfRule>
  </conditionalFormatting>
  <conditionalFormatting sqref="E2">
    <cfRule type="cellIs" dxfId="30" priority="39" operator="lessThan">
      <formula>0</formula>
    </cfRule>
  </conditionalFormatting>
  <conditionalFormatting sqref="B52:C52 B53:D53 B49:E51">
    <cfRule type="cellIs" dxfId="29" priority="38" operator="lessThan">
      <formula>0</formula>
    </cfRule>
  </conditionalFormatting>
  <conditionalFormatting sqref="D52">
    <cfRule type="cellIs" dxfId="28" priority="37" operator="lessThan">
      <formula>0</formula>
    </cfRule>
  </conditionalFormatting>
  <conditionalFormatting sqref="F51:BA51">
    <cfRule type="cellIs" dxfId="27" priority="35" operator="lessThan">
      <formula>0</formula>
    </cfRule>
  </conditionalFormatting>
  <conditionalFormatting sqref="G5:R5">
    <cfRule type="cellIs" dxfId="26" priority="34" operator="lessThan">
      <formula>0</formula>
    </cfRule>
  </conditionalFormatting>
  <conditionalFormatting sqref="T5">
    <cfRule type="cellIs" dxfId="25" priority="33" operator="lessThan">
      <formula>0</formula>
    </cfRule>
  </conditionalFormatting>
  <conditionalFormatting sqref="U5">
    <cfRule type="cellIs" dxfId="24" priority="32" operator="lessThan">
      <formula>0</formula>
    </cfRule>
  </conditionalFormatting>
  <conditionalFormatting sqref="G15:R15">
    <cfRule type="cellIs" dxfId="23" priority="31" operator="lessThan">
      <formula>0</formula>
    </cfRule>
  </conditionalFormatting>
  <conditionalFormatting sqref="T15">
    <cfRule type="cellIs" dxfId="22" priority="30" operator="lessThan">
      <formula>0</formula>
    </cfRule>
  </conditionalFormatting>
  <conditionalFormatting sqref="U15:BA15">
    <cfRule type="cellIs" dxfId="21" priority="29" operator="lessThan">
      <formula>0</formula>
    </cfRule>
  </conditionalFormatting>
  <conditionalFormatting sqref="G25:R25">
    <cfRule type="cellIs" dxfId="20" priority="28" operator="lessThan">
      <formula>0</formula>
    </cfRule>
  </conditionalFormatting>
  <conditionalFormatting sqref="T25">
    <cfRule type="cellIs" dxfId="19" priority="27" operator="lessThan">
      <formula>0</formula>
    </cfRule>
  </conditionalFormatting>
  <conditionalFormatting sqref="U25:BA25">
    <cfRule type="cellIs" dxfId="18" priority="26" operator="lessThan">
      <formula>0</formula>
    </cfRule>
  </conditionalFormatting>
  <conditionalFormatting sqref="G35:R35">
    <cfRule type="cellIs" dxfId="17" priority="25" operator="lessThan">
      <formula>0</formula>
    </cfRule>
  </conditionalFormatting>
  <conditionalFormatting sqref="B55:D58">
    <cfRule type="cellIs" dxfId="16" priority="24" operator="lessThan">
      <formula>0</formula>
    </cfRule>
  </conditionalFormatting>
  <conditionalFormatting sqref="B62:C62 C63:D63 B59:E61">
    <cfRule type="cellIs" dxfId="15" priority="23" operator="lessThan">
      <formula>0</formula>
    </cfRule>
  </conditionalFormatting>
  <conditionalFormatting sqref="D62">
    <cfRule type="cellIs" dxfId="14" priority="22" operator="lessThan">
      <formula>0</formula>
    </cfRule>
  </conditionalFormatting>
  <conditionalFormatting sqref="F61:BA61">
    <cfRule type="cellIs" dxfId="13" priority="21" operator="lessThan">
      <formula>0</formula>
    </cfRule>
  </conditionalFormatting>
  <conditionalFormatting sqref="B73">
    <cfRule type="cellIs" dxfId="12" priority="6" operator="lessThan">
      <formula>0</formula>
    </cfRule>
  </conditionalFormatting>
  <conditionalFormatting sqref="A73">
    <cfRule type="cellIs" dxfId="11" priority="5" operator="lessThan">
      <formula>0</formula>
    </cfRule>
  </conditionalFormatting>
  <conditionalFormatting sqref="A53">
    <cfRule type="cellIs" dxfId="10" priority="16" operator="lessThan">
      <formula>0</formula>
    </cfRule>
  </conditionalFormatting>
  <conditionalFormatting sqref="F71:BA71">
    <cfRule type="cellIs" dxfId="9" priority="11" operator="lessThan">
      <formula>0</formula>
    </cfRule>
  </conditionalFormatting>
  <conditionalFormatting sqref="B65:D68">
    <cfRule type="cellIs" dxfId="8" priority="14" operator="lessThan">
      <formula>0</formula>
    </cfRule>
  </conditionalFormatting>
  <conditionalFormatting sqref="B72:C72 C73:D73 B69:E71">
    <cfRule type="cellIs" dxfId="7" priority="13" operator="lessThan">
      <formula>0</formula>
    </cfRule>
  </conditionalFormatting>
  <conditionalFormatting sqref="D72">
    <cfRule type="cellIs" dxfId="6" priority="12" operator="lessThan">
      <formula>0</formula>
    </cfRule>
  </conditionalFormatting>
  <conditionalFormatting sqref="B63">
    <cfRule type="cellIs" dxfId="5" priority="8" operator="lessThan">
      <formula>0</formula>
    </cfRule>
  </conditionalFormatting>
  <conditionalFormatting sqref="A63">
    <cfRule type="cellIs" dxfId="4" priority="7" operator="lessThan">
      <formula>0</formula>
    </cfRule>
  </conditionalFormatting>
  <conditionalFormatting sqref="A5:A13">
    <cfRule type="cellIs" dxfId="3" priority="4" operator="lessThan">
      <formula>0</formula>
    </cfRule>
  </conditionalFormatting>
  <conditionalFormatting sqref="A15:A23">
    <cfRule type="cellIs" dxfId="2" priority="3" operator="lessThan">
      <formula>0</formula>
    </cfRule>
  </conditionalFormatting>
  <conditionalFormatting sqref="A25:A33">
    <cfRule type="cellIs" dxfId="1" priority="2" operator="lessThan">
      <formula>0</formula>
    </cfRule>
  </conditionalFormatting>
  <conditionalFormatting sqref="A35:A43">
    <cfRule type="cellIs" dxfId="0" priority="1" operator="lessThan">
      <formula>0</formula>
    </cfRule>
  </conditionalFormatting>
  <pageMargins left="0.2" right="0" top="0.25" bottom="0" header="0.3" footer="0.3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E6FE-2DCF-4D57-B654-DEC8A1EF834D}">
  <dimension ref="A1:M6426"/>
  <sheetViews>
    <sheetView zoomScale="70" zoomScaleNormal="70" workbookViewId="0">
      <pane ySplit="1" topLeftCell="A2" activePane="bottomLeft" state="frozen"/>
      <selection activeCell="BI29" sqref="BI29"/>
      <selection pane="bottomLeft" activeCell="A2" sqref="A2"/>
    </sheetView>
  </sheetViews>
  <sheetFormatPr defaultColWidth="9" defaultRowHeight="15.75"/>
  <cols>
    <col min="1" max="1" width="14.625" style="36" customWidth="1"/>
    <col min="2" max="3" width="14.625" style="37" customWidth="1"/>
    <col min="4" max="4" width="50.625" style="37" bestFit="1" customWidth="1"/>
    <col min="5" max="7" width="14.625" style="37" customWidth="1"/>
    <col min="8" max="10" width="14.625" style="60" customWidth="1"/>
    <col min="11" max="12" width="14.625" style="2" customWidth="1"/>
    <col min="13" max="13" width="18.875" style="40" bestFit="1" customWidth="1"/>
    <col min="14" max="24" width="14.625" style="2" customWidth="1"/>
    <col min="25" max="53" width="13.75" style="2" customWidth="1"/>
    <col min="54" max="16384" width="9" style="2"/>
  </cols>
  <sheetData>
    <row r="1" spans="1:13">
      <c r="A1" s="33" t="s">
        <v>30</v>
      </c>
      <c r="B1" s="34" t="s">
        <v>31</v>
      </c>
      <c r="C1" s="34" t="s">
        <v>184</v>
      </c>
      <c r="D1" s="34" t="s">
        <v>32</v>
      </c>
      <c r="E1" s="34" t="s">
        <v>185</v>
      </c>
      <c r="F1" s="34" t="s">
        <v>33</v>
      </c>
      <c r="G1" s="34" t="s">
        <v>34</v>
      </c>
      <c r="H1" s="34" t="s">
        <v>219</v>
      </c>
      <c r="I1" s="34" t="s">
        <v>220</v>
      </c>
      <c r="J1" s="34" t="s">
        <v>221</v>
      </c>
      <c r="K1" s="35" t="s">
        <v>8</v>
      </c>
      <c r="L1" s="35" t="s">
        <v>35</v>
      </c>
      <c r="M1" s="70" t="s">
        <v>177</v>
      </c>
    </row>
    <row r="2" spans="1:13">
      <c r="A2" s="36">
        <v>201609</v>
      </c>
      <c r="B2" s="37" t="s">
        <v>51</v>
      </c>
      <c r="C2" s="37" t="s">
        <v>186</v>
      </c>
      <c r="D2" s="37" t="s">
        <v>187</v>
      </c>
      <c r="E2" s="37">
        <v>-19968.419999999998</v>
      </c>
      <c r="F2" s="37">
        <v>1487</v>
      </c>
      <c r="G2" s="37">
        <v>2673127</v>
      </c>
      <c r="H2" s="60">
        <f>IF($C2="R",E2,0)</f>
        <v>0</v>
      </c>
      <c r="I2" s="60">
        <f t="shared" ref="I2:J2" si="0">IF($C2="R",F2,0)</f>
        <v>0</v>
      </c>
      <c r="J2" s="60">
        <f t="shared" si="0"/>
        <v>0</v>
      </c>
      <c r="K2" s="1" t="str">
        <f>IF(LEFT(B2,3)="IRR","IRG",LEFT(B2,3))</f>
        <v>COM</v>
      </c>
      <c r="L2" s="2" t="str">
        <f t="shared" ref="L2:L65" si="1">LEFT(D2,10)</f>
        <v>02GNSB0024</v>
      </c>
      <c r="M2" s="40" t="str">
        <f>INDEX(CODE!A:B,MATCH(L2,CODE!A:A,0),2)</f>
        <v>Separate - Small GS</v>
      </c>
    </row>
    <row r="3" spans="1:13">
      <c r="A3" s="36">
        <v>201609</v>
      </c>
      <c r="B3" s="37" t="s">
        <v>51</v>
      </c>
      <c r="C3" s="37" t="s">
        <v>186</v>
      </c>
      <c r="D3" s="37" t="s">
        <v>188</v>
      </c>
      <c r="E3" s="37">
        <v>-0.54</v>
      </c>
      <c r="F3" s="37">
        <v>1</v>
      </c>
      <c r="G3" s="37">
        <v>72</v>
      </c>
      <c r="H3" s="60">
        <f t="shared" ref="H3:H66" si="2">IF($C3="R",E3,0)</f>
        <v>0</v>
      </c>
      <c r="I3" s="60">
        <f t="shared" ref="I3:I66" si="3">IF($C3="R",F3,0)</f>
        <v>0</v>
      </c>
      <c r="J3" s="60">
        <f t="shared" ref="J3:J66" si="4">IF($C3="R",G3,0)</f>
        <v>0</v>
      </c>
      <c r="K3" s="1" t="str">
        <f t="shared" ref="K3:K66" si="5">IF(LEFT(B3,3)="IRR","IRG",LEFT(B3,3))</f>
        <v>COM</v>
      </c>
      <c r="L3" s="2" t="str">
        <f t="shared" si="1"/>
        <v>02GNSB024F</v>
      </c>
      <c r="M3" s="40" t="str">
        <f>INDEX(CODE!A:B,MATCH(L3,CODE!A:A,0),2)</f>
        <v>Separate - Small GS</v>
      </c>
    </row>
    <row r="4" spans="1:13">
      <c r="A4" s="36">
        <v>201609</v>
      </c>
      <c r="B4" s="37" t="s">
        <v>51</v>
      </c>
      <c r="C4" s="37" t="s">
        <v>186</v>
      </c>
      <c r="D4" s="37" t="s">
        <v>189</v>
      </c>
      <c r="E4" s="37">
        <v>-162.5</v>
      </c>
      <c r="F4" s="37">
        <v>81</v>
      </c>
      <c r="G4" s="37">
        <v>21756</v>
      </c>
      <c r="H4" s="60">
        <f t="shared" si="2"/>
        <v>0</v>
      </c>
      <c r="I4" s="60">
        <f t="shared" si="3"/>
        <v>0</v>
      </c>
      <c r="J4" s="60">
        <f t="shared" si="4"/>
        <v>0</v>
      </c>
      <c r="K4" s="1" t="str">
        <f t="shared" si="5"/>
        <v>COM</v>
      </c>
      <c r="L4" s="2" t="str">
        <f t="shared" si="1"/>
        <v>02GNSB24FP</v>
      </c>
      <c r="M4" s="40" t="str">
        <f>INDEX(CODE!A:B,MATCH(L4,CODE!A:A,0),2)</f>
        <v>Separate - Small GS</v>
      </c>
    </row>
    <row r="5" spans="1:13">
      <c r="A5" s="36">
        <v>201609</v>
      </c>
      <c r="B5" s="37" t="s">
        <v>51</v>
      </c>
      <c r="C5" s="37" t="s">
        <v>186</v>
      </c>
      <c r="D5" s="37" t="s">
        <v>190</v>
      </c>
      <c r="E5" s="37">
        <v>-44559.86</v>
      </c>
      <c r="F5" s="37">
        <v>99</v>
      </c>
      <c r="G5" s="37">
        <v>5965175</v>
      </c>
      <c r="H5" s="60">
        <f t="shared" si="2"/>
        <v>0</v>
      </c>
      <c r="I5" s="60">
        <f t="shared" si="3"/>
        <v>0</v>
      </c>
      <c r="J5" s="60">
        <f t="shared" si="4"/>
        <v>0</v>
      </c>
      <c r="K5" s="1" t="str">
        <f t="shared" si="5"/>
        <v>COM</v>
      </c>
      <c r="L5" s="2" t="str">
        <f t="shared" si="1"/>
        <v>02LGSB0036</v>
      </c>
      <c r="M5" s="40" t="str">
        <f>INDEX(CODE!A:B,MATCH(L5,CODE!A:A,0),2)</f>
        <v>Separate - Large GS</v>
      </c>
    </row>
    <row r="6" spans="1:13">
      <c r="A6" s="36">
        <v>201609</v>
      </c>
      <c r="B6" s="37" t="s">
        <v>51</v>
      </c>
      <c r="C6" s="37" t="s">
        <v>186</v>
      </c>
      <c r="D6" s="37" t="s">
        <v>191</v>
      </c>
      <c r="E6" s="37">
        <v>-68.44</v>
      </c>
      <c r="F6" s="37">
        <v>20</v>
      </c>
      <c r="G6" s="37">
        <v>9161</v>
      </c>
      <c r="H6" s="60">
        <f t="shared" si="2"/>
        <v>0</v>
      </c>
      <c r="I6" s="60">
        <f t="shared" si="3"/>
        <v>0</v>
      </c>
      <c r="J6" s="60">
        <f t="shared" si="4"/>
        <v>0</v>
      </c>
      <c r="K6" s="1" t="str">
        <f t="shared" si="5"/>
        <v>COM</v>
      </c>
      <c r="L6" s="2" t="str">
        <f t="shared" si="1"/>
        <v>02NMB24135</v>
      </c>
      <c r="M6" s="40" t="str">
        <f>INDEX(CODE!A:B,MATCH(L6,CODE!A:A,0),2)</f>
        <v>Separate - Small GS</v>
      </c>
    </row>
    <row r="7" spans="1:13">
      <c r="A7" s="36">
        <v>201609</v>
      </c>
      <c r="B7" s="37" t="s">
        <v>51</v>
      </c>
      <c r="C7" s="37" t="s">
        <v>186</v>
      </c>
      <c r="D7" s="37" t="s">
        <v>192</v>
      </c>
      <c r="E7" s="37">
        <v>-321.51</v>
      </c>
      <c r="G7" s="37">
        <v>42945</v>
      </c>
      <c r="H7" s="60">
        <f t="shared" si="2"/>
        <v>0</v>
      </c>
      <c r="I7" s="60">
        <f t="shared" si="3"/>
        <v>0</v>
      </c>
      <c r="J7" s="60">
        <f t="shared" si="4"/>
        <v>0</v>
      </c>
      <c r="K7" s="1" t="str">
        <f t="shared" si="5"/>
        <v>COM</v>
      </c>
      <c r="L7" s="2" t="str">
        <f t="shared" si="1"/>
        <v>02OALTB15N</v>
      </c>
      <c r="M7" s="40" t="str">
        <f>INDEX(CODE!A:B,MATCH(L7,CODE!A:A,0),2)</f>
        <v>NOT USED</v>
      </c>
    </row>
    <row r="8" spans="1:13">
      <c r="A8" s="36">
        <v>201609</v>
      </c>
      <c r="B8" s="37" t="s">
        <v>51</v>
      </c>
      <c r="C8" s="37" t="s">
        <v>186</v>
      </c>
      <c r="D8" s="37" t="s">
        <v>193</v>
      </c>
      <c r="E8" s="37">
        <v>-3509.92</v>
      </c>
      <c r="F8" s="37">
        <v>0</v>
      </c>
      <c r="G8" s="37">
        <v>0</v>
      </c>
      <c r="H8" s="60">
        <f t="shared" si="2"/>
        <v>0</v>
      </c>
      <c r="I8" s="60">
        <f t="shared" si="3"/>
        <v>0</v>
      </c>
      <c r="J8" s="60">
        <f t="shared" si="4"/>
        <v>0</v>
      </c>
      <c r="K8" s="1" t="str">
        <f t="shared" si="5"/>
        <v>COM</v>
      </c>
      <c r="L8" s="2" t="str">
        <f t="shared" si="1"/>
        <v>BPA BALANC</v>
      </c>
      <c r="M8" s="40" t="str">
        <f>INDEX(CODE!A:B,MATCH(L8,CODE!A:A,0),2)</f>
        <v>NOT USED</v>
      </c>
    </row>
    <row r="9" spans="1:13">
      <c r="A9" s="36">
        <v>201609</v>
      </c>
      <c r="B9" s="37" t="s">
        <v>51</v>
      </c>
      <c r="C9" s="37" t="s">
        <v>186</v>
      </c>
      <c r="D9" s="37" t="s">
        <v>194</v>
      </c>
      <c r="F9" s="37">
        <v>0</v>
      </c>
      <c r="H9" s="60">
        <f t="shared" si="2"/>
        <v>0</v>
      </c>
      <c r="I9" s="60">
        <f t="shared" si="3"/>
        <v>0</v>
      </c>
      <c r="J9" s="60">
        <f t="shared" si="4"/>
        <v>0</v>
      </c>
      <c r="K9" s="1" t="str">
        <f t="shared" si="5"/>
        <v>COM</v>
      </c>
      <c r="L9" s="2" t="str">
        <f t="shared" si="1"/>
        <v>CUSTOMER C</v>
      </c>
      <c r="M9" s="40" t="str">
        <f>INDEX(CODE!A:B,MATCH(L9,CODE!A:A,0),2)</f>
        <v>NOT USED</v>
      </c>
    </row>
    <row r="10" spans="1:13">
      <c r="A10" s="36">
        <v>201609</v>
      </c>
      <c r="B10" s="37" t="s">
        <v>51</v>
      </c>
      <c r="C10" s="37" t="s">
        <v>195</v>
      </c>
      <c r="D10" s="37" t="s">
        <v>36</v>
      </c>
      <c r="E10" s="37">
        <v>258007.01</v>
      </c>
      <c r="F10" s="37">
        <v>1487</v>
      </c>
      <c r="G10" s="37">
        <v>2673123</v>
      </c>
      <c r="H10" s="60">
        <f t="shared" si="2"/>
        <v>258007.01</v>
      </c>
      <c r="I10" s="60">
        <f t="shared" si="3"/>
        <v>1487</v>
      </c>
      <c r="J10" s="60">
        <f t="shared" si="4"/>
        <v>2673123</v>
      </c>
      <c r="K10" s="1" t="str">
        <f t="shared" si="5"/>
        <v>COM</v>
      </c>
      <c r="L10" s="2" t="str">
        <f t="shared" si="1"/>
        <v>02GNSB0024</v>
      </c>
      <c r="M10" s="40" t="str">
        <f>INDEX(CODE!A:B,MATCH(L10,CODE!A:A,0),2)</f>
        <v>Separate - Small GS</v>
      </c>
    </row>
    <row r="11" spans="1:13">
      <c r="A11" s="36">
        <v>201609</v>
      </c>
      <c r="B11" s="37" t="s">
        <v>51</v>
      </c>
      <c r="C11" s="37" t="s">
        <v>195</v>
      </c>
      <c r="D11" s="37" t="s">
        <v>37</v>
      </c>
      <c r="E11" s="37">
        <v>1647.48</v>
      </c>
      <c r="F11" s="37">
        <v>6</v>
      </c>
      <c r="G11" s="37">
        <v>12857</v>
      </c>
      <c r="H11" s="60">
        <f t="shared" si="2"/>
        <v>1647.48</v>
      </c>
      <c r="I11" s="60">
        <f t="shared" si="3"/>
        <v>6</v>
      </c>
      <c r="J11" s="60">
        <f t="shared" si="4"/>
        <v>12857</v>
      </c>
      <c r="K11" s="1" t="str">
        <f t="shared" si="5"/>
        <v>COM</v>
      </c>
      <c r="L11" s="2" t="str">
        <f t="shared" si="1"/>
        <v>02GNSB024F</v>
      </c>
      <c r="M11" s="40" t="str">
        <f>INDEX(CODE!A:B,MATCH(L11,CODE!A:A,0),2)</f>
        <v>Separate - Small GS</v>
      </c>
    </row>
    <row r="12" spans="1:13">
      <c r="A12" s="36">
        <v>201609</v>
      </c>
      <c r="B12" s="37" t="s">
        <v>51</v>
      </c>
      <c r="C12" s="37" t="s">
        <v>195</v>
      </c>
      <c r="D12" s="37" t="s">
        <v>38</v>
      </c>
      <c r="E12" s="37">
        <v>2187.75</v>
      </c>
      <c r="F12" s="37">
        <v>81</v>
      </c>
      <c r="G12" s="37">
        <v>21756</v>
      </c>
      <c r="H12" s="60">
        <f t="shared" si="2"/>
        <v>2187.75</v>
      </c>
      <c r="I12" s="60">
        <f t="shared" si="3"/>
        <v>81</v>
      </c>
      <c r="J12" s="60">
        <f t="shared" si="4"/>
        <v>21756</v>
      </c>
      <c r="K12" s="1" t="str">
        <f t="shared" si="5"/>
        <v>COM</v>
      </c>
      <c r="L12" s="2" t="str">
        <f t="shared" si="1"/>
        <v>02GNSB24FP</v>
      </c>
      <c r="M12" s="40" t="str">
        <f>INDEX(CODE!A:B,MATCH(L12,CODE!A:A,0),2)</f>
        <v>Separate - Small GS</v>
      </c>
    </row>
    <row r="13" spans="1:13">
      <c r="A13" s="36">
        <v>201609</v>
      </c>
      <c r="B13" s="37" t="s">
        <v>51</v>
      </c>
      <c r="C13" s="37" t="s">
        <v>195</v>
      </c>
      <c r="D13" s="37" t="s">
        <v>52</v>
      </c>
      <c r="E13" s="37">
        <v>3849459.04</v>
      </c>
      <c r="F13" s="37">
        <v>13844</v>
      </c>
      <c r="G13" s="37">
        <v>42091712</v>
      </c>
      <c r="H13" s="60">
        <f t="shared" si="2"/>
        <v>3849459.04</v>
      </c>
      <c r="I13" s="60">
        <f t="shared" si="3"/>
        <v>13844</v>
      </c>
      <c r="J13" s="60">
        <f t="shared" si="4"/>
        <v>42091712</v>
      </c>
      <c r="K13" s="1" t="str">
        <f t="shared" si="5"/>
        <v>COM</v>
      </c>
      <c r="L13" s="2" t="str">
        <f t="shared" si="1"/>
        <v>02GNSV0024</v>
      </c>
      <c r="M13" s="40" t="str">
        <f>INDEX(CODE!A:B,MATCH(L13,CODE!A:A,0),2)</f>
        <v>Separate - Small GS</v>
      </c>
    </row>
    <row r="14" spans="1:13">
      <c r="A14" s="36">
        <v>201609</v>
      </c>
      <c r="B14" s="37" t="s">
        <v>51</v>
      </c>
      <c r="C14" s="37" t="s">
        <v>195</v>
      </c>
      <c r="D14" s="37" t="s">
        <v>53</v>
      </c>
      <c r="E14" s="37">
        <v>12514.97</v>
      </c>
      <c r="F14" s="37">
        <v>107</v>
      </c>
      <c r="G14" s="37">
        <v>90165</v>
      </c>
      <c r="H14" s="60">
        <f t="shared" si="2"/>
        <v>12514.97</v>
      </c>
      <c r="I14" s="60">
        <f t="shared" si="3"/>
        <v>107</v>
      </c>
      <c r="J14" s="60">
        <f t="shared" si="4"/>
        <v>90165</v>
      </c>
      <c r="K14" s="1" t="str">
        <f t="shared" si="5"/>
        <v>COM</v>
      </c>
      <c r="L14" s="2" t="str">
        <f t="shared" si="1"/>
        <v>02GNSV024F</v>
      </c>
      <c r="M14" s="40" t="str">
        <f>INDEX(CODE!A:B,MATCH(L14,CODE!A:A,0),2)</f>
        <v>Separate - Small GS</v>
      </c>
    </row>
    <row r="15" spans="1:13">
      <c r="A15" s="36">
        <v>201609</v>
      </c>
      <c r="B15" s="37" t="s">
        <v>51</v>
      </c>
      <c r="C15" s="37" t="s">
        <v>195</v>
      </c>
      <c r="D15" s="37" t="s">
        <v>39</v>
      </c>
      <c r="E15" s="37">
        <v>473744.58</v>
      </c>
      <c r="F15" s="37">
        <v>99</v>
      </c>
      <c r="G15" s="37">
        <v>5965175</v>
      </c>
      <c r="H15" s="60">
        <f t="shared" si="2"/>
        <v>473744.58</v>
      </c>
      <c r="I15" s="60">
        <f t="shared" si="3"/>
        <v>99</v>
      </c>
      <c r="J15" s="60">
        <f t="shared" si="4"/>
        <v>5965175</v>
      </c>
      <c r="K15" s="1" t="str">
        <f t="shared" si="5"/>
        <v>COM</v>
      </c>
      <c r="L15" s="2" t="str">
        <f t="shared" si="1"/>
        <v>02LGSB0036</v>
      </c>
      <c r="M15" s="40" t="str">
        <f>INDEX(CODE!A:B,MATCH(L15,CODE!A:A,0),2)</f>
        <v>Separate - Large GS</v>
      </c>
    </row>
    <row r="16" spans="1:13">
      <c r="A16" s="36">
        <v>201609</v>
      </c>
      <c r="B16" s="37" t="s">
        <v>51</v>
      </c>
      <c r="C16" s="37" t="s">
        <v>195</v>
      </c>
      <c r="D16" s="37" t="s">
        <v>54</v>
      </c>
      <c r="E16" s="37">
        <v>5467328.7999999998</v>
      </c>
      <c r="F16" s="37">
        <v>858</v>
      </c>
      <c r="G16" s="37">
        <v>69150234</v>
      </c>
      <c r="H16" s="60">
        <f t="shared" si="2"/>
        <v>5467328.7999999998</v>
      </c>
      <c r="I16" s="60">
        <f t="shared" si="3"/>
        <v>858</v>
      </c>
      <c r="J16" s="60">
        <f t="shared" si="4"/>
        <v>69150234</v>
      </c>
      <c r="K16" s="1" t="str">
        <f t="shared" si="5"/>
        <v>COM</v>
      </c>
      <c r="L16" s="2" t="str">
        <f t="shared" si="1"/>
        <v>02LGSV0036</v>
      </c>
      <c r="M16" s="40" t="str">
        <f>INDEX(CODE!A:B,MATCH(L16,CODE!A:A,0),2)</f>
        <v>Separate - Large GS</v>
      </c>
    </row>
    <row r="17" spans="1:13">
      <c r="A17" s="36">
        <v>201609</v>
      </c>
      <c r="B17" s="37" t="s">
        <v>51</v>
      </c>
      <c r="C17" s="37" t="s">
        <v>195</v>
      </c>
      <c r="D17" s="37" t="s">
        <v>55</v>
      </c>
      <c r="E17" s="37">
        <v>1323647.43</v>
      </c>
      <c r="F17" s="37">
        <v>37</v>
      </c>
      <c r="G17" s="37">
        <v>18435780</v>
      </c>
      <c r="H17" s="60">
        <f t="shared" si="2"/>
        <v>1323647.43</v>
      </c>
      <c r="I17" s="60">
        <f t="shared" si="3"/>
        <v>37</v>
      </c>
      <c r="J17" s="60">
        <f t="shared" si="4"/>
        <v>18435780</v>
      </c>
      <c r="K17" s="1" t="str">
        <f t="shared" si="5"/>
        <v>COM</v>
      </c>
      <c r="L17" s="2" t="str">
        <f t="shared" si="1"/>
        <v>02LGSV048T</v>
      </c>
      <c r="M17" s="40" t="str">
        <f>INDEX(CODE!A:B,MATCH(L17,CODE!A:A,0),2)</f>
        <v>NOT USED</v>
      </c>
    </row>
    <row r="18" spans="1:13">
      <c r="A18" s="36">
        <v>201609</v>
      </c>
      <c r="B18" s="37" t="s">
        <v>51</v>
      </c>
      <c r="C18" s="37" t="s">
        <v>195</v>
      </c>
      <c r="D18" s="37" t="s">
        <v>79</v>
      </c>
      <c r="E18" s="37">
        <v>2625.97</v>
      </c>
      <c r="G18" s="37">
        <v>0</v>
      </c>
      <c r="H18" s="60">
        <f t="shared" si="2"/>
        <v>2625.97</v>
      </c>
      <c r="I18" s="60">
        <f t="shared" si="3"/>
        <v>0</v>
      </c>
      <c r="J18" s="60">
        <f t="shared" si="4"/>
        <v>0</v>
      </c>
      <c r="K18" s="1" t="str">
        <f t="shared" si="5"/>
        <v>COM</v>
      </c>
      <c r="L18" s="2" t="str">
        <f t="shared" si="1"/>
        <v>02LNX00102</v>
      </c>
      <c r="M18" s="40" t="str">
        <f>INDEX(CODE!A:B,MATCH(L18,CODE!A:A,0),2)</f>
        <v>NOT USED</v>
      </c>
    </row>
    <row r="19" spans="1:13">
      <c r="A19" s="36">
        <v>201609</v>
      </c>
      <c r="B19" s="37" t="s">
        <v>51</v>
      </c>
      <c r="C19" s="37" t="s">
        <v>195</v>
      </c>
      <c r="D19" s="37" t="s">
        <v>81</v>
      </c>
      <c r="E19" s="37">
        <v>181.13</v>
      </c>
      <c r="G19" s="37">
        <v>0</v>
      </c>
      <c r="H19" s="60">
        <f t="shared" si="2"/>
        <v>181.13</v>
      </c>
      <c r="I19" s="60">
        <f t="shared" si="3"/>
        <v>0</v>
      </c>
      <c r="J19" s="60">
        <f t="shared" si="4"/>
        <v>0</v>
      </c>
      <c r="K19" s="1" t="str">
        <f t="shared" si="5"/>
        <v>COM</v>
      </c>
      <c r="L19" s="2" t="str">
        <f t="shared" si="1"/>
        <v>02LNX00105</v>
      </c>
      <c r="M19" s="40" t="str">
        <f>INDEX(CODE!A:B,MATCH(L19,CODE!A:A,0),2)</f>
        <v>NOT USED</v>
      </c>
    </row>
    <row r="20" spans="1:13">
      <c r="A20" s="36">
        <v>201609</v>
      </c>
      <c r="B20" s="37" t="s">
        <v>51</v>
      </c>
      <c r="C20" s="37" t="s">
        <v>195</v>
      </c>
      <c r="D20" s="37" t="s">
        <v>82</v>
      </c>
      <c r="E20" s="37">
        <v>19739.36</v>
      </c>
      <c r="G20" s="37">
        <v>0</v>
      </c>
      <c r="H20" s="60">
        <f t="shared" si="2"/>
        <v>19739.36</v>
      </c>
      <c r="I20" s="60">
        <f t="shared" si="3"/>
        <v>0</v>
      </c>
      <c r="J20" s="60">
        <f t="shared" si="4"/>
        <v>0</v>
      </c>
      <c r="K20" s="1" t="str">
        <f t="shared" si="5"/>
        <v>COM</v>
      </c>
      <c r="L20" s="2" t="str">
        <f t="shared" si="1"/>
        <v>02LNX00109</v>
      </c>
      <c r="M20" s="40" t="str">
        <f>INDEX(CODE!A:B,MATCH(L20,CODE!A:A,0),2)</f>
        <v>NOT USED</v>
      </c>
    </row>
    <row r="21" spans="1:13">
      <c r="A21" s="36">
        <v>201609</v>
      </c>
      <c r="B21" s="37" t="s">
        <v>51</v>
      </c>
      <c r="C21" s="37" t="s">
        <v>195</v>
      </c>
      <c r="D21" s="37" t="s">
        <v>84</v>
      </c>
      <c r="E21" s="37">
        <v>55.73</v>
      </c>
      <c r="G21" s="37">
        <v>0</v>
      </c>
      <c r="H21" s="60">
        <f t="shared" si="2"/>
        <v>55.73</v>
      </c>
      <c r="I21" s="60">
        <f t="shared" si="3"/>
        <v>0</v>
      </c>
      <c r="J21" s="60">
        <f t="shared" si="4"/>
        <v>0</v>
      </c>
      <c r="K21" s="1" t="str">
        <f t="shared" si="5"/>
        <v>COM</v>
      </c>
      <c r="L21" s="2" t="str">
        <f t="shared" si="1"/>
        <v>02LNX00112</v>
      </c>
      <c r="M21" s="40" t="str">
        <f>INDEX(CODE!A:B,MATCH(L21,CODE!A:A,0),2)</f>
        <v>NOT USED</v>
      </c>
    </row>
    <row r="22" spans="1:13">
      <c r="A22" s="36">
        <v>201609</v>
      </c>
      <c r="B22" s="37" t="s">
        <v>51</v>
      </c>
      <c r="C22" s="37" t="s">
        <v>195</v>
      </c>
      <c r="D22" s="37" t="s">
        <v>85</v>
      </c>
      <c r="E22" s="37">
        <v>249.01</v>
      </c>
      <c r="G22" s="37">
        <v>0</v>
      </c>
      <c r="H22" s="60">
        <f t="shared" si="2"/>
        <v>249.01</v>
      </c>
      <c r="I22" s="60">
        <f t="shared" si="3"/>
        <v>0</v>
      </c>
      <c r="J22" s="60">
        <f t="shared" si="4"/>
        <v>0</v>
      </c>
      <c r="K22" s="1" t="str">
        <f t="shared" si="5"/>
        <v>COM</v>
      </c>
      <c r="L22" s="2" t="str">
        <f t="shared" si="1"/>
        <v>02LNX00300</v>
      </c>
      <c r="M22" s="40" t="str">
        <f>INDEX(CODE!A:B,MATCH(L22,CODE!A:A,0),2)</f>
        <v>NOT USED</v>
      </c>
    </row>
    <row r="23" spans="1:13">
      <c r="A23" s="36">
        <v>201609</v>
      </c>
      <c r="B23" s="37" t="s">
        <v>51</v>
      </c>
      <c r="C23" s="37" t="s">
        <v>195</v>
      </c>
      <c r="D23" s="37" t="s">
        <v>87</v>
      </c>
      <c r="E23" s="37">
        <v>3173.23</v>
      </c>
      <c r="G23" s="37">
        <v>0</v>
      </c>
      <c r="H23" s="60">
        <f t="shared" si="2"/>
        <v>3173.23</v>
      </c>
      <c r="I23" s="60">
        <f t="shared" si="3"/>
        <v>0</v>
      </c>
      <c r="J23" s="60">
        <f t="shared" si="4"/>
        <v>0</v>
      </c>
      <c r="K23" s="1" t="str">
        <f t="shared" si="5"/>
        <v>COM</v>
      </c>
      <c r="L23" s="2" t="str">
        <f t="shared" si="1"/>
        <v>02LNX00311</v>
      </c>
      <c r="M23" s="40" t="str">
        <f>INDEX(CODE!A:B,MATCH(L23,CODE!A:A,0),2)</f>
        <v>NOT USED</v>
      </c>
    </row>
    <row r="24" spans="1:13">
      <c r="A24" s="36">
        <v>201609</v>
      </c>
      <c r="B24" s="37" t="s">
        <v>51</v>
      </c>
      <c r="C24" s="37" t="s">
        <v>195</v>
      </c>
      <c r="D24" s="37" t="s">
        <v>40</v>
      </c>
      <c r="E24" s="37">
        <v>15896.23</v>
      </c>
      <c r="F24" s="37">
        <v>63</v>
      </c>
      <c r="G24" s="37">
        <v>153122</v>
      </c>
      <c r="H24" s="60">
        <f t="shared" si="2"/>
        <v>15896.23</v>
      </c>
      <c r="I24" s="60">
        <f t="shared" si="3"/>
        <v>63</v>
      </c>
      <c r="J24" s="60">
        <f t="shared" si="4"/>
        <v>153122</v>
      </c>
      <c r="K24" s="1" t="str">
        <f t="shared" si="5"/>
        <v>COM</v>
      </c>
      <c r="L24" s="2" t="str">
        <f t="shared" si="1"/>
        <v>02NMT24135</v>
      </c>
      <c r="M24" s="40" t="str">
        <f>INDEX(CODE!A:B,MATCH(L24,CODE!A:A,0),2)</f>
        <v>Separate - Small GS</v>
      </c>
    </row>
    <row r="25" spans="1:13">
      <c r="A25" s="36">
        <v>201609</v>
      </c>
      <c r="B25" s="37" t="s">
        <v>51</v>
      </c>
      <c r="C25" s="37" t="s">
        <v>195</v>
      </c>
      <c r="D25" s="37" t="s">
        <v>41</v>
      </c>
      <c r="E25" s="37">
        <v>60738.11</v>
      </c>
      <c r="F25" s="37">
        <v>10</v>
      </c>
      <c r="G25" s="37">
        <v>746200</v>
      </c>
      <c r="H25" s="60">
        <f t="shared" si="2"/>
        <v>60738.11</v>
      </c>
      <c r="I25" s="60">
        <f t="shared" si="3"/>
        <v>10</v>
      </c>
      <c r="J25" s="60">
        <f t="shared" si="4"/>
        <v>746200</v>
      </c>
      <c r="K25" s="1" t="str">
        <f t="shared" si="5"/>
        <v>COM</v>
      </c>
      <c r="L25" s="2" t="str">
        <f t="shared" si="1"/>
        <v>02NMT36135</v>
      </c>
      <c r="M25" s="40" t="str">
        <f>INDEX(CODE!A:B,MATCH(L25,CODE!A:A,0),2)</f>
        <v>Separate - Large GS</v>
      </c>
    </row>
    <row r="26" spans="1:13">
      <c r="A26" s="36">
        <v>201609</v>
      </c>
      <c r="B26" s="37" t="s">
        <v>51</v>
      </c>
      <c r="C26" s="37" t="s">
        <v>195</v>
      </c>
      <c r="D26" s="37" t="s">
        <v>42</v>
      </c>
      <c r="E26" s="37">
        <v>71082.600000000006</v>
      </c>
      <c r="F26" s="37">
        <v>2</v>
      </c>
      <c r="G26" s="37">
        <v>973200</v>
      </c>
      <c r="H26" s="60">
        <f t="shared" si="2"/>
        <v>71082.600000000006</v>
      </c>
      <c r="I26" s="60">
        <f t="shared" si="3"/>
        <v>2</v>
      </c>
      <c r="J26" s="60">
        <f t="shared" si="4"/>
        <v>973200</v>
      </c>
      <c r="K26" s="1" t="str">
        <f t="shared" si="5"/>
        <v>COM</v>
      </c>
      <c r="L26" s="2" t="str">
        <f t="shared" si="1"/>
        <v>02NMT48135</v>
      </c>
      <c r="M26" s="40" t="str">
        <f>INDEX(CODE!A:B,MATCH(L26,CODE!A:A,0),2)</f>
        <v>NOT USED</v>
      </c>
    </row>
    <row r="27" spans="1:13">
      <c r="A27" s="36">
        <v>201609</v>
      </c>
      <c r="B27" s="37" t="s">
        <v>51</v>
      </c>
      <c r="C27" s="37" t="s">
        <v>195</v>
      </c>
      <c r="D27" s="37" t="s">
        <v>56</v>
      </c>
      <c r="E27" s="37">
        <v>17842.25</v>
      </c>
      <c r="F27" s="37">
        <v>791</v>
      </c>
      <c r="G27" s="37">
        <v>126317</v>
      </c>
      <c r="H27" s="60">
        <f t="shared" si="2"/>
        <v>17842.25</v>
      </c>
      <c r="I27" s="60">
        <f t="shared" si="3"/>
        <v>791</v>
      </c>
      <c r="J27" s="60">
        <f t="shared" si="4"/>
        <v>126317</v>
      </c>
      <c r="K27" s="1" t="str">
        <f t="shared" si="5"/>
        <v>COM</v>
      </c>
      <c r="L27" s="2" t="str">
        <f t="shared" si="1"/>
        <v>02OALT015N</v>
      </c>
      <c r="M27" s="40" t="str">
        <f>INDEX(CODE!A:B,MATCH(L27,CODE!A:A,0),2)</f>
        <v>NOT USED</v>
      </c>
    </row>
    <row r="28" spans="1:13">
      <c r="A28" s="36">
        <v>201609</v>
      </c>
      <c r="B28" s="37" t="s">
        <v>51</v>
      </c>
      <c r="C28" s="37" t="s">
        <v>195</v>
      </c>
      <c r="D28" s="37" t="s">
        <v>43</v>
      </c>
      <c r="E28" s="37">
        <v>6665.48</v>
      </c>
      <c r="F28" s="37">
        <v>470</v>
      </c>
      <c r="G28" s="37">
        <v>42947</v>
      </c>
      <c r="H28" s="60">
        <f t="shared" si="2"/>
        <v>6665.48</v>
      </c>
      <c r="I28" s="60">
        <f t="shared" si="3"/>
        <v>470</v>
      </c>
      <c r="J28" s="60">
        <f t="shared" si="4"/>
        <v>42947</v>
      </c>
      <c r="K28" s="1" t="str">
        <f t="shared" si="5"/>
        <v>COM</v>
      </c>
      <c r="L28" s="2" t="str">
        <f t="shared" si="1"/>
        <v>02OALTB15N</v>
      </c>
      <c r="M28" s="40" t="str">
        <f>INDEX(CODE!A:B,MATCH(L28,CODE!A:A,0),2)</f>
        <v>NOT USED</v>
      </c>
    </row>
    <row r="29" spans="1:13">
      <c r="A29" s="36">
        <v>201609</v>
      </c>
      <c r="B29" s="37" t="s">
        <v>51</v>
      </c>
      <c r="C29" s="37" t="s">
        <v>195</v>
      </c>
      <c r="D29" s="37" t="s">
        <v>57</v>
      </c>
      <c r="E29" s="37">
        <v>1673.53</v>
      </c>
      <c r="F29" s="37">
        <v>28</v>
      </c>
      <c r="G29" s="37">
        <v>17704</v>
      </c>
      <c r="H29" s="60">
        <f t="shared" si="2"/>
        <v>1673.53</v>
      </c>
      <c r="I29" s="60">
        <f t="shared" si="3"/>
        <v>28</v>
      </c>
      <c r="J29" s="60">
        <f t="shared" si="4"/>
        <v>17704</v>
      </c>
      <c r="K29" s="1" t="str">
        <f t="shared" si="5"/>
        <v>COM</v>
      </c>
      <c r="L29" s="2" t="str">
        <f t="shared" si="1"/>
        <v>02RCFL0054</v>
      </c>
      <c r="M29" s="40" t="str">
        <f>INDEX(CODE!A:B,MATCH(L29,CODE!A:A,0),2)</f>
        <v>NOT USED</v>
      </c>
    </row>
    <row r="30" spans="1:13">
      <c r="A30" s="36">
        <v>201609</v>
      </c>
      <c r="B30" s="37" t="s">
        <v>51</v>
      </c>
      <c r="C30" s="37" t="s">
        <v>195</v>
      </c>
      <c r="D30" s="37" t="s">
        <v>89</v>
      </c>
      <c r="E30" s="37">
        <v>484356.77</v>
      </c>
      <c r="F30" s="37">
        <v>0</v>
      </c>
      <c r="G30" s="37">
        <v>0</v>
      </c>
      <c r="H30" s="60">
        <f t="shared" si="2"/>
        <v>484356.77</v>
      </c>
      <c r="I30" s="60">
        <f t="shared" si="3"/>
        <v>0</v>
      </c>
      <c r="J30" s="60">
        <f t="shared" si="4"/>
        <v>0</v>
      </c>
      <c r="K30" s="1" t="str">
        <f t="shared" si="5"/>
        <v>COM</v>
      </c>
      <c r="L30" s="2" t="str">
        <f t="shared" si="1"/>
        <v>301270-DSM</v>
      </c>
      <c r="M30" s="40" t="str">
        <f>INDEX(CODE!A:B,MATCH(L30,CODE!A:A,0),2)</f>
        <v>NOT USED</v>
      </c>
    </row>
    <row r="31" spans="1:13">
      <c r="A31" s="36">
        <v>201609</v>
      </c>
      <c r="B31" s="37" t="s">
        <v>51</v>
      </c>
      <c r="C31" s="37" t="s">
        <v>195</v>
      </c>
      <c r="D31" s="37" t="s">
        <v>44</v>
      </c>
      <c r="E31" s="37">
        <v>-460.87</v>
      </c>
      <c r="F31" s="37">
        <v>1</v>
      </c>
      <c r="G31" s="37">
        <v>0</v>
      </c>
      <c r="H31" s="60">
        <f t="shared" si="2"/>
        <v>-460.87</v>
      </c>
      <c r="I31" s="60">
        <f t="shared" si="3"/>
        <v>1</v>
      </c>
      <c r="J31" s="60">
        <f t="shared" si="4"/>
        <v>0</v>
      </c>
      <c r="K31" s="1" t="str">
        <f t="shared" si="5"/>
        <v>COM</v>
      </c>
      <c r="L31" s="2" t="str">
        <f t="shared" si="1"/>
        <v>301280-BLU</v>
      </c>
      <c r="M31" s="40" t="str">
        <f>INDEX(CODE!A:B,MATCH(L31,CODE!A:A,0),2)</f>
        <v>NOT USED</v>
      </c>
    </row>
    <row r="32" spans="1:13">
      <c r="A32" s="36">
        <v>201609</v>
      </c>
      <c r="B32" s="37" t="s">
        <v>51</v>
      </c>
      <c r="C32" s="37" t="s">
        <v>195</v>
      </c>
      <c r="D32" s="37" t="s">
        <v>90</v>
      </c>
      <c r="F32" s="37">
        <v>0</v>
      </c>
      <c r="H32" s="60">
        <f t="shared" si="2"/>
        <v>0</v>
      </c>
      <c r="I32" s="60">
        <f t="shared" si="3"/>
        <v>0</v>
      </c>
      <c r="J32" s="60">
        <f t="shared" si="4"/>
        <v>0</v>
      </c>
      <c r="K32" s="1" t="str">
        <f t="shared" si="5"/>
        <v>COM</v>
      </c>
      <c r="L32" s="2" t="str">
        <f t="shared" si="1"/>
        <v>CUSTOMER C</v>
      </c>
      <c r="M32" s="40" t="str">
        <f>INDEX(CODE!A:B,MATCH(L32,CODE!A:A,0),2)</f>
        <v>NOT USED</v>
      </c>
    </row>
    <row r="33" spans="1:13">
      <c r="A33" s="36">
        <v>201609</v>
      </c>
      <c r="B33" s="37" t="s">
        <v>51</v>
      </c>
      <c r="C33" s="37" t="s">
        <v>195</v>
      </c>
      <c r="D33" s="37" t="s">
        <v>92</v>
      </c>
      <c r="E33" s="37">
        <v>-484356.77</v>
      </c>
      <c r="F33" s="37">
        <v>0</v>
      </c>
      <c r="G33" s="37">
        <v>0</v>
      </c>
      <c r="H33" s="60">
        <f t="shared" si="2"/>
        <v>-484356.77</v>
      </c>
      <c r="I33" s="60">
        <f t="shared" si="3"/>
        <v>0</v>
      </c>
      <c r="J33" s="60">
        <f t="shared" si="4"/>
        <v>0</v>
      </c>
      <c r="K33" s="1" t="str">
        <f t="shared" si="5"/>
        <v>COM</v>
      </c>
      <c r="L33" s="2" t="str">
        <f t="shared" si="1"/>
        <v>REVENUE_AC</v>
      </c>
      <c r="M33" s="40" t="str">
        <f>INDEX(CODE!A:B,MATCH(L33,CODE!A:A,0),2)</f>
        <v>NOT USED</v>
      </c>
    </row>
    <row r="34" spans="1:13">
      <c r="A34" s="36">
        <v>201609</v>
      </c>
      <c r="B34" s="37" t="s">
        <v>51</v>
      </c>
      <c r="C34" s="37" t="s">
        <v>195</v>
      </c>
      <c r="D34" s="37" t="s">
        <v>104</v>
      </c>
      <c r="E34" s="37">
        <v>75717.899999999994</v>
      </c>
      <c r="F34" s="37">
        <v>0</v>
      </c>
      <c r="G34" s="37">
        <v>0</v>
      </c>
      <c r="H34" s="60">
        <f t="shared" si="2"/>
        <v>75717.899999999994</v>
      </c>
      <c r="I34" s="60">
        <f t="shared" si="3"/>
        <v>0</v>
      </c>
      <c r="J34" s="60">
        <f t="shared" si="4"/>
        <v>0</v>
      </c>
      <c r="K34" s="1" t="str">
        <f t="shared" si="5"/>
        <v>COM</v>
      </c>
      <c r="L34" s="2" t="str">
        <f t="shared" si="1"/>
        <v>REVENUE AD</v>
      </c>
      <c r="M34" s="40" t="str">
        <f>INDEX(CODE!A:B,MATCH(L34,CODE!A:A,0),2)</f>
        <v>NOT USED</v>
      </c>
    </row>
    <row r="35" spans="1:13">
      <c r="A35" s="36">
        <v>201609</v>
      </c>
      <c r="B35" s="37" t="s">
        <v>51</v>
      </c>
      <c r="C35" s="37" t="s">
        <v>196</v>
      </c>
      <c r="D35" s="37" t="s">
        <v>197</v>
      </c>
      <c r="E35" s="37">
        <v>-2258000</v>
      </c>
      <c r="F35" s="37">
        <v>0</v>
      </c>
      <c r="G35" s="37">
        <v>-26956000</v>
      </c>
      <c r="H35" s="60">
        <f t="shared" si="2"/>
        <v>0</v>
      </c>
      <c r="I35" s="60">
        <f t="shared" si="3"/>
        <v>0</v>
      </c>
      <c r="J35" s="60">
        <f t="shared" si="4"/>
        <v>0</v>
      </c>
      <c r="K35" s="1" t="str">
        <f t="shared" si="5"/>
        <v>COM</v>
      </c>
      <c r="L35" s="2" t="str">
        <f t="shared" si="1"/>
        <v>UNBILLED R</v>
      </c>
      <c r="M35" s="40" t="str">
        <f>INDEX(CODE!A:B,MATCH(L35,CODE!A:A,0),2)</f>
        <v>NOT USED</v>
      </c>
    </row>
    <row r="36" spans="1:13">
      <c r="A36" s="36">
        <v>201609</v>
      </c>
      <c r="B36" s="37" t="s">
        <v>58</v>
      </c>
      <c r="C36" s="37" t="s">
        <v>186</v>
      </c>
      <c r="D36" s="37" t="s">
        <v>187</v>
      </c>
      <c r="E36" s="37">
        <v>-850.99</v>
      </c>
      <c r="F36" s="37">
        <v>45</v>
      </c>
      <c r="G36" s="37">
        <v>113924</v>
      </c>
      <c r="H36" s="60">
        <f t="shared" si="2"/>
        <v>0</v>
      </c>
      <c r="I36" s="60">
        <f t="shared" si="3"/>
        <v>0</v>
      </c>
      <c r="J36" s="60">
        <f t="shared" si="4"/>
        <v>0</v>
      </c>
      <c r="K36" s="1" t="str">
        <f t="shared" si="5"/>
        <v>IND</v>
      </c>
      <c r="L36" s="2" t="str">
        <f t="shared" si="1"/>
        <v>02GNSB0024</v>
      </c>
      <c r="M36" s="40" t="str">
        <f>INDEX(CODE!A:B,MATCH(L36,CODE!A:A,0),2)</f>
        <v>Separate - Small GS</v>
      </c>
    </row>
    <row r="37" spans="1:13">
      <c r="A37" s="36">
        <v>201609</v>
      </c>
      <c r="B37" s="37" t="s">
        <v>58</v>
      </c>
      <c r="C37" s="37" t="s">
        <v>186</v>
      </c>
      <c r="D37" s="37" t="s">
        <v>189</v>
      </c>
      <c r="E37" s="37">
        <v>-1.93</v>
      </c>
      <c r="F37" s="37">
        <v>1</v>
      </c>
      <c r="G37" s="37">
        <v>258</v>
      </c>
      <c r="H37" s="60">
        <f t="shared" si="2"/>
        <v>0</v>
      </c>
      <c r="I37" s="60">
        <f t="shared" si="3"/>
        <v>0</v>
      </c>
      <c r="J37" s="60">
        <f t="shared" si="4"/>
        <v>0</v>
      </c>
      <c r="K37" s="1" t="str">
        <f t="shared" si="5"/>
        <v>IND</v>
      </c>
      <c r="L37" s="2" t="str">
        <f t="shared" si="1"/>
        <v>02GNSB24FP</v>
      </c>
      <c r="M37" s="40" t="str">
        <f>INDEX(CODE!A:B,MATCH(L37,CODE!A:A,0),2)</f>
        <v>Separate - Small GS</v>
      </c>
    </row>
    <row r="38" spans="1:13">
      <c r="A38" s="36">
        <v>201609</v>
      </c>
      <c r="B38" s="37" t="s">
        <v>58</v>
      </c>
      <c r="C38" s="37" t="s">
        <v>186</v>
      </c>
      <c r="D38" s="37" t="s">
        <v>190</v>
      </c>
      <c r="E38" s="37">
        <v>-2185.7199999999998</v>
      </c>
      <c r="F38" s="37">
        <v>10</v>
      </c>
      <c r="G38" s="37">
        <v>292600</v>
      </c>
      <c r="H38" s="60">
        <f t="shared" si="2"/>
        <v>0</v>
      </c>
      <c r="I38" s="60">
        <f t="shared" si="3"/>
        <v>0</v>
      </c>
      <c r="J38" s="60">
        <f t="shared" si="4"/>
        <v>0</v>
      </c>
      <c r="K38" s="1" t="str">
        <f t="shared" si="5"/>
        <v>IND</v>
      </c>
      <c r="L38" s="2" t="str">
        <f t="shared" si="1"/>
        <v>02LGSB0036</v>
      </c>
      <c r="M38" s="40" t="str">
        <f>INDEX(CODE!A:B,MATCH(L38,CODE!A:A,0),2)</f>
        <v>Separate - Large GS</v>
      </c>
    </row>
    <row r="39" spans="1:13">
      <c r="A39" s="36">
        <v>201609</v>
      </c>
      <c r="B39" s="37" t="s">
        <v>58</v>
      </c>
      <c r="C39" s="37" t="s">
        <v>186</v>
      </c>
      <c r="D39" s="37" t="s">
        <v>192</v>
      </c>
      <c r="E39" s="37">
        <v>-16.649999999999999</v>
      </c>
      <c r="G39" s="37">
        <v>2228</v>
      </c>
      <c r="H39" s="60">
        <f t="shared" si="2"/>
        <v>0</v>
      </c>
      <c r="I39" s="60">
        <f t="shared" si="3"/>
        <v>0</v>
      </c>
      <c r="J39" s="60">
        <f t="shared" si="4"/>
        <v>0</v>
      </c>
      <c r="K39" s="1" t="str">
        <f t="shared" si="5"/>
        <v>IND</v>
      </c>
      <c r="L39" s="2" t="str">
        <f t="shared" si="1"/>
        <v>02OALTB15N</v>
      </c>
      <c r="M39" s="40" t="str">
        <f>INDEX(CODE!A:B,MATCH(L39,CODE!A:A,0),2)</f>
        <v>NOT USED</v>
      </c>
    </row>
    <row r="40" spans="1:13">
      <c r="A40" s="36">
        <v>201609</v>
      </c>
      <c r="B40" s="37" t="s">
        <v>58</v>
      </c>
      <c r="C40" s="37" t="s">
        <v>186</v>
      </c>
      <c r="D40" s="37" t="s">
        <v>193</v>
      </c>
      <c r="E40" s="37">
        <v>-164.61</v>
      </c>
      <c r="F40" s="37">
        <v>0</v>
      </c>
      <c r="G40" s="37">
        <v>0</v>
      </c>
      <c r="H40" s="60">
        <f t="shared" si="2"/>
        <v>0</v>
      </c>
      <c r="I40" s="60">
        <f t="shared" si="3"/>
        <v>0</v>
      </c>
      <c r="J40" s="60">
        <f t="shared" si="4"/>
        <v>0</v>
      </c>
      <c r="K40" s="1" t="str">
        <f t="shared" si="5"/>
        <v>IND</v>
      </c>
      <c r="L40" s="2" t="str">
        <f t="shared" si="1"/>
        <v>BPA BALANC</v>
      </c>
      <c r="M40" s="40" t="str">
        <f>INDEX(CODE!A:B,MATCH(L40,CODE!A:A,0),2)</f>
        <v>NOT USED</v>
      </c>
    </row>
    <row r="41" spans="1:13">
      <c r="A41" s="36">
        <v>201609</v>
      </c>
      <c r="B41" s="37" t="s">
        <v>58</v>
      </c>
      <c r="C41" s="37" t="s">
        <v>186</v>
      </c>
      <c r="D41" s="37" t="s">
        <v>194</v>
      </c>
      <c r="F41" s="37">
        <v>0</v>
      </c>
      <c r="H41" s="60">
        <f t="shared" si="2"/>
        <v>0</v>
      </c>
      <c r="I41" s="60">
        <f t="shared" si="3"/>
        <v>0</v>
      </c>
      <c r="J41" s="60">
        <f t="shared" si="4"/>
        <v>0</v>
      </c>
      <c r="K41" s="1" t="str">
        <f t="shared" si="5"/>
        <v>IND</v>
      </c>
      <c r="L41" s="2" t="str">
        <f t="shared" si="1"/>
        <v>CUSTOMER C</v>
      </c>
      <c r="M41" s="40" t="str">
        <f>INDEX(CODE!A:B,MATCH(L41,CODE!A:A,0),2)</f>
        <v>NOT USED</v>
      </c>
    </row>
    <row r="42" spans="1:13">
      <c r="A42" s="36">
        <v>201609</v>
      </c>
      <c r="B42" s="37" t="s">
        <v>58</v>
      </c>
      <c r="C42" s="37" t="s">
        <v>195</v>
      </c>
      <c r="D42" s="37" t="s">
        <v>36</v>
      </c>
      <c r="E42" s="37">
        <v>11821.69</v>
      </c>
      <c r="F42" s="37">
        <v>45</v>
      </c>
      <c r="G42" s="37">
        <v>113924</v>
      </c>
      <c r="H42" s="60">
        <f t="shared" si="2"/>
        <v>11821.69</v>
      </c>
      <c r="I42" s="60">
        <f t="shared" si="3"/>
        <v>45</v>
      </c>
      <c r="J42" s="60">
        <f t="shared" si="4"/>
        <v>113924</v>
      </c>
      <c r="K42" s="1" t="str">
        <f t="shared" si="5"/>
        <v>IND</v>
      </c>
      <c r="L42" s="2" t="str">
        <f t="shared" si="1"/>
        <v>02GNSB0024</v>
      </c>
      <c r="M42" s="40" t="str">
        <f>INDEX(CODE!A:B,MATCH(L42,CODE!A:A,0),2)</f>
        <v>Separate - Small GS</v>
      </c>
    </row>
    <row r="43" spans="1:13">
      <c r="A43" s="36">
        <v>201609</v>
      </c>
      <c r="B43" s="37" t="s">
        <v>58</v>
      </c>
      <c r="C43" s="37" t="s">
        <v>195</v>
      </c>
      <c r="D43" s="37" t="s">
        <v>38</v>
      </c>
      <c r="E43" s="37">
        <v>29.54</v>
      </c>
      <c r="F43" s="37">
        <v>1</v>
      </c>
      <c r="G43" s="37">
        <v>258</v>
      </c>
      <c r="H43" s="60">
        <f t="shared" si="2"/>
        <v>29.54</v>
      </c>
      <c r="I43" s="60">
        <f t="shared" si="3"/>
        <v>1</v>
      </c>
      <c r="J43" s="60">
        <f t="shared" si="4"/>
        <v>258</v>
      </c>
      <c r="K43" s="1" t="str">
        <f t="shared" si="5"/>
        <v>IND</v>
      </c>
      <c r="L43" s="2" t="str">
        <f t="shared" si="1"/>
        <v>02GNSB24FP</v>
      </c>
      <c r="M43" s="40" t="str">
        <f>INDEX(CODE!A:B,MATCH(L43,CODE!A:A,0),2)</f>
        <v>Separate - Small GS</v>
      </c>
    </row>
    <row r="44" spans="1:13">
      <c r="A44" s="36">
        <v>201609</v>
      </c>
      <c r="B44" s="37" t="s">
        <v>58</v>
      </c>
      <c r="C44" s="37" t="s">
        <v>195</v>
      </c>
      <c r="D44" s="37" t="s">
        <v>52</v>
      </c>
      <c r="E44" s="37">
        <v>113847.14</v>
      </c>
      <c r="F44" s="37">
        <v>328</v>
      </c>
      <c r="G44" s="37">
        <v>1221029</v>
      </c>
      <c r="H44" s="60">
        <f t="shared" si="2"/>
        <v>113847.14</v>
      </c>
      <c r="I44" s="60">
        <f t="shared" si="3"/>
        <v>328</v>
      </c>
      <c r="J44" s="60">
        <f t="shared" si="4"/>
        <v>1221029</v>
      </c>
      <c r="K44" s="1" t="str">
        <f t="shared" si="5"/>
        <v>IND</v>
      </c>
      <c r="L44" s="2" t="str">
        <f t="shared" si="1"/>
        <v>02GNSV0024</v>
      </c>
      <c r="M44" s="40" t="str">
        <f>INDEX(CODE!A:B,MATCH(L44,CODE!A:A,0),2)</f>
        <v>Separate - Small GS</v>
      </c>
    </row>
    <row r="45" spans="1:13">
      <c r="A45" s="36">
        <v>201609</v>
      </c>
      <c r="B45" s="37" t="s">
        <v>58</v>
      </c>
      <c r="C45" s="37" t="s">
        <v>195</v>
      </c>
      <c r="D45" s="37" t="s">
        <v>53</v>
      </c>
      <c r="E45" s="37">
        <v>712.69</v>
      </c>
      <c r="F45" s="37">
        <v>4</v>
      </c>
      <c r="G45" s="37">
        <v>2776</v>
      </c>
      <c r="H45" s="60">
        <f t="shared" si="2"/>
        <v>712.69</v>
      </c>
      <c r="I45" s="60">
        <f t="shared" si="3"/>
        <v>4</v>
      </c>
      <c r="J45" s="60">
        <f t="shared" si="4"/>
        <v>2776</v>
      </c>
      <c r="K45" s="1" t="str">
        <f t="shared" si="5"/>
        <v>IND</v>
      </c>
      <c r="L45" s="2" t="str">
        <f t="shared" si="1"/>
        <v>02GNSV024F</v>
      </c>
      <c r="M45" s="40" t="str">
        <f>INDEX(CODE!A:B,MATCH(L45,CODE!A:A,0),2)</f>
        <v>Separate - Small GS</v>
      </c>
    </row>
    <row r="46" spans="1:13">
      <c r="A46" s="36">
        <v>201609</v>
      </c>
      <c r="B46" s="37" t="s">
        <v>58</v>
      </c>
      <c r="C46" s="37" t="s">
        <v>195</v>
      </c>
      <c r="D46" s="37" t="s">
        <v>39</v>
      </c>
      <c r="E46" s="37">
        <v>31595.34</v>
      </c>
      <c r="F46" s="37">
        <v>10</v>
      </c>
      <c r="G46" s="37">
        <v>292600</v>
      </c>
      <c r="H46" s="60">
        <f t="shared" si="2"/>
        <v>31595.34</v>
      </c>
      <c r="I46" s="60">
        <f t="shared" si="3"/>
        <v>10</v>
      </c>
      <c r="J46" s="60">
        <f t="shared" si="4"/>
        <v>292600</v>
      </c>
      <c r="K46" s="1" t="str">
        <f t="shared" si="5"/>
        <v>IND</v>
      </c>
      <c r="L46" s="2" t="str">
        <f t="shared" si="1"/>
        <v>02LGSB0036</v>
      </c>
      <c r="M46" s="40" t="str">
        <f>INDEX(CODE!A:B,MATCH(L46,CODE!A:A,0),2)</f>
        <v>Separate - Large GS</v>
      </c>
    </row>
    <row r="47" spans="1:13">
      <c r="A47" s="36">
        <v>201609</v>
      </c>
      <c r="B47" s="37" t="s">
        <v>58</v>
      </c>
      <c r="C47" s="37" t="s">
        <v>195</v>
      </c>
      <c r="D47" s="37" t="s">
        <v>54</v>
      </c>
      <c r="E47" s="37">
        <v>763327.69</v>
      </c>
      <c r="F47" s="37">
        <v>101</v>
      </c>
      <c r="G47" s="37">
        <v>9331119</v>
      </c>
      <c r="H47" s="60">
        <f t="shared" si="2"/>
        <v>763327.69</v>
      </c>
      <c r="I47" s="60">
        <f t="shared" si="3"/>
        <v>101</v>
      </c>
      <c r="J47" s="60">
        <f t="shared" si="4"/>
        <v>9331119</v>
      </c>
      <c r="K47" s="1" t="str">
        <f t="shared" si="5"/>
        <v>IND</v>
      </c>
      <c r="L47" s="2" t="str">
        <f t="shared" si="1"/>
        <v>02LGSV0036</v>
      </c>
      <c r="M47" s="40" t="str">
        <f>INDEX(CODE!A:B,MATCH(L47,CODE!A:A,0),2)</f>
        <v>Separate - Large GS</v>
      </c>
    </row>
    <row r="48" spans="1:13">
      <c r="A48" s="36">
        <v>201609</v>
      </c>
      <c r="B48" s="37" t="s">
        <v>58</v>
      </c>
      <c r="C48" s="37" t="s">
        <v>195</v>
      </c>
      <c r="D48" s="37" t="s">
        <v>55</v>
      </c>
      <c r="E48" s="37">
        <v>3379070.43</v>
      </c>
      <c r="F48" s="37">
        <v>31</v>
      </c>
      <c r="G48" s="37">
        <v>53226550</v>
      </c>
      <c r="H48" s="60">
        <f t="shared" si="2"/>
        <v>3379070.43</v>
      </c>
      <c r="I48" s="60">
        <f t="shared" si="3"/>
        <v>31</v>
      </c>
      <c r="J48" s="60">
        <f t="shared" si="4"/>
        <v>53226550</v>
      </c>
      <c r="K48" s="1" t="str">
        <f t="shared" si="5"/>
        <v>IND</v>
      </c>
      <c r="L48" s="2" t="str">
        <f t="shared" si="1"/>
        <v>02LGSV048T</v>
      </c>
      <c r="M48" s="40" t="str">
        <f>INDEX(CODE!A:B,MATCH(L48,CODE!A:A,0),2)</f>
        <v>NOT USED</v>
      </c>
    </row>
    <row r="49" spans="1:13">
      <c r="A49" s="36">
        <v>201609</v>
      </c>
      <c r="B49" s="37" t="s">
        <v>58</v>
      </c>
      <c r="C49" s="37" t="s">
        <v>195</v>
      </c>
      <c r="D49" s="37" t="s">
        <v>56</v>
      </c>
      <c r="E49" s="37">
        <v>1028.76</v>
      </c>
      <c r="F49" s="37">
        <v>38</v>
      </c>
      <c r="G49" s="37">
        <v>7803</v>
      </c>
      <c r="H49" s="60">
        <f t="shared" si="2"/>
        <v>1028.76</v>
      </c>
      <c r="I49" s="60">
        <f t="shared" si="3"/>
        <v>38</v>
      </c>
      <c r="J49" s="60">
        <f t="shared" si="4"/>
        <v>7803</v>
      </c>
      <c r="K49" s="1" t="str">
        <f t="shared" si="5"/>
        <v>IND</v>
      </c>
      <c r="L49" s="2" t="str">
        <f t="shared" si="1"/>
        <v>02OALT015N</v>
      </c>
      <c r="M49" s="40" t="str">
        <f>INDEX(CODE!A:B,MATCH(L49,CODE!A:A,0),2)</f>
        <v>NOT USED</v>
      </c>
    </row>
    <row r="50" spans="1:13">
      <c r="A50" s="36">
        <v>201609</v>
      </c>
      <c r="B50" s="37" t="s">
        <v>58</v>
      </c>
      <c r="C50" s="37" t="s">
        <v>195</v>
      </c>
      <c r="D50" s="37" t="s">
        <v>43</v>
      </c>
      <c r="E50" s="37">
        <v>336.46</v>
      </c>
      <c r="F50" s="37">
        <v>14</v>
      </c>
      <c r="G50" s="37">
        <v>2228</v>
      </c>
      <c r="H50" s="60">
        <f t="shared" si="2"/>
        <v>336.46</v>
      </c>
      <c r="I50" s="60">
        <f t="shared" si="3"/>
        <v>14</v>
      </c>
      <c r="J50" s="60">
        <f t="shared" si="4"/>
        <v>2228</v>
      </c>
      <c r="K50" s="1" t="str">
        <f t="shared" si="5"/>
        <v>IND</v>
      </c>
      <c r="L50" s="2" t="str">
        <f t="shared" si="1"/>
        <v>02OALTB15N</v>
      </c>
      <c r="M50" s="40" t="str">
        <f>INDEX(CODE!A:B,MATCH(L50,CODE!A:A,0),2)</f>
        <v>NOT USED</v>
      </c>
    </row>
    <row r="51" spans="1:13">
      <c r="A51" s="36">
        <v>201609</v>
      </c>
      <c r="B51" s="37" t="s">
        <v>58</v>
      </c>
      <c r="C51" s="37" t="s">
        <v>195</v>
      </c>
      <c r="D51" s="37" t="s">
        <v>59</v>
      </c>
      <c r="E51" s="37">
        <v>26131.32</v>
      </c>
      <c r="F51" s="37">
        <v>1</v>
      </c>
      <c r="G51" s="37">
        <v>156000</v>
      </c>
      <c r="H51" s="60">
        <f t="shared" si="2"/>
        <v>26131.32</v>
      </c>
      <c r="I51" s="60">
        <f t="shared" si="3"/>
        <v>1</v>
      </c>
      <c r="J51" s="60">
        <f t="shared" si="4"/>
        <v>156000</v>
      </c>
      <c r="K51" s="1" t="str">
        <f t="shared" si="5"/>
        <v>IND</v>
      </c>
      <c r="L51" s="2" t="str">
        <f t="shared" si="1"/>
        <v>02PRSV47TM</v>
      </c>
      <c r="M51" s="40" t="str">
        <f>INDEX(CODE!A:B,MATCH(L51,CODE!A:A,0),2)</f>
        <v>NOT USED</v>
      </c>
    </row>
    <row r="52" spans="1:13">
      <c r="A52" s="36">
        <v>201609</v>
      </c>
      <c r="B52" s="37" t="s">
        <v>58</v>
      </c>
      <c r="C52" s="37" t="s">
        <v>195</v>
      </c>
      <c r="D52" s="37" t="s">
        <v>94</v>
      </c>
      <c r="E52" s="37">
        <v>191289.15</v>
      </c>
      <c r="F52" s="37">
        <v>0</v>
      </c>
      <c r="G52" s="37">
        <v>0</v>
      </c>
      <c r="H52" s="60">
        <f t="shared" si="2"/>
        <v>191289.15</v>
      </c>
      <c r="I52" s="60">
        <f t="shared" si="3"/>
        <v>0</v>
      </c>
      <c r="J52" s="60">
        <f t="shared" si="4"/>
        <v>0</v>
      </c>
      <c r="K52" s="1" t="str">
        <f t="shared" si="5"/>
        <v>IND</v>
      </c>
      <c r="L52" s="2" t="str">
        <f t="shared" si="1"/>
        <v>301370-DSM</v>
      </c>
      <c r="M52" s="40" t="str">
        <f>INDEX(CODE!A:B,MATCH(L52,CODE!A:A,0),2)</f>
        <v>NOT USED</v>
      </c>
    </row>
    <row r="53" spans="1:13">
      <c r="A53" s="36">
        <v>201609</v>
      </c>
      <c r="B53" s="37" t="s">
        <v>58</v>
      </c>
      <c r="C53" s="37" t="s">
        <v>195</v>
      </c>
      <c r="D53" s="37" t="s">
        <v>90</v>
      </c>
      <c r="F53" s="37">
        <v>0</v>
      </c>
      <c r="H53" s="60">
        <f t="shared" si="2"/>
        <v>0</v>
      </c>
      <c r="I53" s="60">
        <f t="shared" si="3"/>
        <v>0</v>
      </c>
      <c r="J53" s="60">
        <f t="shared" si="4"/>
        <v>0</v>
      </c>
      <c r="K53" s="1" t="str">
        <f t="shared" si="5"/>
        <v>IND</v>
      </c>
      <c r="L53" s="2" t="str">
        <f t="shared" si="1"/>
        <v>CUSTOMER C</v>
      </c>
      <c r="M53" s="40" t="str">
        <f>INDEX(CODE!A:B,MATCH(L53,CODE!A:A,0),2)</f>
        <v>NOT USED</v>
      </c>
    </row>
    <row r="54" spans="1:13">
      <c r="A54" s="36">
        <v>201609</v>
      </c>
      <c r="B54" s="37" t="s">
        <v>58</v>
      </c>
      <c r="C54" s="37" t="s">
        <v>195</v>
      </c>
      <c r="D54" s="37" t="s">
        <v>92</v>
      </c>
      <c r="E54" s="37">
        <v>-191289.15</v>
      </c>
      <c r="F54" s="37">
        <v>0</v>
      </c>
      <c r="G54" s="37">
        <v>0</v>
      </c>
      <c r="H54" s="60">
        <f t="shared" si="2"/>
        <v>-191289.15</v>
      </c>
      <c r="I54" s="60">
        <f t="shared" si="3"/>
        <v>0</v>
      </c>
      <c r="J54" s="60">
        <f t="shared" si="4"/>
        <v>0</v>
      </c>
      <c r="K54" s="1" t="str">
        <f t="shared" si="5"/>
        <v>IND</v>
      </c>
      <c r="L54" s="2" t="str">
        <f t="shared" si="1"/>
        <v>REVENUE_AC</v>
      </c>
      <c r="M54" s="40" t="str">
        <f>INDEX(CODE!A:B,MATCH(L54,CODE!A:A,0),2)</f>
        <v>NOT USED</v>
      </c>
    </row>
    <row r="55" spans="1:13">
      <c r="A55" s="36">
        <v>201609</v>
      </c>
      <c r="B55" s="37" t="s">
        <v>58</v>
      </c>
      <c r="C55" s="37" t="s">
        <v>195</v>
      </c>
      <c r="D55" s="37" t="s">
        <v>104</v>
      </c>
      <c r="E55" s="37">
        <v>40380.15</v>
      </c>
      <c r="F55" s="37">
        <v>0</v>
      </c>
      <c r="G55" s="37">
        <v>0</v>
      </c>
      <c r="H55" s="60">
        <f t="shared" si="2"/>
        <v>40380.15</v>
      </c>
      <c r="I55" s="60">
        <f t="shared" si="3"/>
        <v>0</v>
      </c>
      <c r="J55" s="60">
        <f t="shared" si="4"/>
        <v>0</v>
      </c>
      <c r="K55" s="1" t="str">
        <f t="shared" si="5"/>
        <v>IND</v>
      </c>
      <c r="L55" s="2" t="str">
        <f t="shared" si="1"/>
        <v>REVENUE AD</v>
      </c>
      <c r="M55" s="40" t="str">
        <f>INDEX(CODE!A:B,MATCH(L55,CODE!A:A,0),2)</f>
        <v>NOT USED</v>
      </c>
    </row>
    <row r="56" spans="1:13">
      <c r="A56" s="36">
        <v>201609</v>
      </c>
      <c r="B56" s="37" t="s">
        <v>58</v>
      </c>
      <c r="C56" s="37" t="s">
        <v>196</v>
      </c>
      <c r="D56" s="37" t="s">
        <v>197</v>
      </c>
      <c r="E56" s="37">
        <v>231000</v>
      </c>
      <c r="F56" s="37">
        <v>0</v>
      </c>
      <c r="G56" s="37">
        <v>1794000</v>
      </c>
      <c r="H56" s="60">
        <f t="shared" si="2"/>
        <v>0</v>
      </c>
      <c r="I56" s="60">
        <f t="shared" si="3"/>
        <v>0</v>
      </c>
      <c r="J56" s="60">
        <f t="shared" si="4"/>
        <v>0</v>
      </c>
      <c r="K56" s="1" t="str">
        <f t="shared" si="5"/>
        <v>IND</v>
      </c>
      <c r="L56" s="2" t="str">
        <f t="shared" si="1"/>
        <v>UNBILLED R</v>
      </c>
      <c r="M56" s="40" t="str">
        <f>INDEX(CODE!A:B,MATCH(L56,CODE!A:A,0),2)</f>
        <v>NOT USED</v>
      </c>
    </row>
    <row r="57" spans="1:13">
      <c r="A57" s="36">
        <v>201609</v>
      </c>
      <c r="B57" s="37" t="s">
        <v>60</v>
      </c>
      <c r="C57" s="37" t="s">
        <v>186</v>
      </c>
      <c r="D57" s="37" t="s">
        <v>61</v>
      </c>
      <c r="E57" s="37">
        <v>-137505.85999999999</v>
      </c>
      <c r="F57" s="37">
        <v>3156</v>
      </c>
      <c r="G57" s="37">
        <v>18407783</v>
      </c>
      <c r="H57" s="60">
        <f t="shared" si="2"/>
        <v>0</v>
      </c>
      <c r="I57" s="60">
        <f t="shared" si="3"/>
        <v>0</v>
      </c>
      <c r="J57" s="60">
        <f t="shared" si="4"/>
        <v>0</v>
      </c>
      <c r="K57" s="1" t="str">
        <f t="shared" si="5"/>
        <v>IRG</v>
      </c>
      <c r="L57" s="2" t="str">
        <f t="shared" si="1"/>
        <v>02APSV0040</v>
      </c>
      <c r="M57" s="40" t="str">
        <f>INDEX(CODE!A:B,MATCH(L57,CODE!A:A,0),2)</f>
        <v>Separate - APS</v>
      </c>
    </row>
    <row r="58" spans="1:13">
      <c r="A58" s="36">
        <v>201609</v>
      </c>
      <c r="B58" s="37" t="s">
        <v>60</v>
      </c>
      <c r="C58" s="37" t="s">
        <v>186</v>
      </c>
      <c r="D58" s="37" t="s">
        <v>198</v>
      </c>
      <c r="E58" s="37">
        <v>20047.009999999998</v>
      </c>
      <c r="G58" s="37">
        <v>-2683668</v>
      </c>
      <c r="H58" s="60">
        <f t="shared" si="2"/>
        <v>0</v>
      </c>
      <c r="I58" s="60">
        <f t="shared" si="3"/>
        <v>0</v>
      </c>
      <c r="J58" s="60">
        <f t="shared" si="4"/>
        <v>0</v>
      </c>
      <c r="K58" s="1" t="str">
        <f t="shared" si="5"/>
        <v>IRG</v>
      </c>
      <c r="L58" s="2" t="str">
        <f t="shared" si="1"/>
        <v>02BPADEBIT</v>
      </c>
      <c r="M58" s="40" t="str">
        <f>INDEX(CODE!A:B,MATCH(L58,CODE!A:A,0),2)</f>
        <v>NOT USED</v>
      </c>
    </row>
    <row r="59" spans="1:13">
      <c r="A59" s="36">
        <v>201609</v>
      </c>
      <c r="B59" s="37" t="s">
        <v>60</v>
      </c>
      <c r="C59" s="37" t="s">
        <v>186</v>
      </c>
      <c r="D59" s="37" t="s">
        <v>199</v>
      </c>
      <c r="E59" s="37">
        <v>-124.06</v>
      </c>
      <c r="F59" s="37">
        <v>9</v>
      </c>
      <c r="G59" s="37">
        <v>16609</v>
      </c>
      <c r="H59" s="60">
        <f t="shared" si="2"/>
        <v>0</v>
      </c>
      <c r="I59" s="60">
        <f t="shared" si="3"/>
        <v>0</v>
      </c>
      <c r="J59" s="60">
        <f t="shared" si="4"/>
        <v>0</v>
      </c>
      <c r="K59" s="1" t="str">
        <f t="shared" si="5"/>
        <v>IRG</v>
      </c>
      <c r="L59" s="2" t="str">
        <f t="shared" si="1"/>
        <v>02NMT40135</v>
      </c>
      <c r="M59" s="40" t="str">
        <f>INDEX(CODE!A:B,MATCH(L59,CODE!A:A,0),2)</f>
        <v>Separate - APS</v>
      </c>
    </row>
    <row r="60" spans="1:13">
      <c r="A60" s="36">
        <v>201609</v>
      </c>
      <c r="B60" s="37" t="s">
        <v>60</v>
      </c>
      <c r="C60" s="37" t="s">
        <v>186</v>
      </c>
      <c r="D60" s="37" t="s">
        <v>200</v>
      </c>
      <c r="F60" s="37">
        <v>0</v>
      </c>
      <c r="H60" s="60">
        <f t="shared" si="2"/>
        <v>0</v>
      </c>
      <c r="I60" s="60">
        <f t="shared" si="3"/>
        <v>0</v>
      </c>
      <c r="J60" s="60">
        <f t="shared" si="4"/>
        <v>0</v>
      </c>
      <c r="K60" s="1" t="str">
        <f t="shared" si="5"/>
        <v>IRG</v>
      </c>
      <c r="L60" s="2" t="str">
        <f t="shared" si="1"/>
        <v>CUSTOMER C</v>
      </c>
      <c r="M60" s="40" t="str">
        <f>INDEX(CODE!A:B,MATCH(L60,CODE!A:A,0),2)</f>
        <v>NOT USED</v>
      </c>
    </row>
    <row r="61" spans="1:13">
      <c r="A61" s="36">
        <v>201609</v>
      </c>
      <c r="B61" s="37" t="s">
        <v>60</v>
      </c>
      <c r="C61" s="37" t="s">
        <v>186</v>
      </c>
      <c r="D61" s="37" t="s">
        <v>201</v>
      </c>
      <c r="E61" s="37">
        <v>-6340.16</v>
      </c>
      <c r="F61" s="37">
        <v>0</v>
      </c>
      <c r="G61" s="37">
        <v>0</v>
      </c>
      <c r="H61" s="60">
        <f t="shared" si="2"/>
        <v>0</v>
      </c>
      <c r="I61" s="60">
        <f t="shared" si="3"/>
        <v>0</v>
      </c>
      <c r="J61" s="60">
        <f t="shared" si="4"/>
        <v>0</v>
      </c>
      <c r="K61" s="1" t="str">
        <f t="shared" si="5"/>
        <v>IRG</v>
      </c>
      <c r="L61" s="2" t="str">
        <f t="shared" si="1"/>
        <v>IRRIGATION</v>
      </c>
      <c r="M61" s="40" t="str">
        <f>INDEX(CODE!A:B,MATCH(L61,CODE!A:A,0),2)</f>
        <v>NOT USED</v>
      </c>
    </row>
    <row r="62" spans="1:13">
      <c r="A62" s="36">
        <v>201609</v>
      </c>
      <c r="B62" s="37" t="s">
        <v>60</v>
      </c>
      <c r="C62" s="37" t="s">
        <v>195</v>
      </c>
      <c r="D62" s="37" t="s">
        <v>61</v>
      </c>
      <c r="E62" s="37">
        <v>1340453.8400000001</v>
      </c>
      <c r="F62" s="37">
        <v>3156</v>
      </c>
      <c r="G62" s="37">
        <v>18407802</v>
      </c>
      <c r="H62" s="60">
        <f t="shared" si="2"/>
        <v>1340453.8400000001</v>
      </c>
      <c r="I62" s="60">
        <f t="shared" si="3"/>
        <v>3156</v>
      </c>
      <c r="J62" s="60">
        <f t="shared" si="4"/>
        <v>18407802</v>
      </c>
      <c r="K62" s="1" t="str">
        <f t="shared" si="5"/>
        <v>IRG</v>
      </c>
      <c r="L62" s="2" t="str">
        <f t="shared" si="1"/>
        <v>02APSV0040</v>
      </c>
      <c r="M62" s="40" t="str">
        <f>INDEX(CODE!A:B,MATCH(L62,CODE!A:A,0),2)</f>
        <v>Separate - APS</v>
      </c>
    </row>
    <row r="63" spans="1:13">
      <c r="A63" s="36">
        <v>201609</v>
      </c>
      <c r="B63" s="37" t="s">
        <v>60</v>
      </c>
      <c r="C63" s="37" t="s">
        <v>195</v>
      </c>
      <c r="D63" s="37" t="s">
        <v>62</v>
      </c>
      <c r="E63" s="37">
        <v>648023.18999999994</v>
      </c>
      <c r="F63" s="37">
        <v>2021</v>
      </c>
      <c r="G63" s="37">
        <v>8887453</v>
      </c>
      <c r="H63" s="60">
        <f t="shared" si="2"/>
        <v>648023.18999999994</v>
      </c>
      <c r="I63" s="60">
        <f t="shared" si="3"/>
        <v>2021</v>
      </c>
      <c r="J63" s="60">
        <f t="shared" si="4"/>
        <v>8887453</v>
      </c>
      <c r="K63" s="1" t="str">
        <f t="shared" si="5"/>
        <v>IRG</v>
      </c>
      <c r="L63" s="2" t="str">
        <f t="shared" si="1"/>
        <v>02APSV040X</v>
      </c>
      <c r="M63" s="40" t="str">
        <f>INDEX(CODE!A:B,MATCH(L63,CODE!A:A,0),2)</f>
        <v>Separate - APS</v>
      </c>
    </row>
    <row r="64" spans="1:13">
      <c r="A64" s="36">
        <v>201609</v>
      </c>
      <c r="B64" s="37" t="s">
        <v>60</v>
      </c>
      <c r="C64" s="37" t="s">
        <v>195</v>
      </c>
      <c r="D64" s="37" t="s">
        <v>81</v>
      </c>
      <c r="E64" s="37">
        <v>7.3</v>
      </c>
      <c r="G64" s="37">
        <v>0</v>
      </c>
      <c r="H64" s="60">
        <f t="shared" si="2"/>
        <v>7.3</v>
      </c>
      <c r="I64" s="60">
        <f t="shared" si="3"/>
        <v>0</v>
      </c>
      <c r="J64" s="60">
        <f t="shared" si="4"/>
        <v>0</v>
      </c>
      <c r="K64" s="1" t="str">
        <f t="shared" si="5"/>
        <v>IRG</v>
      </c>
      <c r="L64" s="2" t="str">
        <f t="shared" si="1"/>
        <v>02LNX00105</v>
      </c>
      <c r="M64" s="40" t="str">
        <f>INDEX(CODE!A:B,MATCH(L64,CODE!A:A,0),2)</f>
        <v>NOT USED</v>
      </c>
    </row>
    <row r="65" spans="1:13">
      <c r="A65" s="36">
        <v>201609</v>
      </c>
      <c r="B65" s="37" t="s">
        <v>60</v>
      </c>
      <c r="C65" s="37" t="s">
        <v>195</v>
      </c>
      <c r="D65" s="37" t="s">
        <v>82</v>
      </c>
      <c r="E65" s="37">
        <v>653.37</v>
      </c>
      <c r="G65" s="37">
        <v>0</v>
      </c>
      <c r="H65" s="60">
        <f t="shared" si="2"/>
        <v>653.37</v>
      </c>
      <c r="I65" s="60">
        <f t="shared" si="3"/>
        <v>0</v>
      </c>
      <c r="J65" s="60">
        <f t="shared" si="4"/>
        <v>0</v>
      </c>
      <c r="K65" s="1" t="str">
        <f t="shared" si="5"/>
        <v>IRG</v>
      </c>
      <c r="L65" s="2" t="str">
        <f t="shared" si="1"/>
        <v>02LNX00109</v>
      </c>
      <c r="M65" s="40" t="str">
        <f>INDEX(CODE!A:B,MATCH(L65,CODE!A:A,0),2)</f>
        <v>NOT USED</v>
      </c>
    </row>
    <row r="66" spans="1:13">
      <c r="A66" s="36">
        <v>201609</v>
      </c>
      <c r="B66" s="37" t="s">
        <v>60</v>
      </c>
      <c r="C66" s="37" t="s">
        <v>195</v>
      </c>
      <c r="D66" s="37" t="s">
        <v>83</v>
      </c>
      <c r="E66" s="37">
        <v>277.32</v>
      </c>
      <c r="G66" s="37">
        <v>0</v>
      </c>
      <c r="H66" s="60">
        <f t="shared" si="2"/>
        <v>277.32</v>
      </c>
      <c r="I66" s="60">
        <f t="shared" si="3"/>
        <v>0</v>
      </c>
      <c r="J66" s="60">
        <f t="shared" si="4"/>
        <v>0</v>
      </c>
      <c r="K66" s="1" t="str">
        <f t="shared" si="5"/>
        <v>IRG</v>
      </c>
      <c r="L66" s="2" t="str">
        <f t="shared" ref="L66:L129" si="6">LEFT(D66,10)</f>
        <v>02LNX00110</v>
      </c>
      <c r="M66" s="40" t="str">
        <f>INDEX(CODE!A:B,MATCH(L66,CODE!A:A,0),2)</f>
        <v>NOT USED</v>
      </c>
    </row>
    <row r="67" spans="1:13">
      <c r="A67" s="36">
        <v>201609</v>
      </c>
      <c r="B67" s="37" t="s">
        <v>60</v>
      </c>
      <c r="C67" s="37" t="s">
        <v>195</v>
      </c>
      <c r="D67" s="37" t="s">
        <v>87</v>
      </c>
      <c r="E67" s="37">
        <v>21.13</v>
      </c>
      <c r="G67" s="37">
        <v>0</v>
      </c>
      <c r="H67" s="60">
        <f t="shared" ref="H67:H130" si="7">IF($C67="R",E67,0)</f>
        <v>21.13</v>
      </c>
      <c r="I67" s="60">
        <f t="shared" ref="I67:I130" si="8">IF($C67="R",F67,0)</f>
        <v>0</v>
      </c>
      <c r="J67" s="60">
        <f t="shared" ref="J67:J130" si="9">IF($C67="R",G67,0)</f>
        <v>0</v>
      </c>
      <c r="K67" s="1" t="str">
        <f t="shared" ref="K67:K130" si="10">IF(LEFT(B67,3)="IRR","IRG",LEFT(B67,3))</f>
        <v>IRG</v>
      </c>
      <c r="L67" s="2" t="str">
        <f t="shared" si="6"/>
        <v>02LNX00311</v>
      </c>
      <c r="M67" s="40" t="str">
        <f>INDEX(CODE!A:B,MATCH(L67,CODE!A:A,0),2)</f>
        <v>NOT USED</v>
      </c>
    </row>
    <row r="68" spans="1:13">
      <c r="A68" s="36">
        <v>201609</v>
      </c>
      <c r="B68" s="37" t="s">
        <v>60</v>
      </c>
      <c r="C68" s="37" t="s">
        <v>195</v>
      </c>
      <c r="D68" s="37" t="s">
        <v>45</v>
      </c>
      <c r="E68" s="37">
        <v>1209.4000000000001</v>
      </c>
      <c r="F68" s="37">
        <v>9</v>
      </c>
      <c r="G68" s="37">
        <v>16609</v>
      </c>
      <c r="H68" s="60">
        <f t="shared" si="7"/>
        <v>1209.4000000000001</v>
      </c>
      <c r="I68" s="60">
        <f t="shared" si="8"/>
        <v>9</v>
      </c>
      <c r="J68" s="60">
        <f t="shared" si="9"/>
        <v>16609</v>
      </c>
      <c r="K68" s="1" t="str">
        <f t="shared" si="10"/>
        <v>IRG</v>
      </c>
      <c r="L68" s="2" t="str">
        <f t="shared" si="6"/>
        <v>02NMT40135</v>
      </c>
      <c r="M68" s="40" t="str">
        <f>INDEX(CODE!A:B,MATCH(L68,CODE!A:A,0),2)</f>
        <v>Separate - APS</v>
      </c>
    </row>
    <row r="69" spans="1:13">
      <c r="A69" s="36">
        <v>201609</v>
      </c>
      <c r="B69" s="37" t="s">
        <v>60</v>
      </c>
      <c r="C69" s="37" t="s">
        <v>195</v>
      </c>
      <c r="D69" s="37" t="s">
        <v>95</v>
      </c>
      <c r="E69" s="37">
        <v>398000</v>
      </c>
      <c r="F69" s="37">
        <v>0</v>
      </c>
      <c r="G69" s="37">
        <v>0</v>
      </c>
      <c r="H69" s="60">
        <f t="shared" si="7"/>
        <v>398000</v>
      </c>
      <c r="I69" s="60">
        <f t="shared" si="8"/>
        <v>0</v>
      </c>
      <c r="J69" s="60">
        <f t="shared" si="9"/>
        <v>0</v>
      </c>
      <c r="K69" s="1" t="str">
        <f t="shared" si="10"/>
        <v>IRG</v>
      </c>
      <c r="L69" s="2" t="str">
        <f t="shared" si="6"/>
        <v>301461-IRR</v>
      </c>
      <c r="M69" s="40" t="str">
        <f>INDEX(CODE!A:B,MATCH(L69,CODE!A:A,0),2)</f>
        <v>NOT USED</v>
      </c>
    </row>
    <row r="70" spans="1:13">
      <c r="A70" s="36">
        <v>201609</v>
      </c>
      <c r="B70" s="37" t="s">
        <v>60</v>
      </c>
      <c r="C70" s="37" t="s">
        <v>195</v>
      </c>
      <c r="D70" s="37" t="s">
        <v>96</v>
      </c>
      <c r="E70" s="37">
        <v>113982.39999999999</v>
      </c>
      <c r="F70" s="37">
        <v>0</v>
      </c>
      <c r="G70" s="37">
        <v>0</v>
      </c>
      <c r="H70" s="60">
        <f t="shared" si="7"/>
        <v>113982.39999999999</v>
      </c>
      <c r="I70" s="60">
        <f t="shared" si="8"/>
        <v>0</v>
      </c>
      <c r="J70" s="60">
        <f t="shared" si="9"/>
        <v>0</v>
      </c>
      <c r="K70" s="1" t="str">
        <f t="shared" si="10"/>
        <v>IRG</v>
      </c>
      <c r="L70" s="2" t="str">
        <f t="shared" si="6"/>
        <v>301470-DSM</v>
      </c>
      <c r="M70" s="40" t="str">
        <f>INDEX(CODE!A:B,MATCH(L70,CODE!A:A,0),2)</f>
        <v>NOT USED</v>
      </c>
    </row>
    <row r="71" spans="1:13">
      <c r="A71" s="36">
        <v>201609</v>
      </c>
      <c r="B71" s="37" t="s">
        <v>60</v>
      </c>
      <c r="C71" s="37" t="s">
        <v>195</v>
      </c>
      <c r="D71" s="37" t="s">
        <v>46</v>
      </c>
      <c r="E71" s="37">
        <v>23.53</v>
      </c>
      <c r="F71" s="37">
        <v>8</v>
      </c>
      <c r="G71" s="37">
        <v>0</v>
      </c>
      <c r="H71" s="60">
        <f t="shared" si="7"/>
        <v>23.53</v>
      </c>
      <c r="I71" s="60">
        <f t="shared" si="8"/>
        <v>8</v>
      </c>
      <c r="J71" s="60">
        <f t="shared" si="9"/>
        <v>0</v>
      </c>
      <c r="K71" s="1" t="str">
        <f t="shared" si="10"/>
        <v>IRG</v>
      </c>
      <c r="L71" s="2" t="str">
        <f t="shared" si="6"/>
        <v>301480-BLU</v>
      </c>
      <c r="M71" s="40" t="str">
        <f>INDEX(CODE!A:B,MATCH(L71,CODE!A:A,0),2)</f>
        <v>NOT USED</v>
      </c>
    </row>
    <row r="72" spans="1:13">
      <c r="A72" s="36">
        <v>201609</v>
      </c>
      <c r="B72" s="37" t="s">
        <v>60</v>
      </c>
      <c r="C72" s="37" t="s">
        <v>195</v>
      </c>
      <c r="D72" s="37" t="s">
        <v>97</v>
      </c>
      <c r="F72" s="37">
        <v>0</v>
      </c>
      <c r="H72" s="60">
        <f t="shared" si="7"/>
        <v>0</v>
      </c>
      <c r="I72" s="60">
        <f t="shared" si="8"/>
        <v>0</v>
      </c>
      <c r="J72" s="60">
        <f t="shared" si="9"/>
        <v>0</v>
      </c>
      <c r="K72" s="1" t="str">
        <f t="shared" si="10"/>
        <v>IRG</v>
      </c>
      <c r="L72" s="2" t="str">
        <f t="shared" si="6"/>
        <v>CUSTOMER C</v>
      </c>
      <c r="M72" s="40" t="str">
        <f>INDEX(CODE!A:B,MATCH(L72,CODE!A:A,0),2)</f>
        <v>NOT USED</v>
      </c>
    </row>
    <row r="73" spans="1:13">
      <c r="A73" s="36">
        <v>201609</v>
      </c>
      <c r="B73" s="37" t="s">
        <v>60</v>
      </c>
      <c r="C73" s="37" t="s">
        <v>195</v>
      </c>
      <c r="D73" s="37" t="s">
        <v>92</v>
      </c>
      <c r="E73" s="37">
        <v>-113982.39999999999</v>
      </c>
      <c r="F73" s="37">
        <v>0</v>
      </c>
      <c r="G73" s="37">
        <v>0</v>
      </c>
      <c r="H73" s="60">
        <f t="shared" si="7"/>
        <v>-113982.39999999999</v>
      </c>
      <c r="I73" s="60">
        <f t="shared" si="8"/>
        <v>0</v>
      </c>
      <c r="J73" s="60">
        <f t="shared" si="9"/>
        <v>0</v>
      </c>
      <c r="K73" s="1" t="str">
        <f t="shared" si="10"/>
        <v>IRG</v>
      </c>
      <c r="L73" s="2" t="str">
        <f t="shared" si="6"/>
        <v>REVENUE_AC</v>
      </c>
      <c r="M73" s="40" t="str">
        <f>INDEX(CODE!A:B,MATCH(L73,CODE!A:A,0),2)</f>
        <v>NOT USED</v>
      </c>
    </row>
    <row r="74" spans="1:13">
      <c r="A74" s="36">
        <v>201609</v>
      </c>
      <c r="B74" s="37" t="s">
        <v>60</v>
      </c>
      <c r="C74" s="37" t="s">
        <v>195</v>
      </c>
      <c r="D74" s="37" t="s">
        <v>104</v>
      </c>
      <c r="E74" s="37">
        <v>7584.09</v>
      </c>
      <c r="F74" s="37">
        <v>0</v>
      </c>
      <c r="G74" s="37">
        <v>0</v>
      </c>
      <c r="H74" s="60">
        <f t="shared" si="7"/>
        <v>7584.09</v>
      </c>
      <c r="I74" s="60">
        <f t="shared" si="8"/>
        <v>0</v>
      </c>
      <c r="J74" s="60">
        <f t="shared" si="9"/>
        <v>0</v>
      </c>
      <c r="K74" s="1" t="str">
        <f t="shared" si="10"/>
        <v>IRG</v>
      </c>
      <c r="L74" s="2" t="str">
        <f t="shared" si="6"/>
        <v>REVENUE AD</v>
      </c>
      <c r="M74" s="40" t="str">
        <f>INDEX(CODE!A:B,MATCH(L74,CODE!A:A,0),2)</f>
        <v>NOT USED</v>
      </c>
    </row>
    <row r="75" spans="1:13">
      <c r="A75" s="36">
        <v>201609</v>
      </c>
      <c r="B75" s="37" t="s">
        <v>60</v>
      </c>
      <c r="C75" s="37" t="s">
        <v>196</v>
      </c>
      <c r="D75" s="37" t="s">
        <v>202</v>
      </c>
      <c r="E75" s="37">
        <v>-420000</v>
      </c>
      <c r="F75" s="37">
        <v>0</v>
      </c>
      <c r="G75" s="37">
        <v>-5967000</v>
      </c>
      <c r="H75" s="60">
        <f t="shared" si="7"/>
        <v>0</v>
      </c>
      <c r="I75" s="60">
        <f t="shared" si="8"/>
        <v>0</v>
      </c>
      <c r="J75" s="60">
        <f t="shared" si="9"/>
        <v>0</v>
      </c>
      <c r="K75" s="1" t="str">
        <f t="shared" si="10"/>
        <v>IRG</v>
      </c>
      <c r="L75" s="2" t="str">
        <f t="shared" si="6"/>
        <v>IRRIGATION</v>
      </c>
      <c r="M75" s="40" t="str">
        <f>INDEX(CODE!A:B,MATCH(L75,CODE!A:A,0),2)</f>
        <v>NOT USED</v>
      </c>
    </row>
    <row r="76" spans="1:13">
      <c r="A76" s="36">
        <v>201609</v>
      </c>
      <c r="B76" s="37" t="s">
        <v>63</v>
      </c>
      <c r="C76" s="37" t="s">
        <v>195</v>
      </c>
      <c r="D76" s="37" t="s">
        <v>98</v>
      </c>
      <c r="E76" s="37">
        <v>7.57</v>
      </c>
      <c r="G76" s="37">
        <v>0</v>
      </c>
      <c r="H76" s="60">
        <f t="shared" si="7"/>
        <v>7.57</v>
      </c>
      <c r="I76" s="60">
        <f t="shared" si="8"/>
        <v>0</v>
      </c>
      <c r="J76" s="60">
        <f t="shared" si="9"/>
        <v>0</v>
      </c>
      <c r="K76" s="1" t="str">
        <f t="shared" si="10"/>
        <v>PUB</v>
      </c>
      <c r="L76" s="2" t="str">
        <f t="shared" si="6"/>
        <v>02CFR00012</v>
      </c>
      <c r="M76" s="40" t="str">
        <f>INDEX(CODE!A:B,MATCH(L76,CODE!A:A,0),2)</f>
        <v>NOT USED</v>
      </c>
    </row>
    <row r="77" spans="1:13">
      <c r="A77" s="36">
        <v>201609</v>
      </c>
      <c r="B77" s="37" t="s">
        <v>63</v>
      </c>
      <c r="C77" s="37" t="s">
        <v>195</v>
      </c>
      <c r="D77" s="37" t="s">
        <v>64</v>
      </c>
      <c r="E77" s="37">
        <v>2604.36</v>
      </c>
      <c r="F77" s="37">
        <v>14</v>
      </c>
      <c r="G77" s="37">
        <v>12875</v>
      </c>
      <c r="H77" s="60">
        <f t="shared" si="7"/>
        <v>2604.36</v>
      </c>
      <c r="I77" s="60">
        <f t="shared" si="8"/>
        <v>14</v>
      </c>
      <c r="J77" s="60">
        <f t="shared" si="9"/>
        <v>12875</v>
      </c>
      <c r="K77" s="1" t="str">
        <f t="shared" si="10"/>
        <v>PUB</v>
      </c>
      <c r="L77" s="2" t="str">
        <f t="shared" si="6"/>
        <v>02COSL0052</v>
      </c>
      <c r="M77" s="40" t="str">
        <f>INDEX(CODE!A:B,MATCH(L77,CODE!A:A,0),2)</f>
        <v>NOT USED</v>
      </c>
    </row>
    <row r="78" spans="1:13">
      <c r="A78" s="36">
        <v>201609</v>
      </c>
      <c r="B78" s="37" t="s">
        <v>63</v>
      </c>
      <c r="C78" s="37" t="s">
        <v>195</v>
      </c>
      <c r="D78" s="37" t="s">
        <v>65</v>
      </c>
      <c r="E78" s="37">
        <v>20783.48</v>
      </c>
      <c r="F78" s="37">
        <v>112</v>
      </c>
      <c r="G78" s="37">
        <v>284381</v>
      </c>
      <c r="H78" s="60">
        <f t="shared" si="7"/>
        <v>20783.48</v>
      </c>
      <c r="I78" s="60">
        <f t="shared" si="8"/>
        <v>112</v>
      </c>
      <c r="J78" s="60">
        <f t="shared" si="9"/>
        <v>284381</v>
      </c>
      <c r="K78" s="1" t="str">
        <f t="shared" si="10"/>
        <v>PUB</v>
      </c>
      <c r="L78" s="2" t="str">
        <f t="shared" si="6"/>
        <v>02CUSL053F</v>
      </c>
      <c r="M78" s="40" t="str">
        <f>INDEX(CODE!A:B,MATCH(L78,CODE!A:A,0),2)</f>
        <v>NOT USED</v>
      </c>
    </row>
    <row r="79" spans="1:13">
      <c r="A79" s="36">
        <v>201609</v>
      </c>
      <c r="B79" s="37" t="s">
        <v>63</v>
      </c>
      <c r="C79" s="37" t="s">
        <v>195</v>
      </c>
      <c r="D79" s="37" t="s">
        <v>66</v>
      </c>
      <c r="E79" s="37">
        <v>5820.9</v>
      </c>
      <c r="F79" s="37">
        <v>105</v>
      </c>
      <c r="G79" s="37">
        <v>80383</v>
      </c>
      <c r="H79" s="60">
        <f t="shared" si="7"/>
        <v>5820.9</v>
      </c>
      <c r="I79" s="60">
        <f t="shared" si="8"/>
        <v>105</v>
      </c>
      <c r="J79" s="60">
        <f t="shared" si="9"/>
        <v>80383</v>
      </c>
      <c r="K79" s="1" t="str">
        <f t="shared" si="10"/>
        <v>PUB</v>
      </c>
      <c r="L79" s="2" t="str">
        <f t="shared" si="6"/>
        <v>02CUSL053M</v>
      </c>
      <c r="M79" s="40" t="str">
        <f>INDEX(CODE!A:B,MATCH(L79,CODE!A:A,0),2)</f>
        <v>NOT USED</v>
      </c>
    </row>
    <row r="80" spans="1:13">
      <c r="A80" s="36">
        <v>201609</v>
      </c>
      <c r="B80" s="37" t="s">
        <v>63</v>
      </c>
      <c r="C80" s="37" t="s">
        <v>195</v>
      </c>
      <c r="D80" s="37" t="s">
        <v>67</v>
      </c>
      <c r="E80" s="37">
        <v>17713.419999999998</v>
      </c>
      <c r="F80" s="37">
        <v>40</v>
      </c>
      <c r="G80" s="37">
        <v>138676</v>
      </c>
      <c r="H80" s="60">
        <f t="shared" si="7"/>
        <v>17713.419999999998</v>
      </c>
      <c r="I80" s="60">
        <f t="shared" si="8"/>
        <v>40</v>
      </c>
      <c r="J80" s="60">
        <f t="shared" si="9"/>
        <v>138676</v>
      </c>
      <c r="K80" s="1" t="str">
        <f t="shared" si="10"/>
        <v>PUB</v>
      </c>
      <c r="L80" s="2" t="str">
        <f t="shared" si="6"/>
        <v>02MVSL0057</v>
      </c>
      <c r="M80" s="40" t="str">
        <f>INDEX(CODE!A:B,MATCH(L80,CODE!A:A,0),2)</f>
        <v>NOT USED</v>
      </c>
    </row>
    <row r="81" spans="1:13">
      <c r="A81" s="36">
        <v>201609</v>
      </c>
      <c r="B81" s="37" t="s">
        <v>63</v>
      </c>
      <c r="C81" s="37" t="s">
        <v>195</v>
      </c>
      <c r="D81" s="37" t="s">
        <v>47</v>
      </c>
      <c r="E81" s="37">
        <v>68490.149999999994</v>
      </c>
      <c r="F81" s="37">
        <v>186</v>
      </c>
      <c r="G81" s="37">
        <v>337313</v>
      </c>
      <c r="H81" s="60">
        <f t="shared" si="7"/>
        <v>68490.149999999994</v>
      </c>
      <c r="I81" s="60">
        <f t="shared" si="8"/>
        <v>186</v>
      </c>
      <c r="J81" s="60">
        <f t="shared" si="9"/>
        <v>337313</v>
      </c>
      <c r="K81" s="1" t="str">
        <f t="shared" si="10"/>
        <v>PUB</v>
      </c>
      <c r="L81" s="2" t="str">
        <f t="shared" si="6"/>
        <v>02SLCO0051</v>
      </c>
      <c r="M81" s="40" t="str">
        <f>INDEX(CODE!A:B,MATCH(L81,CODE!A:A,0),2)</f>
        <v>NOT USED</v>
      </c>
    </row>
    <row r="82" spans="1:13">
      <c r="A82" s="36">
        <v>201609</v>
      </c>
      <c r="B82" s="37" t="s">
        <v>63</v>
      </c>
      <c r="C82" s="37" t="s">
        <v>195</v>
      </c>
      <c r="D82" s="37" t="s">
        <v>99</v>
      </c>
      <c r="E82" s="37">
        <v>3817.13</v>
      </c>
      <c r="F82" s="37">
        <v>0</v>
      </c>
      <c r="G82" s="37">
        <v>0</v>
      </c>
      <c r="H82" s="60">
        <f t="shared" si="7"/>
        <v>3817.13</v>
      </c>
      <c r="I82" s="60">
        <f t="shared" si="8"/>
        <v>0</v>
      </c>
      <c r="J82" s="60">
        <f t="shared" si="9"/>
        <v>0</v>
      </c>
      <c r="K82" s="1" t="str">
        <f t="shared" si="10"/>
        <v>PUB</v>
      </c>
      <c r="L82" s="2" t="str">
        <f t="shared" si="6"/>
        <v>301670-DSM</v>
      </c>
      <c r="M82" s="40" t="str">
        <f>INDEX(CODE!A:B,MATCH(L82,CODE!A:A,0),2)</f>
        <v>NOT USED</v>
      </c>
    </row>
    <row r="83" spans="1:13">
      <c r="A83" s="36">
        <v>201609</v>
      </c>
      <c r="B83" s="37" t="s">
        <v>63</v>
      </c>
      <c r="C83" s="37" t="s">
        <v>195</v>
      </c>
      <c r="D83" s="37" t="s">
        <v>90</v>
      </c>
      <c r="F83" s="37">
        <v>0</v>
      </c>
      <c r="H83" s="60">
        <f t="shared" si="7"/>
        <v>0</v>
      </c>
      <c r="I83" s="60">
        <f t="shared" si="8"/>
        <v>0</v>
      </c>
      <c r="J83" s="60">
        <f t="shared" si="9"/>
        <v>0</v>
      </c>
      <c r="K83" s="1" t="str">
        <f t="shared" si="10"/>
        <v>PUB</v>
      </c>
      <c r="L83" s="2" t="str">
        <f t="shared" si="6"/>
        <v>CUSTOMER C</v>
      </c>
      <c r="M83" s="40" t="str">
        <f>INDEX(CODE!A:B,MATCH(L83,CODE!A:A,0),2)</f>
        <v>NOT USED</v>
      </c>
    </row>
    <row r="84" spans="1:13">
      <c r="A84" s="36">
        <v>201609</v>
      </c>
      <c r="B84" s="37" t="s">
        <v>63</v>
      </c>
      <c r="C84" s="37" t="s">
        <v>195</v>
      </c>
      <c r="D84" s="37" t="s">
        <v>92</v>
      </c>
      <c r="E84" s="37">
        <v>-3817.13</v>
      </c>
      <c r="F84" s="37">
        <v>0</v>
      </c>
      <c r="G84" s="37">
        <v>0</v>
      </c>
      <c r="H84" s="60">
        <f t="shared" si="7"/>
        <v>-3817.13</v>
      </c>
      <c r="I84" s="60">
        <f t="shared" si="8"/>
        <v>0</v>
      </c>
      <c r="J84" s="60">
        <f t="shared" si="9"/>
        <v>0</v>
      </c>
      <c r="K84" s="1" t="str">
        <f t="shared" si="10"/>
        <v>PUB</v>
      </c>
      <c r="L84" s="2" t="str">
        <f t="shared" si="6"/>
        <v>REVENUE_AC</v>
      </c>
      <c r="M84" s="40" t="str">
        <f>INDEX(CODE!A:B,MATCH(L84,CODE!A:A,0),2)</f>
        <v>NOT USED</v>
      </c>
    </row>
    <row r="85" spans="1:13">
      <c r="A85" s="36">
        <v>201609</v>
      </c>
      <c r="B85" s="37" t="s">
        <v>63</v>
      </c>
      <c r="C85" s="37" t="s">
        <v>195</v>
      </c>
      <c r="D85" s="37" t="s">
        <v>104</v>
      </c>
      <c r="E85" s="37">
        <v>471.44</v>
      </c>
      <c r="F85" s="37">
        <v>0</v>
      </c>
      <c r="G85" s="37">
        <v>0</v>
      </c>
      <c r="H85" s="60">
        <f t="shared" si="7"/>
        <v>471.44</v>
      </c>
      <c r="I85" s="60">
        <f t="shared" si="8"/>
        <v>0</v>
      </c>
      <c r="J85" s="60">
        <f t="shared" si="9"/>
        <v>0</v>
      </c>
      <c r="K85" s="1" t="str">
        <f t="shared" si="10"/>
        <v>PUB</v>
      </c>
      <c r="L85" s="2" t="str">
        <f t="shared" si="6"/>
        <v>REVENUE AD</v>
      </c>
      <c r="M85" s="40" t="str">
        <f>INDEX(CODE!A:B,MATCH(L85,CODE!A:A,0),2)</f>
        <v>NOT USED</v>
      </c>
    </row>
    <row r="86" spans="1:13">
      <c r="A86" s="36">
        <v>201609</v>
      </c>
      <c r="B86" s="37" t="s">
        <v>63</v>
      </c>
      <c r="C86" s="37" t="s">
        <v>196</v>
      </c>
      <c r="D86" s="37" t="s">
        <v>197</v>
      </c>
      <c r="E86" s="37">
        <v>6000</v>
      </c>
      <c r="F86" s="37">
        <v>0</v>
      </c>
      <c r="G86" s="37">
        <v>-18000</v>
      </c>
      <c r="H86" s="60">
        <f t="shared" si="7"/>
        <v>0</v>
      </c>
      <c r="I86" s="60">
        <f t="shared" si="8"/>
        <v>0</v>
      </c>
      <c r="J86" s="60">
        <f t="shared" si="9"/>
        <v>0</v>
      </c>
      <c r="K86" s="1" t="str">
        <f t="shared" si="10"/>
        <v>PUB</v>
      </c>
      <c r="L86" s="2" t="str">
        <f t="shared" si="6"/>
        <v>UNBILLED R</v>
      </c>
      <c r="M86" s="40" t="str">
        <f>INDEX(CODE!A:B,MATCH(L86,CODE!A:A,0),2)</f>
        <v>NOT USED</v>
      </c>
    </row>
    <row r="87" spans="1:13">
      <c r="A87" s="36">
        <v>201609</v>
      </c>
      <c r="B87" s="37" t="s">
        <v>68</v>
      </c>
      <c r="C87" s="37" t="s">
        <v>186</v>
      </c>
      <c r="D87" s="37" t="s">
        <v>203</v>
      </c>
      <c r="E87" s="37">
        <v>-1998.42</v>
      </c>
      <c r="F87" s="37">
        <v>503</v>
      </c>
      <c r="G87" s="37">
        <v>267528</v>
      </c>
      <c r="H87" s="60">
        <f t="shared" si="7"/>
        <v>0</v>
      </c>
      <c r="I87" s="60">
        <f t="shared" si="8"/>
        <v>0</v>
      </c>
      <c r="J87" s="60">
        <f t="shared" si="9"/>
        <v>0</v>
      </c>
      <c r="K87" s="1" t="str">
        <f t="shared" si="10"/>
        <v>RES</v>
      </c>
      <c r="L87" s="2" t="str">
        <f t="shared" si="6"/>
        <v>02NETMT135</v>
      </c>
      <c r="M87" s="40" t="str">
        <f>INDEX(CODE!A:B,MATCH(L87,CODE!A:A,0),2)</f>
        <v>Separate - Res</v>
      </c>
    </row>
    <row r="88" spans="1:13">
      <c r="A88" s="36">
        <v>201609</v>
      </c>
      <c r="B88" s="37" t="s">
        <v>68</v>
      </c>
      <c r="C88" s="37" t="s">
        <v>186</v>
      </c>
      <c r="D88" s="37" t="s">
        <v>204</v>
      </c>
      <c r="E88" s="37">
        <v>-621.89</v>
      </c>
      <c r="G88" s="37">
        <v>82980</v>
      </c>
      <c r="H88" s="60">
        <f t="shared" si="7"/>
        <v>0</v>
      </c>
      <c r="I88" s="60">
        <f t="shared" si="8"/>
        <v>0</v>
      </c>
      <c r="J88" s="60">
        <f t="shared" si="9"/>
        <v>0</v>
      </c>
      <c r="K88" s="1" t="str">
        <f t="shared" si="10"/>
        <v>RES</v>
      </c>
      <c r="L88" s="2" t="str">
        <f t="shared" si="6"/>
        <v>02OALTB15R</v>
      </c>
      <c r="M88" s="40" t="str">
        <f>INDEX(CODE!A:B,MATCH(L88,CODE!A:A,0),2)</f>
        <v>NOT USED</v>
      </c>
    </row>
    <row r="89" spans="1:13">
      <c r="A89" s="36">
        <v>201609</v>
      </c>
      <c r="B89" s="37" t="s">
        <v>68</v>
      </c>
      <c r="C89" s="37" t="s">
        <v>186</v>
      </c>
      <c r="D89" s="37" t="s">
        <v>205</v>
      </c>
      <c r="E89" s="37">
        <v>-752182.36</v>
      </c>
      <c r="F89" s="37">
        <v>101274</v>
      </c>
      <c r="G89" s="37">
        <v>100693620</v>
      </c>
      <c r="H89" s="60">
        <f t="shared" si="7"/>
        <v>0</v>
      </c>
      <c r="I89" s="60">
        <f t="shared" si="8"/>
        <v>0</v>
      </c>
      <c r="J89" s="60">
        <f t="shared" si="9"/>
        <v>0</v>
      </c>
      <c r="K89" s="1" t="str">
        <f t="shared" si="10"/>
        <v>RES</v>
      </c>
      <c r="L89" s="2" t="str">
        <f t="shared" si="6"/>
        <v>02RESD0016</v>
      </c>
      <c r="M89" s="40" t="str">
        <f>INDEX(CODE!A:B,MATCH(L89,CODE!A:A,0),2)</f>
        <v>Separate - Res</v>
      </c>
    </row>
    <row r="90" spans="1:13">
      <c r="A90" s="36">
        <v>201609</v>
      </c>
      <c r="B90" s="37" t="s">
        <v>68</v>
      </c>
      <c r="C90" s="37" t="s">
        <v>186</v>
      </c>
      <c r="D90" s="37" t="s">
        <v>206</v>
      </c>
      <c r="E90" s="37">
        <v>-29312.91</v>
      </c>
      <c r="F90" s="37">
        <v>4514</v>
      </c>
      <c r="G90" s="37">
        <v>3924095</v>
      </c>
      <c r="H90" s="60">
        <f t="shared" si="7"/>
        <v>0</v>
      </c>
      <c r="I90" s="60">
        <f t="shared" si="8"/>
        <v>0</v>
      </c>
      <c r="J90" s="60">
        <f t="shared" si="9"/>
        <v>0</v>
      </c>
      <c r="K90" s="1" t="str">
        <f t="shared" si="10"/>
        <v>RES</v>
      </c>
      <c r="L90" s="2" t="str">
        <f t="shared" si="6"/>
        <v>02RESD0017</v>
      </c>
      <c r="M90" s="40" t="str">
        <f>INDEX(CODE!A:B,MATCH(L90,CODE!A:A,0),2)</f>
        <v>Separate - Res</v>
      </c>
    </row>
    <row r="91" spans="1:13">
      <c r="A91" s="36">
        <v>201609</v>
      </c>
      <c r="B91" s="37" t="s">
        <v>68</v>
      </c>
      <c r="C91" s="37" t="s">
        <v>186</v>
      </c>
      <c r="D91" s="37" t="s">
        <v>207</v>
      </c>
      <c r="E91" s="37">
        <v>-1323.24</v>
      </c>
      <c r="F91" s="37">
        <v>84</v>
      </c>
      <c r="G91" s="37">
        <v>177145</v>
      </c>
      <c r="H91" s="60">
        <f t="shared" si="7"/>
        <v>0</v>
      </c>
      <c r="I91" s="60">
        <f t="shared" si="8"/>
        <v>0</v>
      </c>
      <c r="J91" s="60">
        <f t="shared" si="9"/>
        <v>0</v>
      </c>
      <c r="K91" s="1" t="str">
        <f t="shared" si="10"/>
        <v>RES</v>
      </c>
      <c r="L91" s="2" t="str">
        <f t="shared" si="6"/>
        <v>02RESD0018</v>
      </c>
      <c r="M91" s="40" t="str">
        <f>INDEX(CODE!A:B,MATCH(L91,CODE!A:A,0),2)</f>
        <v>Separate - Res</v>
      </c>
    </row>
    <row r="92" spans="1:13">
      <c r="A92" s="36">
        <v>201609</v>
      </c>
      <c r="B92" s="37" t="s">
        <v>68</v>
      </c>
      <c r="C92" s="37" t="s">
        <v>186</v>
      </c>
      <c r="D92" s="37" t="s">
        <v>208</v>
      </c>
      <c r="E92" s="37">
        <v>-229.15</v>
      </c>
      <c r="F92" s="37">
        <v>15</v>
      </c>
      <c r="G92" s="37">
        <v>30678</v>
      </c>
      <c r="H92" s="60">
        <f t="shared" si="7"/>
        <v>0</v>
      </c>
      <c r="I92" s="60">
        <f t="shared" si="8"/>
        <v>0</v>
      </c>
      <c r="J92" s="60">
        <f t="shared" si="9"/>
        <v>0</v>
      </c>
      <c r="K92" s="1" t="str">
        <f t="shared" si="10"/>
        <v>RES</v>
      </c>
      <c r="L92" s="2" t="str">
        <f t="shared" si="6"/>
        <v>02RESD018X</v>
      </c>
      <c r="M92" s="40" t="str">
        <f>INDEX(CODE!A:B,MATCH(L92,CODE!A:A,0),2)</f>
        <v>Separate - Res</v>
      </c>
    </row>
    <row r="93" spans="1:13">
      <c r="A93" s="36">
        <v>201609</v>
      </c>
      <c r="B93" s="37" t="s">
        <v>68</v>
      </c>
      <c r="C93" s="37" t="s">
        <v>186</v>
      </c>
      <c r="D93" s="37" t="s">
        <v>209</v>
      </c>
      <c r="E93" s="37">
        <v>-13650.48</v>
      </c>
      <c r="F93" s="37">
        <v>3479</v>
      </c>
      <c r="G93" s="37">
        <v>1827444</v>
      </c>
      <c r="H93" s="60">
        <f t="shared" si="7"/>
        <v>0</v>
      </c>
      <c r="I93" s="60">
        <f t="shared" si="8"/>
        <v>0</v>
      </c>
      <c r="J93" s="60">
        <f t="shared" si="9"/>
        <v>0</v>
      </c>
      <c r="K93" s="1" t="str">
        <f t="shared" si="10"/>
        <v>RES</v>
      </c>
      <c r="L93" s="2" t="str">
        <f t="shared" si="6"/>
        <v>02RGNSB024</v>
      </c>
      <c r="M93" s="40" t="str">
        <f>INDEX(CODE!A:B,MATCH(L93,CODE!A:A,0),2)</f>
        <v>Separate - Small GS</v>
      </c>
    </row>
    <row r="94" spans="1:13">
      <c r="A94" s="36">
        <v>201609</v>
      </c>
      <c r="B94" s="37" t="s">
        <v>68</v>
      </c>
      <c r="C94" s="37" t="s">
        <v>186</v>
      </c>
      <c r="D94" s="37" t="s">
        <v>193</v>
      </c>
      <c r="E94" s="37">
        <v>-43085.45</v>
      </c>
      <c r="F94" s="37">
        <v>0</v>
      </c>
      <c r="G94" s="37">
        <v>0</v>
      </c>
      <c r="H94" s="60">
        <f t="shared" si="7"/>
        <v>0</v>
      </c>
      <c r="I94" s="60">
        <f t="shared" si="8"/>
        <v>0</v>
      </c>
      <c r="J94" s="60">
        <f t="shared" si="9"/>
        <v>0</v>
      </c>
      <c r="K94" s="1" t="str">
        <f t="shared" si="10"/>
        <v>RES</v>
      </c>
      <c r="L94" s="2" t="str">
        <f t="shared" si="6"/>
        <v>BPA BALANC</v>
      </c>
      <c r="M94" s="40" t="str">
        <f>INDEX(CODE!A:B,MATCH(L94,CODE!A:A,0),2)</f>
        <v>NOT USED</v>
      </c>
    </row>
    <row r="95" spans="1:13">
      <c r="A95" s="36">
        <v>201609</v>
      </c>
      <c r="B95" s="37" t="s">
        <v>68</v>
      </c>
      <c r="C95" s="37" t="s">
        <v>186</v>
      </c>
      <c r="D95" s="37" t="s">
        <v>194</v>
      </c>
      <c r="F95" s="37">
        <v>0</v>
      </c>
      <c r="H95" s="60">
        <f t="shared" si="7"/>
        <v>0</v>
      </c>
      <c r="I95" s="60">
        <f t="shared" si="8"/>
        <v>0</v>
      </c>
      <c r="J95" s="60">
        <f t="shared" si="9"/>
        <v>0</v>
      </c>
      <c r="K95" s="1" t="str">
        <f t="shared" si="10"/>
        <v>RES</v>
      </c>
      <c r="L95" s="2" t="str">
        <f t="shared" si="6"/>
        <v>CUSTOMER C</v>
      </c>
      <c r="M95" s="40" t="str">
        <f>INDEX(CODE!A:B,MATCH(L95,CODE!A:A,0),2)</f>
        <v>NOT USED</v>
      </c>
    </row>
    <row r="96" spans="1:13">
      <c r="A96" s="36">
        <v>201609</v>
      </c>
      <c r="B96" s="37" t="s">
        <v>68</v>
      </c>
      <c r="C96" s="37" t="s">
        <v>195</v>
      </c>
      <c r="D96" s="37" t="s">
        <v>82</v>
      </c>
      <c r="E96" s="37">
        <v>231.78</v>
      </c>
      <c r="G96" s="37">
        <v>0</v>
      </c>
      <c r="H96" s="60">
        <f t="shared" si="7"/>
        <v>231.78</v>
      </c>
      <c r="I96" s="60">
        <f t="shared" si="8"/>
        <v>0</v>
      </c>
      <c r="J96" s="60">
        <f t="shared" si="9"/>
        <v>0</v>
      </c>
      <c r="K96" s="1" t="str">
        <f t="shared" si="10"/>
        <v>RES</v>
      </c>
      <c r="L96" s="2" t="str">
        <f t="shared" si="6"/>
        <v>02LNX00109</v>
      </c>
      <c r="M96" s="40" t="str">
        <f>INDEX(CODE!A:B,MATCH(L96,CODE!A:A,0),2)</f>
        <v>NOT USED</v>
      </c>
    </row>
    <row r="97" spans="1:13">
      <c r="A97" s="36">
        <v>201609</v>
      </c>
      <c r="B97" s="37" t="s">
        <v>68</v>
      </c>
      <c r="C97" s="37" t="s">
        <v>195</v>
      </c>
      <c r="D97" s="37" t="s">
        <v>48</v>
      </c>
      <c r="E97" s="37">
        <v>26040.93</v>
      </c>
      <c r="F97" s="37">
        <v>503</v>
      </c>
      <c r="G97" s="37">
        <v>258774</v>
      </c>
      <c r="H97" s="60">
        <f t="shared" si="7"/>
        <v>26040.93</v>
      </c>
      <c r="I97" s="60">
        <f t="shared" si="8"/>
        <v>503</v>
      </c>
      <c r="J97" s="60">
        <f t="shared" si="9"/>
        <v>258774</v>
      </c>
      <c r="K97" s="1" t="str">
        <f t="shared" si="10"/>
        <v>RES</v>
      </c>
      <c r="L97" s="2" t="str">
        <f t="shared" si="6"/>
        <v>02NETMT135</v>
      </c>
      <c r="M97" s="40" t="str">
        <f>INDEX(CODE!A:B,MATCH(L97,CODE!A:A,0),2)</f>
        <v>Separate - Res</v>
      </c>
    </row>
    <row r="98" spans="1:13">
      <c r="A98" s="36">
        <v>201609</v>
      </c>
      <c r="B98" s="37" t="s">
        <v>68</v>
      </c>
      <c r="C98" s="37" t="s">
        <v>195</v>
      </c>
      <c r="D98" s="37" t="s">
        <v>49</v>
      </c>
      <c r="E98" s="37">
        <v>12556.46</v>
      </c>
      <c r="F98" s="37">
        <v>1076</v>
      </c>
      <c r="G98" s="37">
        <v>82980</v>
      </c>
      <c r="H98" s="60">
        <f t="shared" si="7"/>
        <v>12556.46</v>
      </c>
      <c r="I98" s="60">
        <f t="shared" si="8"/>
        <v>1076</v>
      </c>
      <c r="J98" s="60">
        <f t="shared" si="9"/>
        <v>82980</v>
      </c>
      <c r="K98" s="1" t="str">
        <f t="shared" si="10"/>
        <v>RES</v>
      </c>
      <c r="L98" s="2" t="str">
        <f t="shared" si="6"/>
        <v>02OALTB15R</v>
      </c>
      <c r="M98" s="40" t="str">
        <f>INDEX(CODE!A:B,MATCH(L98,CODE!A:A,0),2)</f>
        <v>NOT USED</v>
      </c>
    </row>
    <row r="99" spans="1:13">
      <c r="A99" s="36">
        <v>201609</v>
      </c>
      <c r="B99" s="37" t="s">
        <v>68</v>
      </c>
      <c r="C99" s="37" t="s">
        <v>195</v>
      </c>
      <c r="D99" s="37" t="s">
        <v>69</v>
      </c>
      <c r="E99" s="37">
        <v>9347223.4499999993</v>
      </c>
      <c r="F99" s="37">
        <v>101274</v>
      </c>
      <c r="G99" s="37">
        <v>100754766</v>
      </c>
      <c r="H99" s="60">
        <f t="shared" si="7"/>
        <v>9347223.4499999993</v>
      </c>
      <c r="I99" s="60">
        <f t="shared" si="8"/>
        <v>101274</v>
      </c>
      <c r="J99" s="60">
        <f t="shared" si="9"/>
        <v>100754766</v>
      </c>
      <c r="K99" s="1" t="str">
        <f t="shared" si="10"/>
        <v>RES</v>
      </c>
      <c r="L99" s="2" t="str">
        <f t="shared" si="6"/>
        <v>02RESD0016</v>
      </c>
      <c r="M99" s="40" t="str">
        <f>INDEX(CODE!A:B,MATCH(L99,CODE!A:A,0),2)</f>
        <v>Separate - Res</v>
      </c>
    </row>
    <row r="100" spans="1:13">
      <c r="A100" s="36">
        <v>201609</v>
      </c>
      <c r="B100" s="37" t="s">
        <v>68</v>
      </c>
      <c r="C100" s="37" t="s">
        <v>195</v>
      </c>
      <c r="D100" s="37" t="s">
        <v>70</v>
      </c>
      <c r="E100" s="37">
        <v>355138.73</v>
      </c>
      <c r="F100" s="37">
        <v>4514</v>
      </c>
      <c r="G100" s="37">
        <v>3924086</v>
      </c>
      <c r="H100" s="60">
        <f t="shared" si="7"/>
        <v>355138.73</v>
      </c>
      <c r="I100" s="60">
        <f t="shared" si="8"/>
        <v>4514</v>
      </c>
      <c r="J100" s="60">
        <f t="shared" si="9"/>
        <v>3924086</v>
      </c>
      <c r="K100" s="1" t="str">
        <f t="shared" si="10"/>
        <v>RES</v>
      </c>
      <c r="L100" s="2" t="str">
        <f t="shared" si="6"/>
        <v>02RESD0017</v>
      </c>
      <c r="M100" s="40" t="str">
        <f>INDEX(CODE!A:B,MATCH(L100,CODE!A:A,0),2)</f>
        <v>Separate - Res</v>
      </c>
    </row>
    <row r="101" spans="1:13">
      <c r="A101" s="36">
        <v>201609</v>
      </c>
      <c r="B101" s="37" t="s">
        <v>68</v>
      </c>
      <c r="C101" s="37" t="s">
        <v>195</v>
      </c>
      <c r="D101" s="37" t="s">
        <v>71</v>
      </c>
      <c r="E101" s="37">
        <v>18341.59</v>
      </c>
      <c r="F101" s="37">
        <v>84</v>
      </c>
      <c r="G101" s="37">
        <v>177145</v>
      </c>
      <c r="H101" s="60">
        <f t="shared" si="7"/>
        <v>18341.59</v>
      </c>
      <c r="I101" s="60">
        <f t="shared" si="8"/>
        <v>84</v>
      </c>
      <c r="J101" s="60">
        <f t="shared" si="9"/>
        <v>177145</v>
      </c>
      <c r="K101" s="1" t="str">
        <f t="shared" si="10"/>
        <v>RES</v>
      </c>
      <c r="L101" s="2" t="str">
        <f t="shared" si="6"/>
        <v>02RESD0018</v>
      </c>
      <c r="M101" s="40" t="str">
        <f>INDEX(CODE!A:B,MATCH(L101,CODE!A:A,0),2)</f>
        <v>Separate - Res</v>
      </c>
    </row>
    <row r="102" spans="1:13">
      <c r="A102" s="36">
        <v>201609</v>
      </c>
      <c r="B102" s="37" t="s">
        <v>68</v>
      </c>
      <c r="C102" s="37" t="s">
        <v>195</v>
      </c>
      <c r="D102" s="37" t="s">
        <v>72</v>
      </c>
      <c r="E102" s="37">
        <v>3114.92</v>
      </c>
      <c r="F102" s="37">
        <v>15</v>
      </c>
      <c r="G102" s="37">
        <v>30678</v>
      </c>
      <c r="H102" s="60">
        <f t="shared" si="7"/>
        <v>3114.92</v>
      </c>
      <c r="I102" s="60">
        <f t="shared" si="8"/>
        <v>15</v>
      </c>
      <c r="J102" s="60">
        <f t="shared" si="9"/>
        <v>30678</v>
      </c>
      <c r="K102" s="1" t="str">
        <f t="shared" si="10"/>
        <v>RES</v>
      </c>
      <c r="L102" s="2" t="str">
        <f t="shared" si="6"/>
        <v>02RESD018X</v>
      </c>
      <c r="M102" s="40" t="str">
        <f>INDEX(CODE!A:B,MATCH(L102,CODE!A:A,0),2)</f>
        <v>Separate - Res</v>
      </c>
    </row>
    <row r="103" spans="1:13">
      <c r="A103" s="36">
        <v>201609</v>
      </c>
      <c r="B103" s="37" t="s">
        <v>68</v>
      </c>
      <c r="C103" s="37" t="s">
        <v>195</v>
      </c>
      <c r="D103" s="37" t="s">
        <v>50</v>
      </c>
      <c r="E103" s="37">
        <v>219481.78</v>
      </c>
      <c r="F103" s="37">
        <v>3479</v>
      </c>
      <c r="G103" s="37">
        <v>1887400</v>
      </c>
      <c r="H103" s="60">
        <f t="shared" si="7"/>
        <v>219481.78</v>
      </c>
      <c r="I103" s="60">
        <f t="shared" si="8"/>
        <v>3479</v>
      </c>
      <c r="J103" s="60">
        <f t="shared" si="9"/>
        <v>1887400</v>
      </c>
      <c r="K103" s="1" t="str">
        <f t="shared" si="10"/>
        <v>RES</v>
      </c>
      <c r="L103" s="2" t="str">
        <f t="shared" si="6"/>
        <v>02RGNSB024</v>
      </c>
      <c r="M103" s="40" t="str">
        <f>INDEX(CODE!A:B,MATCH(L103,CODE!A:A,0),2)</f>
        <v>Separate - Small GS</v>
      </c>
    </row>
    <row r="104" spans="1:13">
      <c r="A104" s="36">
        <v>201609</v>
      </c>
      <c r="B104" s="37" t="s">
        <v>68</v>
      </c>
      <c r="C104" s="37" t="s">
        <v>195</v>
      </c>
      <c r="D104" s="37" t="s">
        <v>101</v>
      </c>
      <c r="E104" s="37">
        <v>516028.98</v>
      </c>
      <c r="F104" s="37">
        <v>0</v>
      </c>
      <c r="G104" s="37">
        <v>0</v>
      </c>
      <c r="H104" s="60">
        <f t="shared" si="7"/>
        <v>516028.98</v>
      </c>
      <c r="I104" s="60">
        <f t="shared" si="8"/>
        <v>0</v>
      </c>
      <c r="J104" s="60">
        <f t="shared" si="9"/>
        <v>0</v>
      </c>
      <c r="K104" s="1" t="str">
        <f t="shared" si="10"/>
        <v>RES</v>
      </c>
      <c r="L104" s="2" t="str">
        <f t="shared" si="6"/>
        <v>301170-DSM</v>
      </c>
      <c r="M104" s="40" t="str">
        <f>INDEX(CODE!A:B,MATCH(L104,CODE!A:A,0),2)</f>
        <v>NOT USED</v>
      </c>
    </row>
    <row r="105" spans="1:13">
      <c r="A105" s="36">
        <v>201609</v>
      </c>
      <c r="B105" s="37" t="s">
        <v>68</v>
      </c>
      <c r="C105" s="37" t="s">
        <v>195</v>
      </c>
      <c r="D105" s="37" t="s">
        <v>102</v>
      </c>
      <c r="E105" s="37">
        <v>1463.44</v>
      </c>
      <c r="F105" s="37">
        <v>0</v>
      </c>
      <c r="G105" s="37">
        <v>0</v>
      </c>
      <c r="H105" s="60">
        <f t="shared" si="7"/>
        <v>1463.44</v>
      </c>
      <c r="I105" s="60">
        <f t="shared" si="8"/>
        <v>0</v>
      </c>
      <c r="J105" s="60">
        <f t="shared" si="9"/>
        <v>0</v>
      </c>
      <c r="K105" s="1" t="str">
        <f t="shared" si="10"/>
        <v>RES</v>
      </c>
      <c r="L105" s="2" t="str">
        <f t="shared" si="6"/>
        <v>301180-BLU</v>
      </c>
      <c r="M105" s="40" t="str">
        <f>INDEX(CODE!A:B,MATCH(L105,CODE!A:A,0),2)</f>
        <v>NOT USED</v>
      </c>
    </row>
    <row r="106" spans="1:13">
      <c r="A106" s="36">
        <v>201609</v>
      </c>
      <c r="B106" s="37" t="s">
        <v>68</v>
      </c>
      <c r="C106" s="37" t="s">
        <v>195</v>
      </c>
      <c r="D106" s="37" t="s">
        <v>90</v>
      </c>
      <c r="F106" s="37">
        <v>0</v>
      </c>
      <c r="H106" s="60">
        <f t="shared" si="7"/>
        <v>0</v>
      </c>
      <c r="I106" s="60">
        <f t="shared" si="8"/>
        <v>0</v>
      </c>
      <c r="J106" s="60">
        <f t="shared" si="9"/>
        <v>0</v>
      </c>
      <c r="K106" s="1" t="str">
        <f t="shared" si="10"/>
        <v>RES</v>
      </c>
      <c r="L106" s="2" t="str">
        <f t="shared" si="6"/>
        <v>CUSTOMER C</v>
      </c>
      <c r="M106" s="40" t="str">
        <f>INDEX(CODE!A:B,MATCH(L106,CODE!A:A,0),2)</f>
        <v>NOT USED</v>
      </c>
    </row>
    <row r="107" spans="1:13">
      <c r="A107" s="36">
        <v>201609</v>
      </c>
      <c r="B107" s="37" t="s">
        <v>68</v>
      </c>
      <c r="C107" s="37" t="s">
        <v>195</v>
      </c>
      <c r="D107" s="37" t="s">
        <v>92</v>
      </c>
      <c r="E107" s="37">
        <v>-516028.98</v>
      </c>
      <c r="F107" s="37">
        <v>0</v>
      </c>
      <c r="G107" s="37">
        <v>0</v>
      </c>
      <c r="H107" s="60">
        <f t="shared" si="7"/>
        <v>-516028.98</v>
      </c>
      <c r="I107" s="60">
        <f t="shared" si="8"/>
        <v>0</v>
      </c>
      <c r="J107" s="60">
        <f t="shared" si="9"/>
        <v>0</v>
      </c>
      <c r="K107" s="1" t="str">
        <f t="shared" si="10"/>
        <v>RES</v>
      </c>
      <c r="L107" s="2" t="str">
        <f t="shared" si="6"/>
        <v>REVENUE_AC</v>
      </c>
      <c r="M107" s="40" t="str">
        <f>INDEX(CODE!A:B,MATCH(L107,CODE!A:A,0),2)</f>
        <v>NOT USED</v>
      </c>
    </row>
    <row r="108" spans="1:13">
      <c r="A108" s="36">
        <v>201609</v>
      </c>
      <c r="B108" s="37" t="s">
        <v>68</v>
      </c>
      <c r="C108" s="37" t="s">
        <v>195</v>
      </c>
      <c r="D108" s="37" t="s">
        <v>104</v>
      </c>
      <c r="E108" s="37">
        <v>80821.789999999994</v>
      </c>
      <c r="F108" s="37">
        <v>0</v>
      </c>
      <c r="G108" s="37">
        <v>0</v>
      </c>
      <c r="H108" s="60">
        <f t="shared" si="7"/>
        <v>80821.789999999994</v>
      </c>
      <c r="I108" s="60">
        <f t="shared" si="8"/>
        <v>0</v>
      </c>
      <c r="J108" s="60">
        <f t="shared" si="9"/>
        <v>0</v>
      </c>
      <c r="K108" s="1" t="str">
        <f t="shared" si="10"/>
        <v>RES</v>
      </c>
      <c r="L108" s="2" t="str">
        <f t="shared" si="6"/>
        <v>REVENUE AD</v>
      </c>
      <c r="M108" s="40" t="str">
        <f>INDEX(CODE!A:B,MATCH(L108,CODE!A:A,0),2)</f>
        <v>NOT USED</v>
      </c>
    </row>
    <row r="109" spans="1:13">
      <c r="A109" s="36">
        <v>201609</v>
      </c>
      <c r="B109" s="37" t="s">
        <v>68</v>
      </c>
      <c r="C109" s="37" t="s">
        <v>196</v>
      </c>
      <c r="D109" s="37" t="s">
        <v>210</v>
      </c>
      <c r="E109" s="37">
        <v>5000</v>
      </c>
      <c r="F109" s="37">
        <v>0</v>
      </c>
      <c r="G109" s="37">
        <v>0</v>
      </c>
      <c r="H109" s="60">
        <f t="shared" si="7"/>
        <v>0</v>
      </c>
      <c r="I109" s="60">
        <f t="shared" si="8"/>
        <v>0</v>
      </c>
      <c r="J109" s="60">
        <f t="shared" si="9"/>
        <v>0</v>
      </c>
      <c r="K109" s="1" t="str">
        <f t="shared" si="10"/>
        <v>RES</v>
      </c>
      <c r="L109" s="2" t="str">
        <f t="shared" si="6"/>
        <v>301119 - U</v>
      </c>
      <c r="M109" s="40" t="str">
        <f>INDEX(CODE!A:B,MATCH(L109,CODE!A:A,0),2)</f>
        <v>NOT USED</v>
      </c>
    </row>
    <row r="110" spans="1:13">
      <c r="A110" s="36">
        <v>201609</v>
      </c>
      <c r="B110" s="37" t="s">
        <v>68</v>
      </c>
      <c r="C110" s="37" t="s">
        <v>196</v>
      </c>
      <c r="D110" s="37" t="s">
        <v>197</v>
      </c>
      <c r="E110" s="37">
        <v>-183000</v>
      </c>
      <c r="F110" s="37">
        <v>0</v>
      </c>
      <c r="G110" s="37">
        <v>-1011000</v>
      </c>
      <c r="H110" s="60">
        <f t="shared" si="7"/>
        <v>0</v>
      </c>
      <c r="I110" s="60">
        <f t="shared" si="8"/>
        <v>0</v>
      </c>
      <c r="J110" s="60">
        <f t="shared" si="9"/>
        <v>0</v>
      </c>
      <c r="K110" s="1" t="str">
        <f t="shared" si="10"/>
        <v>RES</v>
      </c>
      <c r="L110" s="2" t="str">
        <f t="shared" si="6"/>
        <v>UNBILLED R</v>
      </c>
      <c r="M110" s="40" t="str">
        <f>INDEX(CODE!A:B,MATCH(L110,CODE!A:A,0),2)</f>
        <v>NOT USED</v>
      </c>
    </row>
    <row r="111" spans="1:13">
      <c r="A111" s="36">
        <v>201610</v>
      </c>
      <c r="B111" s="37" t="s">
        <v>51</v>
      </c>
      <c r="C111" s="37" t="s">
        <v>186</v>
      </c>
      <c r="D111" s="37" t="s">
        <v>187</v>
      </c>
      <c r="E111" s="37">
        <v>-19598.490000000002</v>
      </c>
      <c r="F111" s="37">
        <v>1478</v>
      </c>
      <c r="G111" s="37">
        <v>2623638</v>
      </c>
      <c r="H111" s="60">
        <f t="shared" si="7"/>
        <v>0</v>
      </c>
      <c r="I111" s="60">
        <f t="shared" si="8"/>
        <v>0</v>
      </c>
      <c r="J111" s="60">
        <f t="shared" si="9"/>
        <v>0</v>
      </c>
      <c r="K111" s="1" t="str">
        <f t="shared" si="10"/>
        <v>COM</v>
      </c>
      <c r="L111" s="2" t="str">
        <f t="shared" si="6"/>
        <v>02GNSB0024</v>
      </c>
      <c r="M111" s="40" t="str">
        <f>INDEX(CODE!A:B,MATCH(L111,CODE!A:A,0),2)</f>
        <v>Separate - Small GS</v>
      </c>
    </row>
    <row r="112" spans="1:13">
      <c r="A112" s="36">
        <v>201610</v>
      </c>
      <c r="B112" s="37" t="s">
        <v>51</v>
      </c>
      <c r="C112" s="37" t="s">
        <v>186</v>
      </c>
      <c r="D112" s="37" t="s">
        <v>188</v>
      </c>
      <c r="E112" s="37">
        <v>-0.54</v>
      </c>
      <c r="F112" s="37">
        <v>1</v>
      </c>
      <c r="G112" s="37">
        <v>72</v>
      </c>
      <c r="H112" s="60">
        <f t="shared" si="7"/>
        <v>0</v>
      </c>
      <c r="I112" s="60">
        <f t="shared" si="8"/>
        <v>0</v>
      </c>
      <c r="J112" s="60">
        <f t="shared" si="9"/>
        <v>0</v>
      </c>
      <c r="K112" s="1" t="str">
        <f t="shared" si="10"/>
        <v>COM</v>
      </c>
      <c r="L112" s="2" t="str">
        <f t="shared" si="6"/>
        <v>02GNSB024F</v>
      </c>
      <c r="M112" s="40" t="str">
        <f>INDEX(CODE!A:B,MATCH(L112,CODE!A:A,0),2)</f>
        <v>Separate - Small GS</v>
      </c>
    </row>
    <row r="113" spans="1:13">
      <c r="A113" s="36">
        <v>201610</v>
      </c>
      <c r="B113" s="37" t="s">
        <v>51</v>
      </c>
      <c r="C113" s="37" t="s">
        <v>186</v>
      </c>
      <c r="D113" s="37" t="s">
        <v>189</v>
      </c>
      <c r="E113" s="37">
        <v>-507.94</v>
      </c>
      <c r="F113" s="37">
        <v>80</v>
      </c>
      <c r="G113" s="37">
        <v>67999</v>
      </c>
      <c r="H113" s="60">
        <f t="shared" si="7"/>
        <v>0</v>
      </c>
      <c r="I113" s="60">
        <f t="shared" si="8"/>
        <v>0</v>
      </c>
      <c r="J113" s="60">
        <f t="shared" si="9"/>
        <v>0</v>
      </c>
      <c r="K113" s="1" t="str">
        <f t="shared" si="10"/>
        <v>COM</v>
      </c>
      <c r="L113" s="2" t="str">
        <f t="shared" si="6"/>
        <v>02GNSB24FP</v>
      </c>
      <c r="M113" s="40" t="str">
        <f>INDEX(CODE!A:B,MATCH(L113,CODE!A:A,0),2)</f>
        <v>Separate - Small GS</v>
      </c>
    </row>
    <row r="114" spans="1:13">
      <c r="A114" s="36">
        <v>201610</v>
      </c>
      <c r="B114" s="37" t="s">
        <v>51</v>
      </c>
      <c r="C114" s="37" t="s">
        <v>186</v>
      </c>
      <c r="D114" s="37" t="s">
        <v>190</v>
      </c>
      <c r="E114" s="37">
        <v>-44130.05</v>
      </c>
      <c r="F114" s="37">
        <v>104</v>
      </c>
      <c r="G114" s="37">
        <v>5907638</v>
      </c>
      <c r="H114" s="60">
        <f t="shared" si="7"/>
        <v>0</v>
      </c>
      <c r="I114" s="60">
        <f t="shared" si="8"/>
        <v>0</v>
      </c>
      <c r="J114" s="60">
        <f t="shared" si="9"/>
        <v>0</v>
      </c>
      <c r="K114" s="1" t="str">
        <f t="shared" si="10"/>
        <v>COM</v>
      </c>
      <c r="L114" s="2" t="str">
        <f t="shared" si="6"/>
        <v>02LGSB0036</v>
      </c>
      <c r="M114" s="40" t="str">
        <f>INDEX(CODE!A:B,MATCH(L114,CODE!A:A,0),2)</f>
        <v>Separate - Large GS</v>
      </c>
    </row>
    <row r="115" spans="1:13">
      <c r="A115" s="36">
        <v>201610</v>
      </c>
      <c r="B115" s="37" t="s">
        <v>51</v>
      </c>
      <c r="C115" s="37" t="s">
        <v>186</v>
      </c>
      <c r="D115" s="37" t="s">
        <v>191</v>
      </c>
      <c r="E115" s="37">
        <v>-111.03</v>
      </c>
      <c r="F115" s="37">
        <v>20</v>
      </c>
      <c r="G115" s="37">
        <v>14865</v>
      </c>
      <c r="H115" s="60">
        <f t="shared" si="7"/>
        <v>0</v>
      </c>
      <c r="I115" s="60">
        <f t="shared" si="8"/>
        <v>0</v>
      </c>
      <c r="J115" s="60">
        <f t="shared" si="9"/>
        <v>0</v>
      </c>
      <c r="K115" s="1" t="str">
        <f t="shared" si="10"/>
        <v>COM</v>
      </c>
      <c r="L115" s="2" t="str">
        <f t="shared" si="6"/>
        <v>02NMB24135</v>
      </c>
      <c r="M115" s="40" t="str">
        <f>INDEX(CODE!A:B,MATCH(L115,CODE!A:A,0),2)</f>
        <v>Separate - Small GS</v>
      </c>
    </row>
    <row r="116" spans="1:13">
      <c r="A116" s="36">
        <v>201610</v>
      </c>
      <c r="B116" s="37" t="s">
        <v>51</v>
      </c>
      <c r="C116" s="37" t="s">
        <v>186</v>
      </c>
      <c r="D116" s="37" t="s">
        <v>192</v>
      </c>
      <c r="E116" s="37">
        <v>-323.85000000000002</v>
      </c>
      <c r="G116" s="37">
        <v>43261</v>
      </c>
      <c r="H116" s="60">
        <f t="shared" si="7"/>
        <v>0</v>
      </c>
      <c r="I116" s="60">
        <f t="shared" si="8"/>
        <v>0</v>
      </c>
      <c r="J116" s="60">
        <f t="shared" si="9"/>
        <v>0</v>
      </c>
      <c r="K116" s="1" t="str">
        <f t="shared" si="10"/>
        <v>COM</v>
      </c>
      <c r="L116" s="2" t="str">
        <f t="shared" si="6"/>
        <v>02OALTB15N</v>
      </c>
      <c r="M116" s="40" t="str">
        <f>INDEX(CODE!A:B,MATCH(L116,CODE!A:A,0),2)</f>
        <v>NOT USED</v>
      </c>
    </row>
    <row r="117" spans="1:13">
      <c r="A117" s="36">
        <v>201610</v>
      </c>
      <c r="B117" s="37" t="s">
        <v>51</v>
      </c>
      <c r="C117" s="37" t="s">
        <v>186</v>
      </c>
      <c r="D117" s="37" t="s">
        <v>193</v>
      </c>
      <c r="E117" s="37">
        <v>-3425.91</v>
      </c>
      <c r="F117" s="37">
        <v>0</v>
      </c>
      <c r="G117" s="37">
        <v>0</v>
      </c>
      <c r="H117" s="60">
        <f t="shared" si="7"/>
        <v>0</v>
      </c>
      <c r="I117" s="60">
        <f t="shared" si="8"/>
        <v>0</v>
      </c>
      <c r="J117" s="60">
        <f t="shared" si="9"/>
        <v>0</v>
      </c>
      <c r="K117" s="1" t="str">
        <f t="shared" si="10"/>
        <v>COM</v>
      </c>
      <c r="L117" s="2" t="str">
        <f t="shared" si="6"/>
        <v>BPA BALANC</v>
      </c>
      <c r="M117" s="40" t="str">
        <f>INDEX(CODE!A:B,MATCH(L117,CODE!A:A,0),2)</f>
        <v>NOT USED</v>
      </c>
    </row>
    <row r="118" spans="1:13">
      <c r="A118" s="36">
        <v>201610</v>
      </c>
      <c r="B118" s="37" t="s">
        <v>51</v>
      </c>
      <c r="C118" s="37" t="s">
        <v>186</v>
      </c>
      <c r="D118" s="37" t="s">
        <v>194</v>
      </c>
      <c r="F118" s="37">
        <v>0</v>
      </c>
      <c r="H118" s="60">
        <f t="shared" si="7"/>
        <v>0</v>
      </c>
      <c r="I118" s="60">
        <f t="shared" si="8"/>
        <v>0</v>
      </c>
      <c r="J118" s="60">
        <f t="shared" si="9"/>
        <v>0</v>
      </c>
      <c r="K118" s="1" t="str">
        <f t="shared" si="10"/>
        <v>COM</v>
      </c>
      <c r="L118" s="2" t="str">
        <f t="shared" si="6"/>
        <v>CUSTOMER C</v>
      </c>
      <c r="M118" s="40" t="str">
        <f>INDEX(CODE!A:B,MATCH(L118,CODE!A:A,0),2)</f>
        <v>NOT USED</v>
      </c>
    </row>
    <row r="119" spans="1:13">
      <c r="A119" s="36">
        <v>201610</v>
      </c>
      <c r="B119" s="37" t="s">
        <v>51</v>
      </c>
      <c r="C119" s="37" t="s">
        <v>195</v>
      </c>
      <c r="D119" s="37" t="s">
        <v>36</v>
      </c>
      <c r="E119" s="37">
        <v>250949.08</v>
      </c>
      <c r="F119" s="37">
        <v>1478</v>
      </c>
      <c r="G119" s="37">
        <v>2623643</v>
      </c>
      <c r="H119" s="60">
        <f t="shared" si="7"/>
        <v>250949.08</v>
      </c>
      <c r="I119" s="60">
        <f t="shared" si="8"/>
        <v>1478</v>
      </c>
      <c r="J119" s="60">
        <f t="shared" si="9"/>
        <v>2623643</v>
      </c>
      <c r="K119" s="1" t="str">
        <f t="shared" si="10"/>
        <v>COM</v>
      </c>
      <c r="L119" s="2" t="str">
        <f t="shared" si="6"/>
        <v>02GNSB0024</v>
      </c>
      <c r="M119" s="40" t="str">
        <f>INDEX(CODE!A:B,MATCH(L119,CODE!A:A,0),2)</f>
        <v>Separate - Small GS</v>
      </c>
    </row>
    <row r="120" spans="1:13">
      <c r="A120" s="36">
        <v>201610</v>
      </c>
      <c r="B120" s="37" t="s">
        <v>51</v>
      </c>
      <c r="C120" s="37" t="s">
        <v>195</v>
      </c>
      <c r="D120" s="37" t="s">
        <v>37</v>
      </c>
      <c r="E120" s="37">
        <v>1670.89</v>
      </c>
      <c r="F120" s="37">
        <v>6</v>
      </c>
      <c r="G120" s="37">
        <v>12857</v>
      </c>
      <c r="H120" s="60">
        <f t="shared" si="7"/>
        <v>1670.89</v>
      </c>
      <c r="I120" s="60">
        <f t="shared" si="8"/>
        <v>6</v>
      </c>
      <c r="J120" s="60">
        <f t="shared" si="9"/>
        <v>12857</v>
      </c>
      <c r="K120" s="1" t="str">
        <f t="shared" si="10"/>
        <v>COM</v>
      </c>
      <c r="L120" s="2" t="str">
        <f t="shared" si="6"/>
        <v>02GNSB024F</v>
      </c>
      <c r="M120" s="40" t="str">
        <f>INDEX(CODE!A:B,MATCH(L120,CODE!A:A,0),2)</f>
        <v>Separate - Small GS</v>
      </c>
    </row>
    <row r="121" spans="1:13">
      <c r="A121" s="36">
        <v>201610</v>
      </c>
      <c r="B121" s="37" t="s">
        <v>51</v>
      </c>
      <c r="C121" s="37" t="s">
        <v>195</v>
      </c>
      <c r="D121" s="37" t="s">
        <v>38</v>
      </c>
      <c r="E121" s="37">
        <v>6891.06</v>
      </c>
      <c r="F121" s="37">
        <v>80</v>
      </c>
      <c r="G121" s="37">
        <v>67999</v>
      </c>
      <c r="H121" s="60">
        <f t="shared" si="7"/>
        <v>6891.06</v>
      </c>
      <c r="I121" s="60">
        <f t="shared" si="8"/>
        <v>80</v>
      </c>
      <c r="J121" s="60">
        <f t="shared" si="9"/>
        <v>67999</v>
      </c>
      <c r="K121" s="1" t="str">
        <f t="shared" si="10"/>
        <v>COM</v>
      </c>
      <c r="L121" s="2" t="str">
        <f t="shared" si="6"/>
        <v>02GNSB24FP</v>
      </c>
      <c r="M121" s="40" t="str">
        <f>INDEX(CODE!A:B,MATCH(L121,CODE!A:A,0),2)</f>
        <v>Separate - Small GS</v>
      </c>
    </row>
    <row r="122" spans="1:13">
      <c r="A122" s="36">
        <v>201610</v>
      </c>
      <c r="B122" s="37" t="s">
        <v>51</v>
      </c>
      <c r="C122" s="37" t="s">
        <v>195</v>
      </c>
      <c r="D122" s="37" t="s">
        <v>52</v>
      </c>
      <c r="E122" s="37">
        <v>3516130.56</v>
      </c>
      <c r="F122" s="37">
        <v>13882</v>
      </c>
      <c r="G122" s="37">
        <v>37549565</v>
      </c>
      <c r="H122" s="60">
        <f t="shared" si="7"/>
        <v>3516130.56</v>
      </c>
      <c r="I122" s="60">
        <f t="shared" si="8"/>
        <v>13882</v>
      </c>
      <c r="J122" s="60">
        <f t="shared" si="9"/>
        <v>37549565</v>
      </c>
      <c r="K122" s="1" t="str">
        <f t="shared" si="10"/>
        <v>COM</v>
      </c>
      <c r="L122" s="2" t="str">
        <f t="shared" si="6"/>
        <v>02GNSV0024</v>
      </c>
      <c r="M122" s="40" t="str">
        <f>INDEX(CODE!A:B,MATCH(L122,CODE!A:A,0),2)</f>
        <v>Separate - Small GS</v>
      </c>
    </row>
    <row r="123" spans="1:13">
      <c r="A123" s="36">
        <v>201610</v>
      </c>
      <c r="B123" s="37" t="s">
        <v>51</v>
      </c>
      <c r="C123" s="37" t="s">
        <v>195</v>
      </c>
      <c r="D123" s="37" t="s">
        <v>53</v>
      </c>
      <c r="E123" s="37">
        <v>12435.88</v>
      </c>
      <c r="F123" s="37">
        <v>107</v>
      </c>
      <c r="G123" s="37">
        <v>89283</v>
      </c>
      <c r="H123" s="60">
        <f t="shared" si="7"/>
        <v>12435.88</v>
      </c>
      <c r="I123" s="60">
        <f t="shared" si="8"/>
        <v>107</v>
      </c>
      <c r="J123" s="60">
        <f t="shared" si="9"/>
        <v>89283</v>
      </c>
      <c r="K123" s="1" t="str">
        <f t="shared" si="10"/>
        <v>COM</v>
      </c>
      <c r="L123" s="2" t="str">
        <f t="shared" si="6"/>
        <v>02GNSV024F</v>
      </c>
      <c r="M123" s="40" t="str">
        <f>INDEX(CODE!A:B,MATCH(L123,CODE!A:A,0),2)</f>
        <v>Separate - Small GS</v>
      </c>
    </row>
    <row r="124" spans="1:13">
      <c r="A124" s="36">
        <v>201610</v>
      </c>
      <c r="B124" s="37" t="s">
        <v>51</v>
      </c>
      <c r="C124" s="37" t="s">
        <v>195</v>
      </c>
      <c r="D124" s="37" t="s">
        <v>39</v>
      </c>
      <c r="E124" s="37">
        <v>481261.53</v>
      </c>
      <c r="F124" s="37">
        <v>104</v>
      </c>
      <c r="G124" s="37">
        <v>5907641</v>
      </c>
      <c r="H124" s="60">
        <f t="shared" si="7"/>
        <v>481261.53</v>
      </c>
      <c r="I124" s="60">
        <f t="shared" si="8"/>
        <v>104</v>
      </c>
      <c r="J124" s="60">
        <f t="shared" si="9"/>
        <v>5907641</v>
      </c>
      <c r="K124" s="1" t="str">
        <f t="shared" si="10"/>
        <v>COM</v>
      </c>
      <c r="L124" s="2" t="str">
        <f t="shared" si="6"/>
        <v>02LGSB0036</v>
      </c>
      <c r="M124" s="40" t="str">
        <f>INDEX(CODE!A:B,MATCH(L124,CODE!A:A,0),2)</f>
        <v>Separate - Large GS</v>
      </c>
    </row>
    <row r="125" spans="1:13">
      <c r="A125" s="36">
        <v>201610</v>
      </c>
      <c r="B125" s="37" t="s">
        <v>51</v>
      </c>
      <c r="C125" s="37" t="s">
        <v>195</v>
      </c>
      <c r="D125" s="37" t="s">
        <v>54</v>
      </c>
      <c r="E125" s="37">
        <v>5498506.1799999997</v>
      </c>
      <c r="F125" s="37">
        <v>866</v>
      </c>
      <c r="G125" s="37">
        <v>69524270</v>
      </c>
      <c r="H125" s="60">
        <f t="shared" si="7"/>
        <v>5498506.1799999997</v>
      </c>
      <c r="I125" s="60">
        <f t="shared" si="8"/>
        <v>866</v>
      </c>
      <c r="J125" s="60">
        <f t="shared" si="9"/>
        <v>69524270</v>
      </c>
      <c r="K125" s="1" t="str">
        <f t="shared" si="10"/>
        <v>COM</v>
      </c>
      <c r="L125" s="2" t="str">
        <f t="shared" si="6"/>
        <v>02LGSV0036</v>
      </c>
      <c r="M125" s="40" t="str">
        <f>INDEX(CODE!A:B,MATCH(L125,CODE!A:A,0),2)</f>
        <v>Separate - Large GS</v>
      </c>
    </row>
    <row r="126" spans="1:13">
      <c r="A126" s="36">
        <v>201610</v>
      </c>
      <c r="B126" s="37" t="s">
        <v>51</v>
      </c>
      <c r="C126" s="37" t="s">
        <v>195</v>
      </c>
      <c r="D126" s="37" t="s">
        <v>55</v>
      </c>
      <c r="E126" s="37">
        <v>1438747.35</v>
      </c>
      <c r="F126" s="37">
        <v>37</v>
      </c>
      <c r="G126" s="37">
        <v>20095160</v>
      </c>
      <c r="H126" s="60">
        <f t="shared" si="7"/>
        <v>1438747.35</v>
      </c>
      <c r="I126" s="60">
        <f t="shared" si="8"/>
        <v>37</v>
      </c>
      <c r="J126" s="60">
        <f t="shared" si="9"/>
        <v>20095160</v>
      </c>
      <c r="K126" s="1" t="str">
        <f t="shared" si="10"/>
        <v>COM</v>
      </c>
      <c r="L126" s="2" t="str">
        <f t="shared" si="6"/>
        <v>02LGSV048T</v>
      </c>
      <c r="M126" s="40" t="str">
        <f>INDEX(CODE!A:B,MATCH(L126,CODE!A:A,0),2)</f>
        <v>NOT USED</v>
      </c>
    </row>
    <row r="127" spans="1:13">
      <c r="A127" s="36">
        <v>201610</v>
      </c>
      <c r="B127" s="37" t="s">
        <v>51</v>
      </c>
      <c r="C127" s="37" t="s">
        <v>195</v>
      </c>
      <c r="D127" s="37" t="s">
        <v>79</v>
      </c>
      <c r="E127" s="37">
        <v>3724.92</v>
      </c>
      <c r="G127" s="37">
        <v>0</v>
      </c>
      <c r="H127" s="60">
        <f t="shared" si="7"/>
        <v>3724.92</v>
      </c>
      <c r="I127" s="60">
        <f t="shared" si="8"/>
        <v>0</v>
      </c>
      <c r="J127" s="60">
        <f t="shared" si="9"/>
        <v>0</v>
      </c>
      <c r="K127" s="1" t="str">
        <f t="shared" si="10"/>
        <v>COM</v>
      </c>
      <c r="L127" s="2" t="str">
        <f t="shared" si="6"/>
        <v>02LNX00102</v>
      </c>
      <c r="M127" s="40" t="str">
        <f>INDEX(CODE!A:B,MATCH(L127,CODE!A:A,0),2)</f>
        <v>NOT USED</v>
      </c>
    </row>
    <row r="128" spans="1:13">
      <c r="A128" s="36">
        <v>201610</v>
      </c>
      <c r="B128" s="37" t="s">
        <v>51</v>
      </c>
      <c r="C128" s="37" t="s">
        <v>195</v>
      </c>
      <c r="D128" s="37" t="s">
        <v>81</v>
      </c>
      <c r="E128" s="37">
        <v>206.82</v>
      </c>
      <c r="G128" s="37">
        <v>0</v>
      </c>
      <c r="H128" s="60">
        <f t="shared" si="7"/>
        <v>206.82</v>
      </c>
      <c r="I128" s="60">
        <f t="shared" si="8"/>
        <v>0</v>
      </c>
      <c r="J128" s="60">
        <f t="shared" si="9"/>
        <v>0</v>
      </c>
      <c r="K128" s="1" t="str">
        <f t="shared" si="10"/>
        <v>COM</v>
      </c>
      <c r="L128" s="2" t="str">
        <f t="shared" si="6"/>
        <v>02LNX00105</v>
      </c>
      <c r="M128" s="40" t="str">
        <f>INDEX(CODE!A:B,MATCH(L128,CODE!A:A,0),2)</f>
        <v>NOT USED</v>
      </c>
    </row>
    <row r="129" spans="1:13">
      <c r="A129" s="36">
        <v>201610</v>
      </c>
      <c r="B129" s="37" t="s">
        <v>51</v>
      </c>
      <c r="C129" s="37" t="s">
        <v>195</v>
      </c>
      <c r="D129" s="37" t="s">
        <v>82</v>
      </c>
      <c r="E129" s="37">
        <v>20808.45</v>
      </c>
      <c r="G129" s="37">
        <v>0</v>
      </c>
      <c r="H129" s="60">
        <f t="shared" si="7"/>
        <v>20808.45</v>
      </c>
      <c r="I129" s="60">
        <f t="shared" si="8"/>
        <v>0</v>
      </c>
      <c r="J129" s="60">
        <f t="shared" si="9"/>
        <v>0</v>
      </c>
      <c r="K129" s="1" t="str">
        <f t="shared" si="10"/>
        <v>COM</v>
      </c>
      <c r="L129" s="2" t="str">
        <f t="shared" si="6"/>
        <v>02LNX00109</v>
      </c>
      <c r="M129" s="40" t="str">
        <f>INDEX(CODE!A:B,MATCH(L129,CODE!A:A,0),2)</f>
        <v>NOT USED</v>
      </c>
    </row>
    <row r="130" spans="1:13">
      <c r="A130" s="36">
        <v>201610</v>
      </c>
      <c r="B130" s="37" t="s">
        <v>51</v>
      </c>
      <c r="C130" s="37" t="s">
        <v>195</v>
      </c>
      <c r="D130" s="37" t="s">
        <v>84</v>
      </c>
      <c r="E130" s="37">
        <v>55.73</v>
      </c>
      <c r="G130" s="37">
        <v>0</v>
      </c>
      <c r="H130" s="60">
        <f t="shared" si="7"/>
        <v>55.73</v>
      </c>
      <c r="I130" s="60">
        <f t="shared" si="8"/>
        <v>0</v>
      </c>
      <c r="J130" s="60">
        <f t="shared" si="9"/>
        <v>0</v>
      </c>
      <c r="K130" s="1" t="str">
        <f t="shared" si="10"/>
        <v>COM</v>
      </c>
      <c r="L130" s="2" t="str">
        <f t="shared" ref="L130:L193" si="11">LEFT(D130,10)</f>
        <v>02LNX00112</v>
      </c>
      <c r="M130" s="40" t="str">
        <f>INDEX(CODE!A:B,MATCH(L130,CODE!A:A,0),2)</f>
        <v>NOT USED</v>
      </c>
    </row>
    <row r="131" spans="1:13">
      <c r="A131" s="36">
        <v>201610</v>
      </c>
      <c r="B131" s="37" t="s">
        <v>51</v>
      </c>
      <c r="C131" s="37" t="s">
        <v>195</v>
      </c>
      <c r="D131" s="37" t="s">
        <v>85</v>
      </c>
      <c r="E131" s="37">
        <v>1157.96</v>
      </c>
      <c r="G131" s="37">
        <v>0</v>
      </c>
      <c r="H131" s="60">
        <f t="shared" ref="H131:H194" si="12">IF($C131="R",E131,0)</f>
        <v>1157.96</v>
      </c>
      <c r="I131" s="60">
        <f t="shared" ref="I131:I194" si="13">IF($C131="R",F131,0)</f>
        <v>0</v>
      </c>
      <c r="J131" s="60">
        <f t="shared" ref="J131:J194" si="14">IF($C131="R",G131,0)</f>
        <v>0</v>
      </c>
      <c r="K131" s="1" t="str">
        <f t="shared" ref="K131:K194" si="15">IF(LEFT(B131,3)="IRR","IRG",LEFT(B131,3))</f>
        <v>COM</v>
      </c>
      <c r="L131" s="2" t="str">
        <f t="shared" si="11"/>
        <v>02LNX00300</v>
      </c>
      <c r="M131" s="40" t="str">
        <f>INDEX(CODE!A:B,MATCH(L131,CODE!A:A,0),2)</f>
        <v>NOT USED</v>
      </c>
    </row>
    <row r="132" spans="1:13">
      <c r="A132" s="36">
        <v>201610</v>
      </c>
      <c r="B132" s="37" t="s">
        <v>51</v>
      </c>
      <c r="C132" s="37" t="s">
        <v>195</v>
      </c>
      <c r="D132" s="37" t="s">
        <v>87</v>
      </c>
      <c r="E132" s="37">
        <v>4151.28</v>
      </c>
      <c r="G132" s="37">
        <v>0</v>
      </c>
      <c r="H132" s="60">
        <f t="shared" si="12"/>
        <v>4151.28</v>
      </c>
      <c r="I132" s="60">
        <f t="shared" si="13"/>
        <v>0</v>
      </c>
      <c r="J132" s="60">
        <f t="shared" si="14"/>
        <v>0</v>
      </c>
      <c r="K132" s="1" t="str">
        <f t="shared" si="15"/>
        <v>COM</v>
      </c>
      <c r="L132" s="2" t="str">
        <f t="shared" si="11"/>
        <v>02LNX00311</v>
      </c>
      <c r="M132" s="40" t="str">
        <f>INDEX(CODE!A:B,MATCH(L132,CODE!A:A,0),2)</f>
        <v>NOT USED</v>
      </c>
    </row>
    <row r="133" spans="1:13">
      <c r="A133" s="36">
        <v>201610</v>
      </c>
      <c r="B133" s="37" t="s">
        <v>51</v>
      </c>
      <c r="C133" s="37" t="s">
        <v>195</v>
      </c>
      <c r="D133" s="37" t="s">
        <v>40</v>
      </c>
      <c r="E133" s="37">
        <v>22971.07</v>
      </c>
      <c r="F133" s="37">
        <v>65</v>
      </c>
      <c r="G133" s="37">
        <v>245380</v>
      </c>
      <c r="H133" s="60">
        <f t="shared" si="12"/>
        <v>22971.07</v>
      </c>
      <c r="I133" s="60">
        <f t="shared" si="13"/>
        <v>65</v>
      </c>
      <c r="J133" s="60">
        <f t="shared" si="14"/>
        <v>245380</v>
      </c>
      <c r="K133" s="1" t="str">
        <f t="shared" si="15"/>
        <v>COM</v>
      </c>
      <c r="L133" s="2" t="str">
        <f t="shared" si="11"/>
        <v>02NMT24135</v>
      </c>
      <c r="M133" s="40" t="str">
        <f>INDEX(CODE!A:B,MATCH(L133,CODE!A:A,0),2)</f>
        <v>Separate - Small GS</v>
      </c>
    </row>
    <row r="134" spans="1:13">
      <c r="A134" s="36">
        <v>201610</v>
      </c>
      <c r="B134" s="37" t="s">
        <v>51</v>
      </c>
      <c r="C134" s="37" t="s">
        <v>195</v>
      </c>
      <c r="D134" s="37" t="s">
        <v>41</v>
      </c>
      <c r="E134" s="37">
        <v>74662.929999999993</v>
      </c>
      <c r="F134" s="37">
        <v>11</v>
      </c>
      <c r="G134" s="37">
        <v>889838</v>
      </c>
      <c r="H134" s="60">
        <f t="shared" si="12"/>
        <v>74662.929999999993</v>
      </c>
      <c r="I134" s="60">
        <f t="shared" si="13"/>
        <v>11</v>
      </c>
      <c r="J134" s="60">
        <f t="shared" si="14"/>
        <v>889838</v>
      </c>
      <c r="K134" s="1" t="str">
        <f t="shared" si="15"/>
        <v>COM</v>
      </c>
      <c r="L134" s="2" t="str">
        <f t="shared" si="11"/>
        <v>02NMT36135</v>
      </c>
      <c r="M134" s="40" t="str">
        <f>INDEX(CODE!A:B,MATCH(L134,CODE!A:A,0),2)</f>
        <v>Separate - Large GS</v>
      </c>
    </row>
    <row r="135" spans="1:13">
      <c r="A135" s="36">
        <v>201610</v>
      </c>
      <c r="B135" s="37" t="s">
        <v>51</v>
      </c>
      <c r="C135" s="37" t="s">
        <v>195</v>
      </c>
      <c r="D135" s="37" t="s">
        <v>42</v>
      </c>
      <c r="E135" s="37">
        <v>64964.1</v>
      </c>
      <c r="F135" s="37">
        <v>2</v>
      </c>
      <c r="G135" s="37">
        <v>871200</v>
      </c>
      <c r="H135" s="60">
        <f t="shared" si="12"/>
        <v>64964.1</v>
      </c>
      <c r="I135" s="60">
        <f t="shared" si="13"/>
        <v>2</v>
      </c>
      <c r="J135" s="60">
        <f t="shared" si="14"/>
        <v>871200</v>
      </c>
      <c r="K135" s="1" t="str">
        <f t="shared" si="15"/>
        <v>COM</v>
      </c>
      <c r="L135" s="2" t="str">
        <f t="shared" si="11"/>
        <v>02NMT48135</v>
      </c>
      <c r="M135" s="40" t="str">
        <f>INDEX(CODE!A:B,MATCH(L135,CODE!A:A,0),2)</f>
        <v>NOT USED</v>
      </c>
    </row>
    <row r="136" spans="1:13">
      <c r="A136" s="36">
        <v>201610</v>
      </c>
      <c r="B136" s="37" t="s">
        <v>51</v>
      </c>
      <c r="C136" s="37" t="s">
        <v>195</v>
      </c>
      <c r="D136" s="37" t="s">
        <v>56</v>
      </c>
      <c r="E136" s="37">
        <v>18102.87</v>
      </c>
      <c r="F136" s="37">
        <v>788</v>
      </c>
      <c r="G136" s="37">
        <v>127190</v>
      </c>
      <c r="H136" s="60">
        <f t="shared" si="12"/>
        <v>18102.87</v>
      </c>
      <c r="I136" s="60">
        <f t="shared" si="13"/>
        <v>788</v>
      </c>
      <c r="J136" s="60">
        <f t="shared" si="14"/>
        <v>127190</v>
      </c>
      <c r="K136" s="1" t="str">
        <f t="shared" si="15"/>
        <v>COM</v>
      </c>
      <c r="L136" s="2" t="str">
        <f t="shared" si="11"/>
        <v>02OALT015N</v>
      </c>
      <c r="M136" s="40" t="str">
        <f>INDEX(CODE!A:B,MATCH(L136,CODE!A:A,0),2)</f>
        <v>NOT USED</v>
      </c>
    </row>
    <row r="137" spans="1:13">
      <c r="A137" s="36">
        <v>201610</v>
      </c>
      <c r="B137" s="37" t="s">
        <v>51</v>
      </c>
      <c r="C137" s="37" t="s">
        <v>195</v>
      </c>
      <c r="D137" s="37" t="s">
        <v>43</v>
      </c>
      <c r="E137" s="37">
        <v>6760.16</v>
      </c>
      <c r="F137" s="37">
        <v>470</v>
      </c>
      <c r="G137" s="37">
        <v>43264</v>
      </c>
      <c r="H137" s="60">
        <f t="shared" si="12"/>
        <v>6760.16</v>
      </c>
      <c r="I137" s="60">
        <f t="shared" si="13"/>
        <v>470</v>
      </c>
      <c r="J137" s="60">
        <f t="shared" si="14"/>
        <v>43264</v>
      </c>
      <c r="K137" s="1" t="str">
        <f t="shared" si="15"/>
        <v>COM</v>
      </c>
      <c r="L137" s="2" t="str">
        <f t="shared" si="11"/>
        <v>02OALTB15N</v>
      </c>
      <c r="M137" s="40" t="str">
        <f>INDEX(CODE!A:B,MATCH(L137,CODE!A:A,0),2)</f>
        <v>NOT USED</v>
      </c>
    </row>
    <row r="138" spans="1:13">
      <c r="A138" s="36">
        <v>201610</v>
      </c>
      <c r="B138" s="37" t="s">
        <v>51</v>
      </c>
      <c r="C138" s="37" t="s">
        <v>195</v>
      </c>
      <c r="D138" s="37" t="s">
        <v>57</v>
      </c>
      <c r="E138" s="37">
        <v>2506.87</v>
      </c>
      <c r="F138" s="37">
        <v>28</v>
      </c>
      <c r="G138" s="37">
        <v>27251</v>
      </c>
      <c r="H138" s="60">
        <f t="shared" si="12"/>
        <v>2506.87</v>
      </c>
      <c r="I138" s="60">
        <f t="shared" si="13"/>
        <v>28</v>
      </c>
      <c r="J138" s="60">
        <f t="shared" si="14"/>
        <v>27251</v>
      </c>
      <c r="K138" s="1" t="str">
        <f t="shared" si="15"/>
        <v>COM</v>
      </c>
      <c r="L138" s="2" t="str">
        <f t="shared" si="11"/>
        <v>02RCFL0054</v>
      </c>
      <c r="M138" s="40" t="str">
        <f>INDEX(CODE!A:B,MATCH(L138,CODE!A:A,0),2)</f>
        <v>NOT USED</v>
      </c>
    </row>
    <row r="139" spans="1:13">
      <c r="A139" s="36">
        <v>201610</v>
      </c>
      <c r="B139" s="37" t="s">
        <v>51</v>
      </c>
      <c r="C139" s="37" t="s">
        <v>195</v>
      </c>
      <c r="D139" s="37" t="s">
        <v>211</v>
      </c>
      <c r="E139" s="37">
        <v>-0.81</v>
      </c>
      <c r="G139" s="37">
        <v>0</v>
      </c>
      <c r="H139" s="60">
        <f t="shared" si="12"/>
        <v>-0.81</v>
      </c>
      <c r="I139" s="60">
        <f t="shared" si="13"/>
        <v>0</v>
      </c>
      <c r="J139" s="60">
        <f t="shared" si="14"/>
        <v>0</v>
      </c>
      <c r="K139" s="1" t="str">
        <f t="shared" si="15"/>
        <v>COM</v>
      </c>
      <c r="L139" s="2" t="str">
        <f t="shared" si="11"/>
        <v>02RFNDCENT</v>
      </c>
      <c r="M139" s="40" t="str">
        <f>INDEX(CODE!A:B,MATCH(L139,CODE!A:A,0),2)</f>
        <v>NOT USED</v>
      </c>
    </row>
    <row r="140" spans="1:13">
      <c r="A140" s="36">
        <v>201610</v>
      </c>
      <c r="B140" s="37" t="s">
        <v>51</v>
      </c>
      <c r="C140" s="37" t="s">
        <v>195</v>
      </c>
      <c r="D140" s="37" t="s">
        <v>89</v>
      </c>
      <c r="E140" s="37">
        <v>355106.91</v>
      </c>
      <c r="F140" s="37">
        <v>0</v>
      </c>
      <c r="G140" s="37">
        <v>0</v>
      </c>
      <c r="H140" s="60">
        <f t="shared" si="12"/>
        <v>355106.91</v>
      </c>
      <c r="I140" s="60">
        <f t="shared" si="13"/>
        <v>0</v>
      </c>
      <c r="J140" s="60">
        <f t="shared" si="14"/>
        <v>0</v>
      </c>
      <c r="K140" s="1" t="str">
        <f t="shared" si="15"/>
        <v>COM</v>
      </c>
      <c r="L140" s="2" t="str">
        <f t="shared" si="11"/>
        <v>301270-DSM</v>
      </c>
      <c r="M140" s="40" t="str">
        <f>INDEX(CODE!A:B,MATCH(L140,CODE!A:A,0),2)</f>
        <v>NOT USED</v>
      </c>
    </row>
    <row r="141" spans="1:13">
      <c r="A141" s="36">
        <v>201610</v>
      </c>
      <c r="B141" s="37" t="s">
        <v>51</v>
      </c>
      <c r="C141" s="37" t="s">
        <v>195</v>
      </c>
      <c r="D141" s="37" t="s">
        <v>44</v>
      </c>
      <c r="E141" s="37">
        <v>1866.05</v>
      </c>
      <c r="F141" s="37">
        <v>1</v>
      </c>
      <c r="G141" s="37">
        <v>0</v>
      </c>
      <c r="H141" s="60">
        <f t="shared" si="12"/>
        <v>1866.05</v>
      </c>
      <c r="I141" s="60">
        <f t="shared" si="13"/>
        <v>1</v>
      </c>
      <c r="J141" s="60">
        <f t="shared" si="14"/>
        <v>0</v>
      </c>
      <c r="K141" s="1" t="str">
        <f t="shared" si="15"/>
        <v>COM</v>
      </c>
      <c r="L141" s="2" t="str">
        <f t="shared" si="11"/>
        <v>301280-BLU</v>
      </c>
      <c r="M141" s="40" t="str">
        <f>INDEX(CODE!A:B,MATCH(L141,CODE!A:A,0),2)</f>
        <v>NOT USED</v>
      </c>
    </row>
    <row r="142" spans="1:13">
      <c r="A142" s="36">
        <v>201610</v>
      </c>
      <c r="B142" s="37" t="s">
        <v>51</v>
      </c>
      <c r="C142" s="37" t="s">
        <v>195</v>
      </c>
      <c r="D142" s="37" t="s">
        <v>90</v>
      </c>
      <c r="F142" s="37">
        <v>0</v>
      </c>
      <c r="H142" s="60">
        <f t="shared" si="12"/>
        <v>0</v>
      </c>
      <c r="I142" s="60">
        <f t="shared" si="13"/>
        <v>0</v>
      </c>
      <c r="J142" s="60">
        <f t="shared" si="14"/>
        <v>0</v>
      </c>
      <c r="K142" s="1" t="str">
        <f t="shared" si="15"/>
        <v>COM</v>
      </c>
      <c r="L142" s="2" t="str">
        <f t="shared" si="11"/>
        <v>CUSTOMER C</v>
      </c>
      <c r="M142" s="40" t="str">
        <f>INDEX(CODE!A:B,MATCH(L142,CODE!A:A,0),2)</f>
        <v>NOT USED</v>
      </c>
    </row>
    <row r="143" spans="1:13">
      <c r="A143" s="36">
        <v>201610</v>
      </c>
      <c r="B143" s="37" t="s">
        <v>51</v>
      </c>
      <c r="C143" s="37" t="s">
        <v>195</v>
      </c>
      <c r="D143" s="37" t="s">
        <v>92</v>
      </c>
      <c r="E143" s="37">
        <v>-690267.55</v>
      </c>
      <c r="F143" s="37">
        <v>0</v>
      </c>
      <c r="G143" s="37">
        <v>0</v>
      </c>
      <c r="H143" s="60">
        <f t="shared" si="12"/>
        <v>-690267.55</v>
      </c>
      <c r="I143" s="60">
        <f t="shared" si="13"/>
        <v>0</v>
      </c>
      <c r="J143" s="60">
        <f t="shared" si="14"/>
        <v>0</v>
      </c>
      <c r="K143" s="1" t="str">
        <f t="shared" si="15"/>
        <v>COM</v>
      </c>
      <c r="L143" s="2" t="str">
        <f t="shared" si="11"/>
        <v>REVENUE_AC</v>
      </c>
      <c r="M143" s="40" t="str">
        <f>INDEX(CODE!A:B,MATCH(L143,CODE!A:A,0),2)</f>
        <v>NOT USED</v>
      </c>
    </row>
    <row r="144" spans="1:13">
      <c r="A144" s="36">
        <v>201610</v>
      </c>
      <c r="B144" s="37" t="s">
        <v>51</v>
      </c>
      <c r="C144" s="37" t="s">
        <v>195</v>
      </c>
      <c r="D144" s="37" t="s">
        <v>104</v>
      </c>
      <c r="E144" s="37">
        <v>69483.12</v>
      </c>
      <c r="F144" s="37">
        <v>0</v>
      </c>
      <c r="G144" s="37">
        <v>0</v>
      </c>
      <c r="H144" s="60">
        <f t="shared" si="12"/>
        <v>69483.12</v>
      </c>
      <c r="I144" s="60">
        <f t="shared" si="13"/>
        <v>0</v>
      </c>
      <c r="J144" s="60">
        <f t="shared" si="14"/>
        <v>0</v>
      </c>
      <c r="K144" s="1" t="str">
        <f t="shared" si="15"/>
        <v>COM</v>
      </c>
      <c r="L144" s="2" t="str">
        <f t="shared" si="11"/>
        <v>REVENUE AD</v>
      </c>
      <c r="M144" s="40" t="str">
        <f>INDEX(CODE!A:B,MATCH(L144,CODE!A:A,0),2)</f>
        <v>NOT USED</v>
      </c>
    </row>
    <row r="145" spans="1:13">
      <c r="A145" s="36">
        <v>201610</v>
      </c>
      <c r="B145" s="37" t="s">
        <v>51</v>
      </c>
      <c r="C145" s="37" t="s">
        <v>196</v>
      </c>
      <c r="D145" s="37" t="s">
        <v>197</v>
      </c>
      <c r="E145" s="37">
        <v>-794000</v>
      </c>
      <c r="F145" s="37">
        <v>0</v>
      </c>
      <c r="G145" s="37">
        <v>-9692000</v>
      </c>
      <c r="H145" s="60">
        <f t="shared" si="12"/>
        <v>0</v>
      </c>
      <c r="I145" s="60">
        <f t="shared" si="13"/>
        <v>0</v>
      </c>
      <c r="J145" s="60">
        <f t="shared" si="14"/>
        <v>0</v>
      </c>
      <c r="K145" s="1" t="str">
        <f t="shared" si="15"/>
        <v>COM</v>
      </c>
      <c r="L145" s="2" t="str">
        <f t="shared" si="11"/>
        <v>UNBILLED R</v>
      </c>
      <c r="M145" s="40" t="str">
        <f>INDEX(CODE!A:B,MATCH(L145,CODE!A:A,0),2)</f>
        <v>NOT USED</v>
      </c>
    </row>
    <row r="146" spans="1:13">
      <c r="A146" s="36">
        <v>201610</v>
      </c>
      <c r="B146" s="37" t="s">
        <v>58</v>
      </c>
      <c r="C146" s="37" t="s">
        <v>186</v>
      </c>
      <c r="D146" s="37" t="s">
        <v>187</v>
      </c>
      <c r="E146" s="37">
        <v>-1508.45</v>
      </c>
      <c r="F146" s="37">
        <v>45</v>
      </c>
      <c r="G146" s="37">
        <v>201937</v>
      </c>
      <c r="H146" s="60">
        <f t="shared" si="12"/>
        <v>0</v>
      </c>
      <c r="I146" s="60">
        <f t="shared" si="13"/>
        <v>0</v>
      </c>
      <c r="J146" s="60">
        <f t="shared" si="14"/>
        <v>0</v>
      </c>
      <c r="K146" s="1" t="str">
        <f t="shared" si="15"/>
        <v>IND</v>
      </c>
      <c r="L146" s="2" t="str">
        <f t="shared" si="11"/>
        <v>02GNSB0024</v>
      </c>
      <c r="M146" s="40" t="str">
        <f>INDEX(CODE!A:B,MATCH(L146,CODE!A:A,0),2)</f>
        <v>Separate - Small GS</v>
      </c>
    </row>
    <row r="147" spans="1:13">
      <c r="A147" s="36">
        <v>201610</v>
      </c>
      <c r="B147" s="37" t="s">
        <v>58</v>
      </c>
      <c r="C147" s="37" t="s">
        <v>186</v>
      </c>
      <c r="D147" s="37" t="s">
        <v>189</v>
      </c>
      <c r="E147" s="37">
        <v>-6.95</v>
      </c>
      <c r="F147" s="37">
        <v>1</v>
      </c>
      <c r="G147" s="37">
        <v>930</v>
      </c>
      <c r="H147" s="60">
        <f t="shared" si="12"/>
        <v>0</v>
      </c>
      <c r="I147" s="60">
        <f t="shared" si="13"/>
        <v>0</v>
      </c>
      <c r="J147" s="60">
        <f t="shared" si="14"/>
        <v>0</v>
      </c>
      <c r="K147" s="1" t="str">
        <f t="shared" si="15"/>
        <v>IND</v>
      </c>
      <c r="L147" s="2" t="str">
        <f t="shared" si="11"/>
        <v>02GNSB24FP</v>
      </c>
      <c r="M147" s="40" t="str">
        <f>INDEX(CODE!A:B,MATCH(L147,CODE!A:A,0),2)</f>
        <v>Separate - Small GS</v>
      </c>
    </row>
    <row r="148" spans="1:13">
      <c r="A148" s="36">
        <v>201610</v>
      </c>
      <c r="B148" s="37" t="s">
        <v>58</v>
      </c>
      <c r="C148" s="37" t="s">
        <v>186</v>
      </c>
      <c r="D148" s="37" t="s">
        <v>190</v>
      </c>
      <c r="E148" s="37">
        <v>-4117.1400000000003</v>
      </c>
      <c r="F148" s="37">
        <v>10</v>
      </c>
      <c r="G148" s="37">
        <v>551160</v>
      </c>
      <c r="H148" s="60">
        <f t="shared" si="12"/>
        <v>0</v>
      </c>
      <c r="I148" s="60">
        <f t="shared" si="13"/>
        <v>0</v>
      </c>
      <c r="J148" s="60">
        <f t="shared" si="14"/>
        <v>0</v>
      </c>
      <c r="K148" s="1" t="str">
        <f t="shared" si="15"/>
        <v>IND</v>
      </c>
      <c r="L148" s="2" t="str">
        <f t="shared" si="11"/>
        <v>02LGSB0036</v>
      </c>
      <c r="M148" s="40" t="str">
        <f>INDEX(CODE!A:B,MATCH(L148,CODE!A:A,0),2)</f>
        <v>Separate - Large GS</v>
      </c>
    </row>
    <row r="149" spans="1:13">
      <c r="A149" s="36">
        <v>201610</v>
      </c>
      <c r="B149" s="37" t="s">
        <v>58</v>
      </c>
      <c r="C149" s="37" t="s">
        <v>186</v>
      </c>
      <c r="D149" s="37" t="s">
        <v>192</v>
      </c>
      <c r="E149" s="37">
        <v>-16.670000000000002</v>
      </c>
      <c r="G149" s="37">
        <v>2230</v>
      </c>
      <c r="H149" s="60">
        <f t="shared" si="12"/>
        <v>0</v>
      </c>
      <c r="I149" s="60">
        <f t="shared" si="13"/>
        <v>0</v>
      </c>
      <c r="J149" s="60">
        <f t="shared" si="14"/>
        <v>0</v>
      </c>
      <c r="K149" s="1" t="str">
        <f t="shared" si="15"/>
        <v>IND</v>
      </c>
      <c r="L149" s="2" t="str">
        <f t="shared" si="11"/>
        <v>02OALTB15N</v>
      </c>
      <c r="M149" s="40" t="str">
        <f>INDEX(CODE!A:B,MATCH(L149,CODE!A:A,0),2)</f>
        <v>NOT USED</v>
      </c>
    </row>
    <row r="150" spans="1:13">
      <c r="A150" s="36">
        <v>201610</v>
      </c>
      <c r="B150" s="37" t="s">
        <v>58</v>
      </c>
      <c r="C150" s="37" t="s">
        <v>186</v>
      </c>
      <c r="D150" s="37" t="s">
        <v>193</v>
      </c>
      <c r="E150" s="37">
        <v>-298.47000000000003</v>
      </c>
      <c r="F150" s="37">
        <v>0</v>
      </c>
      <c r="G150" s="37">
        <v>0</v>
      </c>
      <c r="H150" s="60">
        <f t="shared" si="12"/>
        <v>0</v>
      </c>
      <c r="I150" s="60">
        <f t="shared" si="13"/>
        <v>0</v>
      </c>
      <c r="J150" s="60">
        <f t="shared" si="14"/>
        <v>0</v>
      </c>
      <c r="K150" s="1" t="str">
        <f t="shared" si="15"/>
        <v>IND</v>
      </c>
      <c r="L150" s="2" t="str">
        <f t="shared" si="11"/>
        <v>BPA BALANC</v>
      </c>
      <c r="M150" s="40" t="str">
        <f>INDEX(CODE!A:B,MATCH(L150,CODE!A:A,0),2)</f>
        <v>NOT USED</v>
      </c>
    </row>
    <row r="151" spans="1:13">
      <c r="A151" s="36">
        <v>201610</v>
      </c>
      <c r="B151" s="37" t="s">
        <v>58</v>
      </c>
      <c r="C151" s="37" t="s">
        <v>186</v>
      </c>
      <c r="D151" s="37" t="s">
        <v>194</v>
      </c>
      <c r="F151" s="37">
        <v>0</v>
      </c>
      <c r="H151" s="60">
        <f t="shared" si="12"/>
        <v>0</v>
      </c>
      <c r="I151" s="60">
        <f t="shared" si="13"/>
        <v>0</v>
      </c>
      <c r="J151" s="60">
        <f t="shared" si="14"/>
        <v>0</v>
      </c>
      <c r="K151" s="1" t="str">
        <f t="shared" si="15"/>
        <v>IND</v>
      </c>
      <c r="L151" s="2" t="str">
        <f t="shared" si="11"/>
        <v>CUSTOMER C</v>
      </c>
      <c r="M151" s="40" t="str">
        <f>INDEX(CODE!A:B,MATCH(L151,CODE!A:A,0),2)</f>
        <v>NOT USED</v>
      </c>
    </row>
    <row r="152" spans="1:13">
      <c r="A152" s="36">
        <v>201610</v>
      </c>
      <c r="B152" s="37" t="s">
        <v>58</v>
      </c>
      <c r="C152" s="37" t="s">
        <v>195</v>
      </c>
      <c r="D152" s="37" t="s">
        <v>36</v>
      </c>
      <c r="E152" s="37">
        <v>18273.22</v>
      </c>
      <c r="F152" s="37">
        <v>45</v>
      </c>
      <c r="G152" s="37">
        <v>201938</v>
      </c>
      <c r="H152" s="60">
        <f t="shared" si="12"/>
        <v>18273.22</v>
      </c>
      <c r="I152" s="60">
        <f t="shared" si="13"/>
        <v>45</v>
      </c>
      <c r="J152" s="60">
        <f t="shared" si="14"/>
        <v>201938</v>
      </c>
      <c r="K152" s="1" t="str">
        <f t="shared" si="15"/>
        <v>IND</v>
      </c>
      <c r="L152" s="2" t="str">
        <f t="shared" si="11"/>
        <v>02GNSB0024</v>
      </c>
      <c r="M152" s="40" t="str">
        <f>INDEX(CODE!A:B,MATCH(L152,CODE!A:A,0),2)</f>
        <v>Separate - Small GS</v>
      </c>
    </row>
    <row r="153" spans="1:13">
      <c r="A153" s="36">
        <v>201610</v>
      </c>
      <c r="B153" s="37" t="s">
        <v>58</v>
      </c>
      <c r="C153" s="37" t="s">
        <v>195</v>
      </c>
      <c r="D153" s="37" t="s">
        <v>38</v>
      </c>
      <c r="E153" s="37">
        <v>103.09</v>
      </c>
      <c r="F153" s="37">
        <v>1</v>
      </c>
      <c r="G153" s="37">
        <v>930</v>
      </c>
      <c r="H153" s="60">
        <f t="shared" si="12"/>
        <v>103.09</v>
      </c>
      <c r="I153" s="60">
        <f t="shared" si="13"/>
        <v>1</v>
      </c>
      <c r="J153" s="60">
        <f t="shared" si="14"/>
        <v>930</v>
      </c>
      <c r="K153" s="1" t="str">
        <f t="shared" si="15"/>
        <v>IND</v>
      </c>
      <c r="L153" s="2" t="str">
        <f t="shared" si="11"/>
        <v>02GNSB24FP</v>
      </c>
      <c r="M153" s="40" t="str">
        <f>INDEX(CODE!A:B,MATCH(L153,CODE!A:A,0),2)</f>
        <v>Separate - Small GS</v>
      </c>
    </row>
    <row r="154" spans="1:13">
      <c r="A154" s="36">
        <v>201610</v>
      </c>
      <c r="B154" s="37" t="s">
        <v>58</v>
      </c>
      <c r="C154" s="37" t="s">
        <v>195</v>
      </c>
      <c r="D154" s="37" t="s">
        <v>52</v>
      </c>
      <c r="E154" s="37">
        <v>115300.09</v>
      </c>
      <c r="F154" s="37">
        <v>330</v>
      </c>
      <c r="G154" s="37">
        <v>1209217</v>
      </c>
      <c r="H154" s="60">
        <f t="shared" si="12"/>
        <v>115300.09</v>
      </c>
      <c r="I154" s="60">
        <f t="shared" si="13"/>
        <v>330</v>
      </c>
      <c r="J154" s="60">
        <f t="shared" si="14"/>
        <v>1209217</v>
      </c>
      <c r="K154" s="1" t="str">
        <f t="shared" si="15"/>
        <v>IND</v>
      </c>
      <c r="L154" s="2" t="str">
        <f t="shared" si="11"/>
        <v>02GNSV0024</v>
      </c>
      <c r="M154" s="40" t="str">
        <f>INDEX(CODE!A:B,MATCH(L154,CODE!A:A,0),2)</f>
        <v>Separate - Small GS</v>
      </c>
    </row>
    <row r="155" spans="1:13">
      <c r="A155" s="36">
        <v>201610</v>
      </c>
      <c r="B155" s="37" t="s">
        <v>58</v>
      </c>
      <c r="C155" s="37" t="s">
        <v>195</v>
      </c>
      <c r="D155" s="37" t="s">
        <v>53</v>
      </c>
      <c r="E155" s="37">
        <v>720.61</v>
      </c>
      <c r="F155" s="37">
        <v>4</v>
      </c>
      <c r="G155" s="37">
        <v>2776</v>
      </c>
      <c r="H155" s="60">
        <f t="shared" si="12"/>
        <v>720.61</v>
      </c>
      <c r="I155" s="60">
        <f t="shared" si="13"/>
        <v>4</v>
      </c>
      <c r="J155" s="60">
        <f t="shared" si="14"/>
        <v>2776</v>
      </c>
      <c r="K155" s="1" t="str">
        <f t="shared" si="15"/>
        <v>IND</v>
      </c>
      <c r="L155" s="2" t="str">
        <f t="shared" si="11"/>
        <v>02GNSV024F</v>
      </c>
      <c r="M155" s="40" t="str">
        <f>INDEX(CODE!A:B,MATCH(L155,CODE!A:A,0),2)</f>
        <v>Separate - Small GS</v>
      </c>
    </row>
    <row r="156" spans="1:13">
      <c r="A156" s="36">
        <v>201610</v>
      </c>
      <c r="B156" s="37" t="s">
        <v>58</v>
      </c>
      <c r="C156" s="37" t="s">
        <v>195</v>
      </c>
      <c r="D156" s="37" t="s">
        <v>39</v>
      </c>
      <c r="E156" s="37">
        <v>47270.21</v>
      </c>
      <c r="F156" s="37">
        <v>10</v>
      </c>
      <c r="G156" s="37">
        <v>551159</v>
      </c>
      <c r="H156" s="60">
        <f t="shared" si="12"/>
        <v>47270.21</v>
      </c>
      <c r="I156" s="60">
        <f t="shared" si="13"/>
        <v>10</v>
      </c>
      <c r="J156" s="60">
        <f t="shared" si="14"/>
        <v>551159</v>
      </c>
      <c r="K156" s="1" t="str">
        <f t="shared" si="15"/>
        <v>IND</v>
      </c>
      <c r="L156" s="2" t="str">
        <f t="shared" si="11"/>
        <v>02LGSB0036</v>
      </c>
      <c r="M156" s="40" t="str">
        <f>INDEX(CODE!A:B,MATCH(L156,CODE!A:A,0),2)</f>
        <v>Separate - Large GS</v>
      </c>
    </row>
    <row r="157" spans="1:13">
      <c r="A157" s="36">
        <v>201610</v>
      </c>
      <c r="B157" s="37" t="s">
        <v>58</v>
      </c>
      <c r="C157" s="37" t="s">
        <v>195</v>
      </c>
      <c r="D157" s="37" t="s">
        <v>54</v>
      </c>
      <c r="E157" s="37">
        <v>819438.03</v>
      </c>
      <c r="F157" s="37">
        <v>100</v>
      </c>
      <c r="G157" s="37">
        <v>10273454</v>
      </c>
      <c r="H157" s="60">
        <f t="shared" si="12"/>
        <v>819438.03</v>
      </c>
      <c r="I157" s="60">
        <f t="shared" si="13"/>
        <v>100</v>
      </c>
      <c r="J157" s="60">
        <f t="shared" si="14"/>
        <v>10273454</v>
      </c>
      <c r="K157" s="1" t="str">
        <f t="shared" si="15"/>
        <v>IND</v>
      </c>
      <c r="L157" s="2" t="str">
        <f t="shared" si="11"/>
        <v>02LGSV0036</v>
      </c>
      <c r="M157" s="40" t="str">
        <f>INDEX(CODE!A:B,MATCH(L157,CODE!A:A,0),2)</f>
        <v>Separate - Large GS</v>
      </c>
    </row>
    <row r="158" spans="1:13">
      <c r="A158" s="36">
        <v>201610</v>
      </c>
      <c r="B158" s="37" t="s">
        <v>58</v>
      </c>
      <c r="C158" s="37" t="s">
        <v>195</v>
      </c>
      <c r="D158" s="37" t="s">
        <v>55</v>
      </c>
      <c r="E158" s="37">
        <v>3590196.29</v>
      </c>
      <c r="F158" s="37">
        <v>31</v>
      </c>
      <c r="G158" s="37">
        <v>55786200</v>
      </c>
      <c r="H158" s="60">
        <f t="shared" si="12"/>
        <v>3590196.29</v>
      </c>
      <c r="I158" s="60">
        <f t="shared" si="13"/>
        <v>31</v>
      </c>
      <c r="J158" s="60">
        <f t="shared" si="14"/>
        <v>55786200</v>
      </c>
      <c r="K158" s="1" t="str">
        <f t="shared" si="15"/>
        <v>IND</v>
      </c>
      <c r="L158" s="2" t="str">
        <f t="shared" si="11"/>
        <v>02LGSV048T</v>
      </c>
      <c r="M158" s="40" t="str">
        <f>INDEX(CODE!A:B,MATCH(L158,CODE!A:A,0),2)</f>
        <v>NOT USED</v>
      </c>
    </row>
    <row r="159" spans="1:13">
      <c r="A159" s="36">
        <v>201610</v>
      </c>
      <c r="B159" s="37" t="s">
        <v>58</v>
      </c>
      <c r="C159" s="37" t="s">
        <v>195</v>
      </c>
      <c r="D159" s="37" t="s">
        <v>56</v>
      </c>
      <c r="E159" s="37">
        <v>1122.82</v>
      </c>
      <c r="F159" s="37">
        <v>38</v>
      </c>
      <c r="G159" s="37">
        <v>8411</v>
      </c>
      <c r="H159" s="60">
        <f t="shared" si="12"/>
        <v>1122.82</v>
      </c>
      <c r="I159" s="60">
        <f t="shared" si="13"/>
        <v>38</v>
      </c>
      <c r="J159" s="60">
        <f t="shared" si="14"/>
        <v>8411</v>
      </c>
      <c r="K159" s="1" t="str">
        <f t="shared" si="15"/>
        <v>IND</v>
      </c>
      <c r="L159" s="2" t="str">
        <f t="shared" si="11"/>
        <v>02OALT015N</v>
      </c>
      <c r="M159" s="40" t="str">
        <f>INDEX(CODE!A:B,MATCH(L159,CODE!A:A,0),2)</f>
        <v>NOT USED</v>
      </c>
    </row>
    <row r="160" spans="1:13">
      <c r="A160" s="36">
        <v>201610</v>
      </c>
      <c r="B160" s="37" t="s">
        <v>58</v>
      </c>
      <c r="C160" s="37" t="s">
        <v>195</v>
      </c>
      <c r="D160" s="37" t="s">
        <v>43</v>
      </c>
      <c r="E160" s="37">
        <v>337.93</v>
      </c>
      <c r="F160" s="37">
        <v>14</v>
      </c>
      <c r="G160" s="37">
        <v>2230</v>
      </c>
      <c r="H160" s="60">
        <f t="shared" si="12"/>
        <v>337.93</v>
      </c>
      <c r="I160" s="60">
        <f t="shared" si="13"/>
        <v>14</v>
      </c>
      <c r="J160" s="60">
        <f t="shared" si="14"/>
        <v>2230</v>
      </c>
      <c r="K160" s="1" t="str">
        <f t="shared" si="15"/>
        <v>IND</v>
      </c>
      <c r="L160" s="2" t="str">
        <f t="shared" si="11"/>
        <v>02OALTB15N</v>
      </c>
      <c r="M160" s="40" t="str">
        <f>INDEX(CODE!A:B,MATCH(L160,CODE!A:A,0),2)</f>
        <v>NOT USED</v>
      </c>
    </row>
    <row r="161" spans="1:13">
      <c r="A161" s="36">
        <v>201610</v>
      </c>
      <c r="B161" s="37" t="s">
        <v>58</v>
      </c>
      <c r="C161" s="37" t="s">
        <v>195</v>
      </c>
      <c r="D161" s="37" t="s">
        <v>59</v>
      </c>
      <c r="E161" s="37">
        <v>23495.51</v>
      </c>
      <c r="F161" s="37">
        <v>1</v>
      </c>
      <c r="G161" s="37">
        <v>123000</v>
      </c>
      <c r="H161" s="60">
        <f t="shared" si="12"/>
        <v>23495.51</v>
      </c>
      <c r="I161" s="60">
        <f t="shared" si="13"/>
        <v>1</v>
      </c>
      <c r="J161" s="60">
        <f t="shared" si="14"/>
        <v>123000</v>
      </c>
      <c r="K161" s="1" t="str">
        <f t="shared" si="15"/>
        <v>IND</v>
      </c>
      <c r="L161" s="2" t="str">
        <f t="shared" si="11"/>
        <v>02PRSV47TM</v>
      </c>
      <c r="M161" s="40" t="str">
        <f>INDEX(CODE!A:B,MATCH(L161,CODE!A:A,0),2)</f>
        <v>NOT USED</v>
      </c>
    </row>
    <row r="162" spans="1:13">
      <c r="A162" s="36">
        <v>201610</v>
      </c>
      <c r="B162" s="37" t="s">
        <v>58</v>
      </c>
      <c r="C162" s="37" t="s">
        <v>195</v>
      </c>
      <c r="D162" s="37" t="s">
        <v>94</v>
      </c>
      <c r="E162" s="37">
        <v>130756.3</v>
      </c>
      <c r="F162" s="37">
        <v>0</v>
      </c>
      <c r="G162" s="37">
        <v>0</v>
      </c>
      <c r="H162" s="60">
        <f t="shared" si="12"/>
        <v>130756.3</v>
      </c>
      <c r="I162" s="60">
        <f t="shared" si="13"/>
        <v>0</v>
      </c>
      <c r="J162" s="60">
        <f t="shared" si="14"/>
        <v>0</v>
      </c>
      <c r="K162" s="1" t="str">
        <f t="shared" si="15"/>
        <v>IND</v>
      </c>
      <c r="L162" s="2" t="str">
        <f t="shared" si="11"/>
        <v>301370-DSM</v>
      </c>
      <c r="M162" s="40" t="str">
        <f>INDEX(CODE!A:B,MATCH(L162,CODE!A:A,0),2)</f>
        <v>NOT USED</v>
      </c>
    </row>
    <row r="163" spans="1:13">
      <c r="A163" s="36">
        <v>201610</v>
      </c>
      <c r="B163" s="37" t="s">
        <v>58</v>
      </c>
      <c r="C163" s="37" t="s">
        <v>195</v>
      </c>
      <c r="D163" s="37" t="s">
        <v>90</v>
      </c>
      <c r="F163" s="37">
        <v>0</v>
      </c>
      <c r="H163" s="60">
        <f t="shared" si="12"/>
        <v>0</v>
      </c>
      <c r="I163" s="60">
        <f t="shared" si="13"/>
        <v>0</v>
      </c>
      <c r="J163" s="60">
        <f t="shared" si="14"/>
        <v>0</v>
      </c>
      <c r="K163" s="1" t="str">
        <f t="shared" si="15"/>
        <v>IND</v>
      </c>
      <c r="L163" s="2" t="str">
        <f t="shared" si="11"/>
        <v>CUSTOMER C</v>
      </c>
      <c r="M163" s="40" t="str">
        <f>INDEX(CODE!A:B,MATCH(L163,CODE!A:A,0),2)</f>
        <v>NOT USED</v>
      </c>
    </row>
    <row r="164" spans="1:13">
      <c r="A164" s="36">
        <v>201610</v>
      </c>
      <c r="B164" s="37" t="s">
        <v>58</v>
      </c>
      <c r="C164" s="37" t="s">
        <v>195</v>
      </c>
      <c r="D164" s="37" t="s">
        <v>92</v>
      </c>
      <c r="E164" s="37">
        <v>-275463.53999999998</v>
      </c>
      <c r="F164" s="37">
        <v>0</v>
      </c>
      <c r="G164" s="37">
        <v>0</v>
      </c>
      <c r="H164" s="60">
        <f t="shared" si="12"/>
        <v>-275463.53999999998</v>
      </c>
      <c r="I164" s="60">
        <f t="shared" si="13"/>
        <v>0</v>
      </c>
      <c r="J164" s="60">
        <f t="shared" si="14"/>
        <v>0</v>
      </c>
      <c r="K164" s="1" t="str">
        <f t="shared" si="15"/>
        <v>IND</v>
      </c>
      <c r="L164" s="2" t="str">
        <f t="shared" si="11"/>
        <v>REVENUE_AC</v>
      </c>
      <c r="M164" s="40" t="str">
        <f>INDEX(CODE!A:B,MATCH(L164,CODE!A:A,0),2)</f>
        <v>NOT USED</v>
      </c>
    </row>
    <row r="165" spans="1:13">
      <c r="A165" s="36">
        <v>201610</v>
      </c>
      <c r="B165" s="37" t="s">
        <v>58</v>
      </c>
      <c r="C165" s="37" t="s">
        <v>195</v>
      </c>
      <c r="D165" s="37" t="s">
        <v>104</v>
      </c>
      <c r="E165" s="37">
        <v>37055.160000000003</v>
      </c>
      <c r="F165" s="37">
        <v>0</v>
      </c>
      <c r="G165" s="37">
        <v>0</v>
      </c>
      <c r="H165" s="60">
        <f t="shared" si="12"/>
        <v>37055.160000000003</v>
      </c>
      <c r="I165" s="60">
        <f t="shared" si="13"/>
        <v>0</v>
      </c>
      <c r="J165" s="60">
        <f t="shared" si="14"/>
        <v>0</v>
      </c>
      <c r="K165" s="1" t="str">
        <f t="shared" si="15"/>
        <v>IND</v>
      </c>
      <c r="L165" s="2" t="str">
        <f t="shared" si="11"/>
        <v>REVENUE AD</v>
      </c>
      <c r="M165" s="40" t="str">
        <f>INDEX(CODE!A:B,MATCH(L165,CODE!A:A,0),2)</f>
        <v>NOT USED</v>
      </c>
    </row>
    <row r="166" spans="1:13">
      <c r="A166" s="36">
        <v>201610</v>
      </c>
      <c r="B166" s="37" t="s">
        <v>58</v>
      </c>
      <c r="C166" s="37" t="s">
        <v>196</v>
      </c>
      <c r="D166" s="37" t="s">
        <v>197</v>
      </c>
      <c r="E166" s="37">
        <v>477000</v>
      </c>
      <c r="F166" s="37">
        <v>0</v>
      </c>
      <c r="G166" s="37">
        <v>5973000</v>
      </c>
      <c r="H166" s="60">
        <f t="shared" si="12"/>
        <v>0</v>
      </c>
      <c r="I166" s="60">
        <f t="shared" si="13"/>
        <v>0</v>
      </c>
      <c r="J166" s="60">
        <f t="shared" si="14"/>
        <v>0</v>
      </c>
      <c r="K166" s="1" t="str">
        <f t="shared" si="15"/>
        <v>IND</v>
      </c>
      <c r="L166" s="2" t="str">
        <f t="shared" si="11"/>
        <v>UNBILLED R</v>
      </c>
      <c r="M166" s="40" t="str">
        <f>INDEX(CODE!A:B,MATCH(L166,CODE!A:A,0),2)</f>
        <v>NOT USED</v>
      </c>
    </row>
    <row r="167" spans="1:13">
      <c r="A167" s="36">
        <v>201610</v>
      </c>
      <c r="B167" s="37" t="s">
        <v>60</v>
      </c>
      <c r="C167" s="37" t="s">
        <v>186</v>
      </c>
      <c r="D167" s="37" t="s">
        <v>61</v>
      </c>
      <c r="E167" s="37">
        <v>-93794.01</v>
      </c>
      <c r="F167" s="37">
        <v>3150</v>
      </c>
      <c r="G167" s="37">
        <v>12556079</v>
      </c>
      <c r="H167" s="60">
        <f t="shared" si="12"/>
        <v>0</v>
      </c>
      <c r="I167" s="60">
        <f t="shared" si="13"/>
        <v>0</v>
      </c>
      <c r="J167" s="60">
        <f t="shared" si="14"/>
        <v>0</v>
      </c>
      <c r="K167" s="1" t="str">
        <f t="shared" si="15"/>
        <v>IRG</v>
      </c>
      <c r="L167" s="2" t="str">
        <f t="shared" si="11"/>
        <v>02APSV0040</v>
      </c>
      <c r="M167" s="40" t="str">
        <f>INDEX(CODE!A:B,MATCH(L167,CODE!A:A,0),2)</f>
        <v>Separate - APS</v>
      </c>
    </row>
    <row r="168" spans="1:13">
      <c r="A168" s="36">
        <v>201610</v>
      </c>
      <c r="B168" s="37" t="s">
        <v>60</v>
      </c>
      <c r="C168" s="37" t="s">
        <v>186</v>
      </c>
      <c r="D168" s="37" t="s">
        <v>198</v>
      </c>
      <c r="E168" s="37">
        <v>13156.37</v>
      </c>
      <c r="G168" s="37">
        <v>-1761227</v>
      </c>
      <c r="H168" s="60">
        <f t="shared" si="12"/>
        <v>0</v>
      </c>
      <c r="I168" s="60">
        <f t="shared" si="13"/>
        <v>0</v>
      </c>
      <c r="J168" s="60">
        <f t="shared" si="14"/>
        <v>0</v>
      </c>
      <c r="K168" s="1" t="str">
        <f t="shared" si="15"/>
        <v>IRG</v>
      </c>
      <c r="L168" s="2" t="str">
        <f t="shared" si="11"/>
        <v>02BPADEBIT</v>
      </c>
      <c r="M168" s="40" t="str">
        <f>INDEX(CODE!A:B,MATCH(L168,CODE!A:A,0),2)</f>
        <v>NOT USED</v>
      </c>
    </row>
    <row r="169" spans="1:13">
      <c r="A169" s="36">
        <v>201610</v>
      </c>
      <c r="B169" s="37" t="s">
        <v>60</v>
      </c>
      <c r="C169" s="37" t="s">
        <v>186</v>
      </c>
      <c r="D169" s="37" t="s">
        <v>199</v>
      </c>
      <c r="E169" s="37">
        <v>-493.95</v>
      </c>
      <c r="F169" s="37">
        <v>9</v>
      </c>
      <c r="G169" s="37">
        <v>66123</v>
      </c>
      <c r="H169" s="60">
        <f t="shared" si="12"/>
        <v>0</v>
      </c>
      <c r="I169" s="60">
        <f t="shared" si="13"/>
        <v>0</v>
      </c>
      <c r="J169" s="60">
        <f t="shared" si="14"/>
        <v>0</v>
      </c>
      <c r="K169" s="1" t="str">
        <f t="shared" si="15"/>
        <v>IRG</v>
      </c>
      <c r="L169" s="2" t="str">
        <f t="shared" si="11"/>
        <v>02NMT40135</v>
      </c>
      <c r="M169" s="40" t="str">
        <f>INDEX(CODE!A:B,MATCH(L169,CODE!A:A,0),2)</f>
        <v>Separate - APS</v>
      </c>
    </row>
    <row r="170" spans="1:13">
      <c r="A170" s="36">
        <v>201610</v>
      </c>
      <c r="B170" s="37" t="s">
        <v>60</v>
      </c>
      <c r="C170" s="37" t="s">
        <v>186</v>
      </c>
      <c r="D170" s="37" t="s">
        <v>200</v>
      </c>
      <c r="F170" s="37">
        <v>0</v>
      </c>
      <c r="H170" s="60">
        <f t="shared" si="12"/>
        <v>0</v>
      </c>
      <c r="I170" s="60">
        <f t="shared" si="13"/>
        <v>0</v>
      </c>
      <c r="J170" s="60">
        <f t="shared" si="14"/>
        <v>0</v>
      </c>
      <c r="K170" s="1" t="str">
        <f t="shared" si="15"/>
        <v>IRG</v>
      </c>
      <c r="L170" s="2" t="str">
        <f t="shared" si="11"/>
        <v>CUSTOMER C</v>
      </c>
      <c r="M170" s="40" t="str">
        <f>INDEX(CODE!A:B,MATCH(L170,CODE!A:A,0),2)</f>
        <v>NOT USED</v>
      </c>
    </row>
    <row r="171" spans="1:13">
      <c r="A171" s="36">
        <v>201610</v>
      </c>
      <c r="B171" s="37" t="s">
        <v>60</v>
      </c>
      <c r="C171" s="37" t="s">
        <v>186</v>
      </c>
      <c r="D171" s="37" t="s">
        <v>201</v>
      </c>
      <c r="E171" s="37">
        <v>-4299.6899999999996</v>
      </c>
      <c r="F171" s="37">
        <v>0</v>
      </c>
      <c r="G171" s="37">
        <v>0</v>
      </c>
      <c r="H171" s="60">
        <f t="shared" si="12"/>
        <v>0</v>
      </c>
      <c r="I171" s="60">
        <f t="shared" si="13"/>
        <v>0</v>
      </c>
      <c r="J171" s="60">
        <f t="shared" si="14"/>
        <v>0</v>
      </c>
      <c r="K171" s="1" t="str">
        <f t="shared" si="15"/>
        <v>IRG</v>
      </c>
      <c r="L171" s="2" t="str">
        <f t="shared" si="11"/>
        <v>IRRIGATION</v>
      </c>
      <c r="M171" s="40" t="str">
        <f>INDEX(CODE!A:B,MATCH(L171,CODE!A:A,0),2)</f>
        <v>NOT USED</v>
      </c>
    </row>
    <row r="172" spans="1:13">
      <c r="A172" s="36">
        <v>201610</v>
      </c>
      <c r="B172" s="37" t="s">
        <v>60</v>
      </c>
      <c r="C172" s="37" t="s">
        <v>195</v>
      </c>
      <c r="D172" s="37" t="s">
        <v>61</v>
      </c>
      <c r="E172" s="37">
        <v>921820.72</v>
      </c>
      <c r="F172" s="37">
        <v>3150</v>
      </c>
      <c r="G172" s="37">
        <v>12556093</v>
      </c>
      <c r="H172" s="60">
        <f t="shared" si="12"/>
        <v>921820.72</v>
      </c>
      <c r="I172" s="60">
        <f t="shared" si="13"/>
        <v>3150</v>
      </c>
      <c r="J172" s="60">
        <f t="shared" si="14"/>
        <v>12556093</v>
      </c>
      <c r="K172" s="1" t="str">
        <f t="shared" si="15"/>
        <v>IRG</v>
      </c>
      <c r="L172" s="2" t="str">
        <f t="shared" si="11"/>
        <v>02APSV0040</v>
      </c>
      <c r="M172" s="40" t="str">
        <f>INDEX(CODE!A:B,MATCH(L172,CODE!A:A,0),2)</f>
        <v>Separate - APS</v>
      </c>
    </row>
    <row r="173" spans="1:13">
      <c r="A173" s="36">
        <v>201610</v>
      </c>
      <c r="B173" s="37" t="s">
        <v>60</v>
      </c>
      <c r="C173" s="37" t="s">
        <v>195</v>
      </c>
      <c r="D173" s="37" t="s">
        <v>62</v>
      </c>
      <c r="E173" s="37">
        <v>412802.99</v>
      </c>
      <c r="F173" s="37">
        <v>2020</v>
      </c>
      <c r="G173" s="37">
        <v>5552114</v>
      </c>
      <c r="H173" s="60">
        <f t="shared" si="12"/>
        <v>412802.99</v>
      </c>
      <c r="I173" s="60">
        <f t="shared" si="13"/>
        <v>2020</v>
      </c>
      <c r="J173" s="60">
        <f t="shared" si="14"/>
        <v>5552114</v>
      </c>
      <c r="K173" s="1" t="str">
        <f t="shared" si="15"/>
        <v>IRG</v>
      </c>
      <c r="L173" s="2" t="str">
        <f t="shared" si="11"/>
        <v>02APSV040X</v>
      </c>
      <c r="M173" s="40" t="str">
        <f>INDEX(CODE!A:B,MATCH(L173,CODE!A:A,0),2)</f>
        <v>Separate - APS</v>
      </c>
    </row>
    <row r="174" spans="1:13">
      <c r="A174" s="36">
        <v>201610</v>
      </c>
      <c r="B174" s="37" t="s">
        <v>60</v>
      </c>
      <c r="C174" s="37" t="s">
        <v>195</v>
      </c>
      <c r="D174" s="37" t="s">
        <v>81</v>
      </c>
      <c r="E174" s="37">
        <v>7.24</v>
      </c>
      <c r="G174" s="37">
        <v>0</v>
      </c>
      <c r="H174" s="60">
        <f t="shared" si="12"/>
        <v>7.24</v>
      </c>
      <c r="I174" s="60">
        <f t="shared" si="13"/>
        <v>0</v>
      </c>
      <c r="J174" s="60">
        <f t="shared" si="14"/>
        <v>0</v>
      </c>
      <c r="K174" s="1" t="str">
        <f t="shared" si="15"/>
        <v>IRG</v>
      </c>
      <c r="L174" s="2" t="str">
        <f t="shared" si="11"/>
        <v>02LNX00105</v>
      </c>
      <c r="M174" s="40" t="str">
        <f>INDEX(CODE!A:B,MATCH(L174,CODE!A:A,0),2)</f>
        <v>NOT USED</v>
      </c>
    </row>
    <row r="175" spans="1:13">
      <c r="A175" s="36">
        <v>201610</v>
      </c>
      <c r="B175" s="37" t="s">
        <v>60</v>
      </c>
      <c r="C175" s="37" t="s">
        <v>195</v>
      </c>
      <c r="D175" s="37" t="s">
        <v>82</v>
      </c>
      <c r="E175" s="37">
        <v>637.78</v>
      </c>
      <c r="G175" s="37">
        <v>0</v>
      </c>
      <c r="H175" s="60">
        <f t="shared" si="12"/>
        <v>637.78</v>
      </c>
      <c r="I175" s="60">
        <f t="shared" si="13"/>
        <v>0</v>
      </c>
      <c r="J175" s="60">
        <f t="shared" si="14"/>
        <v>0</v>
      </c>
      <c r="K175" s="1" t="str">
        <f t="shared" si="15"/>
        <v>IRG</v>
      </c>
      <c r="L175" s="2" t="str">
        <f t="shared" si="11"/>
        <v>02LNX00109</v>
      </c>
      <c r="M175" s="40" t="str">
        <f>INDEX(CODE!A:B,MATCH(L175,CODE!A:A,0),2)</f>
        <v>NOT USED</v>
      </c>
    </row>
    <row r="176" spans="1:13">
      <c r="A176" s="36">
        <v>201610</v>
      </c>
      <c r="B176" s="37" t="s">
        <v>60</v>
      </c>
      <c r="C176" s="37" t="s">
        <v>195</v>
      </c>
      <c r="D176" s="37" t="s">
        <v>87</v>
      </c>
      <c r="E176" s="37">
        <v>4.16</v>
      </c>
      <c r="G176" s="37">
        <v>0</v>
      </c>
      <c r="H176" s="60">
        <f t="shared" si="12"/>
        <v>4.16</v>
      </c>
      <c r="I176" s="60">
        <f t="shared" si="13"/>
        <v>0</v>
      </c>
      <c r="J176" s="60">
        <f t="shared" si="14"/>
        <v>0</v>
      </c>
      <c r="K176" s="1" t="str">
        <f t="shared" si="15"/>
        <v>IRG</v>
      </c>
      <c r="L176" s="2" t="str">
        <f t="shared" si="11"/>
        <v>02LNX00311</v>
      </c>
      <c r="M176" s="40" t="str">
        <f>INDEX(CODE!A:B,MATCH(L176,CODE!A:A,0),2)</f>
        <v>NOT USED</v>
      </c>
    </row>
    <row r="177" spans="1:13">
      <c r="A177" s="36">
        <v>201610</v>
      </c>
      <c r="B177" s="37" t="s">
        <v>60</v>
      </c>
      <c r="C177" s="37" t="s">
        <v>195</v>
      </c>
      <c r="D177" s="37" t="s">
        <v>45</v>
      </c>
      <c r="E177" s="37">
        <v>4827.7</v>
      </c>
      <c r="F177" s="37">
        <v>9</v>
      </c>
      <c r="G177" s="37">
        <v>66123</v>
      </c>
      <c r="H177" s="60">
        <f t="shared" si="12"/>
        <v>4827.7</v>
      </c>
      <c r="I177" s="60">
        <f t="shared" si="13"/>
        <v>9</v>
      </c>
      <c r="J177" s="60">
        <f t="shared" si="14"/>
        <v>66123</v>
      </c>
      <c r="K177" s="1" t="str">
        <f t="shared" si="15"/>
        <v>IRG</v>
      </c>
      <c r="L177" s="2" t="str">
        <f t="shared" si="11"/>
        <v>02NMT40135</v>
      </c>
      <c r="M177" s="40" t="str">
        <f>INDEX(CODE!A:B,MATCH(L177,CODE!A:A,0),2)</f>
        <v>Separate - APS</v>
      </c>
    </row>
    <row r="178" spans="1:13">
      <c r="A178" s="36">
        <v>201610</v>
      </c>
      <c r="B178" s="37" t="s">
        <v>60</v>
      </c>
      <c r="C178" s="37" t="s">
        <v>195</v>
      </c>
      <c r="D178" s="37" t="s">
        <v>95</v>
      </c>
      <c r="E178" s="37">
        <v>163000</v>
      </c>
      <c r="F178" s="37">
        <v>0</v>
      </c>
      <c r="G178" s="37">
        <v>0</v>
      </c>
      <c r="H178" s="60">
        <f t="shared" si="12"/>
        <v>163000</v>
      </c>
      <c r="I178" s="60">
        <f t="shared" si="13"/>
        <v>0</v>
      </c>
      <c r="J178" s="60">
        <f t="shared" si="14"/>
        <v>0</v>
      </c>
      <c r="K178" s="1" t="str">
        <f t="shared" si="15"/>
        <v>IRG</v>
      </c>
      <c r="L178" s="2" t="str">
        <f t="shared" si="11"/>
        <v>301461-IRR</v>
      </c>
      <c r="M178" s="40" t="str">
        <f>INDEX(CODE!A:B,MATCH(L178,CODE!A:A,0),2)</f>
        <v>NOT USED</v>
      </c>
    </row>
    <row r="179" spans="1:13">
      <c r="A179" s="36">
        <v>201610</v>
      </c>
      <c r="B179" s="37" t="s">
        <v>60</v>
      </c>
      <c r="C179" s="37" t="s">
        <v>195</v>
      </c>
      <c r="D179" s="37" t="s">
        <v>96</v>
      </c>
      <c r="E179" s="37">
        <v>78378.39</v>
      </c>
      <c r="F179" s="37">
        <v>0</v>
      </c>
      <c r="G179" s="37">
        <v>0</v>
      </c>
      <c r="H179" s="60">
        <f t="shared" si="12"/>
        <v>78378.39</v>
      </c>
      <c r="I179" s="60">
        <f t="shared" si="13"/>
        <v>0</v>
      </c>
      <c r="J179" s="60">
        <f t="shared" si="14"/>
        <v>0</v>
      </c>
      <c r="K179" s="1" t="str">
        <f t="shared" si="15"/>
        <v>IRG</v>
      </c>
      <c r="L179" s="2" t="str">
        <f t="shared" si="11"/>
        <v>301470-DSM</v>
      </c>
      <c r="M179" s="40" t="str">
        <f>INDEX(CODE!A:B,MATCH(L179,CODE!A:A,0),2)</f>
        <v>NOT USED</v>
      </c>
    </row>
    <row r="180" spans="1:13">
      <c r="A180" s="36">
        <v>201610</v>
      </c>
      <c r="B180" s="37" t="s">
        <v>60</v>
      </c>
      <c r="C180" s="37" t="s">
        <v>195</v>
      </c>
      <c r="D180" s="37" t="s">
        <v>46</v>
      </c>
      <c r="E180" s="37">
        <v>23.4</v>
      </c>
      <c r="F180" s="37">
        <v>8</v>
      </c>
      <c r="G180" s="37">
        <v>0</v>
      </c>
      <c r="H180" s="60">
        <f t="shared" si="12"/>
        <v>23.4</v>
      </c>
      <c r="I180" s="60">
        <f t="shared" si="13"/>
        <v>8</v>
      </c>
      <c r="J180" s="60">
        <f t="shared" si="14"/>
        <v>0</v>
      </c>
      <c r="K180" s="1" t="str">
        <f t="shared" si="15"/>
        <v>IRG</v>
      </c>
      <c r="L180" s="2" t="str">
        <f t="shared" si="11"/>
        <v>301480-BLU</v>
      </c>
      <c r="M180" s="40" t="str">
        <f>INDEX(CODE!A:B,MATCH(L180,CODE!A:A,0),2)</f>
        <v>NOT USED</v>
      </c>
    </row>
    <row r="181" spans="1:13">
      <c r="A181" s="36">
        <v>201610</v>
      </c>
      <c r="B181" s="37" t="s">
        <v>60</v>
      </c>
      <c r="C181" s="37" t="s">
        <v>195</v>
      </c>
      <c r="D181" s="37" t="s">
        <v>97</v>
      </c>
      <c r="F181" s="37">
        <v>0</v>
      </c>
      <c r="H181" s="60">
        <f t="shared" si="12"/>
        <v>0</v>
      </c>
      <c r="I181" s="60">
        <f t="shared" si="13"/>
        <v>0</v>
      </c>
      <c r="J181" s="60">
        <f t="shared" si="14"/>
        <v>0</v>
      </c>
      <c r="K181" s="1" t="str">
        <f t="shared" si="15"/>
        <v>IRG</v>
      </c>
      <c r="L181" s="2" t="str">
        <f t="shared" si="11"/>
        <v>CUSTOMER C</v>
      </c>
      <c r="M181" s="40" t="str">
        <f>INDEX(CODE!A:B,MATCH(L181,CODE!A:A,0),2)</f>
        <v>NOT USED</v>
      </c>
    </row>
    <row r="182" spans="1:13">
      <c r="A182" s="36">
        <v>201610</v>
      </c>
      <c r="B182" s="37" t="s">
        <v>60</v>
      </c>
      <c r="C182" s="37" t="s">
        <v>195</v>
      </c>
      <c r="D182" s="37" t="s">
        <v>92</v>
      </c>
      <c r="E182" s="37">
        <v>-110120.62</v>
      </c>
      <c r="F182" s="37">
        <v>0</v>
      </c>
      <c r="G182" s="37">
        <v>0</v>
      </c>
      <c r="H182" s="60">
        <f t="shared" si="12"/>
        <v>-110120.62</v>
      </c>
      <c r="I182" s="60">
        <f t="shared" si="13"/>
        <v>0</v>
      </c>
      <c r="J182" s="60">
        <f t="shared" si="14"/>
        <v>0</v>
      </c>
      <c r="K182" s="1" t="str">
        <f t="shared" si="15"/>
        <v>IRG</v>
      </c>
      <c r="L182" s="2" t="str">
        <f t="shared" si="11"/>
        <v>REVENUE_AC</v>
      </c>
      <c r="M182" s="40" t="str">
        <f>INDEX(CODE!A:B,MATCH(L182,CODE!A:A,0),2)</f>
        <v>NOT USED</v>
      </c>
    </row>
    <row r="183" spans="1:13">
      <c r="A183" s="36">
        <v>201610</v>
      </c>
      <c r="B183" s="37" t="s">
        <v>60</v>
      </c>
      <c r="C183" s="37" t="s">
        <v>195</v>
      </c>
      <c r="D183" s="37" t="s">
        <v>104</v>
      </c>
      <c r="E183" s="37">
        <v>6959.6</v>
      </c>
      <c r="F183" s="37">
        <v>0</v>
      </c>
      <c r="G183" s="37">
        <v>0</v>
      </c>
      <c r="H183" s="60">
        <f t="shared" si="12"/>
        <v>6959.6</v>
      </c>
      <c r="I183" s="60">
        <f t="shared" si="13"/>
        <v>0</v>
      </c>
      <c r="J183" s="60">
        <f t="shared" si="14"/>
        <v>0</v>
      </c>
      <c r="K183" s="1" t="str">
        <f t="shared" si="15"/>
        <v>IRG</v>
      </c>
      <c r="L183" s="2" t="str">
        <f t="shared" si="11"/>
        <v>REVENUE AD</v>
      </c>
      <c r="M183" s="40" t="str">
        <f>INDEX(CODE!A:B,MATCH(L183,CODE!A:A,0),2)</f>
        <v>NOT USED</v>
      </c>
    </row>
    <row r="184" spans="1:13">
      <c r="A184" s="36">
        <v>201610</v>
      </c>
      <c r="B184" s="37" t="s">
        <v>60</v>
      </c>
      <c r="C184" s="37" t="s">
        <v>196</v>
      </c>
      <c r="D184" s="37" t="s">
        <v>202</v>
      </c>
      <c r="E184" s="37">
        <v>-465000</v>
      </c>
      <c r="F184" s="37">
        <v>0</v>
      </c>
      <c r="G184" s="37">
        <v>-6583000</v>
      </c>
      <c r="H184" s="60">
        <f t="shared" si="12"/>
        <v>0</v>
      </c>
      <c r="I184" s="60">
        <f t="shared" si="13"/>
        <v>0</v>
      </c>
      <c r="J184" s="60">
        <f t="shared" si="14"/>
        <v>0</v>
      </c>
      <c r="K184" s="1" t="str">
        <f t="shared" si="15"/>
        <v>IRG</v>
      </c>
      <c r="L184" s="2" t="str">
        <f t="shared" si="11"/>
        <v>IRRIGATION</v>
      </c>
      <c r="M184" s="40" t="str">
        <f>INDEX(CODE!A:B,MATCH(L184,CODE!A:A,0),2)</f>
        <v>NOT USED</v>
      </c>
    </row>
    <row r="185" spans="1:13">
      <c r="A185" s="36">
        <v>201610</v>
      </c>
      <c r="B185" s="37" t="s">
        <v>63</v>
      </c>
      <c r="C185" s="37" t="s">
        <v>195</v>
      </c>
      <c r="D185" s="37" t="s">
        <v>98</v>
      </c>
      <c r="E185" s="37">
        <v>7.57</v>
      </c>
      <c r="G185" s="37">
        <v>0</v>
      </c>
      <c r="H185" s="60">
        <f t="shared" si="12"/>
        <v>7.57</v>
      </c>
      <c r="I185" s="60">
        <f t="shared" si="13"/>
        <v>0</v>
      </c>
      <c r="J185" s="60">
        <f t="shared" si="14"/>
        <v>0</v>
      </c>
      <c r="K185" s="1" t="str">
        <f t="shared" si="15"/>
        <v>PUB</v>
      </c>
      <c r="L185" s="2" t="str">
        <f t="shared" si="11"/>
        <v>02CFR00012</v>
      </c>
      <c r="M185" s="40" t="str">
        <f>INDEX(CODE!A:B,MATCH(L185,CODE!A:A,0),2)</f>
        <v>NOT USED</v>
      </c>
    </row>
    <row r="186" spans="1:13">
      <c r="A186" s="36">
        <v>201610</v>
      </c>
      <c r="B186" s="37" t="s">
        <v>63</v>
      </c>
      <c r="C186" s="37" t="s">
        <v>195</v>
      </c>
      <c r="D186" s="37" t="s">
        <v>64</v>
      </c>
      <c r="E186" s="37">
        <v>2636.23</v>
      </c>
      <c r="F186" s="37">
        <v>14</v>
      </c>
      <c r="G186" s="37">
        <v>12963</v>
      </c>
      <c r="H186" s="60">
        <f t="shared" si="12"/>
        <v>2636.23</v>
      </c>
      <c r="I186" s="60">
        <f t="shared" si="13"/>
        <v>14</v>
      </c>
      <c r="J186" s="60">
        <f t="shared" si="14"/>
        <v>12963</v>
      </c>
      <c r="K186" s="1" t="str">
        <f t="shared" si="15"/>
        <v>PUB</v>
      </c>
      <c r="L186" s="2" t="str">
        <f t="shared" si="11"/>
        <v>02COSL0052</v>
      </c>
      <c r="M186" s="40" t="str">
        <f>INDEX(CODE!A:B,MATCH(L186,CODE!A:A,0),2)</f>
        <v>NOT USED</v>
      </c>
    </row>
    <row r="187" spans="1:13">
      <c r="A187" s="36">
        <v>201610</v>
      </c>
      <c r="B187" s="37" t="s">
        <v>63</v>
      </c>
      <c r="C187" s="37" t="s">
        <v>195</v>
      </c>
      <c r="D187" s="37" t="s">
        <v>65</v>
      </c>
      <c r="E187" s="37">
        <v>21376.38</v>
      </c>
      <c r="F187" s="37">
        <v>113</v>
      </c>
      <c r="G187" s="37">
        <v>289084</v>
      </c>
      <c r="H187" s="60">
        <f t="shared" si="12"/>
        <v>21376.38</v>
      </c>
      <c r="I187" s="60">
        <f t="shared" si="13"/>
        <v>113</v>
      </c>
      <c r="J187" s="60">
        <f t="shared" si="14"/>
        <v>289084</v>
      </c>
      <c r="K187" s="1" t="str">
        <f t="shared" si="15"/>
        <v>PUB</v>
      </c>
      <c r="L187" s="2" t="str">
        <f t="shared" si="11"/>
        <v>02CUSL053F</v>
      </c>
      <c r="M187" s="40" t="str">
        <f>INDEX(CODE!A:B,MATCH(L187,CODE!A:A,0),2)</f>
        <v>NOT USED</v>
      </c>
    </row>
    <row r="188" spans="1:13">
      <c r="A188" s="36">
        <v>201610</v>
      </c>
      <c r="B188" s="37" t="s">
        <v>63</v>
      </c>
      <c r="C188" s="37" t="s">
        <v>195</v>
      </c>
      <c r="D188" s="37" t="s">
        <v>66</v>
      </c>
      <c r="E188" s="37">
        <v>6503.36</v>
      </c>
      <c r="F188" s="37">
        <v>105</v>
      </c>
      <c r="G188" s="37">
        <v>89342</v>
      </c>
      <c r="H188" s="60">
        <f t="shared" si="12"/>
        <v>6503.36</v>
      </c>
      <c r="I188" s="60">
        <f t="shared" si="13"/>
        <v>105</v>
      </c>
      <c r="J188" s="60">
        <f t="shared" si="14"/>
        <v>89342</v>
      </c>
      <c r="K188" s="1" t="str">
        <f t="shared" si="15"/>
        <v>PUB</v>
      </c>
      <c r="L188" s="2" t="str">
        <f t="shared" si="11"/>
        <v>02CUSL053M</v>
      </c>
      <c r="M188" s="40" t="str">
        <f>INDEX(CODE!A:B,MATCH(L188,CODE!A:A,0),2)</f>
        <v>NOT USED</v>
      </c>
    </row>
    <row r="189" spans="1:13">
      <c r="A189" s="36">
        <v>201610</v>
      </c>
      <c r="B189" s="37" t="s">
        <v>63</v>
      </c>
      <c r="C189" s="37" t="s">
        <v>195</v>
      </c>
      <c r="D189" s="37" t="s">
        <v>67</v>
      </c>
      <c r="E189" s="37">
        <v>17719.060000000001</v>
      </c>
      <c r="F189" s="37">
        <v>40</v>
      </c>
      <c r="G189" s="37">
        <v>138083</v>
      </c>
      <c r="H189" s="60">
        <f t="shared" si="12"/>
        <v>17719.060000000001</v>
      </c>
      <c r="I189" s="60">
        <f t="shared" si="13"/>
        <v>40</v>
      </c>
      <c r="J189" s="60">
        <f t="shared" si="14"/>
        <v>138083</v>
      </c>
      <c r="K189" s="1" t="str">
        <f t="shared" si="15"/>
        <v>PUB</v>
      </c>
      <c r="L189" s="2" t="str">
        <f t="shared" si="11"/>
        <v>02MVSL0057</v>
      </c>
      <c r="M189" s="40" t="str">
        <f>INDEX(CODE!A:B,MATCH(L189,CODE!A:A,0),2)</f>
        <v>NOT USED</v>
      </c>
    </row>
    <row r="190" spans="1:13">
      <c r="A190" s="36">
        <v>201610</v>
      </c>
      <c r="B190" s="37" t="s">
        <v>63</v>
      </c>
      <c r="C190" s="37" t="s">
        <v>195</v>
      </c>
      <c r="D190" s="37" t="s">
        <v>47</v>
      </c>
      <c r="E190" s="37">
        <v>67386.740000000005</v>
      </c>
      <c r="F190" s="37">
        <v>187</v>
      </c>
      <c r="G190" s="37">
        <v>333240</v>
      </c>
      <c r="H190" s="60">
        <f t="shared" si="12"/>
        <v>67386.740000000005</v>
      </c>
      <c r="I190" s="60">
        <f t="shared" si="13"/>
        <v>187</v>
      </c>
      <c r="J190" s="60">
        <f t="shared" si="14"/>
        <v>333240</v>
      </c>
      <c r="K190" s="1" t="str">
        <f t="shared" si="15"/>
        <v>PUB</v>
      </c>
      <c r="L190" s="2" t="str">
        <f t="shared" si="11"/>
        <v>02SLCO0051</v>
      </c>
      <c r="M190" s="40" t="str">
        <f>INDEX(CODE!A:B,MATCH(L190,CODE!A:A,0),2)</f>
        <v>NOT USED</v>
      </c>
    </row>
    <row r="191" spans="1:13">
      <c r="A191" s="36">
        <v>201610</v>
      </c>
      <c r="B191" s="37" t="s">
        <v>63</v>
      </c>
      <c r="C191" s="37" t="s">
        <v>195</v>
      </c>
      <c r="D191" s="37" t="s">
        <v>99</v>
      </c>
      <c r="E191" s="37">
        <v>2145.69</v>
      </c>
      <c r="F191" s="37">
        <v>0</v>
      </c>
      <c r="G191" s="37">
        <v>0</v>
      </c>
      <c r="H191" s="60">
        <f t="shared" si="12"/>
        <v>2145.69</v>
      </c>
      <c r="I191" s="60">
        <f t="shared" si="13"/>
        <v>0</v>
      </c>
      <c r="J191" s="60">
        <f t="shared" si="14"/>
        <v>0</v>
      </c>
      <c r="K191" s="1" t="str">
        <f t="shared" si="15"/>
        <v>PUB</v>
      </c>
      <c r="L191" s="2" t="str">
        <f t="shared" si="11"/>
        <v>301670-DSM</v>
      </c>
      <c r="M191" s="40" t="str">
        <f>INDEX(CODE!A:B,MATCH(L191,CODE!A:A,0),2)</f>
        <v>NOT USED</v>
      </c>
    </row>
    <row r="192" spans="1:13">
      <c r="A192" s="36">
        <v>201610</v>
      </c>
      <c r="B192" s="37" t="s">
        <v>63</v>
      </c>
      <c r="C192" s="37" t="s">
        <v>195</v>
      </c>
      <c r="D192" s="37" t="s">
        <v>90</v>
      </c>
      <c r="F192" s="37">
        <v>0</v>
      </c>
      <c r="H192" s="60">
        <f t="shared" si="12"/>
        <v>0</v>
      </c>
      <c r="I192" s="60">
        <f t="shared" si="13"/>
        <v>0</v>
      </c>
      <c r="J192" s="60">
        <f t="shared" si="14"/>
        <v>0</v>
      </c>
      <c r="K192" s="1" t="str">
        <f t="shared" si="15"/>
        <v>PUB</v>
      </c>
      <c r="L192" s="2" t="str">
        <f t="shared" si="11"/>
        <v>CUSTOMER C</v>
      </c>
      <c r="M192" s="40" t="str">
        <f>INDEX(CODE!A:B,MATCH(L192,CODE!A:A,0),2)</f>
        <v>NOT USED</v>
      </c>
    </row>
    <row r="193" spans="1:13">
      <c r="A193" s="36">
        <v>201610</v>
      </c>
      <c r="B193" s="37" t="s">
        <v>63</v>
      </c>
      <c r="C193" s="37" t="s">
        <v>195</v>
      </c>
      <c r="D193" s="37" t="s">
        <v>92</v>
      </c>
      <c r="E193" s="37">
        <v>-5880.07</v>
      </c>
      <c r="F193" s="37">
        <v>0</v>
      </c>
      <c r="G193" s="37">
        <v>0</v>
      </c>
      <c r="H193" s="60">
        <f t="shared" si="12"/>
        <v>-5880.07</v>
      </c>
      <c r="I193" s="60">
        <f t="shared" si="13"/>
        <v>0</v>
      </c>
      <c r="J193" s="60">
        <f t="shared" si="14"/>
        <v>0</v>
      </c>
      <c r="K193" s="1" t="str">
        <f t="shared" si="15"/>
        <v>PUB</v>
      </c>
      <c r="L193" s="2" t="str">
        <f t="shared" si="11"/>
        <v>REVENUE_AC</v>
      </c>
      <c r="M193" s="40" t="str">
        <f>INDEX(CODE!A:B,MATCH(L193,CODE!A:A,0),2)</f>
        <v>NOT USED</v>
      </c>
    </row>
    <row r="194" spans="1:13">
      <c r="A194" s="36">
        <v>201610</v>
      </c>
      <c r="B194" s="37" t="s">
        <v>63</v>
      </c>
      <c r="C194" s="37" t="s">
        <v>195</v>
      </c>
      <c r="D194" s="37" t="s">
        <v>104</v>
      </c>
      <c r="E194" s="37">
        <v>432.62</v>
      </c>
      <c r="F194" s="37">
        <v>0</v>
      </c>
      <c r="G194" s="37">
        <v>0</v>
      </c>
      <c r="H194" s="60">
        <f t="shared" si="12"/>
        <v>432.62</v>
      </c>
      <c r="I194" s="60">
        <f t="shared" si="13"/>
        <v>0</v>
      </c>
      <c r="J194" s="60">
        <f t="shared" si="14"/>
        <v>0</v>
      </c>
      <c r="K194" s="1" t="str">
        <f t="shared" si="15"/>
        <v>PUB</v>
      </c>
      <c r="L194" s="2" t="str">
        <f t="shared" ref="L194:L257" si="16">LEFT(D194,10)</f>
        <v>REVENUE AD</v>
      </c>
      <c r="M194" s="40" t="str">
        <f>INDEX(CODE!A:B,MATCH(L194,CODE!A:A,0),2)</f>
        <v>NOT USED</v>
      </c>
    </row>
    <row r="195" spans="1:13">
      <c r="A195" s="36">
        <v>201610</v>
      </c>
      <c r="B195" s="37" t="s">
        <v>63</v>
      </c>
      <c r="C195" s="37" t="s">
        <v>196</v>
      </c>
      <c r="D195" s="37" t="s">
        <v>197</v>
      </c>
      <c r="E195" s="37">
        <v>20000</v>
      </c>
      <c r="F195" s="37">
        <v>0</v>
      </c>
      <c r="G195" s="37">
        <v>132000</v>
      </c>
      <c r="H195" s="60">
        <f t="shared" ref="H195:H258" si="17">IF($C195="R",E195,0)</f>
        <v>0</v>
      </c>
      <c r="I195" s="60">
        <f t="shared" ref="I195:I258" si="18">IF($C195="R",F195,0)</f>
        <v>0</v>
      </c>
      <c r="J195" s="60">
        <f t="shared" ref="J195:J258" si="19">IF($C195="R",G195,0)</f>
        <v>0</v>
      </c>
      <c r="K195" s="1" t="str">
        <f t="shared" ref="K195:K258" si="20">IF(LEFT(B195,3)="IRR","IRG",LEFT(B195,3))</f>
        <v>PUB</v>
      </c>
      <c r="L195" s="2" t="str">
        <f t="shared" si="16"/>
        <v>UNBILLED R</v>
      </c>
      <c r="M195" s="40" t="str">
        <f>INDEX(CODE!A:B,MATCH(L195,CODE!A:A,0),2)</f>
        <v>NOT USED</v>
      </c>
    </row>
    <row r="196" spans="1:13">
      <c r="A196" s="36">
        <v>201610</v>
      </c>
      <c r="B196" s="37" t="s">
        <v>68</v>
      </c>
      <c r="C196" s="37" t="s">
        <v>186</v>
      </c>
      <c r="D196" s="37" t="s">
        <v>203</v>
      </c>
      <c r="E196" s="37">
        <v>-1988.28</v>
      </c>
      <c r="F196" s="37">
        <v>530</v>
      </c>
      <c r="G196" s="37">
        <v>266150</v>
      </c>
      <c r="H196" s="60">
        <f t="shared" si="17"/>
        <v>0</v>
      </c>
      <c r="I196" s="60">
        <f t="shared" si="18"/>
        <v>0</v>
      </c>
      <c r="J196" s="60">
        <f t="shared" si="19"/>
        <v>0</v>
      </c>
      <c r="K196" s="1" t="str">
        <f t="shared" si="20"/>
        <v>RES</v>
      </c>
      <c r="L196" s="2" t="str">
        <f t="shared" si="16"/>
        <v>02NETMT135</v>
      </c>
      <c r="M196" s="40" t="str">
        <f>INDEX(CODE!A:B,MATCH(L196,CODE!A:A,0),2)</f>
        <v>Separate - Res</v>
      </c>
    </row>
    <row r="197" spans="1:13">
      <c r="A197" s="36">
        <v>201610</v>
      </c>
      <c r="B197" s="37" t="s">
        <v>68</v>
      </c>
      <c r="C197" s="37" t="s">
        <v>186</v>
      </c>
      <c r="D197" s="37" t="s">
        <v>204</v>
      </c>
      <c r="E197" s="37">
        <v>-621.42999999999995</v>
      </c>
      <c r="G197" s="37">
        <v>82922</v>
      </c>
      <c r="H197" s="60">
        <f t="shared" si="17"/>
        <v>0</v>
      </c>
      <c r="I197" s="60">
        <f t="shared" si="18"/>
        <v>0</v>
      </c>
      <c r="J197" s="60">
        <f t="shared" si="19"/>
        <v>0</v>
      </c>
      <c r="K197" s="1" t="str">
        <f t="shared" si="20"/>
        <v>RES</v>
      </c>
      <c r="L197" s="2" t="str">
        <f t="shared" si="16"/>
        <v>02OALTB15R</v>
      </c>
      <c r="M197" s="40" t="str">
        <f>INDEX(CODE!A:B,MATCH(L197,CODE!A:A,0),2)</f>
        <v>NOT USED</v>
      </c>
    </row>
    <row r="198" spans="1:13">
      <c r="A198" s="36">
        <v>201610</v>
      </c>
      <c r="B198" s="37" t="s">
        <v>68</v>
      </c>
      <c r="C198" s="37" t="s">
        <v>186</v>
      </c>
      <c r="D198" s="37" t="s">
        <v>205</v>
      </c>
      <c r="E198" s="37">
        <v>-627685.52</v>
      </c>
      <c r="F198" s="37">
        <v>101178</v>
      </c>
      <c r="G198" s="37">
        <v>84100579</v>
      </c>
      <c r="H198" s="60">
        <f t="shared" si="17"/>
        <v>0</v>
      </c>
      <c r="I198" s="60">
        <f t="shared" si="18"/>
        <v>0</v>
      </c>
      <c r="J198" s="60">
        <f t="shared" si="19"/>
        <v>0</v>
      </c>
      <c r="K198" s="1" t="str">
        <f t="shared" si="20"/>
        <v>RES</v>
      </c>
      <c r="L198" s="2" t="str">
        <f t="shared" si="16"/>
        <v>02RESD0016</v>
      </c>
      <c r="M198" s="40" t="str">
        <f>INDEX(CODE!A:B,MATCH(L198,CODE!A:A,0),2)</f>
        <v>Separate - Res</v>
      </c>
    </row>
    <row r="199" spans="1:13">
      <c r="A199" s="36">
        <v>201610</v>
      </c>
      <c r="B199" s="37" t="s">
        <v>68</v>
      </c>
      <c r="C199" s="37" t="s">
        <v>186</v>
      </c>
      <c r="D199" s="37" t="s">
        <v>206</v>
      </c>
      <c r="E199" s="37">
        <v>-26259.759999999998</v>
      </c>
      <c r="F199" s="37">
        <v>4706</v>
      </c>
      <c r="G199" s="37">
        <v>3515407</v>
      </c>
      <c r="H199" s="60">
        <f t="shared" si="17"/>
        <v>0</v>
      </c>
      <c r="I199" s="60">
        <f t="shared" si="18"/>
        <v>0</v>
      </c>
      <c r="J199" s="60">
        <f t="shared" si="19"/>
        <v>0</v>
      </c>
      <c r="K199" s="1" t="str">
        <f t="shared" si="20"/>
        <v>RES</v>
      </c>
      <c r="L199" s="2" t="str">
        <f t="shared" si="16"/>
        <v>02RESD0017</v>
      </c>
      <c r="M199" s="40" t="str">
        <f>INDEX(CODE!A:B,MATCH(L199,CODE!A:A,0),2)</f>
        <v>Separate - Res</v>
      </c>
    </row>
    <row r="200" spans="1:13">
      <c r="A200" s="36">
        <v>201610</v>
      </c>
      <c r="B200" s="37" t="s">
        <v>68</v>
      </c>
      <c r="C200" s="37" t="s">
        <v>186</v>
      </c>
      <c r="D200" s="37" t="s">
        <v>207</v>
      </c>
      <c r="E200" s="37">
        <v>-1111.29</v>
      </c>
      <c r="F200" s="37">
        <v>84</v>
      </c>
      <c r="G200" s="37">
        <v>148763</v>
      </c>
      <c r="H200" s="60">
        <f t="shared" si="17"/>
        <v>0</v>
      </c>
      <c r="I200" s="60">
        <f t="shared" si="18"/>
        <v>0</v>
      </c>
      <c r="J200" s="60">
        <f t="shared" si="19"/>
        <v>0</v>
      </c>
      <c r="K200" s="1" t="str">
        <f t="shared" si="20"/>
        <v>RES</v>
      </c>
      <c r="L200" s="2" t="str">
        <f t="shared" si="16"/>
        <v>02RESD0018</v>
      </c>
      <c r="M200" s="40" t="str">
        <f>INDEX(CODE!A:B,MATCH(L200,CODE!A:A,0),2)</f>
        <v>Separate - Res</v>
      </c>
    </row>
    <row r="201" spans="1:13">
      <c r="A201" s="36">
        <v>201610</v>
      </c>
      <c r="B201" s="37" t="s">
        <v>68</v>
      </c>
      <c r="C201" s="37" t="s">
        <v>186</v>
      </c>
      <c r="D201" s="37" t="s">
        <v>208</v>
      </c>
      <c r="E201" s="37">
        <v>-149.99</v>
      </c>
      <c r="F201" s="37">
        <v>15</v>
      </c>
      <c r="G201" s="37">
        <v>20079</v>
      </c>
      <c r="H201" s="60">
        <f t="shared" si="17"/>
        <v>0</v>
      </c>
      <c r="I201" s="60">
        <f t="shared" si="18"/>
        <v>0</v>
      </c>
      <c r="J201" s="60">
        <f t="shared" si="19"/>
        <v>0</v>
      </c>
      <c r="K201" s="1" t="str">
        <f t="shared" si="20"/>
        <v>RES</v>
      </c>
      <c r="L201" s="2" t="str">
        <f t="shared" si="16"/>
        <v>02RESD018X</v>
      </c>
      <c r="M201" s="40" t="str">
        <f>INDEX(CODE!A:B,MATCH(L201,CODE!A:A,0),2)</f>
        <v>Separate - Res</v>
      </c>
    </row>
    <row r="202" spans="1:13">
      <c r="A202" s="36">
        <v>201610</v>
      </c>
      <c r="B202" s="37" t="s">
        <v>68</v>
      </c>
      <c r="C202" s="37" t="s">
        <v>186</v>
      </c>
      <c r="D202" s="37" t="s">
        <v>209</v>
      </c>
      <c r="E202" s="37">
        <v>-6819.68</v>
      </c>
      <c r="F202" s="37">
        <v>3444</v>
      </c>
      <c r="G202" s="37">
        <v>840073</v>
      </c>
      <c r="H202" s="60">
        <f t="shared" si="17"/>
        <v>0</v>
      </c>
      <c r="I202" s="60">
        <f t="shared" si="18"/>
        <v>0</v>
      </c>
      <c r="J202" s="60">
        <f t="shared" si="19"/>
        <v>0</v>
      </c>
      <c r="K202" s="1" t="str">
        <f t="shared" si="20"/>
        <v>RES</v>
      </c>
      <c r="L202" s="2" t="str">
        <f t="shared" si="16"/>
        <v>02RGNSB024</v>
      </c>
      <c r="M202" s="40" t="str">
        <f>INDEX(CODE!A:B,MATCH(L202,CODE!A:A,0),2)</f>
        <v>Separate - Small GS</v>
      </c>
    </row>
    <row r="203" spans="1:13">
      <c r="A203" s="36">
        <v>201610</v>
      </c>
      <c r="B203" s="37" t="s">
        <v>68</v>
      </c>
      <c r="C203" s="37" t="s">
        <v>186</v>
      </c>
      <c r="D203" s="37" t="s">
        <v>193</v>
      </c>
      <c r="E203" s="37">
        <v>-35232.33</v>
      </c>
      <c r="F203" s="37">
        <v>0</v>
      </c>
      <c r="G203" s="37">
        <v>0</v>
      </c>
      <c r="H203" s="60">
        <f t="shared" si="17"/>
        <v>0</v>
      </c>
      <c r="I203" s="60">
        <f t="shared" si="18"/>
        <v>0</v>
      </c>
      <c r="J203" s="60">
        <f t="shared" si="19"/>
        <v>0</v>
      </c>
      <c r="K203" s="1" t="str">
        <f t="shared" si="20"/>
        <v>RES</v>
      </c>
      <c r="L203" s="2" t="str">
        <f t="shared" si="16"/>
        <v>BPA BALANC</v>
      </c>
      <c r="M203" s="40" t="str">
        <f>INDEX(CODE!A:B,MATCH(L203,CODE!A:A,0),2)</f>
        <v>NOT USED</v>
      </c>
    </row>
    <row r="204" spans="1:13">
      <c r="A204" s="36">
        <v>201610</v>
      </c>
      <c r="B204" s="37" t="s">
        <v>68</v>
      </c>
      <c r="C204" s="37" t="s">
        <v>186</v>
      </c>
      <c r="D204" s="37" t="s">
        <v>194</v>
      </c>
      <c r="F204" s="37">
        <v>0</v>
      </c>
      <c r="H204" s="60">
        <f t="shared" si="17"/>
        <v>0</v>
      </c>
      <c r="I204" s="60">
        <f t="shared" si="18"/>
        <v>0</v>
      </c>
      <c r="J204" s="60">
        <f t="shared" si="19"/>
        <v>0</v>
      </c>
      <c r="K204" s="1" t="str">
        <f t="shared" si="20"/>
        <v>RES</v>
      </c>
      <c r="L204" s="2" t="str">
        <f t="shared" si="16"/>
        <v>CUSTOMER C</v>
      </c>
      <c r="M204" s="40" t="str">
        <f>INDEX(CODE!A:B,MATCH(L204,CODE!A:A,0),2)</f>
        <v>NOT USED</v>
      </c>
    </row>
    <row r="205" spans="1:13">
      <c r="A205" s="36">
        <v>201610</v>
      </c>
      <c r="B205" s="37" t="s">
        <v>68</v>
      </c>
      <c r="C205" s="37" t="s">
        <v>195</v>
      </c>
      <c r="D205" s="37" t="s">
        <v>82</v>
      </c>
      <c r="E205" s="37">
        <v>238.6</v>
      </c>
      <c r="G205" s="37">
        <v>0</v>
      </c>
      <c r="H205" s="60">
        <f t="shared" si="17"/>
        <v>238.6</v>
      </c>
      <c r="I205" s="60">
        <f t="shared" si="18"/>
        <v>0</v>
      </c>
      <c r="J205" s="60">
        <f t="shared" si="19"/>
        <v>0</v>
      </c>
      <c r="K205" s="1" t="str">
        <f t="shared" si="20"/>
        <v>RES</v>
      </c>
      <c r="L205" s="2" t="str">
        <f t="shared" si="16"/>
        <v>02LNX00109</v>
      </c>
      <c r="M205" s="40" t="str">
        <f>INDEX(CODE!A:B,MATCH(L205,CODE!A:A,0),2)</f>
        <v>NOT USED</v>
      </c>
    </row>
    <row r="206" spans="1:13">
      <c r="A206" s="36">
        <v>201610</v>
      </c>
      <c r="B206" s="37" t="s">
        <v>68</v>
      </c>
      <c r="C206" s="37" t="s">
        <v>195</v>
      </c>
      <c r="D206" s="37" t="s">
        <v>48</v>
      </c>
      <c r="E206" s="37">
        <v>26860.19</v>
      </c>
      <c r="F206" s="37">
        <v>530</v>
      </c>
      <c r="G206" s="37">
        <v>268158</v>
      </c>
      <c r="H206" s="60">
        <f t="shared" si="17"/>
        <v>26860.19</v>
      </c>
      <c r="I206" s="60">
        <f t="shared" si="18"/>
        <v>530</v>
      </c>
      <c r="J206" s="60">
        <f t="shared" si="19"/>
        <v>268158</v>
      </c>
      <c r="K206" s="1" t="str">
        <f t="shared" si="20"/>
        <v>RES</v>
      </c>
      <c r="L206" s="2" t="str">
        <f t="shared" si="16"/>
        <v>02NETMT135</v>
      </c>
      <c r="M206" s="40" t="str">
        <f>INDEX(CODE!A:B,MATCH(L206,CODE!A:A,0),2)</f>
        <v>Separate - Res</v>
      </c>
    </row>
    <row r="207" spans="1:13">
      <c r="A207" s="36">
        <v>201610</v>
      </c>
      <c r="B207" s="37" t="s">
        <v>68</v>
      </c>
      <c r="C207" s="37" t="s">
        <v>195</v>
      </c>
      <c r="D207" s="37" t="s">
        <v>49</v>
      </c>
      <c r="E207" s="37">
        <v>12662.95</v>
      </c>
      <c r="F207" s="37">
        <v>1077</v>
      </c>
      <c r="G207" s="37">
        <v>82922</v>
      </c>
      <c r="H207" s="60">
        <f t="shared" si="17"/>
        <v>12662.95</v>
      </c>
      <c r="I207" s="60">
        <f t="shared" si="18"/>
        <v>1077</v>
      </c>
      <c r="J207" s="60">
        <f t="shared" si="19"/>
        <v>82922</v>
      </c>
      <c r="K207" s="1" t="str">
        <f t="shared" si="20"/>
        <v>RES</v>
      </c>
      <c r="L207" s="2" t="str">
        <f t="shared" si="16"/>
        <v>02OALTB15R</v>
      </c>
      <c r="M207" s="40" t="str">
        <f>INDEX(CODE!A:B,MATCH(L207,CODE!A:A,0),2)</f>
        <v>NOT USED</v>
      </c>
    </row>
    <row r="208" spans="1:13">
      <c r="A208" s="36">
        <v>201610</v>
      </c>
      <c r="B208" s="37" t="s">
        <v>68</v>
      </c>
      <c r="C208" s="37" t="s">
        <v>195</v>
      </c>
      <c r="D208" s="37" t="s">
        <v>69</v>
      </c>
      <c r="E208" s="37">
        <v>7708475.7400000002</v>
      </c>
      <c r="F208" s="37">
        <v>101178</v>
      </c>
      <c r="G208" s="37">
        <v>84155784</v>
      </c>
      <c r="H208" s="60">
        <f t="shared" si="17"/>
        <v>7708475.7400000002</v>
      </c>
      <c r="I208" s="60">
        <f t="shared" si="18"/>
        <v>101178</v>
      </c>
      <c r="J208" s="60">
        <f t="shared" si="19"/>
        <v>84155784</v>
      </c>
      <c r="K208" s="1" t="str">
        <f t="shared" si="20"/>
        <v>RES</v>
      </c>
      <c r="L208" s="2" t="str">
        <f t="shared" si="16"/>
        <v>02RESD0016</v>
      </c>
      <c r="M208" s="40" t="str">
        <f>INDEX(CODE!A:B,MATCH(L208,CODE!A:A,0),2)</f>
        <v>Separate - Res</v>
      </c>
    </row>
    <row r="209" spans="1:13">
      <c r="A209" s="36">
        <v>201610</v>
      </c>
      <c r="B209" s="37" t="s">
        <v>68</v>
      </c>
      <c r="C209" s="37" t="s">
        <v>195</v>
      </c>
      <c r="D209" s="37" t="s">
        <v>70</v>
      </c>
      <c r="E209" s="37">
        <v>315975.89</v>
      </c>
      <c r="F209" s="37">
        <v>4706</v>
      </c>
      <c r="G209" s="37">
        <v>3515407</v>
      </c>
      <c r="H209" s="60">
        <f t="shared" si="17"/>
        <v>315975.89</v>
      </c>
      <c r="I209" s="60">
        <f t="shared" si="18"/>
        <v>4706</v>
      </c>
      <c r="J209" s="60">
        <f t="shared" si="19"/>
        <v>3515407</v>
      </c>
      <c r="K209" s="1" t="str">
        <f t="shared" si="20"/>
        <v>RES</v>
      </c>
      <c r="L209" s="2" t="str">
        <f t="shared" si="16"/>
        <v>02RESD0017</v>
      </c>
      <c r="M209" s="40" t="str">
        <f>INDEX(CODE!A:B,MATCH(L209,CODE!A:A,0),2)</f>
        <v>Separate - Res</v>
      </c>
    </row>
    <row r="210" spans="1:13">
      <c r="A210" s="36">
        <v>201610</v>
      </c>
      <c r="B210" s="37" t="s">
        <v>68</v>
      </c>
      <c r="C210" s="37" t="s">
        <v>195</v>
      </c>
      <c r="D210" s="37" t="s">
        <v>71</v>
      </c>
      <c r="E210" s="37">
        <v>15458.09</v>
      </c>
      <c r="F210" s="37">
        <v>84</v>
      </c>
      <c r="G210" s="37">
        <v>148763</v>
      </c>
      <c r="H210" s="60">
        <f t="shared" si="17"/>
        <v>15458.09</v>
      </c>
      <c r="I210" s="60">
        <f t="shared" si="18"/>
        <v>84</v>
      </c>
      <c r="J210" s="60">
        <f t="shared" si="19"/>
        <v>148763</v>
      </c>
      <c r="K210" s="1" t="str">
        <f t="shared" si="20"/>
        <v>RES</v>
      </c>
      <c r="L210" s="2" t="str">
        <f t="shared" si="16"/>
        <v>02RESD0018</v>
      </c>
      <c r="M210" s="40" t="str">
        <f>INDEX(CODE!A:B,MATCH(L210,CODE!A:A,0),2)</f>
        <v>Separate - Res</v>
      </c>
    </row>
    <row r="211" spans="1:13">
      <c r="A211" s="36">
        <v>201610</v>
      </c>
      <c r="B211" s="37" t="s">
        <v>68</v>
      </c>
      <c r="C211" s="37" t="s">
        <v>195</v>
      </c>
      <c r="D211" s="37" t="s">
        <v>72</v>
      </c>
      <c r="E211" s="37">
        <v>2009.26</v>
      </c>
      <c r="F211" s="37">
        <v>15</v>
      </c>
      <c r="G211" s="37">
        <v>20080</v>
      </c>
      <c r="H211" s="60">
        <f t="shared" si="17"/>
        <v>2009.26</v>
      </c>
      <c r="I211" s="60">
        <f t="shared" si="18"/>
        <v>15</v>
      </c>
      <c r="J211" s="60">
        <f t="shared" si="19"/>
        <v>20080</v>
      </c>
      <c r="K211" s="1" t="str">
        <f t="shared" si="20"/>
        <v>RES</v>
      </c>
      <c r="L211" s="2" t="str">
        <f t="shared" si="16"/>
        <v>02RESD018X</v>
      </c>
      <c r="M211" s="40" t="str">
        <f>INDEX(CODE!A:B,MATCH(L211,CODE!A:A,0),2)</f>
        <v>Separate - Res</v>
      </c>
    </row>
    <row r="212" spans="1:13">
      <c r="A212" s="36">
        <v>201610</v>
      </c>
      <c r="B212" s="37" t="s">
        <v>68</v>
      </c>
      <c r="C212" s="37" t="s">
        <v>195</v>
      </c>
      <c r="D212" s="37" t="s">
        <v>50</v>
      </c>
      <c r="E212" s="37">
        <v>120031.64</v>
      </c>
      <c r="F212" s="37">
        <v>3444</v>
      </c>
      <c r="G212" s="37">
        <v>886286</v>
      </c>
      <c r="H212" s="60">
        <f t="shared" si="17"/>
        <v>120031.64</v>
      </c>
      <c r="I212" s="60">
        <f t="shared" si="18"/>
        <v>3444</v>
      </c>
      <c r="J212" s="60">
        <f t="shared" si="19"/>
        <v>886286</v>
      </c>
      <c r="K212" s="1" t="str">
        <f t="shared" si="20"/>
        <v>RES</v>
      </c>
      <c r="L212" s="2" t="str">
        <f t="shared" si="16"/>
        <v>02RGNSB024</v>
      </c>
      <c r="M212" s="40" t="str">
        <f>INDEX(CODE!A:B,MATCH(L212,CODE!A:A,0),2)</f>
        <v>Separate - Small GS</v>
      </c>
    </row>
    <row r="213" spans="1:13">
      <c r="A213" s="36">
        <v>201610</v>
      </c>
      <c r="B213" s="37" t="s">
        <v>68</v>
      </c>
      <c r="C213" s="37" t="s">
        <v>195</v>
      </c>
      <c r="D213" s="37" t="s">
        <v>101</v>
      </c>
      <c r="E213" s="37">
        <v>285967.96999999997</v>
      </c>
      <c r="F213" s="37">
        <v>0</v>
      </c>
      <c r="G213" s="37">
        <v>0</v>
      </c>
      <c r="H213" s="60">
        <f t="shared" si="17"/>
        <v>285967.96999999997</v>
      </c>
      <c r="I213" s="60">
        <f t="shared" si="18"/>
        <v>0</v>
      </c>
      <c r="J213" s="60">
        <f t="shared" si="19"/>
        <v>0</v>
      </c>
      <c r="K213" s="1" t="str">
        <f t="shared" si="20"/>
        <v>RES</v>
      </c>
      <c r="L213" s="2" t="str">
        <f t="shared" si="16"/>
        <v>301170-DSM</v>
      </c>
      <c r="M213" s="40" t="str">
        <f>INDEX(CODE!A:B,MATCH(L213,CODE!A:A,0),2)</f>
        <v>NOT USED</v>
      </c>
    </row>
    <row r="214" spans="1:13">
      <c r="A214" s="36">
        <v>201610</v>
      </c>
      <c r="B214" s="37" t="s">
        <v>68</v>
      </c>
      <c r="C214" s="37" t="s">
        <v>195</v>
      </c>
      <c r="D214" s="37" t="s">
        <v>102</v>
      </c>
      <c r="E214" s="37">
        <v>12398.26</v>
      </c>
      <c r="F214" s="37">
        <v>0</v>
      </c>
      <c r="G214" s="37">
        <v>0</v>
      </c>
      <c r="H214" s="60">
        <f t="shared" si="17"/>
        <v>12398.26</v>
      </c>
      <c r="I214" s="60">
        <f t="shared" si="18"/>
        <v>0</v>
      </c>
      <c r="J214" s="60">
        <f t="shared" si="19"/>
        <v>0</v>
      </c>
      <c r="K214" s="1" t="str">
        <f t="shared" si="20"/>
        <v>RES</v>
      </c>
      <c r="L214" s="2" t="str">
        <f t="shared" si="16"/>
        <v>301180-BLU</v>
      </c>
      <c r="M214" s="40" t="str">
        <f>INDEX(CODE!A:B,MATCH(L214,CODE!A:A,0),2)</f>
        <v>NOT USED</v>
      </c>
    </row>
    <row r="215" spans="1:13">
      <c r="A215" s="36">
        <v>201610</v>
      </c>
      <c r="B215" s="37" t="s">
        <v>68</v>
      </c>
      <c r="C215" s="37" t="s">
        <v>195</v>
      </c>
      <c r="D215" s="37" t="s">
        <v>90</v>
      </c>
      <c r="F215" s="37">
        <v>0</v>
      </c>
      <c r="H215" s="60">
        <f t="shared" si="17"/>
        <v>0</v>
      </c>
      <c r="I215" s="60">
        <f t="shared" si="18"/>
        <v>0</v>
      </c>
      <c r="J215" s="60">
        <f t="shared" si="19"/>
        <v>0</v>
      </c>
      <c r="K215" s="1" t="str">
        <f t="shared" si="20"/>
        <v>RES</v>
      </c>
      <c r="L215" s="2" t="str">
        <f t="shared" si="16"/>
        <v>CUSTOMER C</v>
      </c>
      <c r="M215" s="40" t="str">
        <f>INDEX(CODE!A:B,MATCH(L215,CODE!A:A,0),2)</f>
        <v>NOT USED</v>
      </c>
    </row>
    <row r="216" spans="1:13">
      <c r="A216" s="36">
        <v>201610</v>
      </c>
      <c r="B216" s="37" t="s">
        <v>68</v>
      </c>
      <c r="C216" s="37" t="s">
        <v>195</v>
      </c>
      <c r="D216" s="37" t="s">
        <v>92</v>
      </c>
      <c r="E216" s="37">
        <v>-704218.58</v>
      </c>
      <c r="F216" s="37">
        <v>0</v>
      </c>
      <c r="G216" s="37">
        <v>0</v>
      </c>
      <c r="H216" s="60">
        <f t="shared" si="17"/>
        <v>-704218.58</v>
      </c>
      <c r="I216" s="60">
        <f t="shared" si="18"/>
        <v>0</v>
      </c>
      <c r="J216" s="60">
        <f t="shared" si="19"/>
        <v>0</v>
      </c>
      <c r="K216" s="1" t="str">
        <f t="shared" si="20"/>
        <v>RES</v>
      </c>
      <c r="L216" s="2" t="str">
        <f t="shared" si="16"/>
        <v>REVENUE_AC</v>
      </c>
      <c r="M216" s="40" t="str">
        <f>INDEX(CODE!A:B,MATCH(L216,CODE!A:A,0),2)</f>
        <v>NOT USED</v>
      </c>
    </row>
    <row r="217" spans="1:13">
      <c r="A217" s="36">
        <v>201610</v>
      </c>
      <c r="B217" s="37" t="s">
        <v>68</v>
      </c>
      <c r="C217" s="37" t="s">
        <v>195</v>
      </c>
      <c r="D217" s="37" t="s">
        <v>104</v>
      </c>
      <c r="E217" s="37">
        <v>74166.740000000005</v>
      </c>
      <c r="F217" s="37">
        <v>0</v>
      </c>
      <c r="G217" s="37">
        <v>0</v>
      </c>
      <c r="H217" s="60">
        <f t="shared" si="17"/>
        <v>74166.740000000005</v>
      </c>
      <c r="I217" s="60">
        <f t="shared" si="18"/>
        <v>0</v>
      </c>
      <c r="J217" s="60">
        <f t="shared" si="19"/>
        <v>0</v>
      </c>
      <c r="K217" s="1" t="str">
        <f t="shared" si="20"/>
        <v>RES</v>
      </c>
      <c r="L217" s="2" t="str">
        <f t="shared" si="16"/>
        <v>REVENUE AD</v>
      </c>
      <c r="M217" s="40" t="str">
        <f>INDEX(CODE!A:B,MATCH(L217,CODE!A:A,0),2)</f>
        <v>NOT USED</v>
      </c>
    </row>
    <row r="218" spans="1:13">
      <c r="A218" s="36">
        <v>201610</v>
      </c>
      <c r="B218" s="37" t="s">
        <v>68</v>
      </c>
      <c r="C218" s="37" t="s">
        <v>196</v>
      </c>
      <c r="D218" s="37" t="s">
        <v>210</v>
      </c>
      <c r="E218" s="37">
        <v>-3000</v>
      </c>
      <c r="F218" s="37">
        <v>0</v>
      </c>
      <c r="G218" s="37">
        <v>0</v>
      </c>
      <c r="H218" s="60">
        <f t="shared" si="17"/>
        <v>0</v>
      </c>
      <c r="I218" s="60">
        <f t="shared" si="18"/>
        <v>0</v>
      </c>
      <c r="J218" s="60">
        <f t="shared" si="19"/>
        <v>0</v>
      </c>
      <c r="K218" s="1" t="str">
        <f t="shared" si="20"/>
        <v>RES</v>
      </c>
      <c r="L218" s="2" t="str">
        <f t="shared" si="16"/>
        <v>301119 - U</v>
      </c>
      <c r="M218" s="40" t="str">
        <f>INDEX(CODE!A:B,MATCH(L218,CODE!A:A,0),2)</f>
        <v>NOT USED</v>
      </c>
    </row>
    <row r="219" spans="1:13">
      <c r="A219" s="36">
        <v>201610</v>
      </c>
      <c r="B219" s="37" t="s">
        <v>68</v>
      </c>
      <c r="C219" s="37" t="s">
        <v>196</v>
      </c>
      <c r="D219" s="37" t="s">
        <v>197</v>
      </c>
      <c r="E219" s="37">
        <v>2265000</v>
      </c>
      <c r="F219" s="37">
        <v>0</v>
      </c>
      <c r="G219" s="37">
        <v>25946000</v>
      </c>
      <c r="H219" s="60">
        <f t="shared" si="17"/>
        <v>0</v>
      </c>
      <c r="I219" s="60">
        <f t="shared" si="18"/>
        <v>0</v>
      </c>
      <c r="J219" s="60">
        <f t="shared" si="19"/>
        <v>0</v>
      </c>
      <c r="K219" s="1" t="str">
        <f t="shared" si="20"/>
        <v>RES</v>
      </c>
      <c r="L219" s="2" t="str">
        <f t="shared" si="16"/>
        <v>UNBILLED R</v>
      </c>
      <c r="M219" s="40" t="str">
        <f>INDEX(CODE!A:B,MATCH(L219,CODE!A:A,0),2)</f>
        <v>NOT USED</v>
      </c>
    </row>
    <row r="220" spans="1:13">
      <c r="A220" s="36">
        <v>201611</v>
      </c>
      <c r="B220" s="37" t="s">
        <v>51</v>
      </c>
      <c r="C220" s="37" t="s">
        <v>186</v>
      </c>
      <c r="D220" s="37" t="s">
        <v>187</v>
      </c>
      <c r="E220" s="37">
        <v>-14417.96</v>
      </c>
      <c r="F220" s="37">
        <v>1473</v>
      </c>
      <c r="G220" s="37">
        <v>1930128</v>
      </c>
      <c r="H220" s="60">
        <f t="shared" si="17"/>
        <v>0</v>
      </c>
      <c r="I220" s="60">
        <f t="shared" si="18"/>
        <v>0</v>
      </c>
      <c r="J220" s="60">
        <f t="shared" si="19"/>
        <v>0</v>
      </c>
      <c r="K220" s="1" t="str">
        <f t="shared" si="20"/>
        <v>COM</v>
      </c>
      <c r="L220" s="2" t="str">
        <f t="shared" si="16"/>
        <v>02GNSB0024</v>
      </c>
      <c r="M220" s="40" t="str">
        <f>INDEX(CODE!A:B,MATCH(L220,CODE!A:A,0),2)</f>
        <v>Separate - Small GS</v>
      </c>
    </row>
    <row r="221" spans="1:13">
      <c r="A221" s="36">
        <v>201611</v>
      </c>
      <c r="B221" s="37" t="s">
        <v>51</v>
      </c>
      <c r="C221" s="37" t="s">
        <v>186</v>
      </c>
      <c r="D221" s="37" t="s">
        <v>188</v>
      </c>
      <c r="E221" s="37">
        <v>-0.54</v>
      </c>
      <c r="F221" s="37">
        <v>1</v>
      </c>
      <c r="G221" s="37">
        <v>72</v>
      </c>
      <c r="H221" s="60">
        <f t="shared" si="17"/>
        <v>0</v>
      </c>
      <c r="I221" s="60">
        <f t="shared" si="18"/>
        <v>0</v>
      </c>
      <c r="J221" s="60">
        <f t="shared" si="19"/>
        <v>0</v>
      </c>
      <c r="K221" s="1" t="str">
        <f t="shared" si="20"/>
        <v>COM</v>
      </c>
      <c r="L221" s="2" t="str">
        <f t="shared" si="16"/>
        <v>02GNSB024F</v>
      </c>
      <c r="M221" s="40" t="str">
        <f>INDEX(CODE!A:B,MATCH(L221,CODE!A:A,0),2)</f>
        <v>Separate - Small GS</v>
      </c>
    </row>
    <row r="222" spans="1:13">
      <c r="A222" s="36">
        <v>201611</v>
      </c>
      <c r="B222" s="37" t="s">
        <v>51</v>
      </c>
      <c r="C222" s="37" t="s">
        <v>186</v>
      </c>
      <c r="D222" s="37" t="s">
        <v>189</v>
      </c>
      <c r="E222" s="37">
        <v>-104.99</v>
      </c>
      <c r="F222" s="37">
        <v>79</v>
      </c>
      <c r="G222" s="37">
        <v>14055</v>
      </c>
      <c r="H222" s="60">
        <f t="shared" si="17"/>
        <v>0</v>
      </c>
      <c r="I222" s="60">
        <f t="shared" si="18"/>
        <v>0</v>
      </c>
      <c r="J222" s="60">
        <f t="shared" si="19"/>
        <v>0</v>
      </c>
      <c r="K222" s="1" t="str">
        <f t="shared" si="20"/>
        <v>COM</v>
      </c>
      <c r="L222" s="2" t="str">
        <f t="shared" si="16"/>
        <v>02GNSB24FP</v>
      </c>
      <c r="M222" s="40" t="str">
        <f>INDEX(CODE!A:B,MATCH(L222,CODE!A:A,0),2)</f>
        <v>Separate - Small GS</v>
      </c>
    </row>
    <row r="223" spans="1:13">
      <c r="A223" s="36">
        <v>201611</v>
      </c>
      <c r="B223" s="37" t="s">
        <v>51</v>
      </c>
      <c r="C223" s="37" t="s">
        <v>186</v>
      </c>
      <c r="D223" s="37" t="s">
        <v>190</v>
      </c>
      <c r="E223" s="37">
        <v>-37800.49</v>
      </c>
      <c r="F223" s="37">
        <v>105</v>
      </c>
      <c r="G223" s="37">
        <v>5060308</v>
      </c>
      <c r="H223" s="60">
        <f t="shared" si="17"/>
        <v>0</v>
      </c>
      <c r="I223" s="60">
        <f t="shared" si="18"/>
        <v>0</v>
      </c>
      <c r="J223" s="60">
        <f t="shared" si="19"/>
        <v>0</v>
      </c>
      <c r="K223" s="1" t="str">
        <f t="shared" si="20"/>
        <v>COM</v>
      </c>
      <c r="L223" s="2" t="str">
        <f t="shared" si="16"/>
        <v>02LGSB0036</v>
      </c>
      <c r="M223" s="40" t="str">
        <f>INDEX(CODE!A:B,MATCH(L223,CODE!A:A,0),2)</f>
        <v>Separate - Large GS</v>
      </c>
    </row>
    <row r="224" spans="1:13">
      <c r="A224" s="36">
        <v>201611</v>
      </c>
      <c r="B224" s="37" t="s">
        <v>51</v>
      </c>
      <c r="C224" s="37" t="s">
        <v>186</v>
      </c>
      <c r="D224" s="37" t="s">
        <v>191</v>
      </c>
      <c r="E224" s="37">
        <v>-162.69</v>
      </c>
      <c r="F224" s="37">
        <v>22</v>
      </c>
      <c r="G224" s="37">
        <v>21779</v>
      </c>
      <c r="H224" s="60">
        <f t="shared" si="17"/>
        <v>0</v>
      </c>
      <c r="I224" s="60">
        <f t="shared" si="18"/>
        <v>0</v>
      </c>
      <c r="J224" s="60">
        <f t="shared" si="19"/>
        <v>0</v>
      </c>
      <c r="K224" s="1" t="str">
        <f t="shared" si="20"/>
        <v>COM</v>
      </c>
      <c r="L224" s="2" t="str">
        <f t="shared" si="16"/>
        <v>02NMB24135</v>
      </c>
      <c r="M224" s="40" t="str">
        <f>INDEX(CODE!A:B,MATCH(L224,CODE!A:A,0),2)</f>
        <v>Separate - Small GS</v>
      </c>
    </row>
    <row r="225" spans="1:13">
      <c r="A225" s="36">
        <v>201611</v>
      </c>
      <c r="B225" s="37" t="s">
        <v>51</v>
      </c>
      <c r="C225" s="37" t="s">
        <v>186</v>
      </c>
      <c r="D225" s="37" t="s">
        <v>192</v>
      </c>
      <c r="E225" s="37">
        <v>-320.01</v>
      </c>
      <c r="G225" s="37">
        <v>42744</v>
      </c>
      <c r="H225" s="60">
        <f t="shared" si="17"/>
        <v>0</v>
      </c>
      <c r="I225" s="60">
        <f t="shared" si="18"/>
        <v>0</v>
      </c>
      <c r="J225" s="60">
        <f t="shared" si="19"/>
        <v>0</v>
      </c>
      <c r="K225" s="1" t="str">
        <f t="shared" si="20"/>
        <v>COM</v>
      </c>
      <c r="L225" s="2" t="str">
        <f t="shared" si="16"/>
        <v>02OALTB15N</v>
      </c>
      <c r="M225" s="40" t="str">
        <f>INDEX(CODE!A:B,MATCH(L225,CODE!A:A,0),2)</f>
        <v>NOT USED</v>
      </c>
    </row>
    <row r="226" spans="1:13">
      <c r="A226" s="36">
        <v>201611</v>
      </c>
      <c r="B226" s="37" t="s">
        <v>51</v>
      </c>
      <c r="C226" s="37" t="s">
        <v>186</v>
      </c>
      <c r="D226" s="37" t="s">
        <v>193</v>
      </c>
      <c r="E226" s="37">
        <v>-5737.08</v>
      </c>
      <c r="F226" s="37">
        <v>0</v>
      </c>
      <c r="G226" s="37">
        <v>0</v>
      </c>
      <c r="H226" s="60">
        <f t="shared" si="17"/>
        <v>0</v>
      </c>
      <c r="I226" s="60">
        <f t="shared" si="18"/>
        <v>0</v>
      </c>
      <c r="J226" s="60">
        <f t="shared" si="19"/>
        <v>0</v>
      </c>
      <c r="K226" s="1" t="str">
        <f t="shared" si="20"/>
        <v>COM</v>
      </c>
      <c r="L226" s="2" t="str">
        <f t="shared" si="16"/>
        <v>BPA BALANC</v>
      </c>
      <c r="M226" s="40" t="str">
        <f>INDEX(CODE!A:B,MATCH(L226,CODE!A:A,0),2)</f>
        <v>NOT USED</v>
      </c>
    </row>
    <row r="227" spans="1:13">
      <c r="A227" s="36">
        <v>201611</v>
      </c>
      <c r="B227" s="37" t="s">
        <v>51</v>
      </c>
      <c r="C227" s="37" t="s">
        <v>186</v>
      </c>
      <c r="D227" s="37" t="s">
        <v>194</v>
      </c>
      <c r="F227" s="37">
        <v>0</v>
      </c>
      <c r="H227" s="60">
        <f t="shared" si="17"/>
        <v>0</v>
      </c>
      <c r="I227" s="60">
        <f t="shared" si="18"/>
        <v>0</v>
      </c>
      <c r="J227" s="60">
        <f t="shared" si="19"/>
        <v>0</v>
      </c>
      <c r="K227" s="1" t="str">
        <f t="shared" si="20"/>
        <v>COM</v>
      </c>
      <c r="L227" s="2" t="str">
        <f t="shared" si="16"/>
        <v>CUSTOMER C</v>
      </c>
      <c r="M227" s="40" t="str">
        <f>INDEX(CODE!A:B,MATCH(L227,CODE!A:A,0),2)</f>
        <v>NOT USED</v>
      </c>
    </row>
    <row r="228" spans="1:13">
      <c r="A228" s="36">
        <v>201611</v>
      </c>
      <c r="B228" s="37" t="s">
        <v>51</v>
      </c>
      <c r="C228" s="37" t="s">
        <v>195</v>
      </c>
      <c r="D228" s="37" t="s">
        <v>36</v>
      </c>
      <c r="E228" s="37">
        <v>197743.47</v>
      </c>
      <c r="F228" s="37">
        <v>1473</v>
      </c>
      <c r="G228" s="37">
        <v>1930127</v>
      </c>
      <c r="H228" s="60">
        <f t="shared" si="17"/>
        <v>197743.47</v>
      </c>
      <c r="I228" s="60">
        <f t="shared" si="18"/>
        <v>1473</v>
      </c>
      <c r="J228" s="60">
        <f t="shared" si="19"/>
        <v>1930127</v>
      </c>
      <c r="K228" s="1" t="str">
        <f t="shared" si="20"/>
        <v>COM</v>
      </c>
      <c r="L228" s="2" t="str">
        <f t="shared" si="16"/>
        <v>02GNSB0024</v>
      </c>
      <c r="M228" s="40" t="str">
        <f>INDEX(CODE!A:B,MATCH(L228,CODE!A:A,0),2)</f>
        <v>Separate - Small GS</v>
      </c>
    </row>
    <row r="229" spans="1:13">
      <c r="A229" s="36">
        <v>201611</v>
      </c>
      <c r="B229" s="37" t="s">
        <v>51</v>
      </c>
      <c r="C229" s="37" t="s">
        <v>195</v>
      </c>
      <c r="D229" s="37" t="s">
        <v>37</v>
      </c>
      <c r="E229" s="37">
        <v>17.66</v>
      </c>
      <c r="F229" s="37">
        <v>6</v>
      </c>
      <c r="G229" s="37">
        <v>72</v>
      </c>
      <c r="H229" s="60">
        <f t="shared" si="17"/>
        <v>17.66</v>
      </c>
      <c r="I229" s="60">
        <f t="shared" si="18"/>
        <v>6</v>
      </c>
      <c r="J229" s="60">
        <f t="shared" si="19"/>
        <v>72</v>
      </c>
      <c r="K229" s="1" t="str">
        <f t="shared" si="20"/>
        <v>COM</v>
      </c>
      <c r="L229" s="2" t="str">
        <f t="shared" si="16"/>
        <v>02GNSB024F</v>
      </c>
      <c r="M229" s="40" t="str">
        <f>INDEX(CODE!A:B,MATCH(L229,CODE!A:A,0),2)</f>
        <v>Separate - Small GS</v>
      </c>
    </row>
    <row r="230" spans="1:13">
      <c r="A230" s="36">
        <v>201611</v>
      </c>
      <c r="B230" s="37" t="s">
        <v>51</v>
      </c>
      <c r="C230" s="37" t="s">
        <v>195</v>
      </c>
      <c r="D230" s="37" t="s">
        <v>38</v>
      </c>
      <c r="E230" s="37">
        <v>31229.4</v>
      </c>
      <c r="F230" s="37">
        <v>79</v>
      </c>
      <c r="G230" s="37">
        <v>14055</v>
      </c>
      <c r="H230" s="60">
        <f t="shared" si="17"/>
        <v>31229.4</v>
      </c>
      <c r="I230" s="60">
        <f t="shared" si="18"/>
        <v>79</v>
      </c>
      <c r="J230" s="60">
        <f t="shared" si="19"/>
        <v>14055</v>
      </c>
      <c r="K230" s="1" t="str">
        <f t="shared" si="20"/>
        <v>COM</v>
      </c>
      <c r="L230" s="2" t="str">
        <f t="shared" si="16"/>
        <v>02GNSB24FP</v>
      </c>
      <c r="M230" s="40" t="str">
        <f>INDEX(CODE!A:B,MATCH(L230,CODE!A:A,0),2)</f>
        <v>Separate - Small GS</v>
      </c>
    </row>
    <row r="231" spans="1:13">
      <c r="A231" s="36">
        <v>201611</v>
      </c>
      <c r="B231" s="37" t="s">
        <v>51</v>
      </c>
      <c r="C231" s="37" t="s">
        <v>195</v>
      </c>
      <c r="D231" s="37" t="s">
        <v>52</v>
      </c>
      <c r="E231" s="37">
        <v>3342139.83</v>
      </c>
      <c r="F231" s="37">
        <v>13926</v>
      </c>
      <c r="G231" s="37">
        <v>35108609</v>
      </c>
      <c r="H231" s="60">
        <f t="shared" si="17"/>
        <v>3342139.83</v>
      </c>
      <c r="I231" s="60">
        <f t="shared" si="18"/>
        <v>13926</v>
      </c>
      <c r="J231" s="60">
        <f t="shared" si="19"/>
        <v>35108609</v>
      </c>
      <c r="K231" s="1" t="str">
        <f t="shared" si="20"/>
        <v>COM</v>
      </c>
      <c r="L231" s="2" t="str">
        <f t="shared" si="16"/>
        <v>02GNSV0024</v>
      </c>
      <c r="M231" s="40" t="str">
        <f>INDEX(CODE!A:B,MATCH(L231,CODE!A:A,0),2)</f>
        <v>Separate - Small GS</v>
      </c>
    </row>
    <row r="232" spans="1:13">
      <c r="A232" s="36">
        <v>201611</v>
      </c>
      <c r="B232" s="37" t="s">
        <v>51</v>
      </c>
      <c r="C232" s="37" t="s">
        <v>195</v>
      </c>
      <c r="D232" s="37" t="s">
        <v>53</v>
      </c>
      <c r="E232" s="37">
        <v>12451.31</v>
      </c>
      <c r="F232" s="37">
        <v>107</v>
      </c>
      <c r="G232" s="37">
        <v>88399</v>
      </c>
      <c r="H232" s="60">
        <f t="shared" si="17"/>
        <v>12451.31</v>
      </c>
      <c r="I232" s="60">
        <f t="shared" si="18"/>
        <v>107</v>
      </c>
      <c r="J232" s="60">
        <f t="shared" si="19"/>
        <v>88399</v>
      </c>
      <c r="K232" s="1" t="str">
        <f t="shared" si="20"/>
        <v>COM</v>
      </c>
      <c r="L232" s="2" t="str">
        <f t="shared" si="16"/>
        <v>02GNSV024F</v>
      </c>
      <c r="M232" s="40" t="str">
        <f>INDEX(CODE!A:B,MATCH(L232,CODE!A:A,0),2)</f>
        <v>Separate - Small GS</v>
      </c>
    </row>
    <row r="233" spans="1:13">
      <c r="A233" s="36">
        <v>201611</v>
      </c>
      <c r="B233" s="37" t="s">
        <v>51</v>
      </c>
      <c r="C233" s="37" t="s">
        <v>195</v>
      </c>
      <c r="D233" s="37" t="s">
        <v>39</v>
      </c>
      <c r="E233" s="37">
        <v>421298.88</v>
      </c>
      <c r="F233" s="37">
        <v>105</v>
      </c>
      <c r="G233" s="37">
        <v>5060307</v>
      </c>
      <c r="H233" s="60">
        <f t="shared" si="17"/>
        <v>421298.88</v>
      </c>
      <c r="I233" s="60">
        <f t="shared" si="18"/>
        <v>105</v>
      </c>
      <c r="J233" s="60">
        <f t="shared" si="19"/>
        <v>5060307</v>
      </c>
      <c r="K233" s="1" t="str">
        <f t="shared" si="20"/>
        <v>COM</v>
      </c>
      <c r="L233" s="2" t="str">
        <f t="shared" si="16"/>
        <v>02LGSB0036</v>
      </c>
      <c r="M233" s="40" t="str">
        <f>INDEX(CODE!A:B,MATCH(L233,CODE!A:A,0),2)</f>
        <v>Separate - Large GS</v>
      </c>
    </row>
    <row r="234" spans="1:13">
      <c r="A234" s="36">
        <v>201611</v>
      </c>
      <c r="B234" s="37" t="s">
        <v>51</v>
      </c>
      <c r="C234" s="37" t="s">
        <v>195</v>
      </c>
      <c r="D234" s="37" t="s">
        <v>54</v>
      </c>
      <c r="E234" s="37">
        <v>5278519.83</v>
      </c>
      <c r="F234" s="37">
        <v>864</v>
      </c>
      <c r="G234" s="37">
        <v>66337746</v>
      </c>
      <c r="H234" s="60">
        <f t="shared" si="17"/>
        <v>5278519.83</v>
      </c>
      <c r="I234" s="60">
        <f t="shared" si="18"/>
        <v>864</v>
      </c>
      <c r="J234" s="60">
        <f t="shared" si="19"/>
        <v>66337746</v>
      </c>
      <c r="K234" s="1" t="str">
        <f t="shared" si="20"/>
        <v>COM</v>
      </c>
      <c r="L234" s="2" t="str">
        <f t="shared" si="16"/>
        <v>02LGSV0036</v>
      </c>
      <c r="M234" s="40" t="str">
        <f>INDEX(CODE!A:B,MATCH(L234,CODE!A:A,0),2)</f>
        <v>Separate - Large GS</v>
      </c>
    </row>
    <row r="235" spans="1:13">
      <c r="A235" s="36">
        <v>201611</v>
      </c>
      <c r="B235" s="37" t="s">
        <v>51</v>
      </c>
      <c r="C235" s="37" t="s">
        <v>195</v>
      </c>
      <c r="D235" s="37" t="s">
        <v>55</v>
      </c>
      <c r="E235" s="37">
        <v>1175122.0900000001</v>
      </c>
      <c r="F235" s="37">
        <v>37</v>
      </c>
      <c r="G235" s="37">
        <v>16272660</v>
      </c>
      <c r="H235" s="60">
        <f t="shared" si="17"/>
        <v>1175122.0900000001</v>
      </c>
      <c r="I235" s="60">
        <f t="shared" si="18"/>
        <v>37</v>
      </c>
      <c r="J235" s="60">
        <f t="shared" si="19"/>
        <v>16272660</v>
      </c>
      <c r="K235" s="1" t="str">
        <f t="shared" si="20"/>
        <v>COM</v>
      </c>
      <c r="L235" s="2" t="str">
        <f t="shared" si="16"/>
        <v>02LGSV048T</v>
      </c>
      <c r="M235" s="40" t="str">
        <f>INDEX(CODE!A:B,MATCH(L235,CODE!A:A,0),2)</f>
        <v>NOT USED</v>
      </c>
    </row>
    <row r="236" spans="1:13">
      <c r="A236" s="36">
        <v>201611</v>
      </c>
      <c r="B236" s="37" t="s">
        <v>51</v>
      </c>
      <c r="C236" s="37" t="s">
        <v>195</v>
      </c>
      <c r="D236" s="37" t="s">
        <v>79</v>
      </c>
      <c r="E236" s="37">
        <v>4357.51</v>
      </c>
      <c r="G236" s="37">
        <v>0</v>
      </c>
      <c r="H236" s="60">
        <f t="shared" si="17"/>
        <v>4357.51</v>
      </c>
      <c r="I236" s="60">
        <f t="shared" si="18"/>
        <v>0</v>
      </c>
      <c r="J236" s="60">
        <f t="shared" si="19"/>
        <v>0</v>
      </c>
      <c r="K236" s="1" t="str">
        <f t="shared" si="20"/>
        <v>COM</v>
      </c>
      <c r="L236" s="2" t="str">
        <f t="shared" si="16"/>
        <v>02LNX00102</v>
      </c>
      <c r="M236" s="40" t="str">
        <f>INDEX(CODE!A:B,MATCH(L236,CODE!A:A,0),2)</f>
        <v>NOT USED</v>
      </c>
    </row>
    <row r="237" spans="1:13">
      <c r="A237" s="36">
        <v>201611</v>
      </c>
      <c r="B237" s="37" t="s">
        <v>51</v>
      </c>
      <c r="C237" s="37" t="s">
        <v>195</v>
      </c>
      <c r="D237" s="37" t="s">
        <v>81</v>
      </c>
      <c r="E237" s="37">
        <v>222.9</v>
      </c>
      <c r="G237" s="37">
        <v>0</v>
      </c>
      <c r="H237" s="60">
        <f t="shared" si="17"/>
        <v>222.9</v>
      </c>
      <c r="I237" s="60">
        <f t="shared" si="18"/>
        <v>0</v>
      </c>
      <c r="J237" s="60">
        <f t="shared" si="19"/>
        <v>0</v>
      </c>
      <c r="K237" s="1" t="str">
        <f t="shared" si="20"/>
        <v>COM</v>
      </c>
      <c r="L237" s="2" t="str">
        <f t="shared" si="16"/>
        <v>02LNX00105</v>
      </c>
      <c r="M237" s="40" t="str">
        <f>INDEX(CODE!A:B,MATCH(L237,CODE!A:A,0),2)</f>
        <v>NOT USED</v>
      </c>
    </row>
    <row r="238" spans="1:13">
      <c r="A238" s="36">
        <v>201611</v>
      </c>
      <c r="B238" s="37" t="s">
        <v>51</v>
      </c>
      <c r="C238" s="37" t="s">
        <v>195</v>
      </c>
      <c r="D238" s="37" t="s">
        <v>82</v>
      </c>
      <c r="E238" s="37">
        <v>20381.75</v>
      </c>
      <c r="G238" s="37">
        <v>0</v>
      </c>
      <c r="H238" s="60">
        <f t="shared" si="17"/>
        <v>20381.75</v>
      </c>
      <c r="I238" s="60">
        <f t="shared" si="18"/>
        <v>0</v>
      </c>
      <c r="J238" s="60">
        <f t="shared" si="19"/>
        <v>0</v>
      </c>
      <c r="K238" s="1" t="str">
        <f t="shared" si="20"/>
        <v>COM</v>
      </c>
      <c r="L238" s="2" t="str">
        <f t="shared" si="16"/>
        <v>02LNX00109</v>
      </c>
      <c r="M238" s="40" t="str">
        <f>INDEX(CODE!A:B,MATCH(L238,CODE!A:A,0),2)</f>
        <v>NOT USED</v>
      </c>
    </row>
    <row r="239" spans="1:13">
      <c r="A239" s="36">
        <v>201611</v>
      </c>
      <c r="B239" s="37" t="s">
        <v>51</v>
      </c>
      <c r="C239" s="37" t="s">
        <v>195</v>
      </c>
      <c r="D239" s="37" t="s">
        <v>83</v>
      </c>
      <c r="E239" s="37">
        <v>7879.5</v>
      </c>
      <c r="G239" s="37">
        <v>0</v>
      </c>
      <c r="H239" s="60">
        <f t="shared" si="17"/>
        <v>7879.5</v>
      </c>
      <c r="I239" s="60">
        <f t="shared" si="18"/>
        <v>0</v>
      </c>
      <c r="J239" s="60">
        <f t="shared" si="19"/>
        <v>0</v>
      </c>
      <c r="K239" s="1" t="str">
        <f t="shared" si="20"/>
        <v>COM</v>
      </c>
      <c r="L239" s="2" t="str">
        <f t="shared" si="16"/>
        <v>02LNX00110</v>
      </c>
      <c r="M239" s="40" t="str">
        <f>INDEX(CODE!A:B,MATCH(L239,CODE!A:A,0),2)</f>
        <v>NOT USED</v>
      </c>
    </row>
    <row r="240" spans="1:13">
      <c r="A240" s="36">
        <v>201611</v>
      </c>
      <c r="B240" s="37" t="s">
        <v>51</v>
      </c>
      <c r="C240" s="37" t="s">
        <v>195</v>
      </c>
      <c r="D240" s="37" t="s">
        <v>84</v>
      </c>
      <c r="E240" s="37">
        <v>55.73</v>
      </c>
      <c r="G240" s="37">
        <v>0</v>
      </c>
      <c r="H240" s="60">
        <f t="shared" si="17"/>
        <v>55.73</v>
      </c>
      <c r="I240" s="60">
        <f t="shared" si="18"/>
        <v>0</v>
      </c>
      <c r="J240" s="60">
        <f t="shared" si="19"/>
        <v>0</v>
      </c>
      <c r="K240" s="1" t="str">
        <f t="shared" si="20"/>
        <v>COM</v>
      </c>
      <c r="L240" s="2" t="str">
        <f t="shared" si="16"/>
        <v>02LNX00112</v>
      </c>
      <c r="M240" s="40" t="str">
        <f>INDEX(CODE!A:B,MATCH(L240,CODE!A:A,0),2)</f>
        <v>NOT USED</v>
      </c>
    </row>
    <row r="241" spans="1:13">
      <c r="A241" s="36">
        <v>201611</v>
      </c>
      <c r="B241" s="37" t="s">
        <v>51</v>
      </c>
      <c r="C241" s="37" t="s">
        <v>195</v>
      </c>
      <c r="D241" s="37" t="s">
        <v>85</v>
      </c>
      <c r="E241" s="37">
        <v>860.85</v>
      </c>
      <c r="G241" s="37">
        <v>0</v>
      </c>
      <c r="H241" s="60">
        <f t="shared" si="17"/>
        <v>860.85</v>
      </c>
      <c r="I241" s="60">
        <f t="shared" si="18"/>
        <v>0</v>
      </c>
      <c r="J241" s="60">
        <f t="shared" si="19"/>
        <v>0</v>
      </c>
      <c r="K241" s="1" t="str">
        <f t="shared" si="20"/>
        <v>COM</v>
      </c>
      <c r="L241" s="2" t="str">
        <f t="shared" si="16"/>
        <v>02LNX00300</v>
      </c>
      <c r="M241" s="40" t="str">
        <f>INDEX(CODE!A:B,MATCH(L241,CODE!A:A,0),2)</f>
        <v>NOT USED</v>
      </c>
    </row>
    <row r="242" spans="1:13">
      <c r="A242" s="36">
        <v>201611</v>
      </c>
      <c r="B242" s="37" t="s">
        <v>51</v>
      </c>
      <c r="C242" s="37" t="s">
        <v>195</v>
      </c>
      <c r="D242" s="37" t="s">
        <v>87</v>
      </c>
      <c r="E242" s="37">
        <v>5001.0200000000004</v>
      </c>
      <c r="G242" s="37">
        <v>0</v>
      </c>
      <c r="H242" s="60">
        <f t="shared" si="17"/>
        <v>5001.0200000000004</v>
      </c>
      <c r="I242" s="60">
        <f t="shared" si="18"/>
        <v>0</v>
      </c>
      <c r="J242" s="60">
        <f t="shared" si="19"/>
        <v>0</v>
      </c>
      <c r="K242" s="1" t="str">
        <f t="shared" si="20"/>
        <v>COM</v>
      </c>
      <c r="L242" s="2" t="str">
        <f t="shared" si="16"/>
        <v>02LNX00311</v>
      </c>
      <c r="M242" s="40" t="str">
        <f>INDEX(CODE!A:B,MATCH(L242,CODE!A:A,0),2)</f>
        <v>NOT USED</v>
      </c>
    </row>
    <row r="243" spans="1:13">
      <c r="A243" s="36">
        <v>201611</v>
      </c>
      <c r="B243" s="37" t="s">
        <v>51</v>
      </c>
      <c r="C243" s="37" t="s">
        <v>195</v>
      </c>
      <c r="D243" s="37" t="s">
        <v>88</v>
      </c>
      <c r="E243" s="37">
        <v>4651.3999999999996</v>
      </c>
      <c r="G243" s="37">
        <v>0</v>
      </c>
      <c r="H243" s="60">
        <f t="shared" si="17"/>
        <v>4651.3999999999996</v>
      </c>
      <c r="I243" s="60">
        <f t="shared" si="18"/>
        <v>0</v>
      </c>
      <c r="J243" s="60">
        <f t="shared" si="19"/>
        <v>0</v>
      </c>
      <c r="K243" s="1" t="str">
        <f t="shared" si="20"/>
        <v>COM</v>
      </c>
      <c r="L243" s="2" t="str">
        <f t="shared" si="16"/>
        <v>02LNX00312</v>
      </c>
      <c r="M243" s="40" t="str">
        <f>INDEX(CODE!A:B,MATCH(L243,CODE!A:A,0),2)</f>
        <v>NOT USED</v>
      </c>
    </row>
    <row r="244" spans="1:13">
      <c r="A244" s="36">
        <v>201611</v>
      </c>
      <c r="B244" s="37" t="s">
        <v>51</v>
      </c>
      <c r="C244" s="37" t="s">
        <v>195</v>
      </c>
      <c r="D244" s="37" t="s">
        <v>40</v>
      </c>
      <c r="E244" s="37">
        <v>19502.47</v>
      </c>
      <c r="F244" s="37">
        <v>67</v>
      </c>
      <c r="G244" s="37">
        <v>200148</v>
      </c>
      <c r="H244" s="60">
        <f t="shared" si="17"/>
        <v>19502.47</v>
      </c>
      <c r="I244" s="60">
        <f t="shared" si="18"/>
        <v>67</v>
      </c>
      <c r="J244" s="60">
        <f t="shared" si="19"/>
        <v>200148</v>
      </c>
      <c r="K244" s="1" t="str">
        <f t="shared" si="20"/>
        <v>COM</v>
      </c>
      <c r="L244" s="2" t="str">
        <f t="shared" si="16"/>
        <v>02NMT24135</v>
      </c>
      <c r="M244" s="40" t="str">
        <f>INDEX(CODE!A:B,MATCH(L244,CODE!A:A,0),2)</f>
        <v>Separate - Small GS</v>
      </c>
    </row>
    <row r="245" spans="1:13">
      <c r="A245" s="36">
        <v>201611</v>
      </c>
      <c r="B245" s="37" t="s">
        <v>51</v>
      </c>
      <c r="C245" s="37" t="s">
        <v>195</v>
      </c>
      <c r="D245" s="37" t="s">
        <v>41</v>
      </c>
      <c r="E245" s="37">
        <v>65470.26</v>
      </c>
      <c r="F245" s="37">
        <v>12</v>
      </c>
      <c r="G245" s="37">
        <v>783480</v>
      </c>
      <c r="H245" s="60">
        <f t="shared" si="17"/>
        <v>65470.26</v>
      </c>
      <c r="I245" s="60">
        <f t="shared" si="18"/>
        <v>12</v>
      </c>
      <c r="J245" s="60">
        <f t="shared" si="19"/>
        <v>783480</v>
      </c>
      <c r="K245" s="1" t="str">
        <f t="shared" si="20"/>
        <v>COM</v>
      </c>
      <c r="L245" s="2" t="str">
        <f t="shared" si="16"/>
        <v>02NMT36135</v>
      </c>
      <c r="M245" s="40" t="str">
        <f>INDEX(CODE!A:B,MATCH(L245,CODE!A:A,0),2)</f>
        <v>Separate - Large GS</v>
      </c>
    </row>
    <row r="246" spans="1:13">
      <c r="A246" s="36">
        <v>201611</v>
      </c>
      <c r="B246" s="37" t="s">
        <v>51</v>
      </c>
      <c r="C246" s="37" t="s">
        <v>195</v>
      </c>
      <c r="D246" s="37" t="s">
        <v>42</v>
      </c>
      <c r="E246" s="37">
        <v>60557.16</v>
      </c>
      <c r="F246" s="37">
        <v>2</v>
      </c>
      <c r="G246" s="37">
        <v>800400</v>
      </c>
      <c r="H246" s="60">
        <f t="shared" si="17"/>
        <v>60557.16</v>
      </c>
      <c r="I246" s="60">
        <f t="shared" si="18"/>
        <v>2</v>
      </c>
      <c r="J246" s="60">
        <f t="shared" si="19"/>
        <v>800400</v>
      </c>
      <c r="K246" s="1" t="str">
        <f t="shared" si="20"/>
        <v>COM</v>
      </c>
      <c r="L246" s="2" t="str">
        <f t="shared" si="16"/>
        <v>02NMT48135</v>
      </c>
      <c r="M246" s="40" t="str">
        <f>INDEX(CODE!A:B,MATCH(L246,CODE!A:A,0),2)</f>
        <v>NOT USED</v>
      </c>
    </row>
    <row r="247" spans="1:13">
      <c r="A247" s="36">
        <v>201611</v>
      </c>
      <c r="B247" s="37" t="s">
        <v>51</v>
      </c>
      <c r="C247" s="37" t="s">
        <v>195</v>
      </c>
      <c r="D247" s="37" t="s">
        <v>56</v>
      </c>
      <c r="E247" s="37">
        <v>17850.66</v>
      </c>
      <c r="F247" s="37">
        <v>788</v>
      </c>
      <c r="G247" s="37">
        <v>124446</v>
      </c>
      <c r="H247" s="60">
        <f t="shared" si="17"/>
        <v>17850.66</v>
      </c>
      <c r="I247" s="60">
        <f t="shared" si="18"/>
        <v>788</v>
      </c>
      <c r="J247" s="60">
        <f t="shared" si="19"/>
        <v>124446</v>
      </c>
      <c r="K247" s="1" t="str">
        <f t="shared" si="20"/>
        <v>COM</v>
      </c>
      <c r="L247" s="2" t="str">
        <f t="shared" si="16"/>
        <v>02OALT015N</v>
      </c>
      <c r="M247" s="40" t="str">
        <f>INDEX(CODE!A:B,MATCH(L247,CODE!A:A,0),2)</f>
        <v>NOT USED</v>
      </c>
    </row>
    <row r="248" spans="1:13">
      <c r="A248" s="36">
        <v>201611</v>
      </c>
      <c r="B248" s="37" t="s">
        <v>51</v>
      </c>
      <c r="C248" s="37" t="s">
        <v>195</v>
      </c>
      <c r="D248" s="37" t="s">
        <v>43</v>
      </c>
      <c r="E248" s="37">
        <v>6753.79</v>
      </c>
      <c r="F248" s="37">
        <v>469</v>
      </c>
      <c r="G248" s="37">
        <v>42744</v>
      </c>
      <c r="H248" s="60">
        <f t="shared" si="17"/>
        <v>6753.79</v>
      </c>
      <c r="I248" s="60">
        <f t="shared" si="18"/>
        <v>469</v>
      </c>
      <c r="J248" s="60">
        <f t="shared" si="19"/>
        <v>42744</v>
      </c>
      <c r="K248" s="1" t="str">
        <f t="shared" si="20"/>
        <v>COM</v>
      </c>
      <c r="L248" s="2" t="str">
        <f t="shared" si="16"/>
        <v>02OALTB15N</v>
      </c>
      <c r="M248" s="40" t="str">
        <f>INDEX(CODE!A:B,MATCH(L248,CODE!A:A,0),2)</f>
        <v>NOT USED</v>
      </c>
    </row>
    <row r="249" spans="1:13">
      <c r="A249" s="36">
        <v>201611</v>
      </c>
      <c r="B249" s="37" t="s">
        <v>51</v>
      </c>
      <c r="C249" s="37" t="s">
        <v>195</v>
      </c>
      <c r="D249" s="37" t="s">
        <v>57</v>
      </c>
      <c r="E249" s="37">
        <v>2662.72</v>
      </c>
      <c r="F249" s="37">
        <v>28</v>
      </c>
      <c r="G249" s="37">
        <v>29011</v>
      </c>
      <c r="H249" s="60">
        <f t="shared" si="17"/>
        <v>2662.72</v>
      </c>
      <c r="I249" s="60">
        <f t="shared" si="18"/>
        <v>28</v>
      </c>
      <c r="J249" s="60">
        <f t="shared" si="19"/>
        <v>29011</v>
      </c>
      <c r="K249" s="1" t="str">
        <f t="shared" si="20"/>
        <v>COM</v>
      </c>
      <c r="L249" s="2" t="str">
        <f t="shared" si="16"/>
        <v>02RCFL0054</v>
      </c>
      <c r="M249" s="40" t="str">
        <f>INDEX(CODE!A:B,MATCH(L249,CODE!A:A,0),2)</f>
        <v>NOT USED</v>
      </c>
    </row>
    <row r="250" spans="1:13">
      <c r="A250" s="36">
        <v>201611</v>
      </c>
      <c r="B250" s="37" t="s">
        <v>51</v>
      </c>
      <c r="C250" s="37" t="s">
        <v>195</v>
      </c>
      <c r="D250" s="37" t="s">
        <v>211</v>
      </c>
      <c r="E250" s="37">
        <v>0</v>
      </c>
      <c r="G250" s="37">
        <v>0</v>
      </c>
      <c r="H250" s="60">
        <f t="shared" si="17"/>
        <v>0</v>
      </c>
      <c r="I250" s="60">
        <f t="shared" si="18"/>
        <v>0</v>
      </c>
      <c r="J250" s="60">
        <f t="shared" si="19"/>
        <v>0</v>
      </c>
      <c r="K250" s="1" t="str">
        <f t="shared" si="20"/>
        <v>COM</v>
      </c>
      <c r="L250" s="2" t="str">
        <f t="shared" si="16"/>
        <v>02RFNDCENT</v>
      </c>
      <c r="M250" s="40" t="str">
        <f>INDEX(CODE!A:B,MATCH(L250,CODE!A:A,0),2)</f>
        <v>NOT USED</v>
      </c>
    </row>
    <row r="251" spans="1:13">
      <c r="A251" s="36">
        <v>201611</v>
      </c>
      <c r="B251" s="37" t="s">
        <v>51</v>
      </c>
      <c r="C251" s="37" t="s">
        <v>195</v>
      </c>
      <c r="D251" s="37" t="s">
        <v>89</v>
      </c>
      <c r="E251" s="37">
        <v>436852.89</v>
      </c>
      <c r="F251" s="37">
        <v>0</v>
      </c>
      <c r="G251" s="37">
        <v>0</v>
      </c>
      <c r="H251" s="60">
        <f t="shared" si="17"/>
        <v>436852.89</v>
      </c>
      <c r="I251" s="60">
        <f t="shared" si="18"/>
        <v>0</v>
      </c>
      <c r="J251" s="60">
        <f t="shared" si="19"/>
        <v>0</v>
      </c>
      <c r="K251" s="1" t="str">
        <f t="shared" si="20"/>
        <v>COM</v>
      </c>
      <c r="L251" s="2" t="str">
        <f t="shared" si="16"/>
        <v>301270-DSM</v>
      </c>
      <c r="M251" s="40" t="str">
        <f>INDEX(CODE!A:B,MATCH(L251,CODE!A:A,0),2)</f>
        <v>NOT USED</v>
      </c>
    </row>
    <row r="252" spans="1:13">
      <c r="A252" s="36">
        <v>201611</v>
      </c>
      <c r="B252" s="37" t="s">
        <v>51</v>
      </c>
      <c r="C252" s="37" t="s">
        <v>195</v>
      </c>
      <c r="D252" s="37" t="s">
        <v>44</v>
      </c>
      <c r="E252" s="37">
        <v>618.94000000000005</v>
      </c>
      <c r="F252" s="37">
        <v>1</v>
      </c>
      <c r="G252" s="37">
        <v>0</v>
      </c>
      <c r="H252" s="60">
        <f t="shared" si="17"/>
        <v>618.94000000000005</v>
      </c>
      <c r="I252" s="60">
        <f t="shared" si="18"/>
        <v>1</v>
      </c>
      <c r="J252" s="60">
        <f t="shared" si="19"/>
        <v>0</v>
      </c>
      <c r="K252" s="1" t="str">
        <f t="shared" si="20"/>
        <v>COM</v>
      </c>
      <c r="L252" s="2" t="str">
        <f t="shared" si="16"/>
        <v>301280-BLU</v>
      </c>
      <c r="M252" s="40" t="str">
        <f>INDEX(CODE!A:B,MATCH(L252,CODE!A:A,0),2)</f>
        <v>NOT USED</v>
      </c>
    </row>
    <row r="253" spans="1:13">
      <c r="A253" s="36">
        <v>201611</v>
      </c>
      <c r="B253" s="37" t="s">
        <v>51</v>
      </c>
      <c r="C253" s="37" t="s">
        <v>195</v>
      </c>
      <c r="D253" s="37" t="s">
        <v>90</v>
      </c>
      <c r="F253" s="37">
        <v>0</v>
      </c>
      <c r="H253" s="60">
        <f t="shared" si="17"/>
        <v>0</v>
      </c>
      <c r="I253" s="60">
        <f t="shared" si="18"/>
        <v>0</v>
      </c>
      <c r="J253" s="60">
        <f t="shared" si="19"/>
        <v>0</v>
      </c>
      <c r="K253" s="1" t="str">
        <f t="shared" si="20"/>
        <v>COM</v>
      </c>
      <c r="L253" s="2" t="str">
        <f t="shared" si="16"/>
        <v>CUSTOMER C</v>
      </c>
      <c r="M253" s="40" t="str">
        <f>INDEX(CODE!A:B,MATCH(L253,CODE!A:A,0),2)</f>
        <v>NOT USED</v>
      </c>
    </row>
    <row r="254" spans="1:13">
      <c r="A254" s="36">
        <v>201611</v>
      </c>
      <c r="B254" s="37" t="s">
        <v>51</v>
      </c>
      <c r="C254" s="37" t="s">
        <v>195</v>
      </c>
      <c r="D254" s="37" t="s">
        <v>92</v>
      </c>
      <c r="E254" s="37">
        <v>-772274.89</v>
      </c>
      <c r="F254" s="37">
        <v>0</v>
      </c>
      <c r="G254" s="37">
        <v>0</v>
      </c>
      <c r="H254" s="60">
        <f t="shared" si="17"/>
        <v>-772274.89</v>
      </c>
      <c r="I254" s="60">
        <f t="shared" si="18"/>
        <v>0</v>
      </c>
      <c r="J254" s="60">
        <f t="shared" si="19"/>
        <v>0</v>
      </c>
      <c r="K254" s="1" t="str">
        <f t="shared" si="20"/>
        <v>COM</v>
      </c>
      <c r="L254" s="2" t="str">
        <f t="shared" si="16"/>
        <v>REVENUE_AC</v>
      </c>
      <c r="M254" s="40" t="str">
        <f>INDEX(CODE!A:B,MATCH(L254,CODE!A:A,0),2)</f>
        <v>NOT USED</v>
      </c>
    </row>
    <row r="255" spans="1:13">
      <c r="A255" s="36">
        <v>201611</v>
      </c>
      <c r="B255" s="37" t="s">
        <v>51</v>
      </c>
      <c r="C255" s="37" t="s">
        <v>195</v>
      </c>
      <c r="D255" s="37" t="s">
        <v>104</v>
      </c>
      <c r="E255" s="37">
        <v>70145.25</v>
      </c>
      <c r="F255" s="37">
        <v>0</v>
      </c>
      <c r="G255" s="37">
        <v>0</v>
      </c>
      <c r="H255" s="60">
        <f t="shared" si="17"/>
        <v>70145.25</v>
      </c>
      <c r="I255" s="60">
        <f t="shared" si="18"/>
        <v>0</v>
      </c>
      <c r="J255" s="60">
        <f t="shared" si="19"/>
        <v>0</v>
      </c>
      <c r="K255" s="1" t="str">
        <f t="shared" si="20"/>
        <v>COM</v>
      </c>
      <c r="L255" s="2" t="str">
        <f t="shared" si="16"/>
        <v>REVENUE AD</v>
      </c>
      <c r="M255" s="40" t="str">
        <f>INDEX(CODE!A:B,MATCH(L255,CODE!A:A,0),2)</f>
        <v>NOT USED</v>
      </c>
    </row>
    <row r="256" spans="1:13">
      <c r="A256" s="36">
        <v>201611</v>
      </c>
      <c r="B256" s="37" t="s">
        <v>51</v>
      </c>
      <c r="C256" s="37" t="s">
        <v>196</v>
      </c>
      <c r="D256" s="37" t="s">
        <v>197</v>
      </c>
      <c r="E256" s="37">
        <v>1017000</v>
      </c>
      <c r="F256" s="37">
        <v>0</v>
      </c>
      <c r="G256" s="37">
        <v>11730000</v>
      </c>
      <c r="H256" s="60">
        <f t="shared" si="17"/>
        <v>0</v>
      </c>
      <c r="I256" s="60">
        <f t="shared" si="18"/>
        <v>0</v>
      </c>
      <c r="J256" s="60">
        <f t="shared" si="19"/>
        <v>0</v>
      </c>
      <c r="K256" s="1" t="str">
        <f t="shared" si="20"/>
        <v>COM</v>
      </c>
      <c r="L256" s="2" t="str">
        <f t="shared" si="16"/>
        <v>UNBILLED R</v>
      </c>
      <c r="M256" s="40" t="str">
        <f>INDEX(CODE!A:B,MATCH(L256,CODE!A:A,0),2)</f>
        <v>NOT USED</v>
      </c>
    </row>
    <row r="257" spans="1:13">
      <c r="A257" s="36">
        <v>201611</v>
      </c>
      <c r="B257" s="37" t="s">
        <v>58</v>
      </c>
      <c r="C257" s="37" t="s">
        <v>186</v>
      </c>
      <c r="D257" s="37" t="s">
        <v>187</v>
      </c>
      <c r="E257" s="37">
        <v>-399.65</v>
      </c>
      <c r="F257" s="37">
        <v>45</v>
      </c>
      <c r="G257" s="37">
        <v>53497</v>
      </c>
      <c r="H257" s="60">
        <f t="shared" si="17"/>
        <v>0</v>
      </c>
      <c r="I257" s="60">
        <f t="shared" si="18"/>
        <v>0</v>
      </c>
      <c r="J257" s="60">
        <f t="shared" si="19"/>
        <v>0</v>
      </c>
      <c r="K257" s="1" t="str">
        <f t="shared" si="20"/>
        <v>IND</v>
      </c>
      <c r="L257" s="2" t="str">
        <f t="shared" si="16"/>
        <v>02GNSB0024</v>
      </c>
      <c r="M257" s="40" t="str">
        <f>INDEX(CODE!A:B,MATCH(L257,CODE!A:A,0),2)</f>
        <v>Separate - Small GS</v>
      </c>
    </row>
    <row r="258" spans="1:13">
      <c r="A258" s="36">
        <v>201611</v>
      </c>
      <c r="B258" s="37" t="s">
        <v>58</v>
      </c>
      <c r="C258" s="37" t="s">
        <v>186</v>
      </c>
      <c r="D258" s="37" t="s">
        <v>189</v>
      </c>
      <c r="E258" s="37">
        <v>-0.41</v>
      </c>
      <c r="F258" s="37">
        <v>1</v>
      </c>
      <c r="G258" s="37">
        <v>55</v>
      </c>
      <c r="H258" s="60">
        <f t="shared" si="17"/>
        <v>0</v>
      </c>
      <c r="I258" s="60">
        <f t="shared" si="18"/>
        <v>0</v>
      </c>
      <c r="J258" s="60">
        <f t="shared" si="19"/>
        <v>0</v>
      </c>
      <c r="K258" s="1" t="str">
        <f t="shared" si="20"/>
        <v>IND</v>
      </c>
      <c r="L258" s="2" t="str">
        <f t="shared" ref="L258:L321" si="21">LEFT(D258,10)</f>
        <v>02GNSB24FP</v>
      </c>
      <c r="M258" s="40" t="str">
        <f>INDEX(CODE!A:B,MATCH(L258,CODE!A:A,0),2)</f>
        <v>Separate - Small GS</v>
      </c>
    </row>
    <row r="259" spans="1:13">
      <c r="A259" s="36">
        <v>201611</v>
      </c>
      <c r="B259" s="37" t="s">
        <v>58</v>
      </c>
      <c r="C259" s="37" t="s">
        <v>186</v>
      </c>
      <c r="D259" s="37" t="s">
        <v>190</v>
      </c>
      <c r="E259" s="37">
        <v>-463.74</v>
      </c>
      <c r="F259" s="37">
        <v>10</v>
      </c>
      <c r="G259" s="37">
        <v>62080</v>
      </c>
      <c r="H259" s="60">
        <f t="shared" ref="H259:H322" si="22">IF($C259="R",E259,0)</f>
        <v>0</v>
      </c>
      <c r="I259" s="60">
        <f t="shared" ref="I259:I322" si="23">IF($C259="R",F259,0)</f>
        <v>0</v>
      </c>
      <c r="J259" s="60">
        <f t="shared" ref="J259:J322" si="24">IF($C259="R",G259,0)</f>
        <v>0</v>
      </c>
      <c r="K259" s="1" t="str">
        <f t="shared" ref="K259:K322" si="25">IF(LEFT(B259,3)="IRR","IRG",LEFT(B259,3))</f>
        <v>IND</v>
      </c>
      <c r="L259" s="2" t="str">
        <f t="shared" si="21"/>
        <v>02LGSB0036</v>
      </c>
      <c r="M259" s="40" t="str">
        <f>INDEX(CODE!A:B,MATCH(L259,CODE!A:A,0),2)</f>
        <v>Separate - Large GS</v>
      </c>
    </row>
    <row r="260" spans="1:13">
      <c r="A260" s="36">
        <v>201611</v>
      </c>
      <c r="B260" s="37" t="s">
        <v>58</v>
      </c>
      <c r="C260" s="37" t="s">
        <v>186</v>
      </c>
      <c r="D260" s="37" t="s">
        <v>192</v>
      </c>
      <c r="E260" s="37">
        <v>-16.63</v>
      </c>
      <c r="G260" s="37">
        <v>2225</v>
      </c>
      <c r="H260" s="60">
        <f t="shared" si="22"/>
        <v>0</v>
      </c>
      <c r="I260" s="60">
        <f t="shared" si="23"/>
        <v>0</v>
      </c>
      <c r="J260" s="60">
        <f t="shared" si="24"/>
        <v>0</v>
      </c>
      <c r="K260" s="1" t="str">
        <f t="shared" si="25"/>
        <v>IND</v>
      </c>
      <c r="L260" s="2" t="str">
        <f t="shared" si="21"/>
        <v>02OALTB15N</v>
      </c>
      <c r="M260" s="40" t="str">
        <f>INDEX(CODE!A:B,MATCH(L260,CODE!A:A,0),2)</f>
        <v>NOT USED</v>
      </c>
    </row>
    <row r="261" spans="1:13">
      <c r="A261" s="36">
        <v>201611</v>
      </c>
      <c r="B261" s="37" t="s">
        <v>58</v>
      </c>
      <c r="C261" s="37" t="s">
        <v>186</v>
      </c>
      <c r="D261" s="37" t="s">
        <v>193</v>
      </c>
      <c r="E261" s="37">
        <v>-98.92</v>
      </c>
      <c r="F261" s="37">
        <v>0</v>
      </c>
      <c r="G261" s="37">
        <v>0</v>
      </c>
      <c r="H261" s="60">
        <f t="shared" si="22"/>
        <v>0</v>
      </c>
      <c r="I261" s="60">
        <f t="shared" si="23"/>
        <v>0</v>
      </c>
      <c r="J261" s="60">
        <f t="shared" si="24"/>
        <v>0</v>
      </c>
      <c r="K261" s="1" t="str">
        <f t="shared" si="25"/>
        <v>IND</v>
      </c>
      <c r="L261" s="2" t="str">
        <f t="shared" si="21"/>
        <v>BPA BALANC</v>
      </c>
      <c r="M261" s="40" t="str">
        <f>INDEX(CODE!A:B,MATCH(L261,CODE!A:A,0),2)</f>
        <v>NOT USED</v>
      </c>
    </row>
    <row r="262" spans="1:13">
      <c r="A262" s="36">
        <v>201611</v>
      </c>
      <c r="B262" s="37" t="s">
        <v>58</v>
      </c>
      <c r="C262" s="37" t="s">
        <v>186</v>
      </c>
      <c r="D262" s="37" t="s">
        <v>194</v>
      </c>
      <c r="F262" s="37">
        <v>0</v>
      </c>
      <c r="H262" s="60">
        <f t="shared" si="22"/>
        <v>0</v>
      </c>
      <c r="I262" s="60">
        <f t="shared" si="23"/>
        <v>0</v>
      </c>
      <c r="J262" s="60">
        <f t="shared" si="24"/>
        <v>0</v>
      </c>
      <c r="K262" s="1" t="str">
        <f t="shared" si="25"/>
        <v>IND</v>
      </c>
      <c r="L262" s="2" t="str">
        <f t="shared" si="21"/>
        <v>CUSTOMER C</v>
      </c>
      <c r="M262" s="40" t="str">
        <f>INDEX(CODE!A:B,MATCH(L262,CODE!A:A,0),2)</f>
        <v>NOT USED</v>
      </c>
    </row>
    <row r="263" spans="1:13">
      <c r="A263" s="36">
        <v>201611</v>
      </c>
      <c r="B263" s="37" t="s">
        <v>58</v>
      </c>
      <c r="C263" s="37" t="s">
        <v>195</v>
      </c>
      <c r="D263" s="37" t="s">
        <v>36</v>
      </c>
      <c r="E263" s="37">
        <v>6489.88</v>
      </c>
      <c r="F263" s="37">
        <v>45</v>
      </c>
      <c r="G263" s="37">
        <v>53497</v>
      </c>
      <c r="H263" s="60">
        <f t="shared" si="22"/>
        <v>6489.88</v>
      </c>
      <c r="I263" s="60">
        <f t="shared" si="23"/>
        <v>45</v>
      </c>
      <c r="J263" s="60">
        <f t="shared" si="24"/>
        <v>53497</v>
      </c>
      <c r="K263" s="1" t="str">
        <f t="shared" si="25"/>
        <v>IND</v>
      </c>
      <c r="L263" s="2" t="str">
        <f t="shared" si="21"/>
        <v>02GNSB0024</v>
      </c>
      <c r="M263" s="40" t="str">
        <f>INDEX(CODE!A:B,MATCH(L263,CODE!A:A,0),2)</f>
        <v>Separate - Small GS</v>
      </c>
    </row>
    <row r="264" spans="1:13">
      <c r="A264" s="36">
        <v>201611</v>
      </c>
      <c r="B264" s="37" t="s">
        <v>58</v>
      </c>
      <c r="C264" s="37" t="s">
        <v>195</v>
      </c>
      <c r="D264" s="37" t="s">
        <v>38</v>
      </c>
      <c r="E264" s="37">
        <v>685.01</v>
      </c>
      <c r="F264" s="37">
        <v>1</v>
      </c>
      <c r="G264" s="37">
        <v>55</v>
      </c>
      <c r="H264" s="60">
        <f t="shared" si="22"/>
        <v>685.01</v>
      </c>
      <c r="I264" s="60">
        <f t="shared" si="23"/>
        <v>1</v>
      </c>
      <c r="J264" s="60">
        <f t="shared" si="24"/>
        <v>55</v>
      </c>
      <c r="K264" s="1" t="str">
        <f t="shared" si="25"/>
        <v>IND</v>
      </c>
      <c r="L264" s="2" t="str">
        <f t="shared" si="21"/>
        <v>02GNSB24FP</v>
      </c>
      <c r="M264" s="40" t="str">
        <f>INDEX(CODE!A:B,MATCH(L264,CODE!A:A,0),2)</f>
        <v>Separate - Small GS</v>
      </c>
    </row>
    <row r="265" spans="1:13">
      <c r="A265" s="36">
        <v>201611</v>
      </c>
      <c r="B265" s="37" t="s">
        <v>58</v>
      </c>
      <c r="C265" s="37" t="s">
        <v>195</v>
      </c>
      <c r="D265" s="37" t="s">
        <v>52</v>
      </c>
      <c r="E265" s="37">
        <v>118142.03</v>
      </c>
      <c r="F265" s="37">
        <v>329</v>
      </c>
      <c r="G265" s="37">
        <v>1237424</v>
      </c>
      <c r="H265" s="60">
        <f t="shared" si="22"/>
        <v>118142.03</v>
      </c>
      <c r="I265" s="60">
        <f t="shared" si="23"/>
        <v>329</v>
      </c>
      <c r="J265" s="60">
        <f t="shared" si="24"/>
        <v>1237424</v>
      </c>
      <c r="K265" s="1" t="str">
        <f t="shared" si="25"/>
        <v>IND</v>
      </c>
      <c r="L265" s="2" t="str">
        <f t="shared" si="21"/>
        <v>02GNSV0024</v>
      </c>
      <c r="M265" s="40" t="str">
        <f>INDEX(CODE!A:B,MATCH(L265,CODE!A:A,0),2)</f>
        <v>Separate - Small GS</v>
      </c>
    </row>
    <row r="266" spans="1:13">
      <c r="A266" s="36">
        <v>201611</v>
      </c>
      <c r="B266" s="37" t="s">
        <v>58</v>
      </c>
      <c r="C266" s="37" t="s">
        <v>195</v>
      </c>
      <c r="D266" s="37" t="s">
        <v>53</v>
      </c>
      <c r="E266" s="37">
        <v>724.49</v>
      </c>
      <c r="F266" s="37">
        <v>4</v>
      </c>
      <c r="G266" s="37">
        <v>2776</v>
      </c>
      <c r="H266" s="60">
        <f t="shared" si="22"/>
        <v>724.49</v>
      </c>
      <c r="I266" s="60">
        <f t="shared" si="23"/>
        <v>4</v>
      </c>
      <c r="J266" s="60">
        <f t="shared" si="24"/>
        <v>2776</v>
      </c>
      <c r="K266" s="1" t="str">
        <f t="shared" si="25"/>
        <v>IND</v>
      </c>
      <c r="L266" s="2" t="str">
        <f t="shared" si="21"/>
        <v>02GNSV024F</v>
      </c>
      <c r="M266" s="40" t="str">
        <f>INDEX(CODE!A:B,MATCH(L266,CODE!A:A,0),2)</f>
        <v>Separate - Small GS</v>
      </c>
    </row>
    <row r="267" spans="1:13">
      <c r="A267" s="36">
        <v>201611</v>
      </c>
      <c r="B267" s="37" t="s">
        <v>58</v>
      </c>
      <c r="C267" s="37" t="s">
        <v>195</v>
      </c>
      <c r="D267" s="37" t="s">
        <v>39</v>
      </c>
      <c r="E267" s="37">
        <v>11531.8</v>
      </c>
      <c r="F267" s="37">
        <v>10</v>
      </c>
      <c r="G267" s="37">
        <v>62080</v>
      </c>
      <c r="H267" s="60">
        <f t="shared" si="22"/>
        <v>11531.8</v>
      </c>
      <c r="I267" s="60">
        <f t="shared" si="23"/>
        <v>10</v>
      </c>
      <c r="J267" s="60">
        <f t="shared" si="24"/>
        <v>62080</v>
      </c>
      <c r="K267" s="1" t="str">
        <f t="shared" si="25"/>
        <v>IND</v>
      </c>
      <c r="L267" s="2" t="str">
        <f t="shared" si="21"/>
        <v>02LGSB0036</v>
      </c>
      <c r="M267" s="40" t="str">
        <f>INDEX(CODE!A:B,MATCH(L267,CODE!A:A,0),2)</f>
        <v>Separate - Large GS</v>
      </c>
    </row>
    <row r="268" spans="1:13">
      <c r="A268" s="36">
        <v>201611</v>
      </c>
      <c r="B268" s="37" t="s">
        <v>58</v>
      </c>
      <c r="C268" s="37" t="s">
        <v>195</v>
      </c>
      <c r="D268" s="37" t="s">
        <v>54</v>
      </c>
      <c r="E268" s="37">
        <v>776861.3</v>
      </c>
      <c r="F268" s="37">
        <v>99</v>
      </c>
      <c r="G268" s="37">
        <v>9574100</v>
      </c>
      <c r="H268" s="60">
        <f t="shared" si="22"/>
        <v>776861.3</v>
      </c>
      <c r="I268" s="60">
        <f t="shared" si="23"/>
        <v>99</v>
      </c>
      <c r="J268" s="60">
        <f t="shared" si="24"/>
        <v>9574100</v>
      </c>
      <c r="K268" s="1" t="str">
        <f t="shared" si="25"/>
        <v>IND</v>
      </c>
      <c r="L268" s="2" t="str">
        <f t="shared" si="21"/>
        <v>02LGSV0036</v>
      </c>
      <c r="M268" s="40" t="str">
        <f>INDEX(CODE!A:B,MATCH(L268,CODE!A:A,0),2)</f>
        <v>Separate - Large GS</v>
      </c>
    </row>
    <row r="269" spans="1:13">
      <c r="A269" s="36">
        <v>201611</v>
      </c>
      <c r="B269" s="37" t="s">
        <v>58</v>
      </c>
      <c r="C269" s="37" t="s">
        <v>195</v>
      </c>
      <c r="D269" s="37" t="s">
        <v>55</v>
      </c>
      <c r="E269" s="37">
        <v>3832847.51</v>
      </c>
      <c r="F269" s="37">
        <v>31</v>
      </c>
      <c r="G269" s="37">
        <v>59124700</v>
      </c>
      <c r="H269" s="60">
        <f t="shared" si="22"/>
        <v>3832847.51</v>
      </c>
      <c r="I269" s="60">
        <f t="shared" si="23"/>
        <v>31</v>
      </c>
      <c r="J269" s="60">
        <f t="shared" si="24"/>
        <v>59124700</v>
      </c>
      <c r="K269" s="1" t="str">
        <f t="shared" si="25"/>
        <v>IND</v>
      </c>
      <c r="L269" s="2" t="str">
        <f t="shared" si="21"/>
        <v>02LGSV048T</v>
      </c>
      <c r="M269" s="40" t="str">
        <f>INDEX(CODE!A:B,MATCH(L269,CODE!A:A,0),2)</f>
        <v>NOT USED</v>
      </c>
    </row>
    <row r="270" spans="1:13">
      <c r="A270" s="36">
        <v>201611</v>
      </c>
      <c r="B270" s="37" t="s">
        <v>58</v>
      </c>
      <c r="C270" s="37" t="s">
        <v>195</v>
      </c>
      <c r="D270" s="37" t="s">
        <v>56</v>
      </c>
      <c r="E270" s="37">
        <v>1090.93</v>
      </c>
      <c r="F270" s="37">
        <v>38</v>
      </c>
      <c r="G270" s="37">
        <v>8107</v>
      </c>
      <c r="H270" s="60">
        <f t="shared" si="22"/>
        <v>1090.93</v>
      </c>
      <c r="I270" s="60">
        <f t="shared" si="23"/>
        <v>38</v>
      </c>
      <c r="J270" s="60">
        <f t="shared" si="24"/>
        <v>8107</v>
      </c>
      <c r="K270" s="1" t="str">
        <f t="shared" si="25"/>
        <v>IND</v>
      </c>
      <c r="L270" s="2" t="str">
        <f t="shared" si="21"/>
        <v>02OALT015N</v>
      </c>
      <c r="M270" s="40" t="str">
        <f>INDEX(CODE!A:B,MATCH(L270,CODE!A:A,0),2)</f>
        <v>NOT USED</v>
      </c>
    </row>
    <row r="271" spans="1:13">
      <c r="A271" s="36">
        <v>201611</v>
      </c>
      <c r="B271" s="37" t="s">
        <v>58</v>
      </c>
      <c r="C271" s="37" t="s">
        <v>195</v>
      </c>
      <c r="D271" s="37" t="s">
        <v>43</v>
      </c>
      <c r="E271" s="37">
        <v>341.38</v>
      </c>
      <c r="F271" s="37">
        <v>14</v>
      </c>
      <c r="G271" s="37">
        <v>2225</v>
      </c>
      <c r="H271" s="60">
        <f t="shared" si="22"/>
        <v>341.38</v>
      </c>
      <c r="I271" s="60">
        <f t="shared" si="23"/>
        <v>14</v>
      </c>
      <c r="J271" s="60">
        <f t="shared" si="24"/>
        <v>2225</v>
      </c>
      <c r="K271" s="1" t="str">
        <f t="shared" si="25"/>
        <v>IND</v>
      </c>
      <c r="L271" s="2" t="str">
        <f t="shared" si="21"/>
        <v>02OALTB15N</v>
      </c>
      <c r="M271" s="40" t="str">
        <f>INDEX(CODE!A:B,MATCH(L271,CODE!A:A,0),2)</f>
        <v>NOT USED</v>
      </c>
    </row>
    <row r="272" spans="1:13">
      <c r="A272" s="36">
        <v>201611</v>
      </c>
      <c r="B272" s="37" t="s">
        <v>58</v>
      </c>
      <c r="C272" s="37" t="s">
        <v>195</v>
      </c>
      <c r="D272" s="37" t="s">
        <v>59</v>
      </c>
      <c r="E272" s="37">
        <v>22496.22</v>
      </c>
      <c r="F272" s="37">
        <v>1</v>
      </c>
      <c r="G272" s="37">
        <v>107000</v>
      </c>
      <c r="H272" s="60">
        <f t="shared" si="22"/>
        <v>22496.22</v>
      </c>
      <c r="I272" s="60">
        <f t="shared" si="23"/>
        <v>1</v>
      </c>
      <c r="J272" s="60">
        <f t="shared" si="24"/>
        <v>107000</v>
      </c>
      <c r="K272" s="1" t="str">
        <f t="shared" si="25"/>
        <v>IND</v>
      </c>
      <c r="L272" s="2" t="str">
        <f t="shared" si="21"/>
        <v>02PRSV47TM</v>
      </c>
      <c r="M272" s="40" t="str">
        <f>INDEX(CODE!A:B,MATCH(L272,CODE!A:A,0),2)</f>
        <v>NOT USED</v>
      </c>
    </row>
    <row r="273" spans="1:13">
      <c r="A273" s="36">
        <v>201611</v>
      </c>
      <c r="B273" s="37" t="s">
        <v>58</v>
      </c>
      <c r="C273" s="37" t="s">
        <v>195</v>
      </c>
      <c r="D273" s="37" t="s">
        <v>94</v>
      </c>
      <c r="E273" s="37">
        <v>180523.24</v>
      </c>
      <c r="F273" s="37">
        <v>0</v>
      </c>
      <c r="G273" s="37">
        <v>0</v>
      </c>
      <c r="H273" s="60">
        <f t="shared" si="22"/>
        <v>180523.24</v>
      </c>
      <c r="I273" s="60">
        <f t="shared" si="23"/>
        <v>0</v>
      </c>
      <c r="J273" s="60">
        <f t="shared" si="24"/>
        <v>0</v>
      </c>
      <c r="K273" s="1" t="str">
        <f t="shared" si="25"/>
        <v>IND</v>
      </c>
      <c r="L273" s="2" t="str">
        <f t="shared" si="21"/>
        <v>301370-DSM</v>
      </c>
      <c r="M273" s="40" t="str">
        <f>INDEX(CODE!A:B,MATCH(L273,CODE!A:A,0),2)</f>
        <v>NOT USED</v>
      </c>
    </row>
    <row r="274" spans="1:13">
      <c r="A274" s="36">
        <v>201611</v>
      </c>
      <c r="B274" s="37" t="s">
        <v>58</v>
      </c>
      <c r="C274" s="37" t="s">
        <v>195</v>
      </c>
      <c r="D274" s="37" t="s">
        <v>90</v>
      </c>
      <c r="F274" s="37">
        <v>0</v>
      </c>
      <c r="H274" s="60">
        <f t="shared" si="22"/>
        <v>0</v>
      </c>
      <c r="I274" s="60">
        <f t="shared" si="23"/>
        <v>0</v>
      </c>
      <c r="J274" s="60">
        <f t="shared" si="24"/>
        <v>0</v>
      </c>
      <c r="K274" s="1" t="str">
        <f t="shared" si="25"/>
        <v>IND</v>
      </c>
      <c r="L274" s="2" t="str">
        <f t="shared" si="21"/>
        <v>CUSTOMER C</v>
      </c>
      <c r="M274" s="40" t="str">
        <f>INDEX(CODE!A:B,MATCH(L274,CODE!A:A,0),2)</f>
        <v>NOT USED</v>
      </c>
    </row>
    <row r="275" spans="1:13">
      <c r="A275" s="36">
        <v>201611</v>
      </c>
      <c r="B275" s="37" t="s">
        <v>58</v>
      </c>
      <c r="C275" s="37" t="s">
        <v>195</v>
      </c>
      <c r="D275" s="37" t="s">
        <v>92</v>
      </c>
      <c r="E275" s="37">
        <v>-325343.32</v>
      </c>
      <c r="F275" s="37">
        <v>0</v>
      </c>
      <c r="G275" s="37">
        <v>0</v>
      </c>
      <c r="H275" s="60">
        <f t="shared" si="22"/>
        <v>-325343.32</v>
      </c>
      <c r="I275" s="60">
        <f t="shared" si="23"/>
        <v>0</v>
      </c>
      <c r="J275" s="60">
        <f t="shared" si="24"/>
        <v>0</v>
      </c>
      <c r="K275" s="1" t="str">
        <f t="shared" si="25"/>
        <v>IND</v>
      </c>
      <c r="L275" s="2" t="str">
        <f t="shared" si="21"/>
        <v>REVENUE_AC</v>
      </c>
      <c r="M275" s="40" t="str">
        <f>INDEX(CODE!A:B,MATCH(L275,CODE!A:A,0),2)</f>
        <v>NOT USED</v>
      </c>
    </row>
    <row r="276" spans="1:13">
      <c r="A276" s="36">
        <v>201611</v>
      </c>
      <c r="B276" s="37" t="s">
        <v>58</v>
      </c>
      <c r="C276" s="37" t="s">
        <v>195</v>
      </c>
      <c r="D276" s="37" t="s">
        <v>104</v>
      </c>
      <c r="E276" s="37">
        <v>37408.269999999997</v>
      </c>
      <c r="F276" s="37">
        <v>0</v>
      </c>
      <c r="G276" s="37">
        <v>0</v>
      </c>
      <c r="H276" s="60">
        <f t="shared" si="22"/>
        <v>37408.269999999997</v>
      </c>
      <c r="I276" s="60">
        <f t="shared" si="23"/>
        <v>0</v>
      </c>
      <c r="J276" s="60">
        <f t="shared" si="24"/>
        <v>0</v>
      </c>
      <c r="K276" s="1" t="str">
        <f t="shared" si="25"/>
        <v>IND</v>
      </c>
      <c r="L276" s="2" t="str">
        <f t="shared" si="21"/>
        <v>REVENUE AD</v>
      </c>
      <c r="M276" s="40" t="str">
        <f>INDEX(CODE!A:B,MATCH(L276,CODE!A:A,0),2)</f>
        <v>NOT USED</v>
      </c>
    </row>
    <row r="277" spans="1:13">
      <c r="A277" s="36">
        <v>201611</v>
      </c>
      <c r="B277" s="37" t="s">
        <v>58</v>
      </c>
      <c r="C277" s="37" t="s">
        <v>196</v>
      </c>
      <c r="D277" s="37" t="s">
        <v>197</v>
      </c>
      <c r="E277" s="37">
        <v>206000</v>
      </c>
      <c r="F277" s="37">
        <v>0</v>
      </c>
      <c r="G277" s="37">
        <v>4758000</v>
      </c>
      <c r="H277" s="60">
        <f t="shared" si="22"/>
        <v>0</v>
      </c>
      <c r="I277" s="60">
        <f t="shared" si="23"/>
        <v>0</v>
      </c>
      <c r="J277" s="60">
        <f t="shared" si="24"/>
        <v>0</v>
      </c>
      <c r="K277" s="1" t="str">
        <f t="shared" si="25"/>
        <v>IND</v>
      </c>
      <c r="L277" s="2" t="str">
        <f t="shared" si="21"/>
        <v>UNBILLED R</v>
      </c>
      <c r="M277" s="40" t="str">
        <f>INDEX(CODE!A:B,MATCH(L277,CODE!A:A,0),2)</f>
        <v>NOT USED</v>
      </c>
    </row>
    <row r="278" spans="1:13">
      <c r="A278" s="36">
        <v>201611</v>
      </c>
      <c r="B278" s="37" t="s">
        <v>60</v>
      </c>
      <c r="C278" s="37" t="s">
        <v>186</v>
      </c>
      <c r="D278" s="37" t="s">
        <v>61</v>
      </c>
      <c r="E278" s="37">
        <v>-38071.74</v>
      </c>
      <c r="F278" s="37">
        <v>3136</v>
      </c>
      <c r="G278" s="37">
        <v>5096664</v>
      </c>
      <c r="H278" s="60">
        <f t="shared" si="22"/>
        <v>0</v>
      </c>
      <c r="I278" s="60">
        <f t="shared" si="23"/>
        <v>0</v>
      </c>
      <c r="J278" s="60">
        <f t="shared" si="24"/>
        <v>0</v>
      </c>
      <c r="K278" s="1" t="str">
        <f t="shared" si="25"/>
        <v>IRG</v>
      </c>
      <c r="L278" s="2" t="str">
        <f t="shared" si="21"/>
        <v>02APSV0040</v>
      </c>
      <c r="M278" s="40" t="str">
        <f>INDEX(CODE!A:B,MATCH(L278,CODE!A:A,0),2)</f>
        <v>Separate - APS</v>
      </c>
    </row>
    <row r="279" spans="1:13">
      <c r="A279" s="36">
        <v>201611</v>
      </c>
      <c r="B279" s="37" t="s">
        <v>60</v>
      </c>
      <c r="C279" s="37" t="s">
        <v>186</v>
      </c>
      <c r="D279" s="37" t="s">
        <v>198</v>
      </c>
      <c r="E279" s="37">
        <v>6299.34</v>
      </c>
      <c r="G279" s="37">
        <v>-843284</v>
      </c>
      <c r="H279" s="60">
        <f t="shared" si="22"/>
        <v>0</v>
      </c>
      <c r="I279" s="60">
        <f t="shared" si="23"/>
        <v>0</v>
      </c>
      <c r="J279" s="60">
        <f t="shared" si="24"/>
        <v>0</v>
      </c>
      <c r="K279" s="1" t="str">
        <f t="shared" si="25"/>
        <v>IRG</v>
      </c>
      <c r="L279" s="2" t="str">
        <f t="shared" si="21"/>
        <v>02BPADEBIT</v>
      </c>
      <c r="M279" s="40" t="str">
        <f>INDEX(CODE!A:B,MATCH(L279,CODE!A:A,0),2)</f>
        <v>NOT USED</v>
      </c>
    </row>
    <row r="280" spans="1:13">
      <c r="A280" s="36">
        <v>201611</v>
      </c>
      <c r="B280" s="37" t="s">
        <v>60</v>
      </c>
      <c r="C280" s="37" t="s">
        <v>186</v>
      </c>
      <c r="D280" s="37" t="s">
        <v>199</v>
      </c>
      <c r="E280" s="37">
        <v>-17.989999999999998</v>
      </c>
      <c r="F280" s="37">
        <v>9</v>
      </c>
      <c r="G280" s="37">
        <v>2408</v>
      </c>
      <c r="H280" s="60">
        <f t="shared" si="22"/>
        <v>0</v>
      </c>
      <c r="I280" s="60">
        <f t="shared" si="23"/>
        <v>0</v>
      </c>
      <c r="J280" s="60">
        <f t="shared" si="24"/>
        <v>0</v>
      </c>
      <c r="K280" s="1" t="str">
        <f t="shared" si="25"/>
        <v>IRG</v>
      </c>
      <c r="L280" s="2" t="str">
        <f t="shared" si="21"/>
        <v>02NMT40135</v>
      </c>
      <c r="M280" s="40" t="str">
        <f>INDEX(CODE!A:B,MATCH(L280,CODE!A:A,0),2)</f>
        <v>Separate - APS</v>
      </c>
    </row>
    <row r="281" spans="1:13">
      <c r="A281" s="36">
        <v>201611</v>
      </c>
      <c r="B281" s="37" t="s">
        <v>60</v>
      </c>
      <c r="C281" s="37" t="s">
        <v>186</v>
      </c>
      <c r="D281" s="37" t="s">
        <v>200</v>
      </c>
      <c r="F281" s="37">
        <v>0</v>
      </c>
      <c r="H281" s="60">
        <f t="shared" si="22"/>
        <v>0</v>
      </c>
      <c r="I281" s="60">
        <f t="shared" si="23"/>
        <v>0</v>
      </c>
      <c r="J281" s="60">
        <f t="shared" si="24"/>
        <v>0</v>
      </c>
      <c r="K281" s="1" t="str">
        <f t="shared" si="25"/>
        <v>IRG</v>
      </c>
      <c r="L281" s="2" t="str">
        <f t="shared" si="21"/>
        <v>CUSTOMER C</v>
      </c>
      <c r="M281" s="40" t="str">
        <f>INDEX(CODE!A:B,MATCH(L281,CODE!A:A,0),2)</f>
        <v>NOT USED</v>
      </c>
    </row>
    <row r="282" spans="1:13">
      <c r="A282" s="36">
        <v>201611</v>
      </c>
      <c r="B282" s="37" t="s">
        <v>60</v>
      </c>
      <c r="C282" s="37" t="s">
        <v>186</v>
      </c>
      <c r="D282" s="37" t="s">
        <v>201</v>
      </c>
      <c r="E282" s="37">
        <v>-3452.14</v>
      </c>
      <c r="F282" s="37">
        <v>0</v>
      </c>
      <c r="G282" s="37">
        <v>0</v>
      </c>
      <c r="H282" s="60">
        <f t="shared" si="22"/>
        <v>0</v>
      </c>
      <c r="I282" s="60">
        <f t="shared" si="23"/>
        <v>0</v>
      </c>
      <c r="J282" s="60">
        <f t="shared" si="24"/>
        <v>0</v>
      </c>
      <c r="K282" s="1" t="str">
        <f t="shared" si="25"/>
        <v>IRG</v>
      </c>
      <c r="L282" s="2" t="str">
        <f t="shared" si="21"/>
        <v>IRRIGATION</v>
      </c>
      <c r="M282" s="40" t="str">
        <f>INDEX(CODE!A:B,MATCH(L282,CODE!A:A,0),2)</f>
        <v>NOT USED</v>
      </c>
    </row>
    <row r="283" spans="1:13">
      <c r="A283" s="36">
        <v>201611</v>
      </c>
      <c r="B283" s="37" t="s">
        <v>60</v>
      </c>
      <c r="C283" s="37" t="s">
        <v>195</v>
      </c>
      <c r="D283" s="37" t="s">
        <v>61</v>
      </c>
      <c r="E283" s="37">
        <v>1610460.6</v>
      </c>
      <c r="F283" s="37">
        <v>3136</v>
      </c>
      <c r="G283" s="37">
        <v>5096667</v>
      </c>
      <c r="H283" s="60">
        <f t="shared" si="22"/>
        <v>1610460.6</v>
      </c>
      <c r="I283" s="60">
        <f t="shared" si="23"/>
        <v>3136</v>
      </c>
      <c r="J283" s="60">
        <f t="shared" si="24"/>
        <v>5096667</v>
      </c>
      <c r="K283" s="1" t="str">
        <f t="shared" si="25"/>
        <v>IRG</v>
      </c>
      <c r="L283" s="2" t="str">
        <f t="shared" si="21"/>
        <v>02APSV0040</v>
      </c>
      <c r="M283" s="40" t="str">
        <f>INDEX(CODE!A:B,MATCH(L283,CODE!A:A,0),2)</f>
        <v>Separate - APS</v>
      </c>
    </row>
    <row r="284" spans="1:13">
      <c r="A284" s="36">
        <v>201611</v>
      </c>
      <c r="B284" s="37" t="s">
        <v>60</v>
      </c>
      <c r="C284" s="37" t="s">
        <v>195</v>
      </c>
      <c r="D284" s="37" t="s">
        <v>62</v>
      </c>
      <c r="E284" s="37">
        <v>822648.38</v>
      </c>
      <c r="F284" s="37">
        <v>2028</v>
      </c>
      <c r="G284" s="37">
        <v>1453806</v>
      </c>
      <c r="H284" s="60">
        <f t="shared" si="22"/>
        <v>822648.38</v>
      </c>
      <c r="I284" s="60">
        <f t="shared" si="23"/>
        <v>2028</v>
      </c>
      <c r="J284" s="60">
        <f t="shared" si="24"/>
        <v>1453806</v>
      </c>
      <c r="K284" s="1" t="str">
        <f t="shared" si="25"/>
        <v>IRG</v>
      </c>
      <c r="L284" s="2" t="str">
        <f t="shared" si="21"/>
        <v>02APSV040X</v>
      </c>
      <c r="M284" s="40" t="str">
        <f>INDEX(CODE!A:B,MATCH(L284,CODE!A:A,0),2)</f>
        <v>Separate - APS</v>
      </c>
    </row>
    <row r="285" spans="1:13">
      <c r="A285" s="36">
        <v>201611</v>
      </c>
      <c r="B285" s="37" t="s">
        <v>60</v>
      </c>
      <c r="C285" s="37" t="s">
        <v>195</v>
      </c>
      <c r="D285" s="37" t="s">
        <v>80</v>
      </c>
      <c r="E285" s="37">
        <v>228.98</v>
      </c>
      <c r="G285" s="37">
        <v>0</v>
      </c>
      <c r="H285" s="60">
        <f t="shared" si="22"/>
        <v>228.98</v>
      </c>
      <c r="I285" s="60">
        <f t="shared" si="23"/>
        <v>0</v>
      </c>
      <c r="J285" s="60">
        <f t="shared" si="24"/>
        <v>0</v>
      </c>
      <c r="K285" s="1" t="str">
        <f t="shared" si="25"/>
        <v>IRG</v>
      </c>
      <c r="L285" s="2" t="str">
        <f t="shared" si="21"/>
        <v>02LNX00103</v>
      </c>
      <c r="M285" s="40" t="str">
        <f>INDEX(CODE!A:B,MATCH(L285,CODE!A:A,0),2)</f>
        <v>NOT USED</v>
      </c>
    </row>
    <row r="286" spans="1:13">
      <c r="A286" s="36">
        <v>201611</v>
      </c>
      <c r="B286" s="37" t="s">
        <v>60</v>
      </c>
      <c r="C286" s="37" t="s">
        <v>195</v>
      </c>
      <c r="D286" s="37" t="s">
        <v>82</v>
      </c>
      <c r="E286" s="37">
        <v>569.87</v>
      </c>
      <c r="G286" s="37">
        <v>0</v>
      </c>
      <c r="H286" s="60">
        <f t="shared" si="22"/>
        <v>569.87</v>
      </c>
      <c r="I286" s="60">
        <f t="shared" si="23"/>
        <v>0</v>
      </c>
      <c r="J286" s="60">
        <f t="shared" si="24"/>
        <v>0</v>
      </c>
      <c r="K286" s="1" t="str">
        <f t="shared" si="25"/>
        <v>IRG</v>
      </c>
      <c r="L286" s="2" t="str">
        <f t="shared" si="21"/>
        <v>02LNX00109</v>
      </c>
      <c r="M286" s="40" t="str">
        <f>INDEX(CODE!A:B,MATCH(L286,CODE!A:A,0),2)</f>
        <v>NOT USED</v>
      </c>
    </row>
    <row r="287" spans="1:13">
      <c r="A287" s="36">
        <v>201611</v>
      </c>
      <c r="B287" s="37" t="s">
        <v>60</v>
      </c>
      <c r="C287" s="37" t="s">
        <v>195</v>
      </c>
      <c r="D287" s="37" t="s">
        <v>83</v>
      </c>
      <c r="E287" s="37">
        <v>119873.29</v>
      </c>
      <c r="G287" s="37">
        <v>0</v>
      </c>
      <c r="H287" s="60">
        <f t="shared" si="22"/>
        <v>119873.29</v>
      </c>
      <c r="I287" s="60">
        <f t="shared" si="23"/>
        <v>0</v>
      </c>
      <c r="J287" s="60">
        <f t="shared" si="24"/>
        <v>0</v>
      </c>
      <c r="K287" s="1" t="str">
        <f t="shared" si="25"/>
        <v>IRG</v>
      </c>
      <c r="L287" s="2" t="str">
        <f t="shared" si="21"/>
        <v>02LNX00110</v>
      </c>
      <c r="M287" s="40" t="str">
        <f>INDEX(CODE!A:B,MATCH(L287,CODE!A:A,0),2)</f>
        <v>NOT USED</v>
      </c>
    </row>
    <row r="288" spans="1:13">
      <c r="A288" s="36">
        <v>201611</v>
      </c>
      <c r="B288" s="37" t="s">
        <v>60</v>
      </c>
      <c r="C288" s="37" t="s">
        <v>195</v>
      </c>
      <c r="D288" s="37" t="s">
        <v>86</v>
      </c>
      <c r="E288" s="37">
        <v>8099.71</v>
      </c>
      <c r="G288" s="37">
        <v>0</v>
      </c>
      <c r="H288" s="60">
        <f t="shared" si="22"/>
        <v>8099.71</v>
      </c>
      <c r="I288" s="60">
        <f t="shared" si="23"/>
        <v>0</v>
      </c>
      <c r="J288" s="60">
        <f t="shared" si="24"/>
        <v>0</v>
      </c>
      <c r="K288" s="1" t="str">
        <f t="shared" si="25"/>
        <v>IRG</v>
      </c>
      <c r="L288" s="2" t="str">
        <f t="shared" si="21"/>
        <v>02LNX00310</v>
      </c>
      <c r="M288" s="40" t="str">
        <f>INDEX(CODE!A:B,MATCH(L288,CODE!A:A,0),2)</f>
        <v>NOT USED</v>
      </c>
    </row>
    <row r="289" spans="1:13">
      <c r="A289" s="36">
        <v>201611</v>
      </c>
      <c r="B289" s="37" t="s">
        <v>60</v>
      </c>
      <c r="C289" s="37" t="s">
        <v>195</v>
      </c>
      <c r="D289" s="37" t="s">
        <v>87</v>
      </c>
      <c r="E289" s="37">
        <v>3.49</v>
      </c>
      <c r="G289" s="37">
        <v>0</v>
      </c>
      <c r="H289" s="60">
        <f t="shared" si="22"/>
        <v>3.49</v>
      </c>
      <c r="I289" s="60">
        <f t="shared" si="23"/>
        <v>0</v>
      </c>
      <c r="J289" s="60">
        <f t="shared" si="24"/>
        <v>0</v>
      </c>
      <c r="K289" s="1" t="str">
        <f t="shared" si="25"/>
        <v>IRG</v>
      </c>
      <c r="L289" s="2" t="str">
        <f t="shared" si="21"/>
        <v>02LNX00311</v>
      </c>
      <c r="M289" s="40" t="str">
        <f>INDEX(CODE!A:B,MATCH(L289,CODE!A:A,0),2)</f>
        <v>NOT USED</v>
      </c>
    </row>
    <row r="290" spans="1:13">
      <c r="A290" s="36">
        <v>201611</v>
      </c>
      <c r="B290" s="37" t="s">
        <v>60</v>
      </c>
      <c r="C290" s="37" t="s">
        <v>195</v>
      </c>
      <c r="D290" s="37" t="s">
        <v>88</v>
      </c>
      <c r="E290" s="37">
        <v>21378.71</v>
      </c>
      <c r="G290" s="37">
        <v>0</v>
      </c>
      <c r="H290" s="60">
        <f t="shared" si="22"/>
        <v>21378.71</v>
      </c>
      <c r="I290" s="60">
        <f t="shared" si="23"/>
        <v>0</v>
      </c>
      <c r="J290" s="60">
        <f t="shared" si="24"/>
        <v>0</v>
      </c>
      <c r="K290" s="1" t="str">
        <f t="shared" si="25"/>
        <v>IRG</v>
      </c>
      <c r="L290" s="2" t="str">
        <f t="shared" si="21"/>
        <v>02LNX00312</v>
      </c>
      <c r="M290" s="40" t="str">
        <f>INDEX(CODE!A:B,MATCH(L290,CODE!A:A,0),2)</f>
        <v>NOT USED</v>
      </c>
    </row>
    <row r="291" spans="1:13">
      <c r="A291" s="36">
        <v>201611</v>
      </c>
      <c r="B291" s="37" t="s">
        <v>60</v>
      </c>
      <c r="C291" s="37" t="s">
        <v>195</v>
      </c>
      <c r="D291" s="37" t="s">
        <v>45</v>
      </c>
      <c r="E291" s="37">
        <v>3771.5</v>
      </c>
      <c r="F291" s="37">
        <v>9</v>
      </c>
      <c r="G291" s="37">
        <v>2408</v>
      </c>
      <c r="H291" s="60">
        <f t="shared" si="22"/>
        <v>3771.5</v>
      </c>
      <c r="I291" s="60">
        <f t="shared" si="23"/>
        <v>9</v>
      </c>
      <c r="J291" s="60">
        <f t="shared" si="24"/>
        <v>2408</v>
      </c>
      <c r="K291" s="1" t="str">
        <f t="shared" si="25"/>
        <v>IRG</v>
      </c>
      <c r="L291" s="2" t="str">
        <f t="shared" si="21"/>
        <v>02NMT40135</v>
      </c>
      <c r="M291" s="40" t="str">
        <f>INDEX(CODE!A:B,MATCH(L291,CODE!A:A,0),2)</f>
        <v>Separate - APS</v>
      </c>
    </row>
    <row r="292" spans="1:13">
      <c r="A292" s="36">
        <v>201611</v>
      </c>
      <c r="B292" s="37" t="s">
        <v>60</v>
      </c>
      <c r="C292" s="37" t="s">
        <v>195</v>
      </c>
      <c r="D292" s="37" t="s">
        <v>95</v>
      </c>
      <c r="E292" s="37">
        <v>-2733000</v>
      </c>
      <c r="F292" s="37">
        <v>0</v>
      </c>
      <c r="G292" s="37">
        <v>0</v>
      </c>
      <c r="H292" s="60">
        <f t="shared" si="22"/>
        <v>-2733000</v>
      </c>
      <c r="I292" s="60">
        <f t="shared" si="23"/>
        <v>0</v>
      </c>
      <c r="J292" s="60">
        <f t="shared" si="24"/>
        <v>0</v>
      </c>
      <c r="K292" s="1" t="str">
        <f t="shared" si="25"/>
        <v>IRG</v>
      </c>
      <c r="L292" s="2" t="str">
        <f t="shared" si="21"/>
        <v>301461-IRR</v>
      </c>
      <c r="M292" s="40" t="str">
        <f>INDEX(CODE!A:B,MATCH(L292,CODE!A:A,0),2)</f>
        <v>NOT USED</v>
      </c>
    </row>
    <row r="293" spans="1:13">
      <c r="A293" s="36">
        <v>201611</v>
      </c>
      <c r="B293" s="37" t="s">
        <v>60</v>
      </c>
      <c r="C293" s="37" t="s">
        <v>195</v>
      </c>
      <c r="D293" s="37" t="s">
        <v>96</v>
      </c>
      <c r="E293" s="37">
        <v>62082.75</v>
      </c>
      <c r="F293" s="37">
        <v>0</v>
      </c>
      <c r="G293" s="37">
        <v>0</v>
      </c>
      <c r="H293" s="60">
        <f t="shared" si="22"/>
        <v>62082.75</v>
      </c>
      <c r="I293" s="60">
        <f t="shared" si="23"/>
        <v>0</v>
      </c>
      <c r="J293" s="60">
        <f t="shared" si="24"/>
        <v>0</v>
      </c>
      <c r="K293" s="1" t="str">
        <f t="shared" si="25"/>
        <v>IRG</v>
      </c>
      <c r="L293" s="2" t="str">
        <f t="shared" si="21"/>
        <v>301470-DSM</v>
      </c>
      <c r="M293" s="40" t="str">
        <f>INDEX(CODE!A:B,MATCH(L293,CODE!A:A,0),2)</f>
        <v>NOT USED</v>
      </c>
    </row>
    <row r="294" spans="1:13">
      <c r="A294" s="36">
        <v>201611</v>
      </c>
      <c r="B294" s="37" t="s">
        <v>60</v>
      </c>
      <c r="C294" s="37" t="s">
        <v>195</v>
      </c>
      <c r="D294" s="37" t="s">
        <v>46</v>
      </c>
      <c r="E294" s="37">
        <v>-18.66</v>
      </c>
      <c r="G294" s="37">
        <v>0</v>
      </c>
      <c r="H294" s="60">
        <f t="shared" si="22"/>
        <v>-18.66</v>
      </c>
      <c r="I294" s="60">
        <f t="shared" si="23"/>
        <v>0</v>
      </c>
      <c r="J294" s="60">
        <f t="shared" si="24"/>
        <v>0</v>
      </c>
      <c r="K294" s="1" t="str">
        <f t="shared" si="25"/>
        <v>IRG</v>
      </c>
      <c r="L294" s="2" t="str">
        <f t="shared" si="21"/>
        <v>301480-BLU</v>
      </c>
      <c r="M294" s="40" t="str">
        <f>INDEX(CODE!A:B,MATCH(L294,CODE!A:A,0),2)</f>
        <v>NOT USED</v>
      </c>
    </row>
    <row r="295" spans="1:13">
      <c r="A295" s="36">
        <v>201611</v>
      </c>
      <c r="B295" s="37" t="s">
        <v>60</v>
      </c>
      <c r="C295" s="37" t="s">
        <v>195</v>
      </c>
      <c r="D295" s="37" t="s">
        <v>97</v>
      </c>
      <c r="F295" s="37">
        <v>0</v>
      </c>
      <c r="H295" s="60">
        <f t="shared" si="22"/>
        <v>0</v>
      </c>
      <c r="I295" s="60">
        <f t="shared" si="23"/>
        <v>0</v>
      </c>
      <c r="J295" s="60">
        <f t="shared" si="24"/>
        <v>0</v>
      </c>
      <c r="K295" s="1" t="str">
        <f t="shared" si="25"/>
        <v>IRG</v>
      </c>
      <c r="L295" s="2" t="str">
        <f t="shared" si="21"/>
        <v>CUSTOMER C</v>
      </c>
      <c r="M295" s="40" t="str">
        <f>INDEX(CODE!A:B,MATCH(L295,CODE!A:A,0),2)</f>
        <v>NOT USED</v>
      </c>
    </row>
    <row r="296" spans="1:13">
      <c r="A296" s="36">
        <v>201611</v>
      </c>
      <c r="B296" s="37" t="s">
        <v>60</v>
      </c>
      <c r="C296" s="37" t="s">
        <v>195</v>
      </c>
      <c r="D296" s="37" t="s">
        <v>92</v>
      </c>
      <c r="E296" s="37">
        <v>-93849.74</v>
      </c>
      <c r="F296" s="37">
        <v>0</v>
      </c>
      <c r="G296" s="37">
        <v>0</v>
      </c>
      <c r="H296" s="60">
        <f t="shared" si="22"/>
        <v>-93849.74</v>
      </c>
      <c r="I296" s="60">
        <f t="shared" si="23"/>
        <v>0</v>
      </c>
      <c r="J296" s="60">
        <f t="shared" si="24"/>
        <v>0</v>
      </c>
      <c r="K296" s="1" t="str">
        <f t="shared" si="25"/>
        <v>IRG</v>
      </c>
      <c r="L296" s="2" t="str">
        <f t="shared" si="21"/>
        <v>REVENUE_AC</v>
      </c>
      <c r="M296" s="40" t="str">
        <f>INDEX(CODE!A:B,MATCH(L296,CODE!A:A,0),2)</f>
        <v>NOT USED</v>
      </c>
    </row>
    <row r="297" spans="1:13">
      <c r="A297" s="36">
        <v>201611</v>
      </c>
      <c r="B297" s="37" t="s">
        <v>60</v>
      </c>
      <c r="C297" s="37" t="s">
        <v>195</v>
      </c>
      <c r="D297" s="37" t="s">
        <v>104</v>
      </c>
      <c r="E297" s="37">
        <v>7025.92</v>
      </c>
      <c r="F297" s="37">
        <v>0</v>
      </c>
      <c r="G297" s="37">
        <v>0</v>
      </c>
      <c r="H297" s="60">
        <f t="shared" si="22"/>
        <v>7025.92</v>
      </c>
      <c r="I297" s="60">
        <f t="shared" si="23"/>
        <v>0</v>
      </c>
      <c r="J297" s="60">
        <f t="shared" si="24"/>
        <v>0</v>
      </c>
      <c r="K297" s="1" t="str">
        <f t="shared" si="25"/>
        <v>IRG</v>
      </c>
      <c r="L297" s="2" t="str">
        <f t="shared" si="21"/>
        <v>REVENUE AD</v>
      </c>
      <c r="M297" s="40" t="str">
        <f>INDEX(CODE!A:B,MATCH(L297,CODE!A:A,0),2)</f>
        <v>NOT USED</v>
      </c>
    </row>
    <row r="298" spans="1:13">
      <c r="A298" s="36">
        <v>201611</v>
      </c>
      <c r="B298" s="37" t="s">
        <v>60</v>
      </c>
      <c r="C298" s="37" t="s">
        <v>196</v>
      </c>
      <c r="D298" s="37" t="s">
        <v>202</v>
      </c>
      <c r="E298" s="37">
        <v>249000</v>
      </c>
      <c r="F298" s="37">
        <v>0</v>
      </c>
      <c r="G298" s="37">
        <v>-13862000</v>
      </c>
      <c r="H298" s="60">
        <f t="shared" si="22"/>
        <v>0</v>
      </c>
      <c r="I298" s="60">
        <f t="shared" si="23"/>
        <v>0</v>
      </c>
      <c r="J298" s="60">
        <f t="shared" si="24"/>
        <v>0</v>
      </c>
      <c r="K298" s="1" t="str">
        <f t="shared" si="25"/>
        <v>IRG</v>
      </c>
      <c r="L298" s="2" t="str">
        <f t="shared" si="21"/>
        <v>IRRIGATION</v>
      </c>
      <c r="M298" s="40" t="str">
        <f>INDEX(CODE!A:B,MATCH(L298,CODE!A:A,0),2)</f>
        <v>NOT USED</v>
      </c>
    </row>
    <row r="299" spans="1:13">
      <c r="A299" s="36">
        <v>201611</v>
      </c>
      <c r="B299" s="37" t="s">
        <v>63</v>
      </c>
      <c r="C299" s="37" t="s">
        <v>195</v>
      </c>
      <c r="D299" s="37" t="s">
        <v>98</v>
      </c>
      <c r="E299" s="37">
        <v>7.57</v>
      </c>
      <c r="G299" s="37">
        <v>0</v>
      </c>
      <c r="H299" s="60">
        <f t="shared" si="22"/>
        <v>7.57</v>
      </c>
      <c r="I299" s="60">
        <f t="shared" si="23"/>
        <v>0</v>
      </c>
      <c r="J299" s="60">
        <f t="shared" si="24"/>
        <v>0</v>
      </c>
      <c r="K299" s="1" t="str">
        <f t="shared" si="25"/>
        <v>PUB</v>
      </c>
      <c r="L299" s="2" t="str">
        <f t="shared" si="21"/>
        <v>02CFR00012</v>
      </c>
      <c r="M299" s="40" t="str">
        <f>INDEX(CODE!A:B,MATCH(L299,CODE!A:A,0),2)</f>
        <v>NOT USED</v>
      </c>
    </row>
    <row r="300" spans="1:13">
      <c r="A300" s="36">
        <v>201611</v>
      </c>
      <c r="B300" s="37" t="s">
        <v>63</v>
      </c>
      <c r="C300" s="37" t="s">
        <v>195</v>
      </c>
      <c r="D300" s="37" t="s">
        <v>64</v>
      </c>
      <c r="E300" s="37">
        <v>2642.35</v>
      </c>
      <c r="F300" s="37">
        <v>14</v>
      </c>
      <c r="G300" s="37">
        <v>12875</v>
      </c>
      <c r="H300" s="60">
        <f t="shared" si="22"/>
        <v>2642.35</v>
      </c>
      <c r="I300" s="60">
        <f t="shared" si="23"/>
        <v>14</v>
      </c>
      <c r="J300" s="60">
        <f t="shared" si="24"/>
        <v>12875</v>
      </c>
      <c r="K300" s="1" t="str">
        <f t="shared" si="25"/>
        <v>PUB</v>
      </c>
      <c r="L300" s="2" t="str">
        <f t="shared" si="21"/>
        <v>02COSL0052</v>
      </c>
      <c r="M300" s="40" t="str">
        <f>INDEX(CODE!A:B,MATCH(L300,CODE!A:A,0),2)</f>
        <v>NOT USED</v>
      </c>
    </row>
    <row r="301" spans="1:13">
      <c r="A301" s="36">
        <v>201611</v>
      </c>
      <c r="B301" s="37" t="s">
        <v>63</v>
      </c>
      <c r="C301" s="37" t="s">
        <v>195</v>
      </c>
      <c r="D301" s="37" t="s">
        <v>65</v>
      </c>
      <c r="E301" s="37">
        <v>21064.59</v>
      </c>
      <c r="F301" s="37">
        <v>113</v>
      </c>
      <c r="G301" s="37">
        <v>283870</v>
      </c>
      <c r="H301" s="60">
        <f t="shared" si="22"/>
        <v>21064.59</v>
      </c>
      <c r="I301" s="60">
        <f t="shared" si="23"/>
        <v>113</v>
      </c>
      <c r="J301" s="60">
        <f t="shared" si="24"/>
        <v>283870</v>
      </c>
      <c r="K301" s="1" t="str">
        <f t="shared" si="25"/>
        <v>PUB</v>
      </c>
      <c r="L301" s="2" t="str">
        <f t="shared" si="21"/>
        <v>02CUSL053F</v>
      </c>
      <c r="M301" s="40" t="str">
        <f>INDEX(CODE!A:B,MATCH(L301,CODE!A:A,0),2)</f>
        <v>NOT USED</v>
      </c>
    </row>
    <row r="302" spans="1:13">
      <c r="A302" s="36">
        <v>201611</v>
      </c>
      <c r="B302" s="37" t="s">
        <v>63</v>
      </c>
      <c r="C302" s="37" t="s">
        <v>195</v>
      </c>
      <c r="D302" s="37" t="s">
        <v>66</v>
      </c>
      <c r="E302" s="37">
        <v>7242.51</v>
      </c>
      <c r="F302" s="37">
        <v>105</v>
      </c>
      <c r="G302" s="37">
        <v>98408</v>
      </c>
      <c r="H302" s="60">
        <f t="shared" si="22"/>
        <v>7242.51</v>
      </c>
      <c r="I302" s="60">
        <f t="shared" si="23"/>
        <v>105</v>
      </c>
      <c r="J302" s="60">
        <f t="shared" si="24"/>
        <v>98408</v>
      </c>
      <c r="K302" s="1" t="str">
        <f t="shared" si="25"/>
        <v>PUB</v>
      </c>
      <c r="L302" s="2" t="str">
        <f t="shared" si="21"/>
        <v>02CUSL053M</v>
      </c>
      <c r="M302" s="40" t="str">
        <f>INDEX(CODE!A:B,MATCH(L302,CODE!A:A,0),2)</f>
        <v>NOT USED</v>
      </c>
    </row>
    <row r="303" spans="1:13">
      <c r="A303" s="36">
        <v>201611</v>
      </c>
      <c r="B303" s="37" t="s">
        <v>63</v>
      </c>
      <c r="C303" s="37" t="s">
        <v>195</v>
      </c>
      <c r="D303" s="37" t="s">
        <v>67</v>
      </c>
      <c r="E303" s="37">
        <v>17889.689999999999</v>
      </c>
      <c r="F303" s="37">
        <v>40</v>
      </c>
      <c r="G303" s="37">
        <v>137744</v>
      </c>
      <c r="H303" s="60">
        <f t="shared" si="22"/>
        <v>17889.689999999999</v>
      </c>
      <c r="I303" s="60">
        <f t="shared" si="23"/>
        <v>40</v>
      </c>
      <c r="J303" s="60">
        <f t="shared" si="24"/>
        <v>137744</v>
      </c>
      <c r="K303" s="1" t="str">
        <f t="shared" si="25"/>
        <v>PUB</v>
      </c>
      <c r="L303" s="2" t="str">
        <f t="shared" si="21"/>
        <v>02MVSL0057</v>
      </c>
      <c r="M303" s="40" t="str">
        <f>INDEX(CODE!A:B,MATCH(L303,CODE!A:A,0),2)</f>
        <v>NOT USED</v>
      </c>
    </row>
    <row r="304" spans="1:13">
      <c r="A304" s="36">
        <v>201611</v>
      </c>
      <c r="B304" s="37" t="s">
        <v>63</v>
      </c>
      <c r="C304" s="37" t="s">
        <v>195</v>
      </c>
      <c r="D304" s="37" t="s">
        <v>47</v>
      </c>
      <c r="E304" s="37">
        <v>55950.13</v>
      </c>
      <c r="F304" s="37">
        <v>189</v>
      </c>
      <c r="G304" s="37">
        <v>274841</v>
      </c>
      <c r="H304" s="60">
        <f t="shared" si="22"/>
        <v>55950.13</v>
      </c>
      <c r="I304" s="60">
        <f t="shared" si="23"/>
        <v>189</v>
      </c>
      <c r="J304" s="60">
        <f t="shared" si="24"/>
        <v>274841</v>
      </c>
      <c r="K304" s="1" t="str">
        <f t="shared" si="25"/>
        <v>PUB</v>
      </c>
      <c r="L304" s="2" t="str">
        <f t="shared" si="21"/>
        <v>02SLCO0051</v>
      </c>
      <c r="M304" s="40" t="str">
        <f>INDEX(CODE!A:B,MATCH(L304,CODE!A:A,0),2)</f>
        <v>NOT USED</v>
      </c>
    </row>
    <row r="305" spans="1:13">
      <c r="A305" s="36">
        <v>201611</v>
      </c>
      <c r="B305" s="37" t="s">
        <v>63</v>
      </c>
      <c r="C305" s="37" t="s">
        <v>195</v>
      </c>
      <c r="D305" s="37" t="s">
        <v>99</v>
      </c>
      <c r="E305" s="37">
        <v>2830.77</v>
      </c>
      <c r="F305" s="37">
        <v>0</v>
      </c>
      <c r="G305" s="37">
        <v>0</v>
      </c>
      <c r="H305" s="60">
        <f t="shared" si="22"/>
        <v>2830.77</v>
      </c>
      <c r="I305" s="60">
        <f t="shared" si="23"/>
        <v>0</v>
      </c>
      <c r="J305" s="60">
        <f t="shared" si="24"/>
        <v>0</v>
      </c>
      <c r="K305" s="1" t="str">
        <f t="shared" si="25"/>
        <v>PUB</v>
      </c>
      <c r="L305" s="2" t="str">
        <f t="shared" si="21"/>
        <v>301670-DSM</v>
      </c>
      <c r="M305" s="40" t="str">
        <f>INDEX(CODE!A:B,MATCH(L305,CODE!A:A,0),2)</f>
        <v>NOT USED</v>
      </c>
    </row>
    <row r="306" spans="1:13">
      <c r="A306" s="36">
        <v>201611</v>
      </c>
      <c r="B306" s="37" t="s">
        <v>63</v>
      </c>
      <c r="C306" s="37" t="s">
        <v>195</v>
      </c>
      <c r="D306" s="37" t="s">
        <v>90</v>
      </c>
      <c r="F306" s="37">
        <v>0</v>
      </c>
      <c r="H306" s="60">
        <f t="shared" si="22"/>
        <v>0</v>
      </c>
      <c r="I306" s="60">
        <f t="shared" si="23"/>
        <v>0</v>
      </c>
      <c r="J306" s="60">
        <f t="shared" si="24"/>
        <v>0</v>
      </c>
      <c r="K306" s="1" t="str">
        <f t="shared" si="25"/>
        <v>PUB</v>
      </c>
      <c r="L306" s="2" t="str">
        <f t="shared" si="21"/>
        <v>CUSTOMER C</v>
      </c>
      <c r="M306" s="40" t="str">
        <f>INDEX(CODE!A:B,MATCH(L306,CODE!A:A,0),2)</f>
        <v>NOT USED</v>
      </c>
    </row>
    <row r="307" spans="1:13">
      <c r="A307" s="36">
        <v>201611</v>
      </c>
      <c r="B307" s="37" t="s">
        <v>63</v>
      </c>
      <c r="C307" s="37" t="s">
        <v>195</v>
      </c>
      <c r="D307" s="37" t="s">
        <v>92</v>
      </c>
      <c r="E307" s="37">
        <v>-6568.07</v>
      </c>
      <c r="F307" s="37">
        <v>0</v>
      </c>
      <c r="G307" s="37">
        <v>0</v>
      </c>
      <c r="H307" s="60">
        <f t="shared" si="22"/>
        <v>-6568.07</v>
      </c>
      <c r="I307" s="60">
        <f t="shared" si="23"/>
        <v>0</v>
      </c>
      <c r="J307" s="60">
        <f t="shared" si="24"/>
        <v>0</v>
      </c>
      <c r="K307" s="1" t="str">
        <f t="shared" si="25"/>
        <v>PUB</v>
      </c>
      <c r="L307" s="2" t="str">
        <f t="shared" si="21"/>
        <v>REVENUE_AC</v>
      </c>
      <c r="M307" s="40" t="str">
        <f>INDEX(CODE!A:B,MATCH(L307,CODE!A:A,0),2)</f>
        <v>NOT USED</v>
      </c>
    </row>
    <row r="308" spans="1:13">
      <c r="A308" s="36">
        <v>201611</v>
      </c>
      <c r="B308" s="37" t="s">
        <v>63</v>
      </c>
      <c r="C308" s="37" t="s">
        <v>195</v>
      </c>
      <c r="D308" s="37" t="s">
        <v>104</v>
      </c>
      <c r="E308" s="37">
        <v>436.75</v>
      </c>
      <c r="F308" s="37">
        <v>0</v>
      </c>
      <c r="G308" s="37">
        <v>0</v>
      </c>
      <c r="H308" s="60">
        <f t="shared" si="22"/>
        <v>436.75</v>
      </c>
      <c r="I308" s="60">
        <f t="shared" si="23"/>
        <v>0</v>
      </c>
      <c r="J308" s="60">
        <f t="shared" si="24"/>
        <v>0</v>
      </c>
      <c r="K308" s="1" t="str">
        <f t="shared" si="25"/>
        <v>PUB</v>
      </c>
      <c r="L308" s="2" t="str">
        <f t="shared" si="21"/>
        <v>REVENUE AD</v>
      </c>
      <c r="M308" s="40" t="str">
        <f>INDEX(CODE!A:B,MATCH(L308,CODE!A:A,0),2)</f>
        <v>NOT USED</v>
      </c>
    </row>
    <row r="309" spans="1:13">
      <c r="A309" s="36">
        <v>201611</v>
      </c>
      <c r="B309" s="37" t="s">
        <v>63</v>
      </c>
      <c r="C309" s="37" t="s">
        <v>196</v>
      </c>
      <c r="D309" s="37" t="s">
        <v>197</v>
      </c>
      <c r="E309" s="37">
        <v>-1000</v>
      </c>
      <c r="F309" s="37">
        <v>0</v>
      </c>
      <c r="G309" s="37">
        <v>19000</v>
      </c>
      <c r="H309" s="60">
        <f t="shared" si="22"/>
        <v>0</v>
      </c>
      <c r="I309" s="60">
        <f t="shared" si="23"/>
        <v>0</v>
      </c>
      <c r="J309" s="60">
        <f t="shared" si="24"/>
        <v>0</v>
      </c>
      <c r="K309" s="1" t="str">
        <f t="shared" si="25"/>
        <v>PUB</v>
      </c>
      <c r="L309" s="2" t="str">
        <f t="shared" si="21"/>
        <v>UNBILLED R</v>
      </c>
      <c r="M309" s="40" t="str">
        <f>INDEX(CODE!A:B,MATCH(L309,CODE!A:A,0),2)</f>
        <v>NOT USED</v>
      </c>
    </row>
    <row r="310" spans="1:13">
      <c r="A310" s="36">
        <v>201611</v>
      </c>
      <c r="B310" s="37" t="s">
        <v>68</v>
      </c>
      <c r="C310" s="37" t="s">
        <v>186</v>
      </c>
      <c r="D310" s="37" t="s">
        <v>203</v>
      </c>
      <c r="E310" s="37">
        <v>-3184.66</v>
      </c>
      <c r="F310" s="37">
        <v>541</v>
      </c>
      <c r="G310" s="37">
        <v>426321</v>
      </c>
      <c r="H310" s="60">
        <f t="shared" si="22"/>
        <v>0</v>
      </c>
      <c r="I310" s="60">
        <f t="shared" si="23"/>
        <v>0</v>
      </c>
      <c r="J310" s="60">
        <f t="shared" si="24"/>
        <v>0</v>
      </c>
      <c r="K310" s="1" t="str">
        <f t="shared" si="25"/>
        <v>RES</v>
      </c>
      <c r="L310" s="2" t="str">
        <f t="shared" si="21"/>
        <v>02NETMT135</v>
      </c>
      <c r="M310" s="40" t="str">
        <f>INDEX(CODE!A:B,MATCH(L310,CODE!A:A,0),2)</f>
        <v>Separate - Res</v>
      </c>
    </row>
    <row r="311" spans="1:13">
      <c r="A311" s="36">
        <v>201611</v>
      </c>
      <c r="B311" s="37" t="s">
        <v>68</v>
      </c>
      <c r="C311" s="37" t="s">
        <v>186</v>
      </c>
      <c r="D311" s="37" t="s">
        <v>204</v>
      </c>
      <c r="E311" s="37">
        <v>-616.38</v>
      </c>
      <c r="G311" s="37">
        <v>82247</v>
      </c>
      <c r="H311" s="60">
        <f t="shared" si="22"/>
        <v>0</v>
      </c>
      <c r="I311" s="60">
        <f t="shared" si="23"/>
        <v>0</v>
      </c>
      <c r="J311" s="60">
        <f t="shared" si="24"/>
        <v>0</v>
      </c>
      <c r="K311" s="1" t="str">
        <f t="shared" si="25"/>
        <v>RES</v>
      </c>
      <c r="L311" s="2" t="str">
        <f t="shared" si="21"/>
        <v>02OALTB15R</v>
      </c>
      <c r="M311" s="40" t="str">
        <f>INDEX(CODE!A:B,MATCH(L311,CODE!A:A,0),2)</f>
        <v>NOT USED</v>
      </c>
    </row>
    <row r="312" spans="1:13">
      <c r="A312" s="36">
        <v>201611</v>
      </c>
      <c r="B312" s="37" t="s">
        <v>68</v>
      </c>
      <c r="C312" s="37" t="s">
        <v>186</v>
      </c>
      <c r="D312" s="37" t="s">
        <v>205</v>
      </c>
      <c r="E312" s="37">
        <v>-773569.53</v>
      </c>
      <c r="F312" s="37">
        <v>101709</v>
      </c>
      <c r="G312" s="37">
        <v>103569682</v>
      </c>
      <c r="H312" s="60">
        <f t="shared" si="22"/>
        <v>0</v>
      </c>
      <c r="I312" s="60">
        <f t="shared" si="23"/>
        <v>0</v>
      </c>
      <c r="J312" s="60">
        <f t="shared" si="24"/>
        <v>0</v>
      </c>
      <c r="K312" s="1" t="str">
        <f t="shared" si="25"/>
        <v>RES</v>
      </c>
      <c r="L312" s="2" t="str">
        <f t="shared" si="21"/>
        <v>02RESD0016</v>
      </c>
      <c r="M312" s="40" t="str">
        <f>INDEX(CODE!A:B,MATCH(L312,CODE!A:A,0),2)</f>
        <v>Separate - Res</v>
      </c>
    </row>
    <row r="313" spans="1:13">
      <c r="A313" s="36">
        <v>201611</v>
      </c>
      <c r="B313" s="37" t="s">
        <v>68</v>
      </c>
      <c r="C313" s="37" t="s">
        <v>186</v>
      </c>
      <c r="D313" s="37" t="s">
        <v>206</v>
      </c>
      <c r="E313" s="37">
        <v>-36200.53</v>
      </c>
      <c r="F313" s="37">
        <v>4438</v>
      </c>
      <c r="G313" s="37">
        <v>4846126</v>
      </c>
      <c r="H313" s="60">
        <f t="shared" si="22"/>
        <v>0</v>
      </c>
      <c r="I313" s="60">
        <f t="shared" si="23"/>
        <v>0</v>
      </c>
      <c r="J313" s="60">
        <f t="shared" si="24"/>
        <v>0</v>
      </c>
      <c r="K313" s="1" t="str">
        <f t="shared" si="25"/>
        <v>RES</v>
      </c>
      <c r="L313" s="2" t="str">
        <f t="shared" si="21"/>
        <v>02RESD0017</v>
      </c>
      <c r="M313" s="40" t="str">
        <f>INDEX(CODE!A:B,MATCH(L313,CODE!A:A,0),2)</f>
        <v>Separate - Res</v>
      </c>
    </row>
    <row r="314" spans="1:13">
      <c r="A314" s="36">
        <v>201611</v>
      </c>
      <c r="B314" s="37" t="s">
        <v>68</v>
      </c>
      <c r="C314" s="37" t="s">
        <v>186</v>
      </c>
      <c r="D314" s="37" t="s">
        <v>207</v>
      </c>
      <c r="E314" s="37">
        <v>-1123.56</v>
      </c>
      <c r="F314" s="37">
        <v>84</v>
      </c>
      <c r="G314" s="37">
        <v>150412</v>
      </c>
      <c r="H314" s="60">
        <f t="shared" si="22"/>
        <v>0</v>
      </c>
      <c r="I314" s="60">
        <f t="shared" si="23"/>
        <v>0</v>
      </c>
      <c r="J314" s="60">
        <f t="shared" si="24"/>
        <v>0</v>
      </c>
      <c r="K314" s="1" t="str">
        <f t="shared" si="25"/>
        <v>RES</v>
      </c>
      <c r="L314" s="2" t="str">
        <f t="shared" si="21"/>
        <v>02RESD0018</v>
      </c>
      <c r="M314" s="40" t="str">
        <f>INDEX(CODE!A:B,MATCH(L314,CODE!A:A,0),2)</f>
        <v>Separate - Res</v>
      </c>
    </row>
    <row r="315" spans="1:13">
      <c r="A315" s="36">
        <v>201611</v>
      </c>
      <c r="B315" s="37" t="s">
        <v>68</v>
      </c>
      <c r="C315" s="37" t="s">
        <v>186</v>
      </c>
      <c r="D315" s="37" t="s">
        <v>208</v>
      </c>
      <c r="E315" s="37">
        <v>-175.45</v>
      </c>
      <c r="F315" s="37">
        <v>15</v>
      </c>
      <c r="G315" s="37">
        <v>23487</v>
      </c>
      <c r="H315" s="60">
        <f t="shared" si="22"/>
        <v>0</v>
      </c>
      <c r="I315" s="60">
        <f t="shared" si="23"/>
        <v>0</v>
      </c>
      <c r="J315" s="60">
        <f t="shared" si="24"/>
        <v>0</v>
      </c>
      <c r="K315" s="1" t="str">
        <f t="shared" si="25"/>
        <v>RES</v>
      </c>
      <c r="L315" s="2" t="str">
        <f t="shared" si="21"/>
        <v>02RESD018X</v>
      </c>
      <c r="M315" s="40" t="str">
        <f>INDEX(CODE!A:B,MATCH(L315,CODE!A:A,0),2)</f>
        <v>Separate - Res</v>
      </c>
    </row>
    <row r="316" spans="1:13">
      <c r="A316" s="36">
        <v>201611</v>
      </c>
      <c r="B316" s="37" t="s">
        <v>68</v>
      </c>
      <c r="C316" s="37" t="s">
        <v>186</v>
      </c>
      <c r="D316" s="37" t="s">
        <v>209</v>
      </c>
      <c r="E316" s="37">
        <v>-9837.65</v>
      </c>
      <c r="F316" s="37">
        <v>3443</v>
      </c>
      <c r="G316" s="37">
        <v>1311935</v>
      </c>
      <c r="H316" s="60">
        <f t="shared" si="22"/>
        <v>0</v>
      </c>
      <c r="I316" s="60">
        <f t="shared" si="23"/>
        <v>0</v>
      </c>
      <c r="J316" s="60">
        <f t="shared" si="24"/>
        <v>0</v>
      </c>
      <c r="K316" s="1" t="str">
        <f t="shared" si="25"/>
        <v>RES</v>
      </c>
      <c r="L316" s="2" t="str">
        <f t="shared" si="21"/>
        <v>02RGNSB024</v>
      </c>
      <c r="M316" s="40" t="str">
        <f>INDEX(CODE!A:B,MATCH(L316,CODE!A:A,0),2)</f>
        <v>Separate - Small GS</v>
      </c>
    </row>
    <row r="317" spans="1:13">
      <c r="A317" s="36">
        <v>201611</v>
      </c>
      <c r="B317" s="37" t="s">
        <v>68</v>
      </c>
      <c r="C317" s="37" t="s">
        <v>186</v>
      </c>
      <c r="D317" s="37" t="s">
        <v>193</v>
      </c>
      <c r="E317" s="37">
        <v>-89627.1</v>
      </c>
      <c r="F317" s="37">
        <v>0</v>
      </c>
      <c r="G317" s="37">
        <v>0</v>
      </c>
      <c r="H317" s="60">
        <f t="shared" si="22"/>
        <v>0</v>
      </c>
      <c r="I317" s="60">
        <f t="shared" si="23"/>
        <v>0</v>
      </c>
      <c r="J317" s="60">
        <f t="shared" si="24"/>
        <v>0</v>
      </c>
      <c r="K317" s="1" t="str">
        <f t="shared" si="25"/>
        <v>RES</v>
      </c>
      <c r="L317" s="2" t="str">
        <f t="shared" si="21"/>
        <v>BPA BALANC</v>
      </c>
      <c r="M317" s="40" t="str">
        <f>INDEX(CODE!A:B,MATCH(L317,CODE!A:A,0),2)</f>
        <v>NOT USED</v>
      </c>
    </row>
    <row r="318" spans="1:13">
      <c r="A318" s="36">
        <v>201611</v>
      </c>
      <c r="B318" s="37" t="s">
        <v>68</v>
      </c>
      <c r="C318" s="37" t="s">
        <v>186</v>
      </c>
      <c r="D318" s="37" t="s">
        <v>194</v>
      </c>
      <c r="F318" s="37">
        <v>0</v>
      </c>
      <c r="H318" s="60">
        <f t="shared" si="22"/>
        <v>0</v>
      </c>
      <c r="I318" s="60">
        <f t="shared" si="23"/>
        <v>0</v>
      </c>
      <c r="J318" s="60">
        <f t="shared" si="24"/>
        <v>0</v>
      </c>
      <c r="K318" s="1" t="str">
        <f t="shared" si="25"/>
        <v>RES</v>
      </c>
      <c r="L318" s="2" t="str">
        <f t="shared" si="21"/>
        <v>CUSTOMER C</v>
      </c>
      <c r="M318" s="40" t="str">
        <f>INDEX(CODE!A:B,MATCH(L318,CODE!A:A,0),2)</f>
        <v>NOT USED</v>
      </c>
    </row>
    <row r="319" spans="1:13">
      <c r="A319" s="36">
        <v>201611</v>
      </c>
      <c r="B319" s="37" t="s">
        <v>68</v>
      </c>
      <c r="C319" s="37" t="s">
        <v>195</v>
      </c>
      <c r="D319" s="37" t="s">
        <v>82</v>
      </c>
      <c r="E319" s="37">
        <v>226.69</v>
      </c>
      <c r="G319" s="37">
        <v>0</v>
      </c>
      <c r="H319" s="60">
        <f t="shared" si="22"/>
        <v>226.69</v>
      </c>
      <c r="I319" s="60">
        <f t="shared" si="23"/>
        <v>0</v>
      </c>
      <c r="J319" s="60">
        <f t="shared" si="24"/>
        <v>0</v>
      </c>
      <c r="K319" s="1" t="str">
        <f t="shared" si="25"/>
        <v>RES</v>
      </c>
      <c r="L319" s="2" t="str">
        <f t="shared" si="21"/>
        <v>02LNX00109</v>
      </c>
      <c r="M319" s="40" t="str">
        <f>INDEX(CODE!A:B,MATCH(L319,CODE!A:A,0),2)</f>
        <v>NOT USED</v>
      </c>
    </row>
    <row r="320" spans="1:13">
      <c r="A320" s="36">
        <v>201611</v>
      </c>
      <c r="B320" s="37" t="s">
        <v>68</v>
      </c>
      <c r="C320" s="37" t="s">
        <v>195</v>
      </c>
      <c r="D320" s="37" t="s">
        <v>48</v>
      </c>
      <c r="E320" s="37">
        <v>42528.26</v>
      </c>
      <c r="F320" s="37">
        <v>541</v>
      </c>
      <c r="G320" s="37">
        <v>429664</v>
      </c>
      <c r="H320" s="60">
        <f t="shared" si="22"/>
        <v>42528.26</v>
      </c>
      <c r="I320" s="60">
        <f t="shared" si="23"/>
        <v>541</v>
      </c>
      <c r="J320" s="60">
        <f t="shared" si="24"/>
        <v>429664</v>
      </c>
      <c r="K320" s="1" t="str">
        <f t="shared" si="25"/>
        <v>RES</v>
      </c>
      <c r="L320" s="2" t="str">
        <f t="shared" si="21"/>
        <v>02NETMT135</v>
      </c>
      <c r="M320" s="40" t="str">
        <f>INDEX(CODE!A:B,MATCH(L320,CODE!A:A,0),2)</f>
        <v>Separate - Res</v>
      </c>
    </row>
    <row r="321" spans="1:13">
      <c r="A321" s="36">
        <v>201611</v>
      </c>
      <c r="B321" s="37" t="s">
        <v>68</v>
      </c>
      <c r="C321" s="37" t="s">
        <v>195</v>
      </c>
      <c r="D321" s="37" t="s">
        <v>49</v>
      </c>
      <c r="E321" s="37">
        <v>12692.74</v>
      </c>
      <c r="F321" s="37">
        <v>1076</v>
      </c>
      <c r="G321" s="37">
        <v>82247</v>
      </c>
      <c r="H321" s="60">
        <f t="shared" si="22"/>
        <v>12692.74</v>
      </c>
      <c r="I321" s="60">
        <f t="shared" si="23"/>
        <v>1076</v>
      </c>
      <c r="J321" s="60">
        <f t="shared" si="24"/>
        <v>82247</v>
      </c>
      <c r="K321" s="1" t="str">
        <f t="shared" si="25"/>
        <v>RES</v>
      </c>
      <c r="L321" s="2" t="str">
        <f t="shared" si="21"/>
        <v>02OALTB15R</v>
      </c>
      <c r="M321" s="40" t="str">
        <f>INDEX(CODE!A:B,MATCH(L321,CODE!A:A,0),2)</f>
        <v>NOT USED</v>
      </c>
    </row>
    <row r="322" spans="1:13">
      <c r="A322" s="36">
        <v>201611</v>
      </c>
      <c r="B322" s="37" t="s">
        <v>68</v>
      </c>
      <c r="C322" s="37" t="s">
        <v>195</v>
      </c>
      <c r="D322" s="37" t="s">
        <v>69</v>
      </c>
      <c r="E322" s="37">
        <v>9786544.6600000001</v>
      </c>
      <c r="F322" s="37">
        <v>101709</v>
      </c>
      <c r="G322" s="37">
        <v>103621734</v>
      </c>
      <c r="H322" s="60">
        <f t="shared" si="22"/>
        <v>9786544.6600000001</v>
      </c>
      <c r="I322" s="60">
        <f t="shared" si="23"/>
        <v>101709</v>
      </c>
      <c r="J322" s="60">
        <f t="shared" si="24"/>
        <v>103621734</v>
      </c>
      <c r="K322" s="1" t="str">
        <f t="shared" si="25"/>
        <v>RES</v>
      </c>
      <c r="L322" s="2" t="str">
        <f t="shared" ref="L322:L385" si="26">LEFT(D322,10)</f>
        <v>02RESD0016</v>
      </c>
      <c r="M322" s="40" t="str">
        <f>INDEX(CODE!A:B,MATCH(L322,CODE!A:A,0),2)</f>
        <v>Separate - Res</v>
      </c>
    </row>
    <row r="323" spans="1:13">
      <c r="A323" s="36">
        <v>201611</v>
      </c>
      <c r="B323" s="37" t="s">
        <v>68</v>
      </c>
      <c r="C323" s="37" t="s">
        <v>195</v>
      </c>
      <c r="D323" s="37" t="s">
        <v>70</v>
      </c>
      <c r="E323" s="37">
        <v>454511.63</v>
      </c>
      <c r="F323" s="37">
        <v>4438</v>
      </c>
      <c r="G323" s="37">
        <v>4846125</v>
      </c>
      <c r="H323" s="60">
        <f t="shared" ref="H323:H386" si="27">IF($C323="R",E323,0)</f>
        <v>454511.63</v>
      </c>
      <c r="I323" s="60">
        <f t="shared" ref="I323:I386" si="28">IF($C323="R",F323,0)</f>
        <v>4438</v>
      </c>
      <c r="J323" s="60">
        <f t="shared" ref="J323:J386" si="29">IF($C323="R",G323,0)</f>
        <v>4846125</v>
      </c>
      <c r="K323" s="1" t="str">
        <f t="shared" ref="K323:K386" si="30">IF(LEFT(B323,3)="IRR","IRG",LEFT(B323,3))</f>
        <v>RES</v>
      </c>
      <c r="L323" s="2" t="str">
        <f t="shared" si="26"/>
        <v>02RESD0017</v>
      </c>
      <c r="M323" s="40" t="str">
        <f>INDEX(CODE!A:B,MATCH(L323,CODE!A:A,0),2)</f>
        <v>Separate - Res</v>
      </c>
    </row>
    <row r="324" spans="1:13">
      <c r="A324" s="36">
        <v>201611</v>
      </c>
      <c r="B324" s="37" t="s">
        <v>68</v>
      </c>
      <c r="C324" s="37" t="s">
        <v>195</v>
      </c>
      <c r="D324" s="37" t="s">
        <v>71</v>
      </c>
      <c r="E324" s="37">
        <v>15782.54</v>
      </c>
      <c r="F324" s="37">
        <v>84</v>
      </c>
      <c r="G324" s="37">
        <v>150412</v>
      </c>
      <c r="H324" s="60">
        <f t="shared" si="27"/>
        <v>15782.54</v>
      </c>
      <c r="I324" s="60">
        <f t="shared" si="28"/>
        <v>84</v>
      </c>
      <c r="J324" s="60">
        <f t="shared" si="29"/>
        <v>150412</v>
      </c>
      <c r="K324" s="1" t="str">
        <f t="shared" si="30"/>
        <v>RES</v>
      </c>
      <c r="L324" s="2" t="str">
        <f t="shared" si="26"/>
        <v>02RESD0018</v>
      </c>
      <c r="M324" s="40" t="str">
        <f>INDEX(CODE!A:B,MATCH(L324,CODE!A:A,0),2)</f>
        <v>Separate - Res</v>
      </c>
    </row>
    <row r="325" spans="1:13">
      <c r="A325" s="36">
        <v>201611</v>
      </c>
      <c r="B325" s="37" t="s">
        <v>68</v>
      </c>
      <c r="C325" s="37" t="s">
        <v>195</v>
      </c>
      <c r="D325" s="37" t="s">
        <v>72</v>
      </c>
      <c r="E325" s="37">
        <v>2388.77</v>
      </c>
      <c r="F325" s="37">
        <v>15</v>
      </c>
      <c r="G325" s="37">
        <v>23487</v>
      </c>
      <c r="H325" s="60">
        <f t="shared" si="27"/>
        <v>2388.77</v>
      </c>
      <c r="I325" s="60">
        <f t="shared" si="28"/>
        <v>15</v>
      </c>
      <c r="J325" s="60">
        <f t="shared" si="29"/>
        <v>23487</v>
      </c>
      <c r="K325" s="1" t="str">
        <f t="shared" si="30"/>
        <v>RES</v>
      </c>
      <c r="L325" s="2" t="str">
        <f t="shared" si="26"/>
        <v>02RESD018X</v>
      </c>
      <c r="M325" s="40" t="str">
        <f>INDEX(CODE!A:B,MATCH(L325,CODE!A:A,0),2)</f>
        <v>Separate - Res</v>
      </c>
    </row>
    <row r="326" spans="1:13">
      <c r="A326" s="36">
        <v>201611</v>
      </c>
      <c r="B326" s="37" t="s">
        <v>68</v>
      </c>
      <c r="C326" s="37" t="s">
        <v>195</v>
      </c>
      <c r="D326" s="37" t="s">
        <v>50</v>
      </c>
      <c r="E326" s="37">
        <v>173691.65</v>
      </c>
      <c r="F326" s="37">
        <v>3443</v>
      </c>
      <c r="G326" s="37">
        <v>1362949</v>
      </c>
      <c r="H326" s="60">
        <f t="shared" si="27"/>
        <v>173691.65</v>
      </c>
      <c r="I326" s="60">
        <f t="shared" si="28"/>
        <v>3443</v>
      </c>
      <c r="J326" s="60">
        <f t="shared" si="29"/>
        <v>1362949</v>
      </c>
      <c r="K326" s="1" t="str">
        <f t="shared" si="30"/>
        <v>RES</v>
      </c>
      <c r="L326" s="2" t="str">
        <f t="shared" si="26"/>
        <v>02RGNSB024</v>
      </c>
      <c r="M326" s="40" t="str">
        <f>INDEX(CODE!A:B,MATCH(L326,CODE!A:A,0),2)</f>
        <v>Separate - Small GS</v>
      </c>
    </row>
    <row r="327" spans="1:13">
      <c r="A327" s="36">
        <v>201611</v>
      </c>
      <c r="B327" s="37" t="s">
        <v>68</v>
      </c>
      <c r="C327" s="37" t="s">
        <v>195</v>
      </c>
      <c r="D327" s="37" t="s">
        <v>101</v>
      </c>
      <c r="E327" s="37">
        <v>329136.11</v>
      </c>
      <c r="F327" s="37">
        <v>0</v>
      </c>
      <c r="G327" s="37">
        <v>0</v>
      </c>
      <c r="H327" s="60">
        <f t="shared" si="27"/>
        <v>329136.11</v>
      </c>
      <c r="I327" s="60">
        <f t="shared" si="28"/>
        <v>0</v>
      </c>
      <c r="J327" s="60">
        <f t="shared" si="29"/>
        <v>0</v>
      </c>
      <c r="K327" s="1" t="str">
        <f t="shared" si="30"/>
        <v>RES</v>
      </c>
      <c r="L327" s="2" t="str">
        <f t="shared" si="26"/>
        <v>301170-DSM</v>
      </c>
      <c r="M327" s="40" t="str">
        <f>INDEX(CODE!A:B,MATCH(L327,CODE!A:A,0),2)</f>
        <v>NOT USED</v>
      </c>
    </row>
    <row r="328" spans="1:13">
      <c r="A328" s="36">
        <v>201611</v>
      </c>
      <c r="B328" s="37" t="s">
        <v>68</v>
      </c>
      <c r="C328" s="37" t="s">
        <v>195</v>
      </c>
      <c r="D328" s="37" t="s">
        <v>102</v>
      </c>
      <c r="E328" s="37">
        <v>7081.17</v>
      </c>
      <c r="F328" s="37">
        <v>0</v>
      </c>
      <c r="G328" s="37">
        <v>0</v>
      </c>
      <c r="H328" s="60">
        <f t="shared" si="27"/>
        <v>7081.17</v>
      </c>
      <c r="I328" s="60">
        <f t="shared" si="28"/>
        <v>0</v>
      </c>
      <c r="J328" s="60">
        <f t="shared" si="29"/>
        <v>0</v>
      </c>
      <c r="K328" s="1" t="str">
        <f t="shared" si="30"/>
        <v>RES</v>
      </c>
      <c r="L328" s="2" t="str">
        <f t="shared" si="26"/>
        <v>301180-BLU</v>
      </c>
      <c r="M328" s="40" t="str">
        <f>INDEX(CODE!A:B,MATCH(L328,CODE!A:A,0),2)</f>
        <v>NOT USED</v>
      </c>
    </row>
    <row r="329" spans="1:13">
      <c r="A329" s="36">
        <v>201611</v>
      </c>
      <c r="B329" s="37" t="s">
        <v>68</v>
      </c>
      <c r="C329" s="37" t="s">
        <v>195</v>
      </c>
      <c r="D329" s="37" t="s">
        <v>90</v>
      </c>
      <c r="F329" s="37">
        <v>0</v>
      </c>
      <c r="H329" s="60">
        <f t="shared" si="27"/>
        <v>0</v>
      </c>
      <c r="I329" s="60">
        <f t="shared" si="28"/>
        <v>0</v>
      </c>
      <c r="J329" s="60">
        <f t="shared" si="29"/>
        <v>0</v>
      </c>
      <c r="K329" s="1" t="str">
        <f t="shared" si="30"/>
        <v>RES</v>
      </c>
      <c r="L329" s="2" t="str">
        <f t="shared" si="26"/>
        <v>CUSTOMER C</v>
      </c>
      <c r="M329" s="40" t="str">
        <f>INDEX(CODE!A:B,MATCH(L329,CODE!A:A,0),2)</f>
        <v>NOT USED</v>
      </c>
    </row>
    <row r="330" spans="1:13">
      <c r="A330" s="36">
        <v>201611</v>
      </c>
      <c r="B330" s="37" t="s">
        <v>68</v>
      </c>
      <c r="C330" s="37" t="s">
        <v>195</v>
      </c>
      <c r="D330" s="37" t="s">
        <v>92</v>
      </c>
      <c r="E330" s="37">
        <v>-747712.84</v>
      </c>
      <c r="F330" s="37">
        <v>0</v>
      </c>
      <c r="G330" s="37">
        <v>0</v>
      </c>
      <c r="H330" s="60">
        <f t="shared" si="27"/>
        <v>-747712.84</v>
      </c>
      <c r="I330" s="60">
        <f t="shared" si="28"/>
        <v>0</v>
      </c>
      <c r="J330" s="60">
        <f t="shared" si="29"/>
        <v>0</v>
      </c>
      <c r="K330" s="1" t="str">
        <f t="shared" si="30"/>
        <v>RES</v>
      </c>
      <c r="L330" s="2" t="str">
        <f t="shared" si="26"/>
        <v>REVENUE_AC</v>
      </c>
      <c r="M330" s="40" t="str">
        <f>INDEX(CODE!A:B,MATCH(L330,CODE!A:A,0),2)</f>
        <v>NOT USED</v>
      </c>
    </row>
    <row r="331" spans="1:13">
      <c r="A331" s="36">
        <v>201611</v>
      </c>
      <c r="B331" s="37" t="s">
        <v>68</v>
      </c>
      <c r="C331" s="37" t="s">
        <v>195</v>
      </c>
      <c r="D331" s="37" t="s">
        <v>104</v>
      </c>
      <c r="E331" s="37">
        <v>74873.5</v>
      </c>
      <c r="F331" s="37">
        <v>0</v>
      </c>
      <c r="G331" s="37">
        <v>0</v>
      </c>
      <c r="H331" s="60">
        <f t="shared" si="27"/>
        <v>74873.5</v>
      </c>
      <c r="I331" s="60">
        <f t="shared" si="28"/>
        <v>0</v>
      </c>
      <c r="J331" s="60">
        <f t="shared" si="29"/>
        <v>0</v>
      </c>
      <c r="K331" s="1" t="str">
        <f t="shared" si="30"/>
        <v>RES</v>
      </c>
      <c r="L331" s="2" t="str">
        <f t="shared" si="26"/>
        <v>REVENUE AD</v>
      </c>
      <c r="M331" s="40" t="str">
        <f>INDEX(CODE!A:B,MATCH(L331,CODE!A:A,0),2)</f>
        <v>NOT USED</v>
      </c>
    </row>
    <row r="332" spans="1:13">
      <c r="A332" s="36">
        <v>201611</v>
      </c>
      <c r="B332" s="37" t="s">
        <v>68</v>
      </c>
      <c r="C332" s="37" t="s">
        <v>196</v>
      </c>
      <c r="D332" s="37" t="s">
        <v>210</v>
      </c>
      <c r="E332" s="37">
        <v>-5000</v>
      </c>
      <c r="F332" s="37">
        <v>0</v>
      </c>
      <c r="G332" s="37">
        <v>0</v>
      </c>
      <c r="H332" s="60">
        <f t="shared" si="27"/>
        <v>0</v>
      </c>
      <c r="I332" s="60">
        <f t="shared" si="28"/>
        <v>0</v>
      </c>
      <c r="J332" s="60">
        <f t="shared" si="29"/>
        <v>0</v>
      </c>
      <c r="K332" s="1" t="str">
        <f t="shared" si="30"/>
        <v>RES</v>
      </c>
      <c r="L332" s="2" t="str">
        <f t="shared" si="26"/>
        <v>301119 - U</v>
      </c>
      <c r="M332" s="40" t="str">
        <f>INDEX(CODE!A:B,MATCH(L332,CODE!A:A,0),2)</f>
        <v>NOT USED</v>
      </c>
    </row>
    <row r="333" spans="1:13">
      <c r="A333" s="36">
        <v>201611</v>
      </c>
      <c r="B333" s="37" t="s">
        <v>68</v>
      </c>
      <c r="C333" s="37" t="s">
        <v>196</v>
      </c>
      <c r="D333" s="37" t="s">
        <v>197</v>
      </c>
      <c r="E333" s="37">
        <v>973000</v>
      </c>
      <c r="F333" s="37">
        <v>0</v>
      </c>
      <c r="G333" s="37">
        <v>6162000</v>
      </c>
      <c r="H333" s="60">
        <f t="shared" si="27"/>
        <v>0</v>
      </c>
      <c r="I333" s="60">
        <f t="shared" si="28"/>
        <v>0</v>
      </c>
      <c r="J333" s="60">
        <f t="shared" si="29"/>
        <v>0</v>
      </c>
      <c r="K333" s="1" t="str">
        <f t="shared" si="30"/>
        <v>RES</v>
      </c>
      <c r="L333" s="2" t="str">
        <f t="shared" si="26"/>
        <v>UNBILLED R</v>
      </c>
      <c r="M333" s="40" t="str">
        <f>INDEX(CODE!A:B,MATCH(L333,CODE!A:A,0),2)</f>
        <v>NOT USED</v>
      </c>
    </row>
    <row r="334" spans="1:13">
      <c r="A334" s="36">
        <v>201612</v>
      </c>
      <c r="B334" s="37" t="s">
        <v>51</v>
      </c>
      <c r="C334" s="37" t="s">
        <v>186</v>
      </c>
      <c r="D334" s="37" t="s">
        <v>187</v>
      </c>
      <c r="E334" s="37">
        <v>-19262.46</v>
      </c>
      <c r="F334" s="37">
        <v>1467</v>
      </c>
      <c r="G334" s="37">
        <v>2578664</v>
      </c>
      <c r="H334" s="60">
        <f t="shared" si="27"/>
        <v>0</v>
      </c>
      <c r="I334" s="60">
        <f t="shared" si="28"/>
        <v>0</v>
      </c>
      <c r="J334" s="60">
        <f t="shared" si="29"/>
        <v>0</v>
      </c>
      <c r="K334" s="1" t="str">
        <f t="shared" si="30"/>
        <v>COM</v>
      </c>
      <c r="L334" s="2" t="str">
        <f t="shared" si="26"/>
        <v>02GNSB0024</v>
      </c>
      <c r="M334" s="40" t="str">
        <f>INDEX(CODE!A:B,MATCH(L334,CODE!A:A,0),2)</f>
        <v>Separate - Small GS</v>
      </c>
    </row>
    <row r="335" spans="1:13">
      <c r="A335" s="36">
        <v>201612</v>
      </c>
      <c r="B335" s="37" t="s">
        <v>51</v>
      </c>
      <c r="C335" s="37" t="s">
        <v>186</v>
      </c>
      <c r="D335" s="37" t="s">
        <v>188</v>
      </c>
      <c r="E335" s="37">
        <v>-0.54</v>
      </c>
      <c r="F335" s="37">
        <v>1</v>
      </c>
      <c r="G335" s="37">
        <v>72</v>
      </c>
      <c r="H335" s="60">
        <f t="shared" si="27"/>
        <v>0</v>
      </c>
      <c r="I335" s="60">
        <f t="shared" si="28"/>
        <v>0</v>
      </c>
      <c r="J335" s="60">
        <f t="shared" si="29"/>
        <v>0</v>
      </c>
      <c r="K335" s="1" t="str">
        <f t="shared" si="30"/>
        <v>COM</v>
      </c>
      <c r="L335" s="2" t="str">
        <f t="shared" si="26"/>
        <v>02GNSB024F</v>
      </c>
      <c r="M335" s="40" t="str">
        <f>INDEX(CODE!A:B,MATCH(L335,CODE!A:A,0),2)</f>
        <v>Separate - Small GS</v>
      </c>
    </row>
    <row r="336" spans="1:13">
      <c r="A336" s="36">
        <v>201612</v>
      </c>
      <c r="B336" s="37" t="s">
        <v>51</v>
      </c>
      <c r="C336" s="37" t="s">
        <v>186</v>
      </c>
      <c r="D336" s="37" t="s">
        <v>189</v>
      </c>
      <c r="E336" s="37">
        <v>-71.540000000000006</v>
      </c>
      <c r="F336" s="37">
        <v>79</v>
      </c>
      <c r="G336" s="37">
        <v>9578</v>
      </c>
      <c r="H336" s="60">
        <f t="shared" si="27"/>
        <v>0</v>
      </c>
      <c r="I336" s="60">
        <f t="shared" si="28"/>
        <v>0</v>
      </c>
      <c r="J336" s="60">
        <f t="shared" si="29"/>
        <v>0</v>
      </c>
      <c r="K336" s="1" t="str">
        <f t="shared" si="30"/>
        <v>COM</v>
      </c>
      <c r="L336" s="2" t="str">
        <f t="shared" si="26"/>
        <v>02GNSB24FP</v>
      </c>
      <c r="M336" s="40" t="str">
        <f>INDEX(CODE!A:B,MATCH(L336,CODE!A:A,0),2)</f>
        <v>Separate - Small GS</v>
      </c>
    </row>
    <row r="337" spans="1:13">
      <c r="A337" s="36">
        <v>201612</v>
      </c>
      <c r="B337" s="37" t="s">
        <v>51</v>
      </c>
      <c r="C337" s="37" t="s">
        <v>186</v>
      </c>
      <c r="D337" s="37" t="s">
        <v>190</v>
      </c>
      <c r="E337" s="37">
        <v>-43408.31</v>
      </c>
      <c r="F337" s="37">
        <v>105</v>
      </c>
      <c r="G337" s="37">
        <v>5811018</v>
      </c>
      <c r="H337" s="60">
        <f t="shared" si="27"/>
        <v>0</v>
      </c>
      <c r="I337" s="60">
        <f t="shared" si="28"/>
        <v>0</v>
      </c>
      <c r="J337" s="60">
        <f t="shared" si="29"/>
        <v>0</v>
      </c>
      <c r="K337" s="1" t="str">
        <f t="shared" si="30"/>
        <v>COM</v>
      </c>
      <c r="L337" s="2" t="str">
        <f t="shared" si="26"/>
        <v>02LGSB0036</v>
      </c>
      <c r="M337" s="40" t="str">
        <f>INDEX(CODE!A:B,MATCH(L337,CODE!A:A,0),2)</f>
        <v>Separate - Large GS</v>
      </c>
    </row>
    <row r="338" spans="1:13">
      <c r="A338" s="36">
        <v>201612</v>
      </c>
      <c r="B338" s="37" t="s">
        <v>51</v>
      </c>
      <c r="C338" s="37" t="s">
        <v>186</v>
      </c>
      <c r="D338" s="37" t="s">
        <v>191</v>
      </c>
      <c r="E338" s="37">
        <v>-158.81</v>
      </c>
      <c r="F338" s="37">
        <v>22</v>
      </c>
      <c r="G338" s="37">
        <v>21261</v>
      </c>
      <c r="H338" s="60">
        <f t="shared" si="27"/>
        <v>0</v>
      </c>
      <c r="I338" s="60">
        <f t="shared" si="28"/>
        <v>0</v>
      </c>
      <c r="J338" s="60">
        <f t="shared" si="29"/>
        <v>0</v>
      </c>
      <c r="K338" s="1" t="str">
        <f t="shared" si="30"/>
        <v>COM</v>
      </c>
      <c r="L338" s="2" t="str">
        <f t="shared" si="26"/>
        <v>02NMB24135</v>
      </c>
      <c r="M338" s="40" t="str">
        <f>INDEX(CODE!A:B,MATCH(L338,CODE!A:A,0),2)</f>
        <v>Separate - Small GS</v>
      </c>
    </row>
    <row r="339" spans="1:13">
      <c r="A339" s="36">
        <v>201612</v>
      </c>
      <c r="B339" s="37" t="s">
        <v>51</v>
      </c>
      <c r="C339" s="37" t="s">
        <v>186</v>
      </c>
      <c r="D339" s="37" t="s">
        <v>192</v>
      </c>
      <c r="E339" s="37">
        <v>-321.67</v>
      </c>
      <c r="G339" s="37">
        <v>42973</v>
      </c>
      <c r="H339" s="60">
        <f t="shared" si="27"/>
        <v>0</v>
      </c>
      <c r="I339" s="60">
        <f t="shared" si="28"/>
        <v>0</v>
      </c>
      <c r="J339" s="60">
        <f t="shared" si="29"/>
        <v>0</v>
      </c>
      <c r="K339" s="1" t="str">
        <f t="shared" si="30"/>
        <v>COM</v>
      </c>
      <c r="L339" s="2" t="str">
        <f t="shared" si="26"/>
        <v>02OALTB15N</v>
      </c>
      <c r="M339" s="40" t="str">
        <f>INDEX(CODE!A:B,MATCH(L339,CODE!A:A,0),2)</f>
        <v>NOT USED</v>
      </c>
    </row>
    <row r="340" spans="1:13">
      <c r="A340" s="36">
        <v>201612</v>
      </c>
      <c r="B340" s="37" t="s">
        <v>51</v>
      </c>
      <c r="C340" s="37" t="s">
        <v>186</v>
      </c>
      <c r="D340" s="37" t="s">
        <v>193</v>
      </c>
      <c r="E340" s="37">
        <v>-7566.07</v>
      </c>
      <c r="F340" s="37">
        <v>0</v>
      </c>
      <c r="G340" s="37">
        <v>0</v>
      </c>
      <c r="H340" s="60">
        <f t="shared" si="27"/>
        <v>0</v>
      </c>
      <c r="I340" s="60">
        <f t="shared" si="28"/>
        <v>0</v>
      </c>
      <c r="J340" s="60">
        <f t="shared" si="29"/>
        <v>0</v>
      </c>
      <c r="K340" s="1" t="str">
        <f t="shared" si="30"/>
        <v>COM</v>
      </c>
      <c r="L340" s="2" t="str">
        <f t="shared" si="26"/>
        <v>BPA BALANC</v>
      </c>
      <c r="M340" s="40" t="str">
        <f>INDEX(CODE!A:B,MATCH(L340,CODE!A:A,0),2)</f>
        <v>NOT USED</v>
      </c>
    </row>
    <row r="341" spans="1:13">
      <c r="A341" s="36">
        <v>201612</v>
      </c>
      <c r="B341" s="37" t="s">
        <v>51</v>
      </c>
      <c r="C341" s="37" t="s">
        <v>186</v>
      </c>
      <c r="D341" s="37" t="s">
        <v>194</v>
      </c>
      <c r="F341" s="37">
        <v>0</v>
      </c>
      <c r="H341" s="60">
        <f t="shared" si="27"/>
        <v>0</v>
      </c>
      <c r="I341" s="60">
        <f t="shared" si="28"/>
        <v>0</v>
      </c>
      <c r="J341" s="60">
        <f t="shared" si="29"/>
        <v>0</v>
      </c>
      <c r="K341" s="1" t="str">
        <f t="shared" si="30"/>
        <v>COM</v>
      </c>
      <c r="L341" s="2" t="str">
        <f t="shared" si="26"/>
        <v>CUSTOMER C</v>
      </c>
      <c r="M341" s="40" t="str">
        <f>INDEX(CODE!A:B,MATCH(L341,CODE!A:A,0),2)</f>
        <v>NOT USED</v>
      </c>
    </row>
    <row r="342" spans="1:13">
      <c r="A342" s="36">
        <v>201612</v>
      </c>
      <c r="B342" s="37" t="s">
        <v>51</v>
      </c>
      <c r="C342" s="37" t="s">
        <v>195</v>
      </c>
      <c r="D342" s="37" t="s">
        <v>36</v>
      </c>
      <c r="E342" s="37">
        <v>247526.68</v>
      </c>
      <c r="F342" s="37">
        <v>1467</v>
      </c>
      <c r="G342" s="37">
        <v>2578664</v>
      </c>
      <c r="H342" s="60">
        <f t="shared" si="27"/>
        <v>247526.68</v>
      </c>
      <c r="I342" s="60">
        <f t="shared" si="28"/>
        <v>1467</v>
      </c>
      <c r="J342" s="60">
        <f t="shared" si="29"/>
        <v>2578664</v>
      </c>
      <c r="K342" s="1" t="str">
        <f t="shared" si="30"/>
        <v>COM</v>
      </c>
      <c r="L342" s="2" t="str">
        <f t="shared" si="26"/>
        <v>02GNSB0024</v>
      </c>
      <c r="M342" s="40" t="str">
        <f>INDEX(CODE!A:B,MATCH(L342,CODE!A:A,0),2)</f>
        <v>Separate - Small GS</v>
      </c>
    </row>
    <row r="343" spans="1:13">
      <c r="A343" s="36">
        <v>201612</v>
      </c>
      <c r="B343" s="37" t="s">
        <v>51</v>
      </c>
      <c r="C343" s="37" t="s">
        <v>195</v>
      </c>
      <c r="D343" s="37" t="s">
        <v>37</v>
      </c>
      <c r="E343" s="37">
        <v>3332</v>
      </c>
      <c r="F343" s="37">
        <v>6</v>
      </c>
      <c r="G343" s="37">
        <v>25642</v>
      </c>
      <c r="H343" s="60">
        <f t="shared" si="27"/>
        <v>3332</v>
      </c>
      <c r="I343" s="60">
        <f t="shared" si="28"/>
        <v>6</v>
      </c>
      <c r="J343" s="60">
        <f t="shared" si="29"/>
        <v>25642</v>
      </c>
      <c r="K343" s="1" t="str">
        <f t="shared" si="30"/>
        <v>COM</v>
      </c>
      <c r="L343" s="2" t="str">
        <f t="shared" si="26"/>
        <v>02GNSB024F</v>
      </c>
      <c r="M343" s="40" t="str">
        <f>INDEX(CODE!A:B,MATCH(L343,CODE!A:A,0),2)</f>
        <v>Separate - Small GS</v>
      </c>
    </row>
    <row r="344" spans="1:13">
      <c r="A344" s="36">
        <v>201612</v>
      </c>
      <c r="B344" s="37" t="s">
        <v>51</v>
      </c>
      <c r="C344" s="37" t="s">
        <v>195</v>
      </c>
      <c r="D344" s="37" t="s">
        <v>38</v>
      </c>
      <c r="E344" s="37">
        <v>10771.45</v>
      </c>
      <c r="F344" s="37">
        <v>79</v>
      </c>
      <c r="G344" s="37">
        <v>9578</v>
      </c>
      <c r="H344" s="60">
        <f t="shared" si="27"/>
        <v>10771.45</v>
      </c>
      <c r="I344" s="60">
        <f t="shared" si="28"/>
        <v>79</v>
      </c>
      <c r="J344" s="60">
        <f t="shared" si="29"/>
        <v>9578</v>
      </c>
      <c r="K344" s="1" t="str">
        <f t="shared" si="30"/>
        <v>COM</v>
      </c>
      <c r="L344" s="2" t="str">
        <f t="shared" si="26"/>
        <v>02GNSB24FP</v>
      </c>
      <c r="M344" s="40" t="str">
        <f>INDEX(CODE!A:B,MATCH(L344,CODE!A:A,0),2)</f>
        <v>Separate - Small GS</v>
      </c>
    </row>
    <row r="345" spans="1:13">
      <c r="A345" s="36">
        <v>201612</v>
      </c>
      <c r="B345" s="37" t="s">
        <v>51</v>
      </c>
      <c r="C345" s="37" t="s">
        <v>195</v>
      </c>
      <c r="D345" s="37" t="s">
        <v>52</v>
      </c>
      <c r="E345" s="37">
        <v>3993664.58</v>
      </c>
      <c r="F345" s="37">
        <v>13959</v>
      </c>
      <c r="G345" s="37">
        <v>42937995</v>
      </c>
      <c r="H345" s="60">
        <f t="shared" si="27"/>
        <v>3993664.58</v>
      </c>
      <c r="I345" s="60">
        <f t="shared" si="28"/>
        <v>13959</v>
      </c>
      <c r="J345" s="60">
        <f t="shared" si="29"/>
        <v>42937995</v>
      </c>
      <c r="K345" s="1" t="str">
        <f t="shared" si="30"/>
        <v>COM</v>
      </c>
      <c r="L345" s="2" t="str">
        <f t="shared" si="26"/>
        <v>02GNSV0024</v>
      </c>
      <c r="M345" s="40" t="str">
        <f>INDEX(CODE!A:B,MATCH(L345,CODE!A:A,0),2)</f>
        <v>Separate - Small GS</v>
      </c>
    </row>
    <row r="346" spans="1:13">
      <c r="A346" s="36">
        <v>201612</v>
      </c>
      <c r="B346" s="37" t="s">
        <v>51</v>
      </c>
      <c r="C346" s="37" t="s">
        <v>195</v>
      </c>
      <c r="D346" s="37" t="s">
        <v>53</v>
      </c>
      <c r="E346" s="37">
        <v>12617.21</v>
      </c>
      <c r="F346" s="37">
        <v>107</v>
      </c>
      <c r="G346" s="37">
        <v>89285</v>
      </c>
      <c r="H346" s="60">
        <f t="shared" si="27"/>
        <v>12617.21</v>
      </c>
      <c r="I346" s="60">
        <f t="shared" si="28"/>
        <v>107</v>
      </c>
      <c r="J346" s="60">
        <f t="shared" si="29"/>
        <v>89285</v>
      </c>
      <c r="K346" s="1" t="str">
        <f t="shared" si="30"/>
        <v>COM</v>
      </c>
      <c r="L346" s="2" t="str">
        <f t="shared" si="26"/>
        <v>02GNSV024F</v>
      </c>
      <c r="M346" s="40" t="str">
        <f>INDEX(CODE!A:B,MATCH(L346,CODE!A:A,0),2)</f>
        <v>Separate - Small GS</v>
      </c>
    </row>
    <row r="347" spans="1:13">
      <c r="A347" s="36">
        <v>201612</v>
      </c>
      <c r="B347" s="37" t="s">
        <v>51</v>
      </c>
      <c r="C347" s="37" t="s">
        <v>195</v>
      </c>
      <c r="D347" s="37" t="s">
        <v>39</v>
      </c>
      <c r="E347" s="37">
        <v>465883.91</v>
      </c>
      <c r="F347" s="37">
        <v>105</v>
      </c>
      <c r="G347" s="37">
        <v>5811018</v>
      </c>
      <c r="H347" s="60">
        <f t="shared" si="27"/>
        <v>465883.91</v>
      </c>
      <c r="I347" s="60">
        <f t="shared" si="28"/>
        <v>105</v>
      </c>
      <c r="J347" s="60">
        <f t="shared" si="29"/>
        <v>5811018</v>
      </c>
      <c r="K347" s="1" t="str">
        <f t="shared" si="30"/>
        <v>COM</v>
      </c>
      <c r="L347" s="2" t="str">
        <f t="shared" si="26"/>
        <v>02LGSB0036</v>
      </c>
      <c r="M347" s="40" t="str">
        <f>INDEX(CODE!A:B,MATCH(L347,CODE!A:A,0),2)</f>
        <v>Separate - Large GS</v>
      </c>
    </row>
    <row r="348" spans="1:13">
      <c r="A348" s="36">
        <v>201612</v>
      </c>
      <c r="B348" s="37" t="s">
        <v>51</v>
      </c>
      <c r="C348" s="37" t="s">
        <v>195</v>
      </c>
      <c r="D348" s="37" t="s">
        <v>54</v>
      </c>
      <c r="E348" s="37">
        <v>5449041.8799999999</v>
      </c>
      <c r="F348" s="37">
        <v>867</v>
      </c>
      <c r="G348" s="37">
        <v>69215284</v>
      </c>
      <c r="H348" s="60">
        <f t="shared" si="27"/>
        <v>5449041.8799999999</v>
      </c>
      <c r="I348" s="60">
        <f t="shared" si="28"/>
        <v>867</v>
      </c>
      <c r="J348" s="60">
        <f t="shared" si="29"/>
        <v>69215284</v>
      </c>
      <c r="K348" s="1" t="str">
        <f t="shared" si="30"/>
        <v>COM</v>
      </c>
      <c r="L348" s="2" t="str">
        <f t="shared" si="26"/>
        <v>02LGSV0036</v>
      </c>
      <c r="M348" s="40" t="str">
        <f>INDEX(CODE!A:B,MATCH(L348,CODE!A:A,0),2)</f>
        <v>Separate - Large GS</v>
      </c>
    </row>
    <row r="349" spans="1:13">
      <c r="A349" s="36">
        <v>201612</v>
      </c>
      <c r="B349" s="37" t="s">
        <v>51</v>
      </c>
      <c r="C349" s="37" t="s">
        <v>195</v>
      </c>
      <c r="D349" s="37" t="s">
        <v>55</v>
      </c>
      <c r="E349" s="37">
        <v>1257005.8</v>
      </c>
      <c r="F349" s="37">
        <v>36</v>
      </c>
      <c r="G349" s="37">
        <v>17526960</v>
      </c>
      <c r="H349" s="60">
        <f t="shared" si="27"/>
        <v>1257005.8</v>
      </c>
      <c r="I349" s="60">
        <f t="shared" si="28"/>
        <v>36</v>
      </c>
      <c r="J349" s="60">
        <f t="shared" si="29"/>
        <v>17526960</v>
      </c>
      <c r="K349" s="1" t="str">
        <f t="shared" si="30"/>
        <v>COM</v>
      </c>
      <c r="L349" s="2" t="str">
        <f t="shared" si="26"/>
        <v>02LGSV048T</v>
      </c>
      <c r="M349" s="40" t="str">
        <f>INDEX(CODE!A:B,MATCH(L349,CODE!A:A,0),2)</f>
        <v>NOT USED</v>
      </c>
    </row>
    <row r="350" spans="1:13">
      <c r="A350" s="36">
        <v>201612</v>
      </c>
      <c r="B350" s="37" t="s">
        <v>51</v>
      </c>
      <c r="C350" s="37" t="s">
        <v>195</v>
      </c>
      <c r="D350" s="37" t="s">
        <v>79</v>
      </c>
      <c r="E350" s="37">
        <v>2766.09</v>
      </c>
      <c r="G350" s="37">
        <v>0</v>
      </c>
      <c r="H350" s="60">
        <f t="shared" si="27"/>
        <v>2766.09</v>
      </c>
      <c r="I350" s="60">
        <f t="shared" si="28"/>
        <v>0</v>
      </c>
      <c r="J350" s="60">
        <f t="shared" si="29"/>
        <v>0</v>
      </c>
      <c r="K350" s="1" t="str">
        <f t="shared" si="30"/>
        <v>COM</v>
      </c>
      <c r="L350" s="2" t="str">
        <f t="shared" si="26"/>
        <v>02LNX00102</v>
      </c>
      <c r="M350" s="40" t="str">
        <f>INDEX(CODE!A:B,MATCH(L350,CODE!A:A,0),2)</f>
        <v>NOT USED</v>
      </c>
    </row>
    <row r="351" spans="1:13">
      <c r="A351" s="36">
        <v>201612</v>
      </c>
      <c r="B351" s="37" t="s">
        <v>51</v>
      </c>
      <c r="C351" s="37" t="s">
        <v>195</v>
      </c>
      <c r="D351" s="37" t="s">
        <v>81</v>
      </c>
      <c r="E351" s="37">
        <v>143.41</v>
      </c>
      <c r="G351" s="37">
        <v>0</v>
      </c>
      <c r="H351" s="60">
        <f t="shared" si="27"/>
        <v>143.41</v>
      </c>
      <c r="I351" s="60">
        <f t="shared" si="28"/>
        <v>0</v>
      </c>
      <c r="J351" s="60">
        <f t="shared" si="29"/>
        <v>0</v>
      </c>
      <c r="K351" s="1" t="str">
        <f t="shared" si="30"/>
        <v>COM</v>
      </c>
      <c r="L351" s="2" t="str">
        <f t="shared" si="26"/>
        <v>02LNX00105</v>
      </c>
      <c r="M351" s="40" t="str">
        <f>INDEX(CODE!A:B,MATCH(L351,CODE!A:A,0),2)</f>
        <v>NOT USED</v>
      </c>
    </row>
    <row r="352" spans="1:13">
      <c r="A352" s="36">
        <v>201612</v>
      </c>
      <c r="B352" s="37" t="s">
        <v>51</v>
      </c>
      <c r="C352" s="37" t="s">
        <v>195</v>
      </c>
      <c r="D352" s="37" t="s">
        <v>82</v>
      </c>
      <c r="E352" s="37">
        <v>18420.39</v>
      </c>
      <c r="G352" s="37">
        <v>0</v>
      </c>
      <c r="H352" s="60">
        <f t="shared" si="27"/>
        <v>18420.39</v>
      </c>
      <c r="I352" s="60">
        <f t="shared" si="28"/>
        <v>0</v>
      </c>
      <c r="J352" s="60">
        <f t="shared" si="29"/>
        <v>0</v>
      </c>
      <c r="K352" s="1" t="str">
        <f t="shared" si="30"/>
        <v>COM</v>
      </c>
      <c r="L352" s="2" t="str">
        <f t="shared" si="26"/>
        <v>02LNX00109</v>
      </c>
      <c r="M352" s="40" t="str">
        <f>INDEX(CODE!A:B,MATCH(L352,CODE!A:A,0),2)</f>
        <v>NOT USED</v>
      </c>
    </row>
    <row r="353" spans="1:13">
      <c r="A353" s="36">
        <v>201612</v>
      </c>
      <c r="B353" s="37" t="s">
        <v>51</v>
      </c>
      <c r="C353" s="37" t="s">
        <v>195</v>
      </c>
      <c r="D353" s="37" t="s">
        <v>83</v>
      </c>
      <c r="E353" s="37">
        <v>-4791.34</v>
      </c>
      <c r="G353" s="37">
        <v>0</v>
      </c>
      <c r="H353" s="60">
        <f t="shared" si="27"/>
        <v>-4791.34</v>
      </c>
      <c r="I353" s="60">
        <f t="shared" si="28"/>
        <v>0</v>
      </c>
      <c r="J353" s="60">
        <f t="shared" si="29"/>
        <v>0</v>
      </c>
      <c r="K353" s="1" t="str">
        <f t="shared" si="30"/>
        <v>COM</v>
      </c>
      <c r="L353" s="2" t="str">
        <f t="shared" si="26"/>
        <v>02LNX00110</v>
      </c>
      <c r="M353" s="40" t="str">
        <f>INDEX(CODE!A:B,MATCH(L353,CODE!A:A,0),2)</f>
        <v>NOT USED</v>
      </c>
    </row>
    <row r="354" spans="1:13">
      <c r="A354" s="36">
        <v>201612</v>
      </c>
      <c r="B354" s="37" t="s">
        <v>51</v>
      </c>
      <c r="C354" s="37" t="s">
        <v>195</v>
      </c>
      <c r="D354" s="37" t="s">
        <v>84</v>
      </c>
      <c r="E354" s="37">
        <v>55.73</v>
      </c>
      <c r="G354" s="37">
        <v>0</v>
      </c>
      <c r="H354" s="60">
        <f t="shared" si="27"/>
        <v>55.73</v>
      </c>
      <c r="I354" s="60">
        <f t="shared" si="28"/>
        <v>0</v>
      </c>
      <c r="J354" s="60">
        <f t="shared" si="29"/>
        <v>0</v>
      </c>
      <c r="K354" s="1" t="str">
        <f t="shared" si="30"/>
        <v>COM</v>
      </c>
      <c r="L354" s="2" t="str">
        <f t="shared" si="26"/>
        <v>02LNX00112</v>
      </c>
      <c r="M354" s="40" t="str">
        <f>INDEX(CODE!A:B,MATCH(L354,CODE!A:A,0),2)</f>
        <v>NOT USED</v>
      </c>
    </row>
    <row r="355" spans="1:13">
      <c r="A355" s="36">
        <v>201612</v>
      </c>
      <c r="B355" s="37" t="s">
        <v>51</v>
      </c>
      <c r="C355" s="37" t="s">
        <v>195</v>
      </c>
      <c r="D355" s="37" t="s">
        <v>85</v>
      </c>
      <c r="E355" s="37">
        <v>562.47</v>
      </c>
      <c r="G355" s="37">
        <v>0</v>
      </c>
      <c r="H355" s="60">
        <f t="shared" si="27"/>
        <v>562.47</v>
      </c>
      <c r="I355" s="60">
        <f t="shared" si="28"/>
        <v>0</v>
      </c>
      <c r="J355" s="60">
        <f t="shared" si="29"/>
        <v>0</v>
      </c>
      <c r="K355" s="1" t="str">
        <f t="shared" si="30"/>
        <v>COM</v>
      </c>
      <c r="L355" s="2" t="str">
        <f t="shared" si="26"/>
        <v>02LNX00300</v>
      </c>
      <c r="M355" s="40" t="str">
        <f>INDEX(CODE!A:B,MATCH(L355,CODE!A:A,0),2)</f>
        <v>NOT USED</v>
      </c>
    </row>
    <row r="356" spans="1:13">
      <c r="A356" s="36">
        <v>201612</v>
      </c>
      <c r="B356" s="37" t="s">
        <v>51</v>
      </c>
      <c r="C356" s="37" t="s">
        <v>195</v>
      </c>
      <c r="D356" s="37" t="s">
        <v>87</v>
      </c>
      <c r="E356" s="37">
        <v>4113.3</v>
      </c>
      <c r="G356" s="37">
        <v>0</v>
      </c>
      <c r="H356" s="60">
        <f t="shared" si="27"/>
        <v>4113.3</v>
      </c>
      <c r="I356" s="60">
        <f t="shared" si="28"/>
        <v>0</v>
      </c>
      <c r="J356" s="60">
        <f t="shared" si="29"/>
        <v>0</v>
      </c>
      <c r="K356" s="1" t="str">
        <f t="shared" si="30"/>
        <v>COM</v>
      </c>
      <c r="L356" s="2" t="str">
        <f t="shared" si="26"/>
        <v>02LNX00311</v>
      </c>
      <c r="M356" s="40" t="str">
        <f>INDEX(CODE!A:B,MATCH(L356,CODE!A:A,0),2)</f>
        <v>NOT USED</v>
      </c>
    </row>
    <row r="357" spans="1:13">
      <c r="A357" s="36">
        <v>201612</v>
      </c>
      <c r="B357" s="37" t="s">
        <v>51</v>
      </c>
      <c r="C357" s="37" t="s">
        <v>195</v>
      </c>
      <c r="D357" s="37" t="s">
        <v>88</v>
      </c>
      <c r="E357" s="37">
        <v>-2077.84</v>
      </c>
      <c r="G357" s="37">
        <v>0</v>
      </c>
      <c r="H357" s="60">
        <f t="shared" si="27"/>
        <v>-2077.84</v>
      </c>
      <c r="I357" s="60">
        <f t="shared" si="28"/>
        <v>0</v>
      </c>
      <c r="J357" s="60">
        <f t="shared" si="29"/>
        <v>0</v>
      </c>
      <c r="K357" s="1" t="str">
        <f t="shared" si="30"/>
        <v>COM</v>
      </c>
      <c r="L357" s="2" t="str">
        <f t="shared" si="26"/>
        <v>02LNX00312</v>
      </c>
      <c r="M357" s="40" t="str">
        <f>INDEX(CODE!A:B,MATCH(L357,CODE!A:A,0),2)</f>
        <v>NOT USED</v>
      </c>
    </row>
    <row r="358" spans="1:13">
      <c r="A358" s="36">
        <v>201612</v>
      </c>
      <c r="B358" s="37" t="s">
        <v>51</v>
      </c>
      <c r="C358" s="37" t="s">
        <v>195</v>
      </c>
      <c r="D358" s="37" t="s">
        <v>40</v>
      </c>
      <c r="E358" s="37">
        <v>26445.34</v>
      </c>
      <c r="F358" s="37">
        <v>67</v>
      </c>
      <c r="G358" s="37">
        <v>285327</v>
      </c>
      <c r="H358" s="60">
        <f t="shared" si="27"/>
        <v>26445.34</v>
      </c>
      <c r="I358" s="60">
        <f t="shared" si="28"/>
        <v>67</v>
      </c>
      <c r="J358" s="60">
        <f t="shared" si="29"/>
        <v>285327</v>
      </c>
      <c r="K358" s="1" t="str">
        <f t="shared" si="30"/>
        <v>COM</v>
      </c>
      <c r="L358" s="2" t="str">
        <f t="shared" si="26"/>
        <v>02NMT24135</v>
      </c>
      <c r="M358" s="40" t="str">
        <f>INDEX(CODE!A:B,MATCH(L358,CODE!A:A,0),2)</f>
        <v>Separate - Small GS</v>
      </c>
    </row>
    <row r="359" spans="1:13">
      <c r="A359" s="36">
        <v>201612</v>
      </c>
      <c r="B359" s="37" t="s">
        <v>51</v>
      </c>
      <c r="C359" s="37" t="s">
        <v>195</v>
      </c>
      <c r="D359" s="37" t="s">
        <v>41</v>
      </c>
      <c r="E359" s="37">
        <v>63589.88</v>
      </c>
      <c r="F359" s="37">
        <v>12</v>
      </c>
      <c r="G359" s="37">
        <v>777180</v>
      </c>
      <c r="H359" s="60">
        <f t="shared" si="27"/>
        <v>63589.88</v>
      </c>
      <c r="I359" s="60">
        <f t="shared" si="28"/>
        <v>12</v>
      </c>
      <c r="J359" s="60">
        <f t="shared" si="29"/>
        <v>777180</v>
      </c>
      <c r="K359" s="1" t="str">
        <f t="shared" si="30"/>
        <v>COM</v>
      </c>
      <c r="L359" s="2" t="str">
        <f t="shared" si="26"/>
        <v>02NMT36135</v>
      </c>
      <c r="M359" s="40" t="str">
        <f>INDEX(CODE!A:B,MATCH(L359,CODE!A:A,0),2)</f>
        <v>Separate - Large GS</v>
      </c>
    </row>
    <row r="360" spans="1:13">
      <c r="A360" s="36">
        <v>201612</v>
      </c>
      <c r="B360" s="37" t="s">
        <v>51</v>
      </c>
      <c r="C360" s="37" t="s">
        <v>195</v>
      </c>
      <c r="D360" s="37" t="s">
        <v>42</v>
      </c>
      <c r="E360" s="37">
        <v>63866.84</v>
      </c>
      <c r="F360" s="37">
        <v>2</v>
      </c>
      <c r="G360" s="37">
        <v>886800</v>
      </c>
      <c r="H360" s="60">
        <f t="shared" si="27"/>
        <v>63866.84</v>
      </c>
      <c r="I360" s="60">
        <f t="shared" si="28"/>
        <v>2</v>
      </c>
      <c r="J360" s="60">
        <f t="shared" si="29"/>
        <v>886800</v>
      </c>
      <c r="K360" s="1" t="str">
        <f t="shared" si="30"/>
        <v>COM</v>
      </c>
      <c r="L360" s="2" t="str">
        <f t="shared" si="26"/>
        <v>02NMT48135</v>
      </c>
      <c r="M360" s="40" t="str">
        <f>INDEX(CODE!A:B,MATCH(L360,CODE!A:A,0),2)</f>
        <v>NOT USED</v>
      </c>
    </row>
    <row r="361" spans="1:13">
      <c r="A361" s="36">
        <v>201612</v>
      </c>
      <c r="B361" s="37" t="s">
        <v>51</v>
      </c>
      <c r="C361" s="37" t="s">
        <v>195</v>
      </c>
      <c r="D361" s="37" t="s">
        <v>56</v>
      </c>
      <c r="E361" s="37">
        <v>18076.07</v>
      </c>
      <c r="F361" s="37">
        <v>789</v>
      </c>
      <c r="G361" s="37">
        <v>126048</v>
      </c>
      <c r="H361" s="60">
        <f t="shared" si="27"/>
        <v>18076.07</v>
      </c>
      <c r="I361" s="60">
        <f t="shared" si="28"/>
        <v>789</v>
      </c>
      <c r="J361" s="60">
        <f t="shared" si="29"/>
        <v>126048</v>
      </c>
      <c r="K361" s="1" t="str">
        <f t="shared" si="30"/>
        <v>COM</v>
      </c>
      <c r="L361" s="2" t="str">
        <f t="shared" si="26"/>
        <v>02OALT015N</v>
      </c>
      <c r="M361" s="40" t="str">
        <f>INDEX(CODE!A:B,MATCH(L361,CODE!A:A,0),2)</f>
        <v>NOT USED</v>
      </c>
    </row>
    <row r="362" spans="1:13">
      <c r="A362" s="36">
        <v>201612</v>
      </c>
      <c r="B362" s="37" t="s">
        <v>51</v>
      </c>
      <c r="C362" s="37" t="s">
        <v>195</v>
      </c>
      <c r="D362" s="37" t="s">
        <v>43</v>
      </c>
      <c r="E362" s="37">
        <v>6804.64</v>
      </c>
      <c r="F362" s="37">
        <v>467</v>
      </c>
      <c r="G362" s="37">
        <v>42973</v>
      </c>
      <c r="H362" s="60">
        <f t="shared" si="27"/>
        <v>6804.64</v>
      </c>
      <c r="I362" s="60">
        <f t="shared" si="28"/>
        <v>467</v>
      </c>
      <c r="J362" s="60">
        <f t="shared" si="29"/>
        <v>42973</v>
      </c>
      <c r="K362" s="1" t="str">
        <f t="shared" si="30"/>
        <v>COM</v>
      </c>
      <c r="L362" s="2" t="str">
        <f t="shared" si="26"/>
        <v>02OALTB15N</v>
      </c>
      <c r="M362" s="40" t="str">
        <f>INDEX(CODE!A:B,MATCH(L362,CODE!A:A,0),2)</f>
        <v>NOT USED</v>
      </c>
    </row>
    <row r="363" spans="1:13">
      <c r="A363" s="36">
        <v>201612</v>
      </c>
      <c r="B363" s="37" t="s">
        <v>51</v>
      </c>
      <c r="C363" s="37" t="s">
        <v>195</v>
      </c>
      <c r="D363" s="37" t="s">
        <v>57</v>
      </c>
      <c r="E363" s="37">
        <v>2276.16</v>
      </c>
      <c r="F363" s="37">
        <v>28</v>
      </c>
      <c r="G363" s="37">
        <v>24146</v>
      </c>
      <c r="H363" s="60">
        <f t="shared" si="27"/>
        <v>2276.16</v>
      </c>
      <c r="I363" s="60">
        <f t="shared" si="28"/>
        <v>28</v>
      </c>
      <c r="J363" s="60">
        <f t="shared" si="29"/>
        <v>24146</v>
      </c>
      <c r="K363" s="1" t="str">
        <f t="shared" si="30"/>
        <v>COM</v>
      </c>
      <c r="L363" s="2" t="str">
        <f t="shared" si="26"/>
        <v>02RCFL0054</v>
      </c>
      <c r="M363" s="40" t="str">
        <f>INDEX(CODE!A:B,MATCH(L363,CODE!A:A,0),2)</f>
        <v>NOT USED</v>
      </c>
    </row>
    <row r="364" spans="1:13">
      <c r="A364" s="36">
        <v>201612</v>
      </c>
      <c r="B364" s="37" t="s">
        <v>51</v>
      </c>
      <c r="C364" s="37" t="s">
        <v>195</v>
      </c>
      <c r="D364" s="37" t="s">
        <v>89</v>
      </c>
      <c r="E364" s="37">
        <v>469750.98</v>
      </c>
      <c r="F364" s="37">
        <v>0</v>
      </c>
      <c r="G364" s="37">
        <v>0</v>
      </c>
      <c r="H364" s="60">
        <f t="shared" si="27"/>
        <v>469750.98</v>
      </c>
      <c r="I364" s="60">
        <f t="shared" si="28"/>
        <v>0</v>
      </c>
      <c r="J364" s="60">
        <f t="shared" si="29"/>
        <v>0</v>
      </c>
      <c r="K364" s="1" t="str">
        <f t="shared" si="30"/>
        <v>COM</v>
      </c>
      <c r="L364" s="2" t="str">
        <f t="shared" si="26"/>
        <v>301270-DSM</v>
      </c>
      <c r="M364" s="40" t="str">
        <f>INDEX(CODE!A:B,MATCH(L364,CODE!A:A,0),2)</f>
        <v>NOT USED</v>
      </c>
    </row>
    <row r="365" spans="1:13">
      <c r="A365" s="36">
        <v>201612</v>
      </c>
      <c r="B365" s="37" t="s">
        <v>51</v>
      </c>
      <c r="C365" s="37" t="s">
        <v>195</v>
      </c>
      <c r="D365" s="37" t="s">
        <v>44</v>
      </c>
      <c r="E365" s="37">
        <v>219.52</v>
      </c>
      <c r="F365" s="37">
        <v>1</v>
      </c>
      <c r="G365" s="37">
        <v>0</v>
      </c>
      <c r="H365" s="60">
        <f t="shared" si="27"/>
        <v>219.52</v>
      </c>
      <c r="I365" s="60">
        <f t="shared" si="28"/>
        <v>1</v>
      </c>
      <c r="J365" s="60">
        <f t="shared" si="29"/>
        <v>0</v>
      </c>
      <c r="K365" s="1" t="str">
        <f t="shared" si="30"/>
        <v>COM</v>
      </c>
      <c r="L365" s="2" t="str">
        <f t="shared" si="26"/>
        <v>301280-BLU</v>
      </c>
      <c r="M365" s="40" t="str">
        <f>INDEX(CODE!A:B,MATCH(L365,CODE!A:A,0),2)</f>
        <v>NOT USED</v>
      </c>
    </row>
    <row r="366" spans="1:13">
      <c r="A366" s="36">
        <v>201612</v>
      </c>
      <c r="B366" s="37" t="s">
        <v>51</v>
      </c>
      <c r="C366" s="37" t="s">
        <v>195</v>
      </c>
      <c r="D366" s="37" t="s">
        <v>90</v>
      </c>
      <c r="F366" s="37">
        <v>0</v>
      </c>
      <c r="H366" s="60">
        <f t="shared" si="27"/>
        <v>0</v>
      </c>
      <c r="I366" s="60">
        <f t="shared" si="28"/>
        <v>0</v>
      </c>
      <c r="J366" s="60">
        <f t="shared" si="29"/>
        <v>0</v>
      </c>
      <c r="K366" s="1" t="str">
        <f t="shared" si="30"/>
        <v>COM</v>
      </c>
      <c r="L366" s="2" t="str">
        <f t="shared" si="26"/>
        <v>CUSTOMER C</v>
      </c>
      <c r="M366" s="40" t="str">
        <f>INDEX(CODE!A:B,MATCH(L366,CODE!A:A,0),2)</f>
        <v>NOT USED</v>
      </c>
    </row>
    <row r="367" spans="1:13">
      <c r="A367" s="36">
        <v>201612</v>
      </c>
      <c r="B367" s="37" t="s">
        <v>51</v>
      </c>
      <c r="C367" s="37" t="s">
        <v>195</v>
      </c>
      <c r="D367" s="37" t="s">
        <v>92</v>
      </c>
      <c r="E367" s="37">
        <v>-805042.3</v>
      </c>
      <c r="F367" s="37">
        <v>0</v>
      </c>
      <c r="G367" s="37">
        <v>0</v>
      </c>
      <c r="H367" s="60">
        <f t="shared" si="27"/>
        <v>-805042.3</v>
      </c>
      <c r="I367" s="60">
        <f t="shared" si="28"/>
        <v>0</v>
      </c>
      <c r="J367" s="60">
        <f t="shared" si="29"/>
        <v>0</v>
      </c>
      <c r="K367" s="1" t="str">
        <f t="shared" si="30"/>
        <v>COM</v>
      </c>
      <c r="L367" s="2" t="str">
        <f t="shared" si="26"/>
        <v>REVENUE_AC</v>
      </c>
      <c r="M367" s="40" t="str">
        <f>INDEX(CODE!A:B,MATCH(L367,CODE!A:A,0),2)</f>
        <v>NOT USED</v>
      </c>
    </row>
    <row r="368" spans="1:13">
      <c r="A368" s="36">
        <v>201612</v>
      </c>
      <c r="B368" s="37" t="s">
        <v>51</v>
      </c>
      <c r="C368" s="37" t="s">
        <v>195</v>
      </c>
      <c r="D368" s="37" t="s">
        <v>104</v>
      </c>
      <c r="E368" s="37">
        <v>87137.59</v>
      </c>
      <c r="F368" s="37">
        <v>0</v>
      </c>
      <c r="G368" s="37">
        <v>0</v>
      </c>
      <c r="H368" s="60">
        <f t="shared" si="27"/>
        <v>87137.59</v>
      </c>
      <c r="I368" s="60">
        <f t="shared" si="28"/>
        <v>0</v>
      </c>
      <c r="J368" s="60">
        <f t="shared" si="29"/>
        <v>0</v>
      </c>
      <c r="K368" s="1" t="str">
        <f t="shared" si="30"/>
        <v>COM</v>
      </c>
      <c r="L368" s="2" t="str">
        <f t="shared" si="26"/>
        <v>REVENUE AD</v>
      </c>
      <c r="M368" s="40" t="str">
        <f>INDEX(CODE!A:B,MATCH(L368,CODE!A:A,0),2)</f>
        <v>NOT USED</v>
      </c>
    </row>
    <row r="369" spans="1:13">
      <c r="A369" s="36">
        <v>201612</v>
      </c>
      <c r="B369" s="37" t="s">
        <v>51</v>
      </c>
      <c r="C369" s="37" t="s">
        <v>196</v>
      </c>
      <c r="D369" s="37" t="s">
        <v>197</v>
      </c>
      <c r="E369" s="37">
        <v>70000</v>
      </c>
      <c r="F369" s="37">
        <v>0</v>
      </c>
      <c r="G369" s="37">
        <v>-1313000</v>
      </c>
      <c r="H369" s="60">
        <f t="shared" si="27"/>
        <v>0</v>
      </c>
      <c r="I369" s="60">
        <f t="shared" si="28"/>
        <v>0</v>
      </c>
      <c r="J369" s="60">
        <f t="shared" si="29"/>
        <v>0</v>
      </c>
      <c r="K369" s="1" t="str">
        <f t="shared" si="30"/>
        <v>COM</v>
      </c>
      <c r="L369" s="2" t="str">
        <f t="shared" si="26"/>
        <v>UNBILLED R</v>
      </c>
      <c r="M369" s="40" t="str">
        <f>INDEX(CODE!A:B,MATCH(L369,CODE!A:A,0),2)</f>
        <v>NOT USED</v>
      </c>
    </row>
    <row r="370" spans="1:13">
      <c r="A370" s="36">
        <v>201612</v>
      </c>
      <c r="B370" s="37" t="s">
        <v>58</v>
      </c>
      <c r="C370" s="37" t="s">
        <v>186</v>
      </c>
      <c r="D370" s="37" t="s">
        <v>187</v>
      </c>
      <c r="E370" s="37">
        <v>-530.9</v>
      </c>
      <c r="F370" s="37">
        <v>45</v>
      </c>
      <c r="G370" s="37">
        <v>71070</v>
      </c>
      <c r="H370" s="60">
        <f t="shared" si="27"/>
        <v>0</v>
      </c>
      <c r="I370" s="60">
        <f t="shared" si="28"/>
        <v>0</v>
      </c>
      <c r="J370" s="60">
        <f t="shared" si="29"/>
        <v>0</v>
      </c>
      <c r="K370" s="1" t="str">
        <f t="shared" si="30"/>
        <v>IND</v>
      </c>
      <c r="L370" s="2" t="str">
        <f t="shared" si="26"/>
        <v>02GNSB0024</v>
      </c>
      <c r="M370" s="40" t="str">
        <f>INDEX(CODE!A:B,MATCH(L370,CODE!A:A,0),2)</f>
        <v>Separate - Small GS</v>
      </c>
    </row>
    <row r="371" spans="1:13">
      <c r="A371" s="36">
        <v>201612</v>
      </c>
      <c r="B371" s="37" t="s">
        <v>58</v>
      </c>
      <c r="C371" s="37" t="s">
        <v>186</v>
      </c>
      <c r="D371" s="37" t="s">
        <v>189</v>
      </c>
      <c r="E371" s="37">
        <v>-0.39</v>
      </c>
      <c r="F371" s="37">
        <v>1</v>
      </c>
      <c r="G371" s="37">
        <v>52</v>
      </c>
      <c r="H371" s="60">
        <f t="shared" si="27"/>
        <v>0</v>
      </c>
      <c r="I371" s="60">
        <f t="shared" si="28"/>
        <v>0</v>
      </c>
      <c r="J371" s="60">
        <f t="shared" si="29"/>
        <v>0</v>
      </c>
      <c r="K371" s="1" t="str">
        <f t="shared" si="30"/>
        <v>IND</v>
      </c>
      <c r="L371" s="2" t="str">
        <f t="shared" si="26"/>
        <v>02GNSB24FP</v>
      </c>
      <c r="M371" s="40" t="str">
        <f>INDEX(CODE!A:B,MATCH(L371,CODE!A:A,0),2)</f>
        <v>Separate - Small GS</v>
      </c>
    </row>
    <row r="372" spans="1:13">
      <c r="A372" s="36">
        <v>201612</v>
      </c>
      <c r="B372" s="37" t="s">
        <v>58</v>
      </c>
      <c r="C372" s="37" t="s">
        <v>186</v>
      </c>
      <c r="D372" s="37" t="s">
        <v>190</v>
      </c>
      <c r="E372" s="37">
        <v>-481.37</v>
      </c>
      <c r="F372" s="37">
        <v>10</v>
      </c>
      <c r="G372" s="37">
        <v>64440</v>
      </c>
      <c r="H372" s="60">
        <f t="shared" si="27"/>
        <v>0</v>
      </c>
      <c r="I372" s="60">
        <f t="shared" si="28"/>
        <v>0</v>
      </c>
      <c r="J372" s="60">
        <f t="shared" si="29"/>
        <v>0</v>
      </c>
      <c r="K372" s="1" t="str">
        <f t="shared" si="30"/>
        <v>IND</v>
      </c>
      <c r="L372" s="2" t="str">
        <f t="shared" si="26"/>
        <v>02LGSB0036</v>
      </c>
      <c r="M372" s="40" t="str">
        <f>INDEX(CODE!A:B,MATCH(L372,CODE!A:A,0),2)</f>
        <v>Separate - Large GS</v>
      </c>
    </row>
    <row r="373" spans="1:13">
      <c r="A373" s="36">
        <v>201612</v>
      </c>
      <c r="B373" s="37" t="s">
        <v>58</v>
      </c>
      <c r="C373" s="37" t="s">
        <v>186</v>
      </c>
      <c r="D373" s="37" t="s">
        <v>192</v>
      </c>
      <c r="E373" s="37">
        <v>-16.72</v>
      </c>
      <c r="G373" s="37">
        <v>2238</v>
      </c>
      <c r="H373" s="60">
        <f t="shared" si="27"/>
        <v>0</v>
      </c>
      <c r="I373" s="60">
        <f t="shared" si="28"/>
        <v>0</v>
      </c>
      <c r="J373" s="60">
        <f t="shared" si="29"/>
        <v>0</v>
      </c>
      <c r="K373" s="1" t="str">
        <f t="shared" si="30"/>
        <v>IND</v>
      </c>
      <c r="L373" s="2" t="str">
        <f t="shared" si="26"/>
        <v>02OALTB15N</v>
      </c>
      <c r="M373" s="40" t="str">
        <f>INDEX(CODE!A:B,MATCH(L373,CODE!A:A,0),2)</f>
        <v>NOT USED</v>
      </c>
    </row>
    <row r="374" spans="1:13">
      <c r="A374" s="36">
        <v>201612</v>
      </c>
      <c r="B374" s="37" t="s">
        <v>58</v>
      </c>
      <c r="C374" s="37" t="s">
        <v>186</v>
      </c>
      <c r="D374" s="37" t="s">
        <v>193</v>
      </c>
      <c r="E374" s="37">
        <v>-118.75</v>
      </c>
      <c r="F374" s="37">
        <v>0</v>
      </c>
      <c r="G374" s="37">
        <v>0</v>
      </c>
      <c r="H374" s="60">
        <f t="shared" si="27"/>
        <v>0</v>
      </c>
      <c r="I374" s="60">
        <f t="shared" si="28"/>
        <v>0</v>
      </c>
      <c r="J374" s="60">
        <f t="shared" si="29"/>
        <v>0</v>
      </c>
      <c r="K374" s="1" t="str">
        <f t="shared" si="30"/>
        <v>IND</v>
      </c>
      <c r="L374" s="2" t="str">
        <f t="shared" si="26"/>
        <v>BPA BALANC</v>
      </c>
      <c r="M374" s="40" t="str">
        <f>INDEX(CODE!A:B,MATCH(L374,CODE!A:A,0),2)</f>
        <v>NOT USED</v>
      </c>
    </row>
    <row r="375" spans="1:13">
      <c r="A375" s="36">
        <v>201612</v>
      </c>
      <c r="B375" s="37" t="s">
        <v>58</v>
      </c>
      <c r="C375" s="37" t="s">
        <v>186</v>
      </c>
      <c r="D375" s="37" t="s">
        <v>194</v>
      </c>
      <c r="F375" s="37">
        <v>0</v>
      </c>
      <c r="H375" s="60">
        <f t="shared" si="27"/>
        <v>0</v>
      </c>
      <c r="I375" s="60">
        <f t="shared" si="28"/>
        <v>0</v>
      </c>
      <c r="J375" s="60">
        <f t="shared" si="29"/>
        <v>0</v>
      </c>
      <c r="K375" s="1" t="str">
        <f t="shared" si="30"/>
        <v>IND</v>
      </c>
      <c r="L375" s="2" t="str">
        <f t="shared" si="26"/>
        <v>CUSTOMER C</v>
      </c>
      <c r="M375" s="40" t="str">
        <f>INDEX(CODE!A:B,MATCH(L375,CODE!A:A,0),2)</f>
        <v>NOT USED</v>
      </c>
    </row>
    <row r="376" spans="1:13">
      <c r="A376" s="36">
        <v>201612</v>
      </c>
      <c r="B376" s="37" t="s">
        <v>58</v>
      </c>
      <c r="C376" s="37" t="s">
        <v>195</v>
      </c>
      <c r="D376" s="37" t="s">
        <v>36</v>
      </c>
      <c r="E376" s="37">
        <v>7622.42</v>
      </c>
      <c r="F376" s="37">
        <v>45</v>
      </c>
      <c r="G376" s="37">
        <v>71070</v>
      </c>
      <c r="H376" s="60">
        <f t="shared" si="27"/>
        <v>7622.42</v>
      </c>
      <c r="I376" s="60">
        <f t="shared" si="28"/>
        <v>45</v>
      </c>
      <c r="J376" s="60">
        <f t="shared" si="29"/>
        <v>71070</v>
      </c>
      <c r="K376" s="1" t="str">
        <f t="shared" si="30"/>
        <v>IND</v>
      </c>
      <c r="L376" s="2" t="str">
        <f t="shared" si="26"/>
        <v>02GNSB0024</v>
      </c>
      <c r="M376" s="40" t="str">
        <f>INDEX(CODE!A:B,MATCH(L376,CODE!A:A,0),2)</f>
        <v>Separate - Small GS</v>
      </c>
    </row>
    <row r="377" spans="1:13">
      <c r="A377" s="36">
        <v>201612</v>
      </c>
      <c r="B377" s="37" t="s">
        <v>58</v>
      </c>
      <c r="C377" s="37" t="s">
        <v>195</v>
      </c>
      <c r="D377" s="37" t="s">
        <v>38</v>
      </c>
      <c r="E377" s="37">
        <v>6.28</v>
      </c>
      <c r="F377" s="37">
        <v>1</v>
      </c>
      <c r="G377" s="37">
        <v>52</v>
      </c>
      <c r="H377" s="60">
        <f t="shared" si="27"/>
        <v>6.28</v>
      </c>
      <c r="I377" s="60">
        <f t="shared" si="28"/>
        <v>1</v>
      </c>
      <c r="J377" s="60">
        <f t="shared" si="29"/>
        <v>52</v>
      </c>
      <c r="K377" s="1" t="str">
        <f t="shared" si="30"/>
        <v>IND</v>
      </c>
      <c r="L377" s="2" t="str">
        <f t="shared" si="26"/>
        <v>02GNSB24FP</v>
      </c>
      <c r="M377" s="40" t="str">
        <f>INDEX(CODE!A:B,MATCH(L377,CODE!A:A,0),2)</f>
        <v>Separate - Small GS</v>
      </c>
    </row>
    <row r="378" spans="1:13">
      <c r="A378" s="36">
        <v>201612</v>
      </c>
      <c r="B378" s="37" t="s">
        <v>58</v>
      </c>
      <c r="C378" s="37" t="s">
        <v>195</v>
      </c>
      <c r="D378" s="37" t="s">
        <v>52</v>
      </c>
      <c r="E378" s="37">
        <v>136816.82999999999</v>
      </c>
      <c r="F378" s="37">
        <v>329</v>
      </c>
      <c r="G378" s="37">
        <v>1462334</v>
      </c>
      <c r="H378" s="60">
        <f t="shared" si="27"/>
        <v>136816.82999999999</v>
      </c>
      <c r="I378" s="60">
        <f t="shared" si="28"/>
        <v>329</v>
      </c>
      <c r="J378" s="60">
        <f t="shared" si="29"/>
        <v>1462334</v>
      </c>
      <c r="K378" s="1" t="str">
        <f t="shared" si="30"/>
        <v>IND</v>
      </c>
      <c r="L378" s="2" t="str">
        <f t="shared" si="26"/>
        <v>02GNSV0024</v>
      </c>
      <c r="M378" s="40" t="str">
        <f>INDEX(CODE!A:B,MATCH(L378,CODE!A:A,0),2)</f>
        <v>Separate - Small GS</v>
      </c>
    </row>
    <row r="379" spans="1:13">
      <c r="A379" s="36">
        <v>201612</v>
      </c>
      <c r="B379" s="37" t="s">
        <v>58</v>
      </c>
      <c r="C379" s="37" t="s">
        <v>195</v>
      </c>
      <c r="D379" s="37" t="s">
        <v>53</v>
      </c>
      <c r="E379" s="37">
        <v>724.49</v>
      </c>
      <c r="F379" s="37">
        <v>4</v>
      </c>
      <c r="G379" s="37">
        <v>2776</v>
      </c>
      <c r="H379" s="60">
        <f t="shared" si="27"/>
        <v>724.49</v>
      </c>
      <c r="I379" s="60">
        <f t="shared" si="28"/>
        <v>4</v>
      </c>
      <c r="J379" s="60">
        <f t="shared" si="29"/>
        <v>2776</v>
      </c>
      <c r="K379" s="1" t="str">
        <f t="shared" si="30"/>
        <v>IND</v>
      </c>
      <c r="L379" s="2" t="str">
        <f t="shared" si="26"/>
        <v>02GNSV024F</v>
      </c>
      <c r="M379" s="40" t="str">
        <f>INDEX(CODE!A:B,MATCH(L379,CODE!A:A,0),2)</f>
        <v>Separate - Small GS</v>
      </c>
    </row>
    <row r="380" spans="1:13">
      <c r="A380" s="36">
        <v>201612</v>
      </c>
      <c r="B380" s="37" t="s">
        <v>58</v>
      </c>
      <c r="C380" s="37" t="s">
        <v>195</v>
      </c>
      <c r="D380" s="37" t="s">
        <v>39</v>
      </c>
      <c r="E380" s="37">
        <v>11247.62</v>
      </c>
      <c r="F380" s="37">
        <v>10</v>
      </c>
      <c r="G380" s="37">
        <v>64440</v>
      </c>
      <c r="H380" s="60">
        <f t="shared" si="27"/>
        <v>11247.62</v>
      </c>
      <c r="I380" s="60">
        <f t="shared" si="28"/>
        <v>10</v>
      </c>
      <c r="J380" s="60">
        <f t="shared" si="29"/>
        <v>64440</v>
      </c>
      <c r="K380" s="1" t="str">
        <f t="shared" si="30"/>
        <v>IND</v>
      </c>
      <c r="L380" s="2" t="str">
        <f t="shared" si="26"/>
        <v>02LGSB0036</v>
      </c>
      <c r="M380" s="40" t="str">
        <f>INDEX(CODE!A:B,MATCH(L380,CODE!A:A,0),2)</f>
        <v>Separate - Large GS</v>
      </c>
    </row>
    <row r="381" spans="1:13">
      <c r="A381" s="36">
        <v>201612</v>
      </c>
      <c r="B381" s="37" t="s">
        <v>58</v>
      </c>
      <c r="C381" s="37" t="s">
        <v>195</v>
      </c>
      <c r="D381" s="37" t="s">
        <v>54</v>
      </c>
      <c r="E381" s="37">
        <v>709309.5</v>
      </c>
      <c r="F381" s="37">
        <v>98</v>
      </c>
      <c r="G381" s="37">
        <v>8528780</v>
      </c>
      <c r="H381" s="60">
        <f t="shared" si="27"/>
        <v>709309.5</v>
      </c>
      <c r="I381" s="60">
        <f t="shared" si="28"/>
        <v>98</v>
      </c>
      <c r="J381" s="60">
        <f t="shared" si="29"/>
        <v>8528780</v>
      </c>
      <c r="K381" s="1" t="str">
        <f t="shared" si="30"/>
        <v>IND</v>
      </c>
      <c r="L381" s="2" t="str">
        <f t="shared" si="26"/>
        <v>02LGSV0036</v>
      </c>
      <c r="M381" s="40" t="str">
        <f>INDEX(CODE!A:B,MATCH(L381,CODE!A:A,0),2)</f>
        <v>Separate - Large GS</v>
      </c>
    </row>
    <row r="382" spans="1:13">
      <c r="A382" s="36">
        <v>201612</v>
      </c>
      <c r="B382" s="37" t="s">
        <v>58</v>
      </c>
      <c r="C382" s="37" t="s">
        <v>195</v>
      </c>
      <c r="D382" s="37" t="s">
        <v>55</v>
      </c>
      <c r="E382" s="37">
        <v>3331624.51</v>
      </c>
      <c r="F382" s="37">
        <v>31</v>
      </c>
      <c r="G382" s="37">
        <v>51295700</v>
      </c>
      <c r="H382" s="60">
        <f t="shared" si="27"/>
        <v>3331624.51</v>
      </c>
      <c r="I382" s="60">
        <f t="shared" si="28"/>
        <v>31</v>
      </c>
      <c r="J382" s="60">
        <f t="shared" si="29"/>
        <v>51295700</v>
      </c>
      <c r="K382" s="1" t="str">
        <f t="shared" si="30"/>
        <v>IND</v>
      </c>
      <c r="L382" s="2" t="str">
        <f t="shared" si="26"/>
        <v>02LGSV048T</v>
      </c>
      <c r="M382" s="40" t="str">
        <f>INDEX(CODE!A:B,MATCH(L382,CODE!A:A,0),2)</f>
        <v>NOT USED</v>
      </c>
    </row>
    <row r="383" spans="1:13">
      <c r="A383" s="36">
        <v>201612</v>
      </c>
      <c r="B383" s="37" t="s">
        <v>58</v>
      </c>
      <c r="C383" s="37" t="s">
        <v>195</v>
      </c>
      <c r="D383" s="37" t="s">
        <v>56</v>
      </c>
      <c r="E383" s="37">
        <v>1090.95</v>
      </c>
      <c r="F383" s="37">
        <v>38</v>
      </c>
      <c r="G383" s="37">
        <v>8107</v>
      </c>
      <c r="H383" s="60">
        <f t="shared" si="27"/>
        <v>1090.95</v>
      </c>
      <c r="I383" s="60">
        <f t="shared" si="28"/>
        <v>38</v>
      </c>
      <c r="J383" s="60">
        <f t="shared" si="29"/>
        <v>8107</v>
      </c>
      <c r="K383" s="1" t="str">
        <f t="shared" si="30"/>
        <v>IND</v>
      </c>
      <c r="L383" s="2" t="str">
        <f t="shared" si="26"/>
        <v>02OALT015N</v>
      </c>
      <c r="M383" s="40" t="str">
        <f>INDEX(CODE!A:B,MATCH(L383,CODE!A:A,0),2)</f>
        <v>NOT USED</v>
      </c>
    </row>
    <row r="384" spans="1:13">
      <c r="A384" s="36">
        <v>201612</v>
      </c>
      <c r="B384" s="37" t="s">
        <v>58</v>
      </c>
      <c r="C384" s="37" t="s">
        <v>195</v>
      </c>
      <c r="D384" s="37" t="s">
        <v>43</v>
      </c>
      <c r="E384" s="37">
        <v>343.56</v>
      </c>
      <c r="F384" s="37">
        <v>14</v>
      </c>
      <c r="G384" s="37">
        <v>2238</v>
      </c>
      <c r="H384" s="60">
        <f t="shared" si="27"/>
        <v>343.56</v>
      </c>
      <c r="I384" s="60">
        <f t="shared" si="28"/>
        <v>14</v>
      </c>
      <c r="J384" s="60">
        <f t="shared" si="29"/>
        <v>2238</v>
      </c>
      <c r="K384" s="1" t="str">
        <f t="shared" si="30"/>
        <v>IND</v>
      </c>
      <c r="L384" s="2" t="str">
        <f t="shared" si="26"/>
        <v>02OALTB15N</v>
      </c>
      <c r="M384" s="40" t="str">
        <f>INDEX(CODE!A:B,MATCH(L384,CODE!A:A,0),2)</f>
        <v>NOT USED</v>
      </c>
    </row>
    <row r="385" spans="1:13">
      <c r="A385" s="36">
        <v>201612</v>
      </c>
      <c r="B385" s="37" t="s">
        <v>58</v>
      </c>
      <c r="C385" s="37" t="s">
        <v>195</v>
      </c>
      <c r="D385" s="37" t="s">
        <v>59</v>
      </c>
      <c r="E385" s="37">
        <v>22759.119999999999</v>
      </c>
      <c r="F385" s="37">
        <v>1</v>
      </c>
      <c r="G385" s="37">
        <v>122000</v>
      </c>
      <c r="H385" s="60">
        <f t="shared" si="27"/>
        <v>22759.119999999999</v>
      </c>
      <c r="I385" s="60">
        <f t="shared" si="28"/>
        <v>1</v>
      </c>
      <c r="J385" s="60">
        <f t="shared" si="29"/>
        <v>122000</v>
      </c>
      <c r="K385" s="1" t="str">
        <f t="shared" si="30"/>
        <v>IND</v>
      </c>
      <c r="L385" s="2" t="str">
        <f t="shared" si="26"/>
        <v>02PRSV47TM</v>
      </c>
      <c r="M385" s="40" t="str">
        <f>INDEX(CODE!A:B,MATCH(L385,CODE!A:A,0),2)</f>
        <v>NOT USED</v>
      </c>
    </row>
    <row r="386" spans="1:13">
      <c r="A386" s="36">
        <v>201612</v>
      </c>
      <c r="B386" s="37" t="s">
        <v>58</v>
      </c>
      <c r="C386" s="37" t="s">
        <v>195</v>
      </c>
      <c r="D386" s="37" t="s">
        <v>94</v>
      </c>
      <c r="E386" s="37">
        <v>212418.58</v>
      </c>
      <c r="F386" s="37">
        <v>0</v>
      </c>
      <c r="G386" s="37">
        <v>0</v>
      </c>
      <c r="H386" s="60">
        <f t="shared" si="27"/>
        <v>212418.58</v>
      </c>
      <c r="I386" s="60">
        <f t="shared" si="28"/>
        <v>0</v>
      </c>
      <c r="J386" s="60">
        <f t="shared" si="29"/>
        <v>0</v>
      </c>
      <c r="K386" s="1" t="str">
        <f t="shared" si="30"/>
        <v>IND</v>
      </c>
      <c r="L386" s="2" t="str">
        <f t="shared" ref="L386:L449" si="31">LEFT(D386,10)</f>
        <v>301370-DSM</v>
      </c>
      <c r="M386" s="40" t="str">
        <f>INDEX(CODE!A:B,MATCH(L386,CODE!A:A,0),2)</f>
        <v>NOT USED</v>
      </c>
    </row>
    <row r="387" spans="1:13">
      <c r="A387" s="36">
        <v>201612</v>
      </c>
      <c r="B387" s="37" t="s">
        <v>58</v>
      </c>
      <c r="C387" s="37" t="s">
        <v>195</v>
      </c>
      <c r="D387" s="37" t="s">
        <v>90</v>
      </c>
      <c r="F387" s="37">
        <v>0</v>
      </c>
      <c r="H387" s="60">
        <f t="shared" ref="H387:H450" si="32">IF($C387="R",E387,0)</f>
        <v>0</v>
      </c>
      <c r="I387" s="60">
        <f t="shared" ref="I387:I450" si="33">IF($C387="R",F387,0)</f>
        <v>0</v>
      </c>
      <c r="J387" s="60">
        <f t="shared" ref="J387:J450" si="34">IF($C387="R",G387,0)</f>
        <v>0</v>
      </c>
      <c r="K387" s="1" t="str">
        <f t="shared" ref="K387:K450" si="35">IF(LEFT(B387,3)="IRR","IRG",LEFT(B387,3))</f>
        <v>IND</v>
      </c>
      <c r="L387" s="2" t="str">
        <f t="shared" si="31"/>
        <v>CUSTOMER C</v>
      </c>
      <c r="M387" s="40" t="str">
        <f>INDEX(CODE!A:B,MATCH(L387,CODE!A:A,0),2)</f>
        <v>NOT USED</v>
      </c>
    </row>
    <row r="388" spans="1:13">
      <c r="A388" s="36">
        <v>201612</v>
      </c>
      <c r="B388" s="37" t="s">
        <v>58</v>
      </c>
      <c r="C388" s="37" t="s">
        <v>195</v>
      </c>
      <c r="D388" s="37" t="s">
        <v>92</v>
      </c>
      <c r="E388" s="37">
        <v>-357182.24</v>
      </c>
      <c r="F388" s="37">
        <v>0</v>
      </c>
      <c r="G388" s="37">
        <v>0</v>
      </c>
      <c r="H388" s="60">
        <f t="shared" si="32"/>
        <v>-357182.24</v>
      </c>
      <c r="I388" s="60">
        <f t="shared" si="33"/>
        <v>0</v>
      </c>
      <c r="J388" s="60">
        <f t="shared" si="34"/>
        <v>0</v>
      </c>
      <c r="K388" s="1" t="str">
        <f t="shared" si="35"/>
        <v>IND</v>
      </c>
      <c r="L388" s="2" t="str">
        <f t="shared" si="31"/>
        <v>REVENUE_AC</v>
      </c>
      <c r="M388" s="40" t="str">
        <f>INDEX(CODE!A:B,MATCH(L388,CODE!A:A,0),2)</f>
        <v>NOT USED</v>
      </c>
    </row>
    <row r="389" spans="1:13">
      <c r="A389" s="36">
        <v>201612</v>
      </c>
      <c r="B389" s="37" t="s">
        <v>58</v>
      </c>
      <c r="C389" s="37" t="s">
        <v>195</v>
      </c>
      <c r="D389" s="37" t="s">
        <v>104</v>
      </c>
      <c r="E389" s="37">
        <v>46470.239999999998</v>
      </c>
      <c r="F389" s="37">
        <v>0</v>
      </c>
      <c r="G389" s="37">
        <v>0</v>
      </c>
      <c r="H389" s="60">
        <f t="shared" si="32"/>
        <v>46470.239999999998</v>
      </c>
      <c r="I389" s="60">
        <f t="shared" si="33"/>
        <v>0</v>
      </c>
      <c r="J389" s="60">
        <f t="shared" si="34"/>
        <v>0</v>
      </c>
      <c r="K389" s="1" t="str">
        <f t="shared" si="35"/>
        <v>IND</v>
      </c>
      <c r="L389" s="2" t="str">
        <f t="shared" si="31"/>
        <v>REVENUE AD</v>
      </c>
      <c r="M389" s="40" t="str">
        <f>INDEX(CODE!A:B,MATCH(L389,CODE!A:A,0),2)</f>
        <v>NOT USED</v>
      </c>
    </row>
    <row r="390" spans="1:13">
      <c r="A390" s="36">
        <v>201612</v>
      </c>
      <c r="B390" s="37" t="s">
        <v>58</v>
      </c>
      <c r="C390" s="37" t="s">
        <v>196</v>
      </c>
      <c r="D390" s="37" t="s">
        <v>197</v>
      </c>
      <c r="E390" s="37">
        <v>754000</v>
      </c>
      <c r="F390" s="37">
        <v>0</v>
      </c>
      <c r="G390" s="37">
        <v>8058000</v>
      </c>
      <c r="H390" s="60">
        <f t="shared" si="32"/>
        <v>0</v>
      </c>
      <c r="I390" s="60">
        <f t="shared" si="33"/>
        <v>0</v>
      </c>
      <c r="J390" s="60">
        <f t="shared" si="34"/>
        <v>0</v>
      </c>
      <c r="K390" s="1" t="str">
        <f t="shared" si="35"/>
        <v>IND</v>
      </c>
      <c r="L390" s="2" t="str">
        <f t="shared" si="31"/>
        <v>UNBILLED R</v>
      </c>
      <c r="M390" s="40" t="str">
        <f>INDEX(CODE!A:B,MATCH(L390,CODE!A:A,0),2)</f>
        <v>NOT USED</v>
      </c>
    </row>
    <row r="391" spans="1:13">
      <c r="A391" s="36">
        <v>201612</v>
      </c>
      <c r="B391" s="37" t="s">
        <v>60</v>
      </c>
      <c r="C391" s="37" t="s">
        <v>186</v>
      </c>
      <c r="D391" s="37" t="s">
        <v>61</v>
      </c>
      <c r="E391" s="37">
        <v>-14006.67</v>
      </c>
      <c r="F391" s="37">
        <v>3123</v>
      </c>
      <c r="G391" s="37">
        <v>1875101</v>
      </c>
      <c r="H391" s="60">
        <f t="shared" si="32"/>
        <v>0</v>
      </c>
      <c r="I391" s="60">
        <f t="shared" si="33"/>
        <v>0</v>
      </c>
      <c r="J391" s="60">
        <f t="shared" si="34"/>
        <v>0</v>
      </c>
      <c r="K391" s="1" t="str">
        <f t="shared" si="35"/>
        <v>IRG</v>
      </c>
      <c r="L391" s="2" t="str">
        <f t="shared" si="31"/>
        <v>02APSV0040</v>
      </c>
      <c r="M391" s="40" t="str">
        <f>INDEX(CODE!A:B,MATCH(L391,CODE!A:A,0),2)</f>
        <v>Separate - APS</v>
      </c>
    </row>
    <row r="392" spans="1:13">
      <c r="A392" s="36">
        <v>201612</v>
      </c>
      <c r="B392" s="37" t="s">
        <v>60</v>
      </c>
      <c r="C392" s="37" t="s">
        <v>186</v>
      </c>
      <c r="D392" s="37" t="s">
        <v>199</v>
      </c>
      <c r="E392" s="37">
        <v>-0.01</v>
      </c>
      <c r="F392" s="37">
        <v>9</v>
      </c>
      <c r="G392" s="37">
        <v>2</v>
      </c>
      <c r="H392" s="60">
        <f t="shared" si="32"/>
        <v>0</v>
      </c>
      <c r="I392" s="60">
        <f t="shared" si="33"/>
        <v>0</v>
      </c>
      <c r="J392" s="60">
        <f t="shared" si="34"/>
        <v>0</v>
      </c>
      <c r="K392" s="1" t="str">
        <f t="shared" si="35"/>
        <v>IRG</v>
      </c>
      <c r="L392" s="2" t="str">
        <f t="shared" si="31"/>
        <v>02NMT40135</v>
      </c>
      <c r="M392" s="40" t="str">
        <f>INDEX(CODE!A:B,MATCH(L392,CODE!A:A,0),2)</f>
        <v>Separate - APS</v>
      </c>
    </row>
    <row r="393" spans="1:13">
      <c r="A393" s="36">
        <v>201612</v>
      </c>
      <c r="B393" s="37" t="s">
        <v>60</v>
      </c>
      <c r="C393" s="37" t="s">
        <v>186</v>
      </c>
      <c r="D393" s="37" t="s">
        <v>200</v>
      </c>
      <c r="F393" s="37">
        <v>0</v>
      </c>
      <c r="H393" s="60">
        <f t="shared" si="32"/>
        <v>0</v>
      </c>
      <c r="I393" s="60">
        <f t="shared" si="33"/>
        <v>0</v>
      </c>
      <c r="J393" s="60">
        <f t="shared" si="34"/>
        <v>0</v>
      </c>
      <c r="K393" s="1" t="str">
        <f t="shared" si="35"/>
        <v>IRG</v>
      </c>
      <c r="L393" s="2" t="str">
        <f t="shared" si="31"/>
        <v>CUSTOMER C</v>
      </c>
      <c r="M393" s="40" t="str">
        <f>INDEX(CODE!A:B,MATCH(L393,CODE!A:A,0),2)</f>
        <v>NOT USED</v>
      </c>
    </row>
    <row r="394" spans="1:13">
      <c r="A394" s="36">
        <v>201612</v>
      </c>
      <c r="B394" s="37" t="s">
        <v>60</v>
      </c>
      <c r="C394" s="37" t="s">
        <v>186</v>
      </c>
      <c r="D394" s="37" t="s">
        <v>201</v>
      </c>
      <c r="E394" s="37">
        <v>-1679.46</v>
      </c>
      <c r="F394" s="37">
        <v>0</v>
      </c>
      <c r="G394" s="37">
        <v>0</v>
      </c>
      <c r="H394" s="60">
        <f t="shared" si="32"/>
        <v>0</v>
      </c>
      <c r="I394" s="60">
        <f t="shared" si="33"/>
        <v>0</v>
      </c>
      <c r="J394" s="60">
        <f t="shared" si="34"/>
        <v>0</v>
      </c>
      <c r="K394" s="1" t="str">
        <f t="shared" si="35"/>
        <v>IRG</v>
      </c>
      <c r="L394" s="2" t="str">
        <f t="shared" si="31"/>
        <v>IRRIGATION</v>
      </c>
      <c r="M394" s="40" t="str">
        <f>INDEX(CODE!A:B,MATCH(L394,CODE!A:A,0),2)</f>
        <v>NOT USED</v>
      </c>
    </row>
    <row r="395" spans="1:13">
      <c r="A395" s="36">
        <v>201612</v>
      </c>
      <c r="B395" s="37" t="s">
        <v>60</v>
      </c>
      <c r="C395" s="37" t="s">
        <v>195</v>
      </c>
      <c r="D395" s="37" t="s">
        <v>61</v>
      </c>
      <c r="E395" s="37">
        <v>612339.27</v>
      </c>
      <c r="F395" s="37">
        <v>3123</v>
      </c>
      <c r="G395" s="37">
        <v>1875101</v>
      </c>
      <c r="H395" s="60">
        <f t="shared" si="32"/>
        <v>612339.27</v>
      </c>
      <c r="I395" s="60">
        <f t="shared" si="33"/>
        <v>3123</v>
      </c>
      <c r="J395" s="60">
        <f t="shared" si="34"/>
        <v>1875101</v>
      </c>
      <c r="K395" s="1" t="str">
        <f t="shared" si="35"/>
        <v>IRG</v>
      </c>
      <c r="L395" s="2" t="str">
        <f t="shared" si="31"/>
        <v>02APSV0040</v>
      </c>
      <c r="M395" s="40" t="str">
        <f>INDEX(CODE!A:B,MATCH(L395,CODE!A:A,0),2)</f>
        <v>Separate - APS</v>
      </c>
    </row>
    <row r="396" spans="1:13">
      <c r="A396" s="36">
        <v>201612</v>
      </c>
      <c r="B396" s="37" t="s">
        <v>60</v>
      </c>
      <c r="C396" s="37" t="s">
        <v>195</v>
      </c>
      <c r="D396" s="37" t="s">
        <v>62</v>
      </c>
      <c r="E396" s="37">
        <v>130088.01</v>
      </c>
      <c r="F396" s="37">
        <v>2025</v>
      </c>
      <c r="G396" s="37">
        <v>258656</v>
      </c>
      <c r="H396" s="60">
        <f t="shared" si="32"/>
        <v>130088.01</v>
      </c>
      <c r="I396" s="60">
        <f t="shared" si="33"/>
        <v>2025</v>
      </c>
      <c r="J396" s="60">
        <f t="shared" si="34"/>
        <v>258656</v>
      </c>
      <c r="K396" s="1" t="str">
        <f t="shared" si="35"/>
        <v>IRG</v>
      </c>
      <c r="L396" s="2" t="str">
        <f t="shared" si="31"/>
        <v>02APSV040X</v>
      </c>
      <c r="M396" s="40" t="str">
        <f>INDEX(CODE!A:B,MATCH(L396,CODE!A:A,0),2)</f>
        <v>Separate - APS</v>
      </c>
    </row>
    <row r="397" spans="1:13">
      <c r="A397" s="36">
        <v>201612</v>
      </c>
      <c r="B397" s="37" t="s">
        <v>60</v>
      </c>
      <c r="C397" s="37" t="s">
        <v>195</v>
      </c>
      <c r="D397" s="37" t="s">
        <v>80</v>
      </c>
      <c r="E397" s="37">
        <v>8382.44</v>
      </c>
      <c r="G397" s="37">
        <v>0</v>
      </c>
      <c r="H397" s="60">
        <f t="shared" si="32"/>
        <v>8382.44</v>
      </c>
      <c r="I397" s="60">
        <f t="shared" si="33"/>
        <v>0</v>
      </c>
      <c r="J397" s="60">
        <f t="shared" si="34"/>
        <v>0</v>
      </c>
      <c r="K397" s="1" t="str">
        <f t="shared" si="35"/>
        <v>IRG</v>
      </c>
      <c r="L397" s="2" t="str">
        <f t="shared" si="31"/>
        <v>02LNX00103</v>
      </c>
      <c r="M397" s="40" t="str">
        <f>INDEX(CODE!A:B,MATCH(L397,CODE!A:A,0),2)</f>
        <v>NOT USED</v>
      </c>
    </row>
    <row r="398" spans="1:13">
      <c r="A398" s="36">
        <v>201612</v>
      </c>
      <c r="B398" s="37" t="s">
        <v>60</v>
      </c>
      <c r="C398" s="37" t="s">
        <v>195</v>
      </c>
      <c r="D398" s="37" t="s">
        <v>81</v>
      </c>
      <c r="E398" s="37">
        <v>7.5</v>
      </c>
      <c r="G398" s="37">
        <v>0</v>
      </c>
      <c r="H398" s="60">
        <f t="shared" si="32"/>
        <v>7.5</v>
      </c>
      <c r="I398" s="60">
        <f t="shared" si="33"/>
        <v>0</v>
      </c>
      <c r="J398" s="60">
        <f t="shared" si="34"/>
        <v>0</v>
      </c>
      <c r="K398" s="1" t="str">
        <f t="shared" si="35"/>
        <v>IRG</v>
      </c>
      <c r="L398" s="2" t="str">
        <f t="shared" si="31"/>
        <v>02LNX00105</v>
      </c>
      <c r="M398" s="40" t="str">
        <f>INDEX(CODE!A:B,MATCH(L398,CODE!A:A,0),2)</f>
        <v>NOT USED</v>
      </c>
    </row>
    <row r="399" spans="1:13">
      <c r="A399" s="36">
        <v>201612</v>
      </c>
      <c r="B399" s="37" t="s">
        <v>60</v>
      </c>
      <c r="C399" s="37" t="s">
        <v>195</v>
      </c>
      <c r="D399" s="37" t="s">
        <v>82</v>
      </c>
      <c r="E399" s="37">
        <v>972.84</v>
      </c>
      <c r="G399" s="37">
        <v>0</v>
      </c>
      <c r="H399" s="60">
        <f t="shared" si="32"/>
        <v>972.84</v>
      </c>
      <c r="I399" s="60">
        <f t="shared" si="33"/>
        <v>0</v>
      </c>
      <c r="J399" s="60">
        <f t="shared" si="34"/>
        <v>0</v>
      </c>
      <c r="K399" s="1" t="str">
        <f t="shared" si="35"/>
        <v>IRG</v>
      </c>
      <c r="L399" s="2" t="str">
        <f t="shared" si="31"/>
        <v>02LNX00109</v>
      </c>
      <c r="M399" s="40" t="str">
        <f>INDEX(CODE!A:B,MATCH(L399,CODE!A:A,0),2)</f>
        <v>NOT USED</v>
      </c>
    </row>
    <row r="400" spans="1:13">
      <c r="A400" s="36">
        <v>201612</v>
      </c>
      <c r="B400" s="37" t="s">
        <v>60</v>
      </c>
      <c r="C400" s="37" t="s">
        <v>195</v>
      </c>
      <c r="D400" s="37" t="s">
        <v>83</v>
      </c>
      <c r="E400" s="37">
        <v>26283</v>
      </c>
      <c r="G400" s="37">
        <v>0</v>
      </c>
      <c r="H400" s="60">
        <f t="shared" si="32"/>
        <v>26283</v>
      </c>
      <c r="I400" s="60">
        <f t="shared" si="33"/>
        <v>0</v>
      </c>
      <c r="J400" s="60">
        <f t="shared" si="34"/>
        <v>0</v>
      </c>
      <c r="K400" s="1" t="str">
        <f t="shared" si="35"/>
        <v>IRG</v>
      </c>
      <c r="L400" s="2" t="str">
        <f t="shared" si="31"/>
        <v>02LNX00110</v>
      </c>
      <c r="M400" s="40" t="str">
        <f>INDEX(CODE!A:B,MATCH(L400,CODE!A:A,0),2)</f>
        <v>NOT USED</v>
      </c>
    </row>
    <row r="401" spans="1:13">
      <c r="A401" s="36">
        <v>201612</v>
      </c>
      <c r="B401" s="37" t="s">
        <v>60</v>
      </c>
      <c r="C401" s="37" t="s">
        <v>195</v>
      </c>
      <c r="D401" s="37" t="s">
        <v>86</v>
      </c>
      <c r="E401" s="37">
        <v>1018.93</v>
      </c>
      <c r="G401" s="37">
        <v>0</v>
      </c>
      <c r="H401" s="60">
        <f t="shared" si="32"/>
        <v>1018.93</v>
      </c>
      <c r="I401" s="60">
        <f t="shared" si="33"/>
        <v>0</v>
      </c>
      <c r="J401" s="60">
        <f t="shared" si="34"/>
        <v>0</v>
      </c>
      <c r="K401" s="1" t="str">
        <f t="shared" si="35"/>
        <v>IRG</v>
      </c>
      <c r="L401" s="2" t="str">
        <f t="shared" si="31"/>
        <v>02LNX00310</v>
      </c>
      <c r="M401" s="40" t="str">
        <f>INDEX(CODE!A:B,MATCH(L401,CODE!A:A,0),2)</f>
        <v>NOT USED</v>
      </c>
    </row>
    <row r="402" spans="1:13">
      <c r="A402" s="36">
        <v>201612</v>
      </c>
      <c r="B402" s="37" t="s">
        <v>60</v>
      </c>
      <c r="C402" s="37" t="s">
        <v>195</v>
      </c>
      <c r="D402" s="37" t="s">
        <v>87</v>
      </c>
      <c r="E402" s="37">
        <v>21.27</v>
      </c>
      <c r="G402" s="37">
        <v>0</v>
      </c>
      <c r="H402" s="60">
        <f t="shared" si="32"/>
        <v>21.27</v>
      </c>
      <c r="I402" s="60">
        <f t="shared" si="33"/>
        <v>0</v>
      </c>
      <c r="J402" s="60">
        <f t="shared" si="34"/>
        <v>0</v>
      </c>
      <c r="K402" s="1" t="str">
        <f t="shared" si="35"/>
        <v>IRG</v>
      </c>
      <c r="L402" s="2" t="str">
        <f t="shared" si="31"/>
        <v>02LNX00311</v>
      </c>
      <c r="M402" s="40" t="str">
        <f>INDEX(CODE!A:B,MATCH(L402,CODE!A:A,0),2)</f>
        <v>NOT USED</v>
      </c>
    </row>
    <row r="403" spans="1:13">
      <c r="A403" s="36">
        <v>201612</v>
      </c>
      <c r="B403" s="37" t="s">
        <v>60</v>
      </c>
      <c r="C403" s="37" t="s">
        <v>195</v>
      </c>
      <c r="D403" s="37" t="s">
        <v>88</v>
      </c>
      <c r="E403" s="37">
        <v>3911.24</v>
      </c>
      <c r="G403" s="37">
        <v>0</v>
      </c>
      <c r="H403" s="60">
        <f t="shared" si="32"/>
        <v>3911.24</v>
      </c>
      <c r="I403" s="60">
        <f t="shared" si="33"/>
        <v>0</v>
      </c>
      <c r="J403" s="60">
        <f t="shared" si="34"/>
        <v>0</v>
      </c>
      <c r="K403" s="1" t="str">
        <f t="shared" si="35"/>
        <v>IRG</v>
      </c>
      <c r="L403" s="2" t="str">
        <f t="shared" si="31"/>
        <v>02LNX00312</v>
      </c>
      <c r="M403" s="40" t="str">
        <f>INDEX(CODE!A:B,MATCH(L403,CODE!A:A,0),2)</f>
        <v>NOT USED</v>
      </c>
    </row>
    <row r="404" spans="1:13">
      <c r="A404" s="36">
        <v>201612</v>
      </c>
      <c r="B404" s="37" t="s">
        <v>60</v>
      </c>
      <c r="C404" s="37" t="s">
        <v>195</v>
      </c>
      <c r="D404" s="37" t="s">
        <v>45</v>
      </c>
      <c r="E404" s="37">
        <v>0.15</v>
      </c>
      <c r="F404" s="37">
        <v>9</v>
      </c>
      <c r="G404" s="37">
        <v>2</v>
      </c>
      <c r="H404" s="60">
        <f t="shared" si="32"/>
        <v>0.15</v>
      </c>
      <c r="I404" s="60">
        <f t="shared" si="33"/>
        <v>9</v>
      </c>
      <c r="J404" s="60">
        <f t="shared" si="34"/>
        <v>2</v>
      </c>
      <c r="K404" s="1" t="str">
        <f t="shared" si="35"/>
        <v>IRG</v>
      </c>
      <c r="L404" s="2" t="str">
        <f t="shared" si="31"/>
        <v>02NMT40135</v>
      </c>
      <c r="M404" s="40" t="str">
        <f>INDEX(CODE!A:B,MATCH(L404,CODE!A:A,0),2)</f>
        <v>Separate - APS</v>
      </c>
    </row>
    <row r="405" spans="1:13">
      <c r="A405" s="36">
        <v>201612</v>
      </c>
      <c r="B405" s="37" t="s">
        <v>60</v>
      </c>
      <c r="C405" s="37" t="s">
        <v>195</v>
      </c>
      <c r="D405" s="37" t="s">
        <v>96</v>
      </c>
      <c r="E405" s="37">
        <v>32382.36</v>
      </c>
      <c r="F405" s="37">
        <v>0</v>
      </c>
      <c r="G405" s="37">
        <v>0</v>
      </c>
      <c r="H405" s="60">
        <f t="shared" si="32"/>
        <v>32382.36</v>
      </c>
      <c r="I405" s="60">
        <f t="shared" si="33"/>
        <v>0</v>
      </c>
      <c r="J405" s="60">
        <f t="shared" si="34"/>
        <v>0</v>
      </c>
      <c r="K405" s="1" t="str">
        <f t="shared" si="35"/>
        <v>IRG</v>
      </c>
      <c r="L405" s="2" t="str">
        <f t="shared" si="31"/>
        <v>301470-DSM</v>
      </c>
      <c r="M405" s="40" t="str">
        <f>INDEX(CODE!A:B,MATCH(L405,CODE!A:A,0),2)</f>
        <v>NOT USED</v>
      </c>
    </row>
    <row r="406" spans="1:13">
      <c r="A406" s="36">
        <v>201612</v>
      </c>
      <c r="B406" s="37" t="s">
        <v>60</v>
      </c>
      <c r="C406" s="37" t="s">
        <v>195</v>
      </c>
      <c r="D406" s="37" t="s">
        <v>46</v>
      </c>
      <c r="E406" s="37">
        <v>28.8</v>
      </c>
      <c r="F406" s="37">
        <v>0</v>
      </c>
      <c r="G406" s="37">
        <v>0</v>
      </c>
      <c r="H406" s="60">
        <f t="shared" si="32"/>
        <v>28.8</v>
      </c>
      <c r="I406" s="60">
        <f t="shared" si="33"/>
        <v>0</v>
      </c>
      <c r="J406" s="60">
        <f t="shared" si="34"/>
        <v>0</v>
      </c>
      <c r="K406" s="1" t="str">
        <f t="shared" si="35"/>
        <v>IRG</v>
      </c>
      <c r="L406" s="2" t="str">
        <f t="shared" si="31"/>
        <v>301480-BLU</v>
      </c>
      <c r="M406" s="40" t="str">
        <f>INDEX(CODE!A:B,MATCH(L406,CODE!A:A,0),2)</f>
        <v>NOT USED</v>
      </c>
    </row>
    <row r="407" spans="1:13">
      <c r="A407" s="36">
        <v>201612</v>
      </c>
      <c r="B407" s="37" t="s">
        <v>60</v>
      </c>
      <c r="C407" s="37" t="s">
        <v>195</v>
      </c>
      <c r="D407" s="37" t="s">
        <v>97</v>
      </c>
      <c r="F407" s="37">
        <v>0</v>
      </c>
      <c r="H407" s="60">
        <f t="shared" si="32"/>
        <v>0</v>
      </c>
      <c r="I407" s="60">
        <f t="shared" si="33"/>
        <v>0</v>
      </c>
      <c r="J407" s="60">
        <f t="shared" si="34"/>
        <v>0</v>
      </c>
      <c r="K407" s="1" t="str">
        <f t="shared" si="35"/>
        <v>IRG</v>
      </c>
      <c r="L407" s="2" t="str">
        <f t="shared" si="31"/>
        <v>CUSTOMER C</v>
      </c>
      <c r="M407" s="40" t="str">
        <f>INDEX(CODE!A:B,MATCH(L407,CODE!A:A,0),2)</f>
        <v>NOT USED</v>
      </c>
    </row>
    <row r="408" spans="1:13">
      <c r="A408" s="36">
        <v>201612</v>
      </c>
      <c r="B408" s="37" t="s">
        <v>60</v>
      </c>
      <c r="C408" s="37" t="s">
        <v>195</v>
      </c>
      <c r="D408" s="37" t="s">
        <v>92</v>
      </c>
      <c r="E408" s="37">
        <v>-64136.97</v>
      </c>
      <c r="F408" s="37">
        <v>0</v>
      </c>
      <c r="G408" s="37">
        <v>0</v>
      </c>
      <c r="H408" s="60">
        <f t="shared" si="32"/>
        <v>-64136.97</v>
      </c>
      <c r="I408" s="60">
        <f t="shared" si="33"/>
        <v>0</v>
      </c>
      <c r="J408" s="60">
        <f t="shared" si="34"/>
        <v>0</v>
      </c>
      <c r="K408" s="1" t="str">
        <f t="shared" si="35"/>
        <v>IRG</v>
      </c>
      <c r="L408" s="2" t="str">
        <f t="shared" si="31"/>
        <v>REVENUE_AC</v>
      </c>
      <c r="M408" s="40" t="str">
        <f>INDEX(CODE!A:B,MATCH(L408,CODE!A:A,0),2)</f>
        <v>NOT USED</v>
      </c>
    </row>
    <row r="409" spans="1:13">
      <c r="A409" s="36">
        <v>201612</v>
      </c>
      <c r="B409" s="37" t="s">
        <v>60</v>
      </c>
      <c r="C409" s="37" t="s">
        <v>195</v>
      </c>
      <c r="D409" s="37" t="s">
        <v>104</v>
      </c>
      <c r="E409" s="37">
        <v>8727.91</v>
      </c>
      <c r="F409" s="37">
        <v>0</v>
      </c>
      <c r="G409" s="37">
        <v>0</v>
      </c>
      <c r="H409" s="60">
        <f t="shared" si="32"/>
        <v>8727.91</v>
      </c>
      <c r="I409" s="60">
        <f t="shared" si="33"/>
        <v>0</v>
      </c>
      <c r="J409" s="60">
        <f t="shared" si="34"/>
        <v>0</v>
      </c>
      <c r="K409" s="1" t="str">
        <f t="shared" si="35"/>
        <v>IRG</v>
      </c>
      <c r="L409" s="2" t="str">
        <f t="shared" si="31"/>
        <v>REVENUE AD</v>
      </c>
      <c r="M409" s="40" t="str">
        <f>INDEX(CODE!A:B,MATCH(L409,CODE!A:A,0),2)</f>
        <v>NOT USED</v>
      </c>
    </row>
    <row r="410" spans="1:13">
      <c r="A410" s="36">
        <v>201612</v>
      </c>
      <c r="B410" s="37" t="s">
        <v>60</v>
      </c>
      <c r="C410" s="37" t="s">
        <v>196</v>
      </c>
      <c r="D410" s="37" t="s">
        <v>202</v>
      </c>
      <c r="E410" s="37">
        <v>-712000</v>
      </c>
      <c r="F410" s="37">
        <v>0</v>
      </c>
      <c r="G410" s="37">
        <v>-1805000</v>
      </c>
      <c r="H410" s="60">
        <f t="shared" si="32"/>
        <v>0</v>
      </c>
      <c r="I410" s="60">
        <f t="shared" si="33"/>
        <v>0</v>
      </c>
      <c r="J410" s="60">
        <f t="shared" si="34"/>
        <v>0</v>
      </c>
      <c r="K410" s="1" t="str">
        <f t="shared" si="35"/>
        <v>IRG</v>
      </c>
      <c r="L410" s="2" t="str">
        <f t="shared" si="31"/>
        <v>IRRIGATION</v>
      </c>
      <c r="M410" s="40" t="str">
        <f>INDEX(CODE!A:B,MATCH(L410,CODE!A:A,0),2)</f>
        <v>NOT USED</v>
      </c>
    </row>
    <row r="411" spans="1:13">
      <c r="A411" s="36">
        <v>201612</v>
      </c>
      <c r="B411" s="37" t="s">
        <v>63</v>
      </c>
      <c r="C411" s="37" t="s">
        <v>195</v>
      </c>
      <c r="D411" s="37" t="s">
        <v>98</v>
      </c>
      <c r="E411" s="37">
        <v>7.57</v>
      </c>
      <c r="G411" s="37">
        <v>0</v>
      </c>
      <c r="H411" s="60">
        <f t="shared" si="32"/>
        <v>7.57</v>
      </c>
      <c r="I411" s="60">
        <f t="shared" si="33"/>
        <v>0</v>
      </c>
      <c r="J411" s="60">
        <f t="shared" si="34"/>
        <v>0</v>
      </c>
      <c r="K411" s="1" t="str">
        <f t="shared" si="35"/>
        <v>PUB</v>
      </c>
      <c r="L411" s="2" t="str">
        <f t="shared" si="31"/>
        <v>02CFR00012</v>
      </c>
      <c r="M411" s="40" t="str">
        <f>INDEX(CODE!A:B,MATCH(L411,CODE!A:A,0),2)</f>
        <v>NOT USED</v>
      </c>
    </row>
    <row r="412" spans="1:13">
      <c r="A412" s="36">
        <v>201612</v>
      </c>
      <c r="B412" s="37" t="s">
        <v>63</v>
      </c>
      <c r="C412" s="37" t="s">
        <v>195</v>
      </c>
      <c r="D412" s="37" t="s">
        <v>64</v>
      </c>
      <c r="E412" s="37">
        <v>2654.04</v>
      </c>
      <c r="F412" s="37">
        <v>14</v>
      </c>
      <c r="G412" s="37">
        <v>12919</v>
      </c>
      <c r="H412" s="60">
        <f t="shared" si="32"/>
        <v>2654.04</v>
      </c>
      <c r="I412" s="60">
        <f t="shared" si="33"/>
        <v>14</v>
      </c>
      <c r="J412" s="60">
        <f t="shared" si="34"/>
        <v>12919</v>
      </c>
      <c r="K412" s="1" t="str">
        <f t="shared" si="35"/>
        <v>PUB</v>
      </c>
      <c r="L412" s="2" t="str">
        <f t="shared" si="31"/>
        <v>02COSL0052</v>
      </c>
      <c r="M412" s="40" t="str">
        <f>INDEX(CODE!A:B,MATCH(L412,CODE!A:A,0),2)</f>
        <v>NOT USED</v>
      </c>
    </row>
    <row r="413" spans="1:13">
      <c r="A413" s="36">
        <v>201612</v>
      </c>
      <c r="B413" s="37" t="s">
        <v>63</v>
      </c>
      <c r="C413" s="37" t="s">
        <v>195</v>
      </c>
      <c r="D413" s="37" t="s">
        <v>65</v>
      </c>
      <c r="E413" s="37">
        <v>20057.650000000001</v>
      </c>
      <c r="F413" s="37">
        <v>115</v>
      </c>
      <c r="G413" s="37">
        <v>270143</v>
      </c>
      <c r="H413" s="60">
        <f t="shared" si="32"/>
        <v>20057.650000000001</v>
      </c>
      <c r="I413" s="60">
        <f t="shared" si="33"/>
        <v>115</v>
      </c>
      <c r="J413" s="60">
        <f t="shared" si="34"/>
        <v>270143</v>
      </c>
      <c r="K413" s="1" t="str">
        <f t="shared" si="35"/>
        <v>PUB</v>
      </c>
      <c r="L413" s="2" t="str">
        <f t="shared" si="31"/>
        <v>02CUSL053F</v>
      </c>
      <c r="M413" s="40" t="str">
        <f>INDEX(CODE!A:B,MATCH(L413,CODE!A:A,0),2)</f>
        <v>NOT USED</v>
      </c>
    </row>
    <row r="414" spans="1:13">
      <c r="A414" s="36">
        <v>201612</v>
      </c>
      <c r="B414" s="37" t="s">
        <v>63</v>
      </c>
      <c r="C414" s="37" t="s">
        <v>195</v>
      </c>
      <c r="D414" s="37" t="s">
        <v>66</v>
      </c>
      <c r="E414" s="37">
        <v>9312.7800000000007</v>
      </c>
      <c r="F414" s="37">
        <v>105</v>
      </c>
      <c r="G414" s="37">
        <v>126518</v>
      </c>
      <c r="H414" s="60">
        <f t="shared" si="32"/>
        <v>9312.7800000000007</v>
      </c>
      <c r="I414" s="60">
        <f t="shared" si="33"/>
        <v>105</v>
      </c>
      <c r="J414" s="60">
        <f t="shared" si="34"/>
        <v>126518</v>
      </c>
      <c r="K414" s="1" t="str">
        <f t="shared" si="35"/>
        <v>PUB</v>
      </c>
      <c r="L414" s="2" t="str">
        <f t="shared" si="31"/>
        <v>02CUSL053M</v>
      </c>
      <c r="M414" s="40" t="str">
        <f>INDEX(CODE!A:B,MATCH(L414,CODE!A:A,0),2)</f>
        <v>NOT USED</v>
      </c>
    </row>
    <row r="415" spans="1:13">
      <c r="A415" s="36">
        <v>201612</v>
      </c>
      <c r="B415" s="37" t="s">
        <v>63</v>
      </c>
      <c r="C415" s="37" t="s">
        <v>195</v>
      </c>
      <c r="D415" s="37" t="s">
        <v>67</v>
      </c>
      <c r="E415" s="37">
        <v>17930.849999999999</v>
      </c>
      <c r="F415" s="37">
        <v>40</v>
      </c>
      <c r="G415" s="37">
        <v>138048</v>
      </c>
      <c r="H415" s="60">
        <f t="shared" si="32"/>
        <v>17930.849999999999</v>
      </c>
      <c r="I415" s="60">
        <f t="shared" si="33"/>
        <v>40</v>
      </c>
      <c r="J415" s="60">
        <f t="shared" si="34"/>
        <v>138048</v>
      </c>
      <c r="K415" s="1" t="str">
        <f t="shared" si="35"/>
        <v>PUB</v>
      </c>
      <c r="L415" s="2" t="str">
        <f t="shared" si="31"/>
        <v>02MVSL0057</v>
      </c>
      <c r="M415" s="40" t="str">
        <f>INDEX(CODE!A:B,MATCH(L415,CODE!A:A,0),2)</f>
        <v>NOT USED</v>
      </c>
    </row>
    <row r="416" spans="1:13">
      <c r="A416" s="36">
        <v>201612</v>
      </c>
      <c r="B416" s="37" t="s">
        <v>63</v>
      </c>
      <c r="C416" s="37" t="s">
        <v>195</v>
      </c>
      <c r="D416" s="37" t="s">
        <v>47</v>
      </c>
      <c r="E416" s="37">
        <v>65667.929999999993</v>
      </c>
      <c r="F416" s="37">
        <v>189</v>
      </c>
      <c r="G416" s="37">
        <v>319847</v>
      </c>
      <c r="H416" s="60">
        <f t="shared" si="32"/>
        <v>65667.929999999993</v>
      </c>
      <c r="I416" s="60">
        <f t="shared" si="33"/>
        <v>189</v>
      </c>
      <c r="J416" s="60">
        <f t="shared" si="34"/>
        <v>319847</v>
      </c>
      <c r="K416" s="1" t="str">
        <f t="shared" si="35"/>
        <v>PUB</v>
      </c>
      <c r="L416" s="2" t="str">
        <f t="shared" si="31"/>
        <v>02SLCO0051</v>
      </c>
      <c r="M416" s="40" t="str">
        <f>INDEX(CODE!A:B,MATCH(L416,CODE!A:A,0),2)</f>
        <v>NOT USED</v>
      </c>
    </row>
    <row r="417" spans="1:13">
      <c r="A417" s="36">
        <v>201612</v>
      </c>
      <c r="B417" s="37" t="s">
        <v>63</v>
      </c>
      <c r="C417" s="37" t="s">
        <v>195</v>
      </c>
      <c r="D417" s="37" t="s">
        <v>99</v>
      </c>
      <c r="E417" s="37">
        <v>3116.49</v>
      </c>
      <c r="F417" s="37">
        <v>0</v>
      </c>
      <c r="G417" s="37">
        <v>0</v>
      </c>
      <c r="H417" s="60">
        <f t="shared" si="32"/>
        <v>3116.49</v>
      </c>
      <c r="I417" s="60">
        <f t="shared" si="33"/>
        <v>0</v>
      </c>
      <c r="J417" s="60">
        <f t="shared" si="34"/>
        <v>0</v>
      </c>
      <c r="K417" s="1" t="str">
        <f t="shared" si="35"/>
        <v>PUB</v>
      </c>
      <c r="L417" s="2" t="str">
        <f t="shared" si="31"/>
        <v>301670-DSM</v>
      </c>
      <c r="M417" s="40" t="str">
        <f>INDEX(CODE!A:B,MATCH(L417,CODE!A:A,0),2)</f>
        <v>NOT USED</v>
      </c>
    </row>
    <row r="418" spans="1:13">
      <c r="A418" s="36">
        <v>201612</v>
      </c>
      <c r="B418" s="37" t="s">
        <v>63</v>
      </c>
      <c r="C418" s="37" t="s">
        <v>195</v>
      </c>
      <c r="D418" s="37" t="s">
        <v>90</v>
      </c>
      <c r="F418" s="37">
        <v>0</v>
      </c>
      <c r="H418" s="60">
        <f t="shared" si="32"/>
        <v>0</v>
      </c>
      <c r="I418" s="60">
        <f t="shared" si="33"/>
        <v>0</v>
      </c>
      <c r="J418" s="60">
        <f t="shared" si="34"/>
        <v>0</v>
      </c>
      <c r="K418" s="1" t="str">
        <f t="shared" si="35"/>
        <v>PUB</v>
      </c>
      <c r="L418" s="2" t="str">
        <f t="shared" si="31"/>
        <v>CUSTOMER C</v>
      </c>
      <c r="M418" s="40" t="str">
        <f>INDEX(CODE!A:B,MATCH(L418,CODE!A:A,0),2)</f>
        <v>NOT USED</v>
      </c>
    </row>
    <row r="419" spans="1:13">
      <c r="A419" s="36">
        <v>201612</v>
      </c>
      <c r="B419" s="37" t="s">
        <v>63</v>
      </c>
      <c r="C419" s="37" t="s">
        <v>195</v>
      </c>
      <c r="D419" s="37" t="s">
        <v>92</v>
      </c>
      <c r="E419" s="37">
        <v>-6852.33</v>
      </c>
      <c r="F419" s="37">
        <v>0</v>
      </c>
      <c r="G419" s="37">
        <v>0</v>
      </c>
      <c r="H419" s="60">
        <f t="shared" si="32"/>
        <v>-6852.33</v>
      </c>
      <c r="I419" s="60">
        <f t="shared" si="33"/>
        <v>0</v>
      </c>
      <c r="J419" s="60">
        <f t="shared" si="34"/>
        <v>0</v>
      </c>
      <c r="K419" s="1" t="str">
        <f t="shared" si="35"/>
        <v>PUB</v>
      </c>
      <c r="L419" s="2" t="str">
        <f t="shared" si="31"/>
        <v>REVENUE_AC</v>
      </c>
      <c r="M419" s="40" t="str">
        <f>INDEX(CODE!A:B,MATCH(L419,CODE!A:A,0),2)</f>
        <v>NOT USED</v>
      </c>
    </row>
    <row r="420" spans="1:13">
      <c r="A420" s="36">
        <v>201612</v>
      </c>
      <c r="B420" s="37" t="s">
        <v>63</v>
      </c>
      <c r="C420" s="37" t="s">
        <v>195</v>
      </c>
      <c r="D420" s="37" t="s">
        <v>104</v>
      </c>
      <c r="E420" s="37">
        <v>542.54999999999995</v>
      </c>
      <c r="F420" s="37">
        <v>0</v>
      </c>
      <c r="G420" s="37">
        <v>0</v>
      </c>
      <c r="H420" s="60">
        <f t="shared" si="32"/>
        <v>542.54999999999995</v>
      </c>
      <c r="I420" s="60">
        <f t="shared" si="33"/>
        <v>0</v>
      </c>
      <c r="J420" s="60">
        <f t="shared" si="34"/>
        <v>0</v>
      </c>
      <c r="K420" s="1" t="str">
        <f t="shared" si="35"/>
        <v>PUB</v>
      </c>
      <c r="L420" s="2" t="str">
        <f t="shared" si="31"/>
        <v>REVENUE AD</v>
      </c>
      <c r="M420" s="40" t="str">
        <f>INDEX(CODE!A:B,MATCH(L420,CODE!A:A,0),2)</f>
        <v>NOT USED</v>
      </c>
    </row>
    <row r="421" spans="1:13">
      <c r="A421" s="36">
        <v>201612</v>
      </c>
      <c r="B421" s="37" t="s">
        <v>63</v>
      </c>
      <c r="C421" s="37" t="s">
        <v>196</v>
      </c>
      <c r="D421" s="37" t="s">
        <v>197</v>
      </c>
      <c r="E421" s="37">
        <v>13000</v>
      </c>
      <c r="F421" s="37">
        <v>0</v>
      </c>
      <c r="G421" s="37">
        <v>78000</v>
      </c>
      <c r="H421" s="60">
        <f t="shared" si="32"/>
        <v>0</v>
      </c>
      <c r="I421" s="60">
        <f t="shared" si="33"/>
        <v>0</v>
      </c>
      <c r="J421" s="60">
        <f t="shared" si="34"/>
        <v>0</v>
      </c>
      <c r="K421" s="1" t="str">
        <f t="shared" si="35"/>
        <v>PUB</v>
      </c>
      <c r="L421" s="2" t="str">
        <f t="shared" si="31"/>
        <v>UNBILLED R</v>
      </c>
      <c r="M421" s="40" t="str">
        <f>INDEX(CODE!A:B,MATCH(L421,CODE!A:A,0),2)</f>
        <v>NOT USED</v>
      </c>
    </row>
    <row r="422" spans="1:13">
      <c r="A422" s="36">
        <v>201612</v>
      </c>
      <c r="B422" s="37" t="s">
        <v>68</v>
      </c>
      <c r="C422" s="37" t="s">
        <v>186</v>
      </c>
      <c r="D422" s="37" t="s">
        <v>203</v>
      </c>
      <c r="E422" s="37">
        <v>-7491.98</v>
      </c>
      <c r="F422" s="37">
        <v>569</v>
      </c>
      <c r="G422" s="37">
        <v>1002939</v>
      </c>
      <c r="H422" s="60">
        <f t="shared" si="32"/>
        <v>0</v>
      </c>
      <c r="I422" s="60">
        <f t="shared" si="33"/>
        <v>0</v>
      </c>
      <c r="J422" s="60">
        <f t="shared" si="34"/>
        <v>0</v>
      </c>
      <c r="K422" s="1" t="str">
        <f t="shared" si="35"/>
        <v>RES</v>
      </c>
      <c r="L422" s="2" t="str">
        <f t="shared" si="31"/>
        <v>02NETMT135</v>
      </c>
      <c r="M422" s="40" t="str">
        <f>INDEX(CODE!A:B,MATCH(L422,CODE!A:A,0),2)</f>
        <v>Separate - Res</v>
      </c>
    </row>
    <row r="423" spans="1:13">
      <c r="A423" s="36">
        <v>201612</v>
      </c>
      <c r="B423" s="37" t="s">
        <v>68</v>
      </c>
      <c r="C423" s="37" t="s">
        <v>186</v>
      </c>
      <c r="D423" s="37" t="s">
        <v>204</v>
      </c>
      <c r="E423" s="37">
        <v>-620.44000000000005</v>
      </c>
      <c r="G423" s="37">
        <v>82796</v>
      </c>
      <c r="H423" s="60">
        <f t="shared" si="32"/>
        <v>0</v>
      </c>
      <c r="I423" s="60">
        <f t="shared" si="33"/>
        <v>0</v>
      </c>
      <c r="J423" s="60">
        <f t="shared" si="34"/>
        <v>0</v>
      </c>
      <c r="K423" s="1" t="str">
        <f t="shared" si="35"/>
        <v>RES</v>
      </c>
      <c r="L423" s="2" t="str">
        <f t="shared" si="31"/>
        <v>02OALTB15R</v>
      </c>
      <c r="M423" s="40" t="str">
        <f>INDEX(CODE!A:B,MATCH(L423,CODE!A:A,0),2)</f>
        <v>NOT USED</v>
      </c>
    </row>
    <row r="424" spans="1:13">
      <c r="A424" s="36">
        <v>201612</v>
      </c>
      <c r="B424" s="37" t="s">
        <v>68</v>
      </c>
      <c r="C424" s="37" t="s">
        <v>186</v>
      </c>
      <c r="D424" s="37" t="s">
        <v>205</v>
      </c>
      <c r="E424" s="37">
        <v>-1256403.8</v>
      </c>
      <c r="F424" s="37">
        <v>101729</v>
      </c>
      <c r="G424" s="37">
        <v>168188889</v>
      </c>
      <c r="H424" s="60">
        <f t="shared" si="32"/>
        <v>0</v>
      </c>
      <c r="I424" s="60">
        <f t="shared" si="33"/>
        <v>0</v>
      </c>
      <c r="J424" s="60">
        <f t="shared" si="34"/>
        <v>0</v>
      </c>
      <c r="K424" s="1" t="str">
        <f t="shared" si="35"/>
        <v>RES</v>
      </c>
      <c r="L424" s="2" t="str">
        <f t="shared" si="31"/>
        <v>02RESD0016</v>
      </c>
      <c r="M424" s="40" t="str">
        <f>INDEX(CODE!A:B,MATCH(L424,CODE!A:A,0),2)</f>
        <v>Separate - Res</v>
      </c>
    </row>
    <row r="425" spans="1:13">
      <c r="A425" s="36">
        <v>201612</v>
      </c>
      <c r="B425" s="37" t="s">
        <v>68</v>
      </c>
      <c r="C425" s="37" t="s">
        <v>186</v>
      </c>
      <c r="D425" s="37" t="s">
        <v>206</v>
      </c>
      <c r="E425" s="37">
        <v>-58276.68</v>
      </c>
      <c r="F425" s="37">
        <v>4639</v>
      </c>
      <c r="G425" s="37">
        <v>7801419</v>
      </c>
      <c r="H425" s="60">
        <f t="shared" si="32"/>
        <v>0</v>
      </c>
      <c r="I425" s="60">
        <f t="shared" si="33"/>
        <v>0</v>
      </c>
      <c r="J425" s="60">
        <f t="shared" si="34"/>
        <v>0</v>
      </c>
      <c r="K425" s="1" t="str">
        <f t="shared" si="35"/>
        <v>RES</v>
      </c>
      <c r="L425" s="2" t="str">
        <f t="shared" si="31"/>
        <v>02RESD0017</v>
      </c>
      <c r="M425" s="40" t="str">
        <f>INDEX(CODE!A:B,MATCH(L425,CODE!A:A,0),2)</f>
        <v>Separate - Res</v>
      </c>
    </row>
    <row r="426" spans="1:13">
      <c r="A426" s="36">
        <v>201612</v>
      </c>
      <c r="B426" s="37" t="s">
        <v>68</v>
      </c>
      <c r="C426" s="37" t="s">
        <v>186</v>
      </c>
      <c r="D426" s="37" t="s">
        <v>207</v>
      </c>
      <c r="E426" s="37">
        <v>-1600.87</v>
      </c>
      <c r="F426" s="37">
        <v>84</v>
      </c>
      <c r="G426" s="37">
        <v>214304</v>
      </c>
      <c r="H426" s="60">
        <f t="shared" si="32"/>
        <v>0</v>
      </c>
      <c r="I426" s="60">
        <f t="shared" si="33"/>
        <v>0</v>
      </c>
      <c r="J426" s="60">
        <f t="shared" si="34"/>
        <v>0</v>
      </c>
      <c r="K426" s="1" t="str">
        <f t="shared" si="35"/>
        <v>RES</v>
      </c>
      <c r="L426" s="2" t="str">
        <f t="shared" si="31"/>
        <v>02RESD0018</v>
      </c>
      <c r="M426" s="40" t="str">
        <f>INDEX(CODE!A:B,MATCH(L426,CODE!A:A,0),2)</f>
        <v>Separate - Res</v>
      </c>
    </row>
    <row r="427" spans="1:13">
      <c r="A427" s="36">
        <v>201612</v>
      </c>
      <c r="B427" s="37" t="s">
        <v>68</v>
      </c>
      <c r="C427" s="37" t="s">
        <v>186</v>
      </c>
      <c r="D427" s="37" t="s">
        <v>208</v>
      </c>
      <c r="E427" s="37">
        <v>-227.76</v>
      </c>
      <c r="F427" s="37">
        <v>15</v>
      </c>
      <c r="G427" s="37">
        <v>30492</v>
      </c>
      <c r="H427" s="60">
        <f t="shared" si="32"/>
        <v>0</v>
      </c>
      <c r="I427" s="60">
        <f t="shared" si="33"/>
        <v>0</v>
      </c>
      <c r="J427" s="60">
        <f t="shared" si="34"/>
        <v>0</v>
      </c>
      <c r="K427" s="1" t="str">
        <f t="shared" si="35"/>
        <v>RES</v>
      </c>
      <c r="L427" s="2" t="str">
        <f t="shared" si="31"/>
        <v>02RESD018X</v>
      </c>
      <c r="M427" s="40" t="str">
        <f>INDEX(CODE!A:B,MATCH(L427,CODE!A:A,0),2)</f>
        <v>Separate - Res</v>
      </c>
    </row>
    <row r="428" spans="1:13">
      <c r="A428" s="36">
        <v>201612</v>
      </c>
      <c r="B428" s="37" t="s">
        <v>68</v>
      </c>
      <c r="C428" s="37" t="s">
        <v>186</v>
      </c>
      <c r="D428" s="37" t="s">
        <v>209</v>
      </c>
      <c r="E428" s="37">
        <v>-14379.38</v>
      </c>
      <c r="F428" s="37">
        <v>3435</v>
      </c>
      <c r="G428" s="37">
        <v>1925025</v>
      </c>
      <c r="H428" s="60">
        <f t="shared" si="32"/>
        <v>0</v>
      </c>
      <c r="I428" s="60">
        <f t="shared" si="33"/>
        <v>0</v>
      </c>
      <c r="J428" s="60">
        <f t="shared" si="34"/>
        <v>0</v>
      </c>
      <c r="K428" s="1" t="str">
        <f t="shared" si="35"/>
        <v>RES</v>
      </c>
      <c r="L428" s="2" t="str">
        <f t="shared" si="31"/>
        <v>02RGNSB024</v>
      </c>
      <c r="M428" s="40" t="str">
        <f>INDEX(CODE!A:B,MATCH(L428,CODE!A:A,0),2)</f>
        <v>Separate - Small GS</v>
      </c>
    </row>
    <row r="429" spans="1:13">
      <c r="A429" s="36">
        <v>201612</v>
      </c>
      <c r="B429" s="37" t="s">
        <v>68</v>
      </c>
      <c r="C429" s="37" t="s">
        <v>186</v>
      </c>
      <c r="D429" s="37" t="s">
        <v>193</v>
      </c>
      <c r="E429" s="37">
        <v>-160278.44</v>
      </c>
      <c r="F429" s="37">
        <v>0</v>
      </c>
      <c r="G429" s="37">
        <v>0</v>
      </c>
      <c r="H429" s="60">
        <f t="shared" si="32"/>
        <v>0</v>
      </c>
      <c r="I429" s="60">
        <f t="shared" si="33"/>
        <v>0</v>
      </c>
      <c r="J429" s="60">
        <f t="shared" si="34"/>
        <v>0</v>
      </c>
      <c r="K429" s="1" t="str">
        <f t="shared" si="35"/>
        <v>RES</v>
      </c>
      <c r="L429" s="2" t="str">
        <f t="shared" si="31"/>
        <v>BPA BALANC</v>
      </c>
      <c r="M429" s="40" t="str">
        <f>INDEX(CODE!A:B,MATCH(L429,CODE!A:A,0),2)</f>
        <v>NOT USED</v>
      </c>
    </row>
    <row r="430" spans="1:13">
      <c r="A430" s="36">
        <v>201612</v>
      </c>
      <c r="B430" s="37" t="s">
        <v>68</v>
      </c>
      <c r="C430" s="37" t="s">
        <v>186</v>
      </c>
      <c r="D430" s="37" t="s">
        <v>194</v>
      </c>
      <c r="F430" s="37">
        <v>0</v>
      </c>
      <c r="H430" s="60">
        <f t="shared" si="32"/>
        <v>0</v>
      </c>
      <c r="I430" s="60">
        <f t="shared" si="33"/>
        <v>0</v>
      </c>
      <c r="J430" s="60">
        <f t="shared" si="34"/>
        <v>0</v>
      </c>
      <c r="K430" s="1" t="str">
        <f t="shared" si="35"/>
        <v>RES</v>
      </c>
      <c r="L430" s="2" t="str">
        <f t="shared" si="31"/>
        <v>CUSTOMER C</v>
      </c>
      <c r="M430" s="40" t="str">
        <f>INDEX(CODE!A:B,MATCH(L430,CODE!A:A,0),2)</f>
        <v>NOT USED</v>
      </c>
    </row>
    <row r="431" spans="1:13">
      <c r="A431" s="36">
        <v>201612</v>
      </c>
      <c r="B431" s="37" t="s">
        <v>68</v>
      </c>
      <c r="C431" s="37" t="s">
        <v>195</v>
      </c>
      <c r="D431" s="37" t="s">
        <v>82</v>
      </c>
      <c r="E431" s="37">
        <v>178.56</v>
      </c>
      <c r="G431" s="37">
        <v>0</v>
      </c>
      <c r="H431" s="60">
        <f t="shared" si="32"/>
        <v>178.56</v>
      </c>
      <c r="I431" s="60">
        <f t="shared" si="33"/>
        <v>0</v>
      </c>
      <c r="J431" s="60">
        <f t="shared" si="34"/>
        <v>0</v>
      </c>
      <c r="K431" s="1" t="str">
        <f t="shared" si="35"/>
        <v>RES</v>
      </c>
      <c r="L431" s="2" t="str">
        <f t="shared" si="31"/>
        <v>02LNX00109</v>
      </c>
      <c r="M431" s="40" t="str">
        <f>INDEX(CODE!A:B,MATCH(L431,CODE!A:A,0),2)</f>
        <v>NOT USED</v>
      </c>
    </row>
    <row r="432" spans="1:13">
      <c r="A432" s="36">
        <v>201612</v>
      </c>
      <c r="B432" s="37" t="s">
        <v>68</v>
      </c>
      <c r="C432" s="37" t="s">
        <v>195</v>
      </c>
      <c r="D432" s="37" t="s">
        <v>48</v>
      </c>
      <c r="E432" s="37">
        <v>103754.78</v>
      </c>
      <c r="F432" s="37">
        <v>569</v>
      </c>
      <c r="G432" s="37">
        <v>1023854</v>
      </c>
      <c r="H432" s="60">
        <f t="shared" si="32"/>
        <v>103754.78</v>
      </c>
      <c r="I432" s="60">
        <f t="shared" si="33"/>
        <v>569</v>
      </c>
      <c r="J432" s="60">
        <f t="shared" si="34"/>
        <v>1023854</v>
      </c>
      <c r="K432" s="1" t="str">
        <f t="shared" si="35"/>
        <v>RES</v>
      </c>
      <c r="L432" s="2" t="str">
        <f t="shared" si="31"/>
        <v>02NETMT135</v>
      </c>
      <c r="M432" s="40" t="str">
        <f>INDEX(CODE!A:B,MATCH(L432,CODE!A:A,0),2)</f>
        <v>Separate - Res</v>
      </c>
    </row>
    <row r="433" spans="1:13">
      <c r="A433" s="36">
        <v>201612</v>
      </c>
      <c r="B433" s="37" t="s">
        <v>68</v>
      </c>
      <c r="C433" s="37" t="s">
        <v>195</v>
      </c>
      <c r="D433" s="37" t="s">
        <v>49</v>
      </c>
      <c r="E433" s="37">
        <v>12768.73</v>
      </c>
      <c r="F433" s="37">
        <v>1077</v>
      </c>
      <c r="G433" s="37">
        <v>82796</v>
      </c>
      <c r="H433" s="60">
        <f t="shared" si="32"/>
        <v>12768.73</v>
      </c>
      <c r="I433" s="60">
        <f t="shared" si="33"/>
        <v>1077</v>
      </c>
      <c r="J433" s="60">
        <f t="shared" si="34"/>
        <v>82796</v>
      </c>
      <c r="K433" s="1" t="str">
        <f t="shared" si="35"/>
        <v>RES</v>
      </c>
      <c r="L433" s="2" t="str">
        <f t="shared" si="31"/>
        <v>02OALTB15R</v>
      </c>
      <c r="M433" s="40" t="str">
        <f>INDEX(CODE!A:B,MATCH(L433,CODE!A:A,0),2)</f>
        <v>NOT USED</v>
      </c>
    </row>
    <row r="434" spans="1:13">
      <c r="A434" s="36">
        <v>201612</v>
      </c>
      <c r="B434" s="37" t="s">
        <v>68</v>
      </c>
      <c r="C434" s="37" t="s">
        <v>195</v>
      </c>
      <c r="D434" s="37" t="s">
        <v>69</v>
      </c>
      <c r="E434" s="37">
        <v>16595450.300000001</v>
      </c>
      <c r="F434" s="37">
        <v>101729</v>
      </c>
      <c r="G434" s="37">
        <v>168258192</v>
      </c>
      <c r="H434" s="60">
        <f t="shared" si="32"/>
        <v>16595450.300000001</v>
      </c>
      <c r="I434" s="60">
        <f t="shared" si="33"/>
        <v>101729</v>
      </c>
      <c r="J434" s="60">
        <f t="shared" si="34"/>
        <v>168258192</v>
      </c>
      <c r="K434" s="1" t="str">
        <f t="shared" si="35"/>
        <v>RES</v>
      </c>
      <c r="L434" s="2" t="str">
        <f t="shared" si="31"/>
        <v>02RESD0016</v>
      </c>
      <c r="M434" s="40" t="str">
        <f>INDEX(CODE!A:B,MATCH(L434,CODE!A:A,0),2)</f>
        <v>Separate - Res</v>
      </c>
    </row>
    <row r="435" spans="1:13">
      <c r="A435" s="36">
        <v>201612</v>
      </c>
      <c r="B435" s="37" t="s">
        <v>68</v>
      </c>
      <c r="C435" s="37" t="s">
        <v>195</v>
      </c>
      <c r="D435" s="37" t="s">
        <v>70</v>
      </c>
      <c r="E435" s="37">
        <v>769338.54</v>
      </c>
      <c r="F435" s="37">
        <v>4639</v>
      </c>
      <c r="G435" s="37">
        <v>7801419</v>
      </c>
      <c r="H435" s="60">
        <f t="shared" si="32"/>
        <v>769338.54</v>
      </c>
      <c r="I435" s="60">
        <f t="shared" si="33"/>
        <v>4639</v>
      </c>
      <c r="J435" s="60">
        <f t="shared" si="34"/>
        <v>7801419</v>
      </c>
      <c r="K435" s="1" t="str">
        <f t="shared" si="35"/>
        <v>RES</v>
      </c>
      <c r="L435" s="2" t="str">
        <f t="shared" si="31"/>
        <v>02RESD0017</v>
      </c>
      <c r="M435" s="40" t="str">
        <f>INDEX(CODE!A:B,MATCH(L435,CODE!A:A,0),2)</f>
        <v>Separate - Res</v>
      </c>
    </row>
    <row r="436" spans="1:13">
      <c r="A436" s="36">
        <v>201612</v>
      </c>
      <c r="B436" s="37" t="s">
        <v>68</v>
      </c>
      <c r="C436" s="37" t="s">
        <v>195</v>
      </c>
      <c r="D436" s="37" t="s">
        <v>71</v>
      </c>
      <c r="E436" s="37">
        <v>22635.279999999999</v>
      </c>
      <c r="F436" s="37">
        <v>84</v>
      </c>
      <c r="G436" s="37">
        <v>214304</v>
      </c>
      <c r="H436" s="60">
        <f t="shared" si="32"/>
        <v>22635.279999999999</v>
      </c>
      <c r="I436" s="60">
        <f t="shared" si="33"/>
        <v>84</v>
      </c>
      <c r="J436" s="60">
        <f t="shared" si="34"/>
        <v>214304</v>
      </c>
      <c r="K436" s="1" t="str">
        <f t="shared" si="35"/>
        <v>RES</v>
      </c>
      <c r="L436" s="2" t="str">
        <f t="shared" si="31"/>
        <v>02RESD0018</v>
      </c>
      <c r="M436" s="40" t="str">
        <f>INDEX(CODE!A:B,MATCH(L436,CODE!A:A,0),2)</f>
        <v>Separate - Res</v>
      </c>
    </row>
    <row r="437" spans="1:13">
      <c r="A437" s="36">
        <v>201612</v>
      </c>
      <c r="B437" s="37" t="s">
        <v>68</v>
      </c>
      <c r="C437" s="37" t="s">
        <v>195</v>
      </c>
      <c r="D437" s="37" t="s">
        <v>72</v>
      </c>
      <c r="E437" s="37">
        <v>3149.49</v>
      </c>
      <c r="F437" s="37">
        <v>15</v>
      </c>
      <c r="G437" s="37">
        <v>30492</v>
      </c>
      <c r="H437" s="60">
        <f t="shared" si="32"/>
        <v>3149.49</v>
      </c>
      <c r="I437" s="60">
        <f t="shared" si="33"/>
        <v>15</v>
      </c>
      <c r="J437" s="60">
        <f t="shared" si="34"/>
        <v>30492</v>
      </c>
      <c r="K437" s="1" t="str">
        <f t="shared" si="35"/>
        <v>RES</v>
      </c>
      <c r="L437" s="2" t="str">
        <f t="shared" si="31"/>
        <v>02RESD018X</v>
      </c>
      <c r="M437" s="40" t="str">
        <f>INDEX(CODE!A:B,MATCH(L437,CODE!A:A,0),2)</f>
        <v>Separate - Res</v>
      </c>
    </row>
    <row r="438" spans="1:13">
      <c r="A438" s="36">
        <v>201612</v>
      </c>
      <c r="B438" s="37" t="s">
        <v>68</v>
      </c>
      <c r="C438" s="37" t="s">
        <v>195</v>
      </c>
      <c r="D438" s="37" t="s">
        <v>50</v>
      </c>
      <c r="E438" s="37">
        <v>237820.67</v>
      </c>
      <c r="F438" s="37">
        <v>3435</v>
      </c>
      <c r="G438" s="37">
        <v>2049909</v>
      </c>
      <c r="H438" s="60">
        <f t="shared" si="32"/>
        <v>237820.67</v>
      </c>
      <c r="I438" s="60">
        <f t="shared" si="33"/>
        <v>3435</v>
      </c>
      <c r="J438" s="60">
        <f t="shared" si="34"/>
        <v>2049909</v>
      </c>
      <c r="K438" s="1" t="str">
        <f t="shared" si="35"/>
        <v>RES</v>
      </c>
      <c r="L438" s="2" t="str">
        <f t="shared" si="31"/>
        <v>02RGNSB024</v>
      </c>
      <c r="M438" s="40" t="str">
        <f>INDEX(CODE!A:B,MATCH(L438,CODE!A:A,0),2)</f>
        <v>Separate - Small GS</v>
      </c>
    </row>
    <row r="439" spans="1:13">
      <c r="A439" s="36">
        <v>201612</v>
      </c>
      <c r="B439" s="37" t="s">
        <v>68</v>
      </c>
      <c r="C439" s="37" t="s">
        <v>195</v>
      </c>
      <c r="D439" s="37" t="s">
        <v>101</v>
      </c>
      <c r="E439" s="37">
        <v>476444.94</v>
      </c>
      <c r="F439" s="37">
        <v>0</v>
      </c>
      <c r="G439" s="37">
        <v>0</v>
      </c>
      <c r="H439" s="60">
        <f t="shared" si="32"/>
        <v>476444.94</v>
      </c>
      <c r="I439" s="60">
        <f t="shared" si="33"/>
        <v>0</v>
      </c>
      <c r="J439" s="60">
        <f t="shared" si="34"/>
        <v>0</v>
      </c>
      <c r="K439" s="1" t="str">
        <f t="shared" si="35"/>
        <v>RES</v>
      </c>
      <c r="L439" s="2" t="str">
        <f t="shared" si="31"/>
        <v>301170-DSM</v>
      </c>
      <c r="M439" s="40" t="str">
        <f>INDEX(CODE!A:B,MATCH(L439,CODE!A:A,0),2)</f>
        <v>NOT USED</v>
      </c>
    </row>
    <row r="440" spans="1:13">
      <c r="A440" s="36">
        <v>201612</v>
      </c>
      <c r="B440" s="37" t="s">
        <v>68</v>
      </c>
      <c r="C440" s="37" t="s">
        <v>195</v>
      </c>
      <c r="D440" s="37" t="s">
        <v>102</v>
      </c>
      <c r="E440" s="37">
        <v>5449.31</v>
      </c>
      <c r="F440" s="37">
        <v>0</v>
      </c>
      <c r="G440" s="37">
        <v>0</v>
      </c>
      <c r="H440" s="60">
        <f t="shared" si="32"/>
        <v>5449.31</v>
      </c>
      <c r="I440" s="60">
        <f t="shared" si="33"/>
        <v>0</v>
      </c>
      <c r="J440" s="60">
        <f t="shared" si="34"/>
        <v>0</v>
      </c>
      <c r="K440" s="1" t="str">
        <f t="shared" si="35"/>
        <v>RES</v>
      </c>
      <c r="L440" s="2" t="str">
        <f t="shared" si="31"/>
        <v>301180-BLU</v>
      </c>
      <c r="M440" s="40" t="str">
        <f>INDEX(CODE!A:B,MATCH(L440,CODE!A:A,0),2)</f>
        <v>NOT USED</v>
      </c>
    </row>
    <row r="441" spans="1:13">
      <c r="A441" s="36">
        <v>201612</v>
      </c>
      <c r="B441" s="37" t="s">
        <v>68</v>
      </c>
      <c r="C441" s="37" t="s">
        <v>195</v>
      </c>
      <c r="D441" s="37" t="s">
        <v>90</v>
      </c>
      <c r="F441" s="37">
        <v>0</v>
      </c>
      <c r="H441" s="60">
        <f t="shared" si="32"/>
        <v>0</v>
      </c>
      <c r="I441" s="60">
        <f t="shared" si="33"/>
        <v>0</v>
      </c>
      <c r="J441" s="60">
        <f t="shared" si="34"/>
        <v>0</v>
      </c>
      <c r="K441" s="1" t="str">
        <f t="shared" si="35"/>
        <v>RES</v>
      </c>
      <c r="L441" s="2" t="str">
        <f t="shared" si="31"/>
        <v>CUSTOMER C</v>
      </c>
      <c r="M441" s="40" t="str">
        <f>INDEX(CODE!A:B,MATCH(L441,CODE!A:A,0),2)</f>
        <v>NOT USED</v>
      </c>
    </row>
    <row r="442" spans="1:13">
      <c r="A442" s="36">
        <v>201612</v>
      </c>
      <c r="B442" s="37" t="s">
        <v>68</v>
      </c>
      <c r="C442" s="37" t="s">
        <v>195</v>
      </c>
      <c r="D442" s="37" t="s">
        <v>92</v>
      </c>
      <c r="E442" s="37">
        <v>-894858.61</v>
      </c>
      <c r="F442" s="37">
        <v>0</v>
      </c>
      <c r="G442" s="37">
        <v>0</v>
      </c>
      <c r="H442" s="60">
        <f t="shared" si="32"/>
        <v>-894858.61</v>
      </c>
      <c r="I442" s="60">
        <f t="shared" si="33"/>
        <v>0</v>
      </c>
      <c r="J442" s="60">
        <f t="shared" si="34"/>
        <v>0</v>
      </c>
      <c r="K442" s="1" t="str">
        <f t="shared" si="35"/>
        <v>RES</v>
      </c>
      <c r="L442" s="2" t="str">
        <f t="shared" si="31"/>
        <v>REVENUE_AC</v>
      </c>
      <c r="M442" s="40" t="str">
        <f>INDEX(CODE!A:B,MATCH(L442,CODE!A:A,0),2)</f>
        <v>NOT USED</v>
      </c>
    </row>
    <row r="443" spans="1:13">
      <c r="A443" s="36">
        <v>201612</v>
      </c>
      <c r="B443" s="37" t="s">
        <v>68</v>
      </c>
      <c r="C443" s="37" t="s">
        <v>195</v>
      </c>
      <c r="D443" s="37" t="s">
        <v>104</v>
      </c>
      <c r="E443" s="37">
        <v>93011.23</v>
      </c>
      <c r="F443" s="37">
        <v>0</v>
      </c>
      <c r="G443" s="37">
        <v>0</v>
      </c>
      <c r="H443" s="60">
        <f t="shared" si="32"/>
        <v>93011.23</v>
      </c>
      <c r="I443" s="60">
        <f t="shared" si="33"/>
        <v>0</v>
      </c>
      <c r="J443" s="60">
        <f t="shared" si="34"/>
        <v>0</v>
      </c>
      <c r="K443" s="1" t="str">
        <f t="shared" si="35"/>
        <v>RES</v>
      </c>
      <c r="L443" s="2" t="str">
        <f t="shared" si="31"/>
        <v>REVENUE AD</v>
      </c>
      <c r="M443" s="40" t="str">
        <f>INDEX(CODE!A:B,MATCH(L443,CODE!A:A,0),2)</f>
        <v>NOT USED</v>
      </c>
    </row>
    <row r="444" spans="1:13">
      <c r="A444" s="36">
        <v>201612</v>
      </c>
      <c r="B444" s="37" t="s">
        <v>68</v>
      </c>
      <c r="C444" s="37" t="s">
        <v>196</v>
      </c>
      <c r="D444" s="37" t="s">
        <v>210</v>
      </c>
      <c r="E444" s="37">
        <v>-11000</v>
      </c>
      <c r="F444" s="37">
        <v>0</v>
      </c>
      <c r="G444" s="37">
        <v>0</v>
      </c>
      <c r="H444" s="60">
        <f t="shared" si="32"/>
        <v>0</v>
      </c>
      <c r="I444" s="60">
        <f t="shared" si="33"/>
        <v>0</v>
      </c>
      <c r="J444" s="60">
        <f t="shared" si="34"/>
        <v>0</v>
      </c>
      <c r="K444" s="1" t="str">
        <f t="shared" si="35"/>
        <v>RES</v>
      </c>
      <c r="L444" s="2" t="str">
        <f t="shared" si="31"/>
        <v>301119 - U</v>
      </c>
      <c r="M444" s="40" t="str">
        <f>INDEX(CODE!A:B,MATCH(L444,CODE!A:A,0),2)</f>
        <v>NOT USED</v>
      </c>
    </row>
    <row r="445" spans="1:13">
      <c r="A445" s="36">
        <v>201612</v>
      </c>
      <c r="B445" s="37" t="s">
        <v>68</v>
      </c>
      <c r="C445" s="37" t="s">
        <v>196</v>
      </c>
      <c r="D445" s="37" t="s">
        <v>197</v>
      </c>
      <c r="E445" s="37">
        <v>4997000</v>
      </c>
      <c r="F445" s="37">
        <v>0</v>
      </c>
      <c r="G445" s="37">
        <v>44759000</v>
      </c>
      <c r="H445" s="60">
        <f t="shared" si="32"/>
        <v>0</v>
      </c>
      <c r="I445" s="60">
        <f t="shared" si="33"/>
        <v>0</v>
      </c>
      <c r="J445" s="60">
        <f t="shared" si="34"/>
        <v>0</v>
      </c>
      <c r="K445" s="1" t="str">
        <f t="shared" si="35"/>
        <v>RES</v>
      </c>
      <c r="L445" s="2" t="str">
        <f t="shared" si="31"/>
        <v>UNBILLED R</v>
      </c>
      <c r="M445" s="40" t="str">
        <f>INDEX(CODE!A:B,MATCH(L445,CODE!A:A,0),2)</f>
        <v>NOT USED</v>
      </c>
    </row>
    <row r="446" spans="1:13">
      <c r="A446" s="36">
        <v>201701</v>
      </c>
      <c r="B446" s="37" t="s">
        <v>51</v>
      </c>
      <c r="C446" s="37" t="s">
        <v>186</v>
      </c>
      <c r="D446" s="37" t="s">
        <v>187</v>
      </c>
      <c r="E446" s="37">
        <v>-21571.35</v>
      </c>
      <c r="F446" s="37">
        <v>1470</v>
      </c>
      <c r="G446" s="37">
        <v>2887754</v>
      </c>
      <c r="H446" s="60">
        <f t="shared" si="32"/>
        <v>0</v>
      </c>
      <c r="I446" s="60">
        <f t="shared" si="33"/>
        <v>0</v>
      </c>
      <c r="J446" s="60">
        <f t="shared" si="34"/>
        <v>0</v>
      </c>
      <c r="K446" s="1" t="str">
        <f t="shared" si="35"/>
        <v>COM</v>
      </c>
      <c r="L446" s="2" t="str">
        <f t="shared" si="31"/>
        <v>02GNSB0024</v>
      </c>
      <c r="M446" s="40" t="str">
        <f>INDEX(CODE!A:B,MATCH(L446,CODE!A:A,0),2)</f>
        <v>Separate - Small GS</v>
      </c>
    </row>
    <row r="447" spans="1:13">
      <c r="A447" s="36">
        <v>201701</v>
      </c>
      <c r="B447" s="37" t="s">
        <v>51</v>
      </c>
      <c r="C447" s="37" t="s">
        <v>186</v>
      </c>
      <c r="D447" s="37" t="s">
        <v>188</v>
      </c>
      <c r="E447" s="37">
        <v>-0.54</v>
      </c>
      <c r="F447" s="37">
        <v>1</v>
      </c>
      <c r="G447" s="37">
        <v>72</v>
      </c>
      <c r="H447" s="60">
        <f t="shared" si="32"/>
        <v>0</v>
      </c>
      <c r="I447" s="60">
        <f t="shared" si="33"/>
        <v>0</v>
      </c>
      <c r="J447" s="60">
        <f t="shared" si="34"/>
        <v>0</v>
      </c>
      <c r="K447" s="1" t="str">
        <f t="shared" si="35"/>
        <v>COM</v>
      </c>
      <c r="L447" s="2" t="str">
        <f t="shared" si="31"/>
        <v>02GNSB024F</v>
      </c>
      <c r="M447" s="40" t="str">
        <f>INDEX(CODE!A:B,MATCH(L447,CODE!A:A,0),2)</f>
        <v>Separate - Small GS</v>
      </c>
    </row>
    <row r="448" spans="1:13">
      <c r="A448" s="36">
        <v>201701</v>
      </c>
      <c r="B448" s="37" t="s">
        <v>51</v>
      </c>
      <c r="C448" s="37" t="s">
        <v>186</v>
      </c>
      <c r="D448" s="37" t="s">
        <v>189</v>
      </c>
      <c r="E448" s="37">
        <v>-107.31</v>
      </c>
      <c r="F448" s="37">
        <v>79</v>
      </c>
      <c r="G448" s="37">
        <v>14363</v>
      </c>
      <c r="H448" s="60">
        <f t="shared" si="32"/>
        <v>0</v>
      </c>
      <c r="I448" s="60">
        <f t="shared" si="33"/>
        <v>0</v>
      </c>
      <c r="J448" s="60">
        <f t="shared" si="34"/>
        <v>0</v>
      </c>
      <c r="K448" s="1" t="str">
        <f t="shared" si="35"/>
        <v>COM</v>
      </c>
      <c r="L448" s="2" t="str">
        <f t="shared" si="31"/>
        <v>02GNSB24FP</v>
      </c>
      <c r="M448" s="40" t="str">
        <f>INDEX(CODE!A:B,MATCH(L448,CODE!A:A,0),2)</f>
        <v>Separate - Small GS</v>
      </c>
    </row>
    <row r="449" spans="1:13">
      <c r="A449" s="36">
        <v>201701</v>
      </c>
      <c r="B449" s="37" t="s">
        <v>51</v>
      </c>
      <c r="C449" s="37" t="s">
        <v>186</v>
      </c>
      <c r="D449" s="37" t="s">
        <v>190</v>
      </c>
      <c r="E449" s="37">
        <v>-42318.78</v>
      </c>
      <c r="F449" s="37">
        <v>103</v>
      </c>
      <c r="G449" s="37">
        <v>5665165</v>
      </c>
      <c r="H449" s="60">
        <f t="shared" si="32"/>
        <v>0</v>
      </c>
      <c r="I449" s="60">
        <f t="shared" si="33"/>
        <v>0</v>
      </c>
      <c r="J449" s="60">
        <f t="shared" si="34"/>
        <v>0</v>
      </c>
      <c r="K449" s="1" t="str">
        <f t="shared" si="35"/>
        <v>COM</v>
      </c>
      <c r="L449" s="2" t="str">
        <f t="shared" si="31"/>
        <v>02LGSB0036</v>
      </c>
      <c r="M449" s="40" t="str">
        <f>INDEX(CODE!A:B,MATCH(L449,CODE!A:A,0),2)</f>
        <v>Separate - Large GS</v>
      </c>
    </row>
    <row r="450" spans="1:13">
      <c r="A450" s="36">
        <v>201701</v>
      </c>
      <c r="B450" s="37" t="s">
        <v>51</v>
      </c>
      <c r="C450" s="37" t="s">
        <v>186</v>
      </c>
      <c r="D450" s="37" t="s">
        <v>191</v>
      </c>
      <c r="E450" s="37">
        <v>-280.73</v>
      </c>
      <c r="F450" s="37">
        <v>22</v>
      </c>
      <c r="G450" s="37">
        <v>37581</v>
      </c>
      <c r="H450" s="60">
        <f t="shared" si="32"/>
        <v>0</v>
      </c>
      <c r="I450" s="60">
        <f t="shared" si="33"/>
        <v>0</v>
      </c>
      <c r="J450" s="60">
        <f t="shared" si="34"/>
        <v>0</v>
      </c>
      <c r="K450" s="1" t="str">
        <f t="shared" si="35"/>
        <v>COM</v>
      </c>
      <c r="L450" s="2" t="str">
        <f t="shared" ref="L450:L513" si="36">LEFT(D450,10)</f>
        <v>02NMB24135</v>
      </c>
      <c r="M450" s="40" t="str">
        <f>INDEX(CODE!A:B,MATCH(L450,CODE!A:A,0),2)</f>
        <v>Separate - Small GS</v>
      </c>
    </row>
    <row r="451" spans="1:13">
      <c r="A451" s="36">
        <v>201701</v>
      </c>
      <c r="B451" s="37" t="s">
        <v>51</v>
      </c>
      <c r="C451" s="37" t="s">
        <v>186</v>
      </c>
      <c r="D451" s="37" t="s">
        <v>192</v>
      </c>
      <c r="E451" s="37">
        <v>-321.52</v>
      </c>
      <c r="G451" s="37">
        <v>42958</v>
      </c>
      <c r="H451" s="60">
        <f t="shared" ref="H451:H514" si="37">IF($C451="R",E451,0)</f>
        <v>0</v>
      </c>
      <c r="I451" s="60">
        <f t="shared" ref="I451:I514" si="38">IF($C451="R",F451,0)</f>
        <v>0</v>
      </c>
      <c r="J451" s="60">
        <f t="shared" ref="J451:J514" si="39">IF($C451="R",G451,0)</f>
        <v>0</v>
      </c>
      <c r="K451" s="1" t="str">
        <f t="shared" ref="K451:K514" si="40">IF(LEFT(B451,3)="IRR","IRG",LEFT(B451,3))</f>
        <v>COM</v>
      </c>
      <c r="L451" s="2" t="str">
        <f t="shared" si="36"/>
        <v>02OALTB15N</v>
      </c>
      <c r="M451" s="40" t="str">
        <f>INDEX(CODE!A:B,MATCH(L451,CODE!A:A,0),2)</f>
        <v>NOT USED</v>
      </c>
    </row>
    <row r="452" spans="1:13">
      <c r="A452" s="36">
        <v>201701</v>
      </c>
      <c r="B452" s="37" t="s">
        <v>51</v>
      </c>
      <c r="C452" s="37" t="s">
        <v>186</v>
      </c>
      <c r="D452" s="37" t="s">
        <v>193</v>
      </c>
      <c r="E452" s="37">
        <v>10456.75</v>
      </c>
      <c r="F452" s="37">
        <v>0</v>
      </c>
      <c r="G452" s="37">
        <v>0</v>
      </c>
      <c r="H452" s="60">
        <f t="shared" si="37"/>
        <v>0</v>
      </c>
      <c r="I452" s="60">
        <f t="shared" si="38"/>
        <v>0</v>
      </c>
      <c r="J452" s="60">
        <f t="shared" si="39"/>
        <v>0</v>
      </c>
      <c r="K452" s="1" t="str">
        <f t="shared" si="40"/>
        <v>COM</v>
      </c>
      <c r="L452" s="2" t="str">
        <f t="shared" si="36"/>
        <v>BPA BALANC</v>
      </c>
      <c r="M452" s="40" t="str">
        <f>INDEX(CODE!A:B,MATCH(L452,CODE!A:A,0),2)</f>
        <v>NOT USED</v>
      </c>
    </row>
    <row r="453" spans="1:13">
      <c r="A453" s="36">
        <v>201701</v>
      </c>
      <c r="B453" s="37" t="s">
        <v>51</v>
      </c>
      <c r="C453" s="37" t="s">
        <v>186</v>
      </c>
      <c r="D453" s="37" t="s">
        <v>194</v>
      </c>
      <c r="F453" s="37">
        <v>0</v>
      </c>
      <c r="H453" s="60">
        <f t="shared" si="37"/>
        <v>0</v>
      </c>
      <c r="I453" s="60">
        <f t="shared" si="38"/>
        <v>0</v>
      </c>
      <c r="J453" s="60">
        <f t="shared" si="39"/>
        <v>0</v>
      </c>
      <c r="K453" s="1" t="str">
        <f t="shared" si="40"/>
        <v>COM</v>
      </c>
      <c r="L453" s="2" t="str">
        <f t="shared" si="36"/>
        <v>CUSTOMER C</v>
      </c>
      <c r="M453" s="40" t="str">
        <f>INDEX(CODE!A:B,MATCH(L453,CODE!A:A,0),2)</f>
        <v>NOT USED</v>
      </c>
    </row>
    <row r="454" spans="1:13">
      <c r="A454" s="36">
        <v>201701</v>
      </c>
      <c r="B454" s="37" t="s">
        <v>51</v>
      </c>
      <c r="C454" s="37" t="s">
        <v>195</v>
      </c>
      <c r="D454" s="37" t="s">
        <v>36</v>
      </c>
      <c r="E454" s="37">
        <v>273151.65000000002</v>
      </c>
      <c r="F454" s="37">
        <v>1470</v>
      </c>
      <c r="G454" s="37">
        <v>2887754</v>
      </c>
      <c r="H454" s="60">
        <f t="shared" si="37"/>
        <v>273151.65000000002</v>
      </c>
      <c r="I454" s="60">
        <f t="shared" si="38"/>
        <v>1470</v>
      </c>
      <c r="J454" s="60">
        <f t="shared" si="39"/>
        <v>2887754</v>
      </c>
      <c r="K454" s="1" t="str">
        <f t="shared" si="40"/>
        <v>COM</v>
      </c>
      <c r="L454" s="2" t="str">
        <f t="shared" si="36"/>
        <v>02GNSB0024</v>
      </c>
      <c r="M454" s="40" t="str">
        <f>INDEX(CODE!A:B,MATCH(L454,CODE!A:A,0),2)</f>
        <v>Separate - Small GS</v>
      </c>
    </row>
    <row r="455" spans="1:13">
      <c r="A455" s="36">
        <v>201701</v>
      </c>
      <c r="B455" s="37" t="s">
        <v>51</v>
      </c>
      <c r="C455" s="37" t="s">
        <v>195</v>
      </c>
      <c r="D455" s="37" t="s">
        <v>37</v>
      </c>
      <c r="E455" s="37">
        <v>1674.83</v>
      </c>
      <c r="F455" s="37">
        <v>6</v>
      </c>
      <c r="G455" s="37">
        <v>12857</v>
      </c>
      <c r="H455" s="60">
        <f t="shared" si="37"/>
        <v>1674.83</v>
      </c>
      <c r="I455" s="60">
        <f t="shared" si="38"/>
        <v>6</v>
      </c>
      <c r="J455" s="60">
        <f t="shared" si="39"/>
        <v>12857</v>
      </c>
      <c r="K455" s="1" t="str">
        <f t="shared" si="40"/>
        <v>COM</v>
      </c>
      <c r="L455" s="2" t="str">
        <f t="shared" si="36"/>
        <v>02GNSB024F</v>
      </c>
      <c r="M455" s="40" t="str">
        <f>INDEX(CODE!A:B,MATCH(L455,CODE!A:A,0),2)</f>
        <v>Separate - Small GS</v>
      </c>
    </row>
    <row r="456" spans="1:13">
      <c r="A456" s="36">
        <v>201701</v>
      </c>
      <c r="B456" s="37" t="s">
        <v>51</v>
      </c>
      <c r="C456" s="37" t="s">
        <v>195</v>
      </c>
      <c r="D456" s="37" t="s">
        <v>38</v>
      </c>
      <c r="E456" s="37">
        <v>3120.87</v>
      </c>
      <c r="F456" s="37">
        <v>79</v>
      </c>
      <c r="G456" s="37">
        <v>14363</v>
      </c>
      <c r="H456" s="60">
        <f t="shared" si="37"/>
        <v>3120.87</v>
      </c>
      <c r="I456" s="60">
        <f t="shared" si="38"/>
        <v>79</v>
      </c>
      <c r="J456" s="60">
        <f t="shared" si="39"/>
        <v>14363</v>
      </c>
      <c r="K456" s="1" t="str">
        <f t="shared" si="40"/>
        <v>COM</v>
      </c>
      <c r="L456" s="2" t="str">
        <f t="shared" si="36"/>
        <v>02GNSB24FP</v>
      </c>
      <c r="M456" s="40" t="str">
        <f>INDEX(CODE!A:B,MATCH(L456,CODE!A:A,0),2)</f>
        <v>Separate - Small GS</v>
      </c>
    </row>
    <row r="457" spans="1:13">
      <c r="A457" s="36">
        <v>201701</v>
      </c>
      <c r="B457" s="37" t="s">
        <v>51</v>
      </c>
      <c r="C457" s="37" t="s">
        <v>195</v>
      </c>
      <c r="D457" s="37" t="s">
        <v>52</v>
      </c>
      <c r="E457" s="37">
        <v>4624956.79</v>
      </c>
      <c r="F457" s="37">
        <v>13933</v>
      </c>
      <c r="G457" s="37">
        <v>51173501</v>
      </c>
      <c r="H457" s="60">
        <f t="shared" si="37"/>
        <v>4624956.79</v>
      </c>
      <c r="I457" s="60">
        <f t="shared" si="38"/>
        <v>13933</v>
      </c>
      <c r="J457" s="60">
        <f t="shared" si="39"/>
        <v>51173501</v>
      </c>
      <c r="K457" s="1" t="str">
        <f t="shared" si="40"/>
        <v>COM</v>
      </c>
      <c r="L457" s="2" t="str">
        <f t="shared" si="36"/>
        <v>02GNSV0024</v>
      </c>
      <c r="M457" s="40" t="str">
        <f>INDEX(CODE!A:B,MATCH(L457,CODE!A:A,0),2)</f>
        <v>Separate - Small GS</v>
      </c>
    </row>
    <row r="458" spans="1:13">
      <c r="A458" s="36">
        <v>201701</v>
      </c>
      <c r="B458" s="37" t="s">
        <v>51</v>
      </c>
      <c r="C458" s="37" t="s">
        <v>195</v>
      </c>
      <c r="D458" s="37" t="s">
        <v>53</v>
      </c>
      <c r="E458" s="37">
        <v>12597.47</v>
      </c>
      <c r="F458" s="37">
        <v>107</v>
      </c>
      <c r="G458" s="37">
        <v>89283</v>
      </c>
      <c r="H458" s="60">
        <f t="shared" si="37"/>
        <v>12597.47</v>
      </c>
      <c r="I458" s="60">
        <f t="shared" si="38"/>
        <v>107</v>
      </c>
      <c r="J458" s="60">
        <f t="shared" si="39"/>
        <v>89283</v>
      </c>
      <c r="K458" s="1" t="str">
        <f t="shared" si="40"/>
        <v>COM</v>
      </c>
      <c r="L458" s="2" t="str">
        <f t="shared" si="36"/>
        <v>02GNSV024F</v>
      </c>
      <c r="M458" s="40" t="str">
        <f>INDEX(CODE!A:B,MATCH(L458,CODE!A:A,0),2)</f>
        <v>Separate - Small GS</v>
      </c>
    </row>
    <row r="459" spans="1:13">
      <c r="A459" s="36">
        <v>201701</v>
      </c>
      <c r="B459" s="37" t="s">
        <v>51</v>
      </c>
      <c r="C459" s="37" t="s">
        <v>195</v>
      </c>
      <c r="D459" s="37" t="s">
        <v>39</v>
      </c>
      <c r="E459" s="37">
        <v>451277.1</v>
      </c>
      <c r="F459" s="37">
        <v>103</v>
      </c>
      <c r="G459" s="37">
        <v>5665165</v>
      </c>
      <c r="H459" s="60">
        <f t="shared" si="37"/>
        <v>451277.1</v>
      </c>
      <c r="I459" s="60">
        <f t="shared" si="38"/>
        <v>103</v>
      </c>
      <c r="J459" s="60">
        <f t="shared" si="39"/>
        <v>5665165</v>
      </c>
      <c r="K459" s="1" t="str">
        <f t="shared" si="40"/>
        <v>COM</v>
      </c>
      <c r="L459" s="2" t="str">
        <f t="shared" si="36"/>
        <v>02LGSB0036</v>
      </c>
      <c r="M459" s="40" t="str">
        <f>INDEX(CODE!A:B,MATCH(L459,CODE!A:A,0),2)</f>
        <v>Separate - Large GS</v>
      </c>
    </row>
    <row r="460" spans="1:13">
      <c r="A460" s="36">
        <v>201701</v>
      </c>
      <c r="B460" s="37" t="s">
        <v>51</v>
      </c>
      <c r="C460" s="37" t="s">
        <v>195</v>
      </c>
      <c r="D460" s="37" t="s">
        <v>54</v>
      </c>
      <c r="E460" s="37">
        <v>5416081.5</v>
      </c>
      <c r="F460" s="37">
        <v>871</v>
      </c>
      <c r="G460" s="37">
        <v>68987659</v>
      </c>
      <c r="H460" s="60">
        <f t="shared" si="37"/>
        <v>5416081.5</v>
      </c>
      <c r="I460" s="60">
        <f t="shared" si="38"/>
        <v>871</v>
      </c>
      <c r="J460" s="60">
        <f t="shared" si="39"/>
        <v>68987659</v>
      </c>
      <c r="K460" s="1" t="str">
        <f t="shared" si="40"/>
        <v>COM</v>
      </c>
      <c r="L460" s="2" t="str">
        <f t="shared" si="36"/>
        <v>02LGSV0036</v>
      </c>
      <c r="M460" s="40" t="str">
        <f>INDEX(CODE!A:B,MATCH(L460,CODE!A:A,0),2)</f>
        <v>Separate - Large GS</v>
      </c>
    </row>
    <row r="461" spans="1:13">
      <c r="A461" s="36">
        <v>201701</v>
      </c>
      <c r="B461" s="37" t="s">
        <v>51</v>
      </c>
      <c r="C461" s="37" t="s">
        <v>195</v>
      </c>
      <c r="D461" s="37" t="s">
        <v>55</v>
      </c>
      <c r="E461" s="37">
        <v>1135412.24</v>
      </c>
      <c r="F461" s="37">
        <v>36</v>
      </c>
      <c r="G461" s="37">
        <v>15840380</v>
      </c>
      <c r="H461" s="60">
        <f t="shared" si="37"/>
        <v>1135412.24</v>
      </c>
      <c r="I461" s="60">
        <f t="shared" si="38"/>
        <v>36</v>
      </c>
      <c r="J461" s="60">
        <f t="shared" si="39"/>
        <v>15840380</v>
      </c>
      <c r="K461" s="1" t="str">
        <f t="shared" si="40"/>
        <v>COM</v>
      </c>
      <c r="L461" s="2" t="str">
        <f t="shared" si="36"/>
        <v>02LGSV048T</v>
      </c>
      <c r="M461" s="40" t="str">
        <f>INDEX(CODE!A:B,MATCH(L461,CODE!A:A,0),2)</f>
        <v>NOT USED</v>
      </c>
    </row>
    <row r="462" spans="1:13">
      <c r="A462" s="36">
        <v>201701</v>
      </c>
      <c r="B462" s="37" t="s">
        <v>51</v>
      </c>
      <c r="C462" s="37" t="s">
        <v>195</v>
      </c>
      <c r="D462" s="37" t="s">
        <v>79</v>
      </c>
      <c r="E462" s="37">
        <v>3391.29</v>
      </c>
      <c r="G462" s="37">
        <v>0</v>
      </c>
      <c r="H462" s="60">
        <f t="shared" si="37"/>
        <v>3391.29</v>
      </c>
      <c r="I462" s="60">
        <f t="shared" si="38"/>
        <v>0</v>
      </c>
      <c r="J462" s="60">
        <f t="shared" si="39"/>
        <v>0</v>
      </c>
      <c r="K462" s="1" t="str">
        <f t="shared" si="40"/>
        <v>COM</v>
      </c>
      <c r="L462" s="2" t="str">
        <f t="shared" si="36"/>
        <v>02LNX00102</v>
      </c>
      <c r="M462" s="40" t="str">
        <f>INDEX(CODE!A:B,MATCH(L462,CODE!A:A,0),2)</f>
        <v>NOT USED</v>
      </c>
    </row>
    <row r="463" spans="1:13">
      <c r="A463" s="36">
        <v>201701</v>
      </c>
      <c r="B463" s="37" t="s">
        <v>51</v>
      </c>
      <c r="C463" s="37" t="s">
        <v>195</v>
      </c>
      <c r="D463" s="37" t="s">
        <v>81</v>
      </c>
      <c r="E463" s="37">
        <v>143.30000000000001</v>
      </c>
      <c r="G463" s="37">
        <v>0</v>
      </c>
      <c r="H463" s="60">
        <f t="shared" si="37"/>
        <v>143.30000000000001</v>
      </c>
      <c r="I463" s="60">
        <f t="shared" si="38"/>
        <v>0</v>
      </c>
      <c r="J463" s="60">
        <f t="shared" si="39"/>
        <v>0</v>
      </c>
      <c r="K463" s="1" t="str">
        <f t="shared" si="40"/>
        <v>COM</v>
      </c>
      <c r="L463" s="2" t="str">
        <f t="shared" si="36"/>
        <v>02LNX00105</v>
      </c>
      <c r="M463" s="40" t="str">
        <f>INDEX(CODE!A:B,MATCH(L463,CODE!A:A,0),2)</f>
        <v>NOT USED</v>
      </c>
    </row>
    <row r="464" spans="1:13">
      <c r="A464" s="36">
        <v>201701</v>
      </c>
      <c r="B464" s="37" t="s">
        <v>51</v>
      </c>
      <c r="C464" s="37" t="s">
        <v>195</v>
      </c>
      <c r="D464" s="37" t="s">
        <v>82</v>
      </c>
      <c r="E464" s="37">
        <v>19032.79</v>
      </c>
      <c r="G464" s="37">
        <v>0</v>
      </c>
      <c r="H464" s="60">
        <f t="shared" si="37"/>
        <v>19032.79</v>
      </c>
      <c r="I464" s="60">
        <f t="shared" si="38"/>
        <v>0</v>
      </c>
      <c r="J464" s="60">
        <f t="shared" si="39"/>
        <v>0</v>
      </c>
      <c r="K464" s="1" t="str">
        <f t="shared" si="40"/>
        <v>COM</v>
      </c>
      <c r="L464" s="2" t="str">
        <f t="shared" si="36"/>
        <v>02LNX00109</v>
      </c>
      <c r="M464" s="40" t="str">
        <f>INDEX(CODE!A:B,MATCH(L464,CODE!A:A,0),2)</f>
        <v>NOT USED</v>
      </c>
    </row>
    <row r="465" spans="1:13">
      <c r="A465" s="36">
        <v>201701</v>
      </c>
      <c r="B465" s="37" t="s">
        <v>51</v>
      </c>
      <c r="C465" s="37" t="s">
        <v>195</v>
      </c>
      <c r="D465" s="37" t="s">
        <v>84</v>
      </c>
      <c r="E465" s="37">
        <v>55.73</v>
      </c>
      <c r="G465" s="37">
        <v>0</v>
      </c>
      <c r="H465" s="60">
        <f t="shared" si="37"/>
        <v>55.73</v>
      </c>
      <c r="I465" s="60">
        <f t="shared" si="38"/>
        <v>0</v>
      </c>
      <c r="J465" s="60">
        <f t="shared" si="39"/>
        <v>0</v>
      </c>
      <c r="K465" s="1" t="str">
        <f t="shared" si="40"/>
        <v>COM</v>
      </c>
      <c r="L465" s="2" t="str">
        <f t="shared" si="36"/>
        <v>02LNX00112</v>
      </c>
      <c r="M465" s="40" t="str">
        <f>INDEX(CODE!A:B,MATCH(L465,CODE!A:A,0),2)</f>
        <v>NOT USED</v>
      </c>
    </row>
    <row r="466" spans="1:13">
      <c r="A466" s="36">
        <v>201701</v>
      </c>
      <c r="B466" s="37" t="s">
        <v>51</v>
      </c>
      <c r="C466" s="37" t="s">
        <v>195</v>
      </c>
      <c r="D466" s="37" t="s">
        <v>85</v>
      </c>
      <c r="E466" s="37">
        <v>479.59</v>
      </c>
      <c r="G466" s="37">
        <v>0</v>
      </c>
      <c r="H466" s="60">
        <f t="shared" si="37"/>
        <v>479.59</v>
      </c>
      <c r="I466" s="60">
        <f t="shared" si="38"/>
        <v>0</v>
      </c>
      <c r="J466" s="60">
        <f t="shared" si="39"/>
        <v>0</v>
      </c>
      <c r="K466" s="1" t="str">
        <f t="shared" si="40"/>
        <v>COM</v>
      </c>
      <c r="L466" s="2" t="str">
        <f t="shared" si="36"/>
        <v>02LNX00300</v>
      </c>
      <c r="M466" s="40" t="str">
        <f>INDEX(CODE!A:B,MATCH(L466,CODE!A:A,0),2)</f>
        <v>NOT USED</v>
      </c>
    </row>
    <row r="467" spans="1:13">
      <c r="A467" s="36">
        <v>201701</v>
      </c>
      <c r="B467" s="37" t="s">
        <v>51</v>
      </c>
      <c r="C467" s="37" t="s">
        <v>195</v>
      </c>
      <c r="D467" s="37" t="s">
        <v>87</v>
      </c>
      <c r="E467" s="37">
        <v>3609.28</v>
      </c>
      <c r="G467" s="37">
        <v>0</v>
      </c>
      <c r="H467" s="60">
        <f t="shared" si="37"/>
        <v>3609.28</v>
      </c>
      <c r="I467" s="60">
        <f t="shared" si="38"/>
        <v>0</v>
      </c>
      <c r="J467" s="60">
        <f t="shared" si="39"/>
        <v>0</v>
      </c>
      <c r="K467" s="1" t="str">
        <f t="shared" si="40"/>
        <v>COM</v>
      </c>
      <c r="L467" s="2" t="str">
        <f t="shared" si="36"/>
        <v>02LNX00311</v>
      </c>
      <c r="M467" s="40" t="str">
        <f>INDEX(CODE!A:B,MATCH(L467,CODE!A:A,0),2)</f>
        <v>NOT USED</v>
      </c>
    </row>
    <row r="468" spans="1:13">
      <c r="A468" s="36">
        <v>201701</v>
      </c>
      <c r="B468" s="37" t="s">
        <v>51</v>
      </c>
      <c r="C468" s="37" t="s">
        <v>195</v>
      </c>
      <c r="D468" s="37" t="s">
        <v>40</v>
      </c>
      <c r="E468" s="37">
        <v>34734.5</v>
      </c>
      <c r="F468" s="37">
        <v>69</v>
      </c>
      <c r="G468" s="37">
        <v>389820</v>
      </c>
      <c r="H468" s="60">
        <f t="shared" si="37"/>
        <v>34734.5</v>
      </c>
      <c r="I468" s="60">
        <f t="shared" si="38"/>
        <v>69</v>
      </c>
      <c r="J468" s="60">
        <f t="shared" si="39"/>
        <v>389820</v>
      </c>
      <c r="K468" s="1" t="str">
        <f t="shared" si="40"/>
        <v>COM</v>
      </c>
      <c r="L468" s="2" t="str">
        <f t="shared" si="36"/>
        <v>02NMT24135</v>
      </c>
      <c r="M468" s="40" t="str">
        <f>INDEX(CODE!A:B,MATCH(L468,CODE!A:A,0),2)</f>
        <v>Separate - Small GS</v>
      </c>
    </row>
    <row r="469" spans="1:13">
      <c r="A469" s="36">
        <v>201701</v>
      </c>
      <c r="B469" s="37" t="s">
        <v>51</v>
      </c>
      <c r="C469" s="37" t="s">
        <v>195</v>
      </c>
      <c r="D469" s="37" t="s">
        <v>41</v>
      </c>
      <c r="E469" s="37">
        <v>67832.3</v>
      </c>
      <c r="F469" s="37">
        <v>12</v>
      </c>
      <c r="G469" s="37">
        <v>847680</v>
      </c>
      <c r="H469" s="60">
        <f t="shared" si="37"/>
        <v>67832.3</v>
      </c>
      <c r="I469" s="60">
        <f t="shared" si="38"/>
        <v>12</v>
      </c>
      <c r="J469" s="60">
        <f t="shared" si="39"/>
        <v>847680</v>
      </c>
      <c r="K469" s="1" t="str">
        <f t="shared" si="40"/>
        <v>COM</v>
      </c>
      <c r="L469" s="2" t="str">
        <f t="shared" si="36"/>
        <v>02NMT36135</v>
      </c>
      <c r="M469" s="40" t="str">
        <f>INDEX(CODE!A:B,MATCH(L469,CODE!A:A,0),2)</f>
        <v>Separate - Large GS</v>
      </c>
    </row>
    <row r="470" spans="1:13">
      <c r="A470" s="36">
        <v>201701</v>
      </c>
      <c r="B470" s="37" t="s">
        <v>51</v>
      </c>
      <c r="C470" s="37" t="s">
        <v>195</v>
      </c>
      <c r="D470" s="37" t="s">
        <v>42</v>
      </c>
      <c r="E470" s="37">
        <v>71147.58</v>
      </c>
      <c r="F470" s="37">
        <v>2</v>
      </c>
      <c r="G470" s="37">
        <v>1005600</v>
      </c>
      <c r="H470" s="60">
        <f t="shared" si="37"/>
        <v>71147.58</v>
      </c>
      <c r="I470" s="60">
        <f t="shared" si="38"/>
        <v>2</v>
      </c>
      <c r="J470" s="60">
        <f t="shared" si="39"/>
        <v>1005600</v>
      </c>
      <c r="K470" s="1" t="str">
        <f t="shared" si="40"/>
        <v>COM</v>
      </c>
      <c r="L470" s="2" t="str">
        <f t="shared" si="36"/>
        <v>02NMT48135</v>
      </c>
      <c r="M470" s="40" t="str">
        <f>INDEX(CODE!A:B,MATCH(L470,CODE!A:A,0),2)</f>
        <v>NOT USED</v>
      </c>
    </row>
    <row r="471" spans="1:13">
      <c r="A471" s="36">
        <v>201701</v>
      </c>
      <c r="B471" s="37" t="s">
        <v>51</v>
      </c>
      <c r="C471" s="37" t="s">
        <v>195</v>
      </c>
      <c r="D471" s="37" t="s">
        <v>56</v>
      </c>
      <c r="E471" s="37">
        <v>18098.240000000002</v>
      </c>
      <c r="F471" s="37">
        <v>784</v>
      </c>
      <c r="G471" s="37">
        <v>125730</v>
      </c>
      <c r="H471" s="60">
        <f t="shared" si="37"/>
        <v>18098.240000000002</v>
      </c>
      <c r="I471" s="60">
        <f t="shared" si="38"/>
        <v>784</v>
      </c>
      <c r="J471" s="60">
        <f t="shared" si="39"/>
        <v>125730</v>
      </c>
      <c r="K471" s="1" t="str">
        <f t="shared" si="40"/>
        <v>COM</v>
      </c>
      <c r="L471" s="2" t="str">
        <f t="shared" si="36"/>
        <v>02OALT015N</v>
      </c>
      <c r="M471" s="40" t="str">
        <f>INDEX(CODE!A:B,MATCH(L471,CODE!A:A,0),2)</f>
        <v>NOT USED</v>
      </c>
    </row>
    <row r="472" spans="1:13">
      <c r="A472" s="36">
        <v>201701</v>
      </c>
      <c r="B472" s="37" t="s">
        <v>51</v>
      </c>
      <c r="C472" s="37" t="s">
        <v>195</v>
      </c>
      <c r="D472" s="37" t="s">
        <v>43</v>
      </c>
      <c r="E472" s="37">
        <v>6801.97</v>
      </c>
      <c r="F472" s="37">
        <v>468</v>
      </c>
      <c r="G472" s="37">
        <v>42958</v>
      </c>
      <c r="H472" s="60">
        <f t="shared" si="37"/>
        <v>6801.97</v>
      </c>
      <c r="I472" s="60">
        <f t="shared" si="38"/>
        <v>468</v>
      </c>
      <c r="J472" s="60">
        <f t="shared" si="39"/>
        <v>42958</v>
      </c>
      <c r="K472" s="1" t="str">
        <f t="shared" si="40"/>
        <v>COM</v>
      </c>
      <c r="L472" s="2" t="str">
        <f t="shared" si="36"/>
        <v>02OALTB15N</v>
      </c>
      <c r="M472" s="40" t="str">
        <f>INDEX(CODE!A:B,MATCH(L472,CODE!A:A,0),2)</f>
        <v>NOT USED</v>
      </c>
    </row>
    <row r="473" spans="1:13">
      <c r="A473" s="36">
        <v>201701</v>
      </c>
      <c r="B473" s="37" t="s">
        <v>51</v>
      </c>
      <c r="C473" s="37" t="s">
        <v>195</v>
      </c>
      <c r="D473" s="37" t="s">
        <v>57</v>
      </c>
      <c r="E473" s="37">
        <v>1962.46</v>
      </c>
      <c r="F473" s="37">
        <v>28</v>
      </c>
      <c r="G473" s="37">
        <v>20698</v>
      </c>
      <c r="H473" s="60">
        <f t="shared" si="37"/>
        <v>1962.46</v>
      </c>
      <c r="I473" s="60">
        <f t="shared" si="38"/>
        <v>28</v>
      </c>
      <c r="J473" s="60">
        <f t="shared" si="39"/>
        <v>20698</v>
      </c>
      <c r="K473" s="1" t="str">
        <f t="shared" si="40"/>
        <v>COM</v>
      </c>
      <c r="L473" s="2" t="str">
        <f t="shared" si="36"/>
        <v>02RCFL0054</v>
      </c>
      <c r="M473" s="40" t="str">
        <f>INDEX(CODE!A:B,MATCH(L473,CODE!A:A,0),2)</f>
        <v>NOT USED</v>
      </c>
    </row>
    <row r="474" spans="1:13">
      <c r="A474" s="36">
        <v>201701</v>
      </c>
      <c r="B474" s="37" t="s">
        <v>51</v>
      </c>
      <c r="C474" s="37" t="s">
        <v>195</v>
      </c>
      <c r="D474" s="37" t="s">
        <v>89</v>
      </c>
      <c r="E474" s="37">
        <v>455146.04</v>
      </c>
      <c r="F474" s="37">
        <v>0</v>
      </c>
      <c r="G474" s="37">
        <v>0</v>
      </c>
      <c r="H474" s="60">
        <f t="shared" si="37"/>
        <v>455146.04</v>
      </c>
      <c r="I474" s="60">
        <f t="shared" si="38"/>
        <v>0</v>
      </c>
      <c r="J474" s="60">
        <f t="shared" si="39"/>
        <v>0</v>
      </c>
      <c r="K474" s="1" t="str">
        <f t="shared" si="40"/>
        <v>COM</v>
      </c>
      <c r="L474" s="2" t="str">
        <f t="shared" si="36"/>
        <v>301270-DSM</v>
      </c>
      <c r="M474" s="40" t="str">
        <f>INDEX(CODE!A:B,MATCH(L474,CODE!A:A,0),2)</f>
        <v>NOT USED</v>
      </c>
    </row>
    <row r="475" spans="1:13">
      <c r="A475" s="36">
        <v>201701</v>
      </c>
      <c r="B475" s="37" t="s">
        <v>51</v>
      </c>
      <c r="C475" s="37" t="s">
        <v>195</v>
      </c>
      <c r="D475" s="37" t="s">
        <v>44</v>
      </c>
      <c r="E475" s="37">
        <v>-143.22</v>
      </c>
      <c r="F475" s="37">
        <v>1</v>
      </c>
      <c r="G475" s="37">
        <v>0</v>
      </c>
      <c r="H475" s="60">
        <f t="shared" si="37"/>
        <v>-143.22</v>
      </c>
      <c r="I475" s="60">
        <f t="shared" si="38"/>
        <v>1</v>
      </c>
      <c r="J475" s="60">
        <f t="shared" si="39"/>
        <v>0</v>
      </c>
      <c r="K475" s="1" t="str">
        <f t="shared" si="40"/>
        <v>COM</v>
      </c>
      <c r="L475" s="2" t="str">
        <f t="shared" si="36"/>
        <v>301280-BLU</v>
      </c>
      <c r="M475" s="40" t="str">
        <f>INDEX(CODE!A:B,MATCH(L475,CODE!A:A,0),2)</f>
        <v>NOT USED</v>
      </c>
    </row>
    <row r="476" spans="1:13">
      <c r="A476" s="36">
        <v>201701</v>
      </c>
      <c r="B476" s="37" t="s">
        <v>51</v>
      </c>
      <c r="C476" s="37" t="s">
        <v>195</v>
      </c>
      <c r="D476" s="37" t="s">
        <v>90</v>
      </c>
      <c r="F476" s="37">
        <v>0</v>
      </c>
      <c r="H476" s="60">
        <f t="shared" si="37"/>
        <v>0</v>
      </c>
      <c r="I476" s="60">
        <f t="shared" si="38"/>
        <v>0</v>
      </c>
      <c r="J476" s="60">
        <f t="shared" si="39"/>
        <v>0</v>
      </c>
      <c r="K476" s="1" t="str">
        <f t="shared" si="40"/>
        <v>COM</v>
      </c>
      <c r="L476" s="2" t="str">
        <f t="shared" si="36"/>
        <v>CUSTOMER C</v>
      </c>
      <c r="M476" s="40" t="str">
        <f>INDEX(CODE!A:B,MATCH(L476,CODE!A:A,0),2)</f>
        <v>NOT USED</v>
      </c>
    </row>
    <row r="477" spans="1:13">
      <c r="A477" s="36">
        <v>201701</v>
      </c>
      <c r="B477" s="37" t="s">
        <v>51</v>
      </c>
      <c r="C477" s="37" t="s">
        <v>195</v>
      </c>
      <c r="D477" s="37" t="s">
        <v>92</v>
      </c>
      <c r="E477" s="37">
        <v>-790437.36</v>
      </c>
      <c r="F477" s="37">
        <v>0</v>
      </c>
      <c r="G477" s="37">
        <v>0</v>
      </c>
      <c r="H477" s="60">
        <f t="shared" si="37"/>
        <v>-790437.36</v>
      </c>
      <c r="I477" s="60">
        <f t="shared" si="38"/>
        <v>0</v>
      </c>
      <c r="J477" s="60">
        <f t="shared" si="39"/>
        <v>0</v>
      </c>
      <c r="K477" s="1" t="str">
        <f t="shared" si="40"/>
        <v>COM</v>
      </c>
      <c r="L477" s="2" t="str">
        <f t="shared" si="36"/>
        <v>REVENUE_AC</v>
      </c>
      <c r="M477" s="40" t="str">
        <f>INDEX(CODE!A:B,MATCH(L477,CODE!A:A,0),2)</f>
        <v>NOT USED</v>
      </c>
    </row>
    <row r="478" spans="1:13">
      <c r="A478" s="36">
        <v>201701</v>
      </c>
      <c r="B478" s="37" t="s">
        <v>51</v>
      </c>
      <c r="C478" s="37" t="s">
        <v>195</v>
      </c>
      <c r="D478" s="37" t="s">
        <v>104</v>
      </c>
      <c r="E478" s="37">
        <v>107643.13</v>
      </c>
      <c r="F478" s="37">
        <v>0</v>
      </c>
      <c r="G478" s="37">
        <v>0</v>
      </c>
      <c r="H478" s="60">
        <f t="shared" si="37"/>
        <v>107643.13</v>
      </c>
      <c r="I478" s="60">
        <f t="shared" si="38"/>
        <v>0</v>
      </c>
      <c r="J478" s="60">
        <f t="shared" si="39"/>
        <v>0</v>
      </c>
      <c r="K478" s="1" t="str">
        <f t="shared" si="40"/>
        <v>COM</v>
      </c>
      <c r="L478" s="2" t="str">
        <f t="shared" si="36"/>
        <v>REVENUE AD</v>
      </c>
      <c r="M478" s="40" t="str">
        <f>INDEX(CODE!A:B,MATCH(L478,CODE!A:A,0),2)</f>
        <v>NOT USED</v>
      </c>
    </row>
    <row r="479" spans="1:13">
      <c r="A479" s="36">
        <v>201701</v>
      </c>
      <c r="B479" s="37" t="s">
        <v>51</v>
      </c>
      <c r="C479" s="37" t="s">
        <v>196</v>
      </c>
      <c r="D479" s="37" t="s">
        <v>197</v>
      </c>
      <c r="E479" s="37">
        <v>-585000</v>
      </c>
      <c r="F479" s="37">
        <v>0</v>
      </c>
      <c r="G479" s="37">
        <v>-4295000</v>
      </c>
      <c r="H479" s="60">
        <f t="shared" si="37"/>
        <v>0</v>
      </c>
      <c r="I479" s="60">
        <f t="shared" si="38"/>
        <v>0</v>
      </c>
      <c r="J479" s="60">
        <f t="shared" si="39"/>
        <v>0</v>
      </c>
      <c r="K479" s="1" t="str">
        <f t="shared" si="40"/>
        <v>COM</v>
      </c>
      <c r="L479" s="2" t="str">
        <f t="shared" si="36"/>
        <v>UNBILLED R</v>
      </c>
      <c r="M479" s="40" t="str">
        <f>INDEX(CODE!A:B,MATCH(L479,CODE!A:A,0),2)</f>
        <v>NOT USED</v>
      </c>
    </row>
    <row r="480" spans="1:13">
      <c r="A480" s="36">
        <v>201701</v>
      </c>
      <c r="B480" s="37" t="s">
        <v>58</v>
      </c>
      <c r="C480" s="37" t="s">
        <v>186</v>
      </c>
      <c r="D480" s="37" t="s">
        <v>187</v>
      </c>
      <c r="E480" s="37">
        <v>-620.54999999999995</v>
      </c>
      <c r="F480" s="37">
        <v>45</v>
      </c>
      <c r="G480" s="37">
        <v>83069</v>
      </c>
      <c r="H480" s="60">
        <f t="shared" si="37"/>
        <v>0</v>
      </c>
      <c r="I480" s="60">
        <f t="shared" si="38"/>
        <v>0</v>
      </c>
      <c r="J480" s="60">
        <f t="shared" si="39"/>
        <v>0</v>
      </c>
      <c r="K480" s="1" t="str">
        <f t="shared" si="40"/>
        <v>IND</v>
      </c>
      <c r="L480" s="2" t="str">
        <f t="shared" si="36"/>
        <v>02GNSB0024</v>
      </c>
      <c r="M480" s="40" t="str">
        <f>INDEX(CODE!A:B,MATCH(L480,CODE!A:A,0),2)</f>
        <v>Separate - Small GS</v>
      </c>
    </row>
    <row r="481" spans="1:13">
      <c r="A481" s="36">
        <v>201701</v>
      </c>
      <c r="B481" s="37" t="s">
        <v>58</v>
      </c>
      <c r="C481" s="37" t="s">
        <v>186</v>
      </c>
      <c r="D481" s="37" t="s">
        <v>189</v>
      </c>
      <c r="E481" s="37">
        <v>-0.45</v>
      </c>
      <c r="F481" s="37">
        <v>1</v>
      </c>
      <c r="G481" s="37">
        <v>60</v>
      </c>
      <c r="H481" s="60">
        <f t="shared" si="37"/>
        <v>0</v>
      </c>
      <c r="I481" s="60">
        <f t="shared" si="38"/>
        <v>0</v>
      </c>
      <c r="J481" s="60">
        <f t="shared" si="39"/>
        <v>0</v>
      </c>
      <c r="K481" s="1" t="str">
        <f t="shared" si="40"/>
        <v>IND</v>
      </c>
      <c r="L481" s="2" t="str">
        <f t="shared" si="36"/>
        <v>02GNSB24FP</v>
      </c>
      <c r="M481" s="40" t="str">
        <f>INDEX(CODE!A:B,MATCH(L481,CODE!A:A,0),2)</f>
        <v>Separate - Small GS</v>
      </c>
    </row>
    <row r="482" spans="1:13">
      <c r="A482" s="36">
        <v>201701</v>
      </c>
      <c r="B482" s="37" t="s">
        <v>58</v>
      </c>
      <c r="C482" s="37" t="s">
        <v>186</v>
      </c>
      <c r="D482" s="37" t="s">
        <v>190</v>
      </c>
      <c r="E482" s="37">
        <v>-612.25</v>
      </c>
      <c r="F482" s="37">
        <v>10</v>
      </c>
      <c r="G482" s="37">
        <v>81960</v>
      </c>
      <c r="H482" s="60">
        <f t="shared" si="37"/>
        <v>0</v>
      </c>
      <c r="I482" s="60">
        <f t="shared" si="38"/>
        <v>0</v>
      </c>
      <c r="J482" s="60">
        <f t="shared" si="39"/>
        <v>0</v>
      </c>
      <c r="K482" s="1" t="str">
        <f t="shared" si="40"/>
        <v>IND</v>
      </c>
      <c r="L482" s="2" t="str">
        <f t="shared" si="36"/>
        <v>02LGSB0036</v>
      </c>
      <c r="M482" s="40" t="str">
        <f>INDEX(CODE!A:B,MATCH(L482,CODE!A:A,0),2)</f>
        <v>Separate - Large GS</v>
      </c>
    </row>
    <row r="483" spans="1:13">
      <c r="A483" s="36">
        <v>201701</v>
      </c>
      <c r="B483" s="37" t="s">
        <v>58</v>
      </c>
      <c r="C483" s="37" t="s">
        <v>186</v>
      </c>
      <c r="D483" s="37" t="s">
        <v>192</v>
      </c>
      <c r="E483" s="37">
        <v>-16.649999999999999</v>
      </c>
      <c r="G483" s="37">
        <v>2228</v>
      </c>
      <c r="H483" s="60">
        <f t="shared" si="37"/>
        <v>0</v>
      </c>
      <c r="I483" s="60">
        <f t="shared" si="38"/>
        <v>0</v>
      </c>
      <c r="J483" s="60">
        <f t="shared" si="39"/>
        <v>0</v>
      </c>
      <c r="K483" s="1" t="str">
        <f t="shared" si="40"/>
        <v>IND</v>
      </c>
      <c r="L483" s="2" t="str">
        <f t="shared" si="36"/>
        <v>02OALTB15N</v>
      </c>
      <c r="M483" s="40" t="str">
        <f>INDEX(CODE!A:B,MATCH(L483,CODE!A:A,0),2)</f>
        <v>NOT USED</v>
      </c>
    </row>
    <row r="484" spans="1:13">
      <c r="A484" s="36">
        <v>201701</v>
      </c>
      <c r="B484" s="37" t="s">
        <v>58</v>
      </c>
      <c r="C484" s="37" t="s">
        <v>186</v>
      </c>
      <c r="D484" s="37" t="s">
        <v>193</v>
      </c>
      <c r="E484" s="37">
        <v>190.7</v>
      </c>
      <c r="F484" s="37">
        <v>0</v>
      </c>
      <c r="G484" s="37">
        <v>0</v>
      </c>
      <c r="H484" s="60">
        <f t="shared" si="37"/>
        <v>0</v>
      </c>
      <c r="I484" s="60">
        <f t="shared" si="38"/>
        <v>0</v>
      </c>
      <c r="J484" s="60">
        <f t="shared" si="39"/>
        <v>0</v>
      </c>
      <c r="K484" s="1" t="str">
        <f t="shared" si="40"/>
        <v>IND</v>
      </c>
      <c r="L484" s="2" t="str">
        <f t="shared" si="36"/>
        <v>BPA BALANC</v>
      </c>
      <c r="M484" s="40" t="str">
        <f>INDEX(CODE!A:B,MATCH(L484,CODE!A:A,0),2)</f>
        <v>NOT USED</v>
      </c>
    </row>
    <row r="485" spans="1:13">
      <c r="A485" s="36">
        <v>201701</v>
      </c>
      <c r="B485" s="37" t="s">
        <v>58</v>
      </c>
      <c r="C485" s="37" t="s">
        <v>186</v>
      </c>
      <c r="D485" s="37" t="s">
        <v>194</v>
      </c>
      <c r="F485" s="37">
        <v>0</v>
      </c>
      <c r="H485" s="60">
        <f t="shared" si="37"/>
        <v>0</v>
      </c>
      <c r="I485" s="60">
        <f t="shared" si="38"/>
        <v>0</v>
      </c>
      <c r="J485" s="60">
        <f t="shared" si="39"/>
        <v>0</v>
      </c>
      <c r="K485" s="1" t="str">
        <f t="shared" si="40"/>
        <v>IND</v>
      </c>
      <c r="L485" s="2" t="str">
        <f t="shared" si="36"/>
        <v>CUSTOMER C</v>
      </c>
      <c r="M485" s="40" t="str">
        <f>INDEX(CODE!A:B,MATCH(L485,CODE!A:A,0),2)</f>
        <v>NOT USED</v>
      </c>
    </row>
    <row r="486" spans="1:13">
      <c r="A486" s="36">
        <v>201701</v>
      </c>
      <c r="B486" s="37" t="s">
        <v>58</v>
      </c>
      <c r="C486" s="37" t="s">
        <v>195</v>
      </c>
      <c r="D486" s="37" t="s">
        <v>36</v>
      </c>
      <c r="E486" s="37">
        <v>8534.0300000000007</v>
      </c>
      <c r="F486" s="37">
        <v>45</v>
      </c>
      <c r="G486" s="37">
        <v>83069</v>
      </c>
      <c r="H486" s="60">
        <f t="shared" si="37"/>
        <v>8534.0300000000007</v>
      </c>
      <c r="I486" s="60">
        <f t="shared" si="38"/>
        <v>45</v>
      </c>
      <c r="J486" s="60">
        <f t="shared" si="39"/>
        <v>83069</v>
      </c>
      <c r="K486" s="1" t="str">
        <f t="shared" si="40"/>
        <v>IND</v>
      </c>
      <c r="L486" s="2" t="str">
        <f t="shared" si="36"/>
        <v>02GNSB0024</v>
      </c>
      <c r="M486" s="40" t="str">
        <f>INDEX(CODE!A:B,MATCH(L486,CODE!A:A,0),2)</f>
        <v>Separate - Small GS</v>
      </c>
    </row>
    <row r="487" spans="1:13">
      <c r="A487" s="36">
        <v>201701</v>
      </c>
      <c r="B487" s="37" t="s">
        <v>58</v>
      </c>
      <c r="C487" s="37" t="s">
        <v>195</v>
      </c>
      <c r="D487" s="37" t="s">
        <v>38</v>
      </c>
      <c r="E487" s="37">
        <v>7.16</v>
      </c>
      <c r="F487" s="37">
        <v>1</v>
      </c>
      <c r="G487" s="37">
        <v>60</v>
      </c>
      <c r="H487" s="60">
        <f t="shared" si="37"/>
        <v>7.16</v>
      </c>
      <c r="I487" s="60">
        <f t="shared" si="38"/>
        <v>1</v>
      </c>
      <c r="J487" s="60">
        <f t="shared" si="39"/>
        <v>60</v>
      </c>
      <c r="K487" s="1" t="str">
        <f t="shared" si="40"/>
        <v>IND</v>
      </c>
      <c r="L487" s="2" t="str">
        <f t="shared" si="36"/>
        <v>02GNSB24FP</v>
      </c>
      <c r="M487" s="40" t="str">
        <f>INDEX(CODE!A:B,MATCH(L487,CODE!A:A,0),2)</f>
        <v>Separate - Small GS</v>
      </c>
    </row>
    <row r="488" spans="1:13">
      <c r="A488" s="36">
        <v>201701</v>
      </c>
      <c r="B488" s="37" t="s">
        <v>58</v>
      </c>
      <c r="C488" s="37" t="s">
        <v>195</v>
      </c>
      <c r="D488" s="37" t="s">
        <v>52</v>
      </c>
      <c r="E488" s="37">
        <v>156308.29</v>
      </c>
      <c r="F488" s="37">
        <v>330</v>
      </c>
      <c r="G488" s="37">
        <v>1726657</v>
      </c>
      <c r="H488" s="60">
        <f t="shared" si="37"/>
        <v>156308.29</v>
      </c>
      <c r="I488" s="60">
        <f t="shared" si="38"/>
        <v>330</v>
      </c>
      <c r="J488" s="60">
        <f t="shared" si="39"/>
        <v>1726657</v>
      </c>
      <c r="K488" s="1" t="str">
        <f t="shared" si="40"/>
        <v>IND</v>
      </c>
      <c r="L488" s="2" t="str">
        <f t="shared" si="36"/>
        <v>02GNSV0024</v>
      </c>
      <c r="M488" s="40" t="str">
        <f>INDEX(CODE!A:B,MATCH(L488,CODE!A:A,0),2)</f>
        <v>Separate - Small GS</v>
      </c>
    </row>
    <row r="489" spans="1:13">
      <c r="A489" s="36">
        <v>201701</v>
      </c>
      <c r="B489" s="37" t="s">
        <v>58</v>
      </c>
      <c r="C489" s="37" t="s">
        <v>195</v>
      </c>
      <c r="D489" s="37" t="s">
        <v>53</v>
      </c>
      <c r="E489" s="37">
        <v>724.49</v>
      </c>
      <c r="F489" s="37">
        <v>4</v>
      </c>
      <c r="G489" s="37">
        <v>2776</v>
      </c>
      <c r="H489" s="60">
        <f t="shared" si="37"/>
        <v>724.49</v>
      </c>
      <c r="I489" s="60">
        <f t="shared" si="38"/>
        <v>4</v>
      </c>
      <c r="J489" s="60">
        <f t="shared" si="39"/>
        <v>2776</v>
      </c>
      <c r="K489" s="1" t="str">
        <f t="shared" si="40"/>
        <v>IND</v>
      </c>
      <c r="L489" s="2" t="str">
        <f t="shared" si="36"/>
        <v>02GNSV024F</v>
      </c>
      <c r="M489" s="40" t="str">
        <f>INDEX(CODE!A:B,MATCH(L489,CODE!A:A,0),2)</f>
        <v>Separate - Small GS</v>
      </c>
    </row>
    <row r="490" spans="1:13">
      <c r="A490" s="36">
        <v>201701</v>
      </c>
      <c r="B490" s="37" t="s">
        <v>58</v>
      </c>
      <c r="C490" s="37" t="s">
        <v>195</v>
      </c>
      <c r="D490" s="37" t="s">
        <v>39</v>
      </c>
      <c r="E490" s="37">
        <v>12250.94</v>
      </c>
      <c r="F490" s="37">
        <v>10</v>
      </c>
      <c r="G490" s="37">
        <v>81960</v>
      </c>
      <c r="H490" s="60">
        <f t="shared" si="37"/>
        <v>12250.94</v>
      </c>
      <c r="I490" s="60">
        <f t="shared" si="38"/>
        <v>10</v>
      </c>
      <c r="J490" s="60">
        <f t="shared" si="39"/>
        <v>81960</v>
      </c>
      <c r="K490" s="1" t="str">
        <f t="shared" si="40"/>
        <v>IND</v>
      </c>
      <c r="L490" s="2" t="str">
        <f t="shared" si="36"/>
        <v>02LGSB0036</v>
      </c>
      <c r="M490" s="40" t="str">
        <f>INDEX(CODE!A:B,MATCH(L490,CODE!A:A,0),2)</f>
        <v>Separate - Large GS</v>
      </c>
    </row>
    <row r="491" spans="1:13">
      <c r="A491" s="36">
        <v>201701</v>
      </c>
      <c r="B491" s="37" t="s">
        <v>58</v>
      </c>
      <c r="C491" s="37" t="s">
        <v>195</v>
      </c>
      <c r="D491" s="37" t="s">
        <v>54</v>
      </c>
      <c r="E491" s="37">
        <v>707170.53</v>
      </c>
      <c r="F491" s="37">
        <v>97</v>
      </c>
      <c r="G491" s="37">
        <v>8587300</v>
      </c>
      <c r="H491" s="60">
        <f t="shared" si="37"/>
        <v>707170.53</v>
      </c>
      <c r="I491" s="60">
        <f t="shared" si="38"/>
        <v>97</v>
      </c>
      <c r="J491" s="60">
        <f t="shared" si="39"/>
        <v>8587300</v>
      </c>
      <c r="K491" s="1" t="str">
        <f t="shared" si="40"/>
        <v>IND</v>
      </c>
      <c r="L491" s="2" t="str">
        <f t="shared" si="36"/>
        <v>02LGSV0036</v>
      </c>
      <c r="M491" s="40" t="str">
        <f>INDEX(CODE!A:B,MATCH(L491,CODE!A:A,0),2)</f>
        <v>Separate - Large GS</v>
      </c>
    </row>
    <row r="492" spans="1:13">
      <c r="A492" s="36">
        <v>201701</v>
      </c>
      <c r="B492" s="37" t="s">
        <v>58</v>
      </c>
      <c r="C492" s="37" t="s">
        <v>195</v>
      </c>
      <c r="D492" s="37" t="s">
        <v>55</v>
      </c>
      <c r="E492" s="37">
        <v>3591546.43</v>
      </c>
      <c r="F492" s="37">
        <v>31</v>
      </c>
      <c r="G492" s="37">
        <v>55442900</v>
      </c>
      <c r="H492" s="60">
        <f t="shared" si="37"/>
        <v>3591546.43</v>
      </c>
      <c r="I492" s="60">
        <f t="shared" si="38"/>
        <v>31</v>
      </c>
      <c r="J492" s="60">
        <f t="shared" si="39"/>
        <v>55442900</v>
      </c>
      <c r="K492" s="1" t="str">
        <f t="shared" si="40"/>
        <v>IND</v>
      </c>
      <c r="L492" s="2" t="str">
        <f t="shared" si="36"/>
        <v>02LGSV048T</v>
      </c>
      <c r="M492" s="40" t="str">
        <f>INDEX(CODE!A:B,MATCH(L492,CODE!A:A,0),2)</f>
        <v>NOT USED</v>
      </c>
    </row>
    <row r="493" spans="1:13">
      <c r="A493" s="36">
        <v>201701</v>
      </c>
      <c r="B493" s="37" t="s">
        <v>58</v>
      </c>
      <c r="C493" s="37" t="s">
        <v>195</v>
      </c>
      <c r="D493" s="37" t="s">
        <v>56</v>
      </c>
      <c r="E493" s="37">
        <v>1090.95</v>
      </c>
      <c r="F493" s="37">
        <v>38</v>
      </c>
      <c r="G493" s="37">
        <v>8107</v>
      </c>
      <c r="H493" s="60">
        <f t="shared" si="37"/>
        <v>1090.95</v>
      </c>
      <c r="I493" s="60">
        <f t="shared" si="38"/>
        <v>38</v>
      </c>
      <c r="J493" s="60">
        <f t="shared" si="39"/>
        <v>8107</v>
      </c>
      <c r="K493" s="1" t="str">
        <f t="shared" si="40"/>
        <v>IND</v>
      </c>
      <c r="L493" s="2" t="str">
        <f t="shared" si="36"/>
        <v>02OALT015N</v>
      </c>
      <c r="M493" s="40" t="str">
        <f>INDEX(CODE!A:B,MATCH(L493,CODE!A:A,0),2)</f>
        <v>NOT USED</v>
      </c>
    </row>
    <row r="494" spans="1:13">
      <c r="A494" s="36">
        <v>201701</v>
      </c>
      <c r="B494" s="37" t="s">
        <v>58</v>
      </c>
      <c r="C494" s="37" t="s">
        <v>195</v>
      </c>
      <c r="D494" s="37" t="s">
        <v>43</v>
      </c>
      <c r="E494" s="37">
        <v>342.06</v>
      </c>
      <c r="F494" s="37">
        <v>14</v>
      </c>
      <c r="G494" s="37">
        <v>2228</v>
      </c>
      <c r="H494" s="60">
        <f t="shared" si="37"/>
        <v>342.06</v>
      </c>
      <c r="I494" s="60">
        <f t="shared" si="38"/>
        <v>14</v>
      </c>
      <c r="J494" s="60">
        <f t="shared" si="39"/>
        <v>2228</v>
      </c>
      <c r="K494" s="1" t="str">
        <f t="shared" si="40"/>
        <v>IND</v>
      </c>
      <c r="L494" s="2" t="str">
        <f t="shared" si="36"/>
        <v>02OALTB15N</v>
      </c>
      <c r="M494" s="40" t="str">
        <f>INDEX(CODE!A:B,MATCH(L494,CODE!A:A,0),2)</f>
        <v>NOT USED</v>
      </c>
    </row>
    <row r="495" spans="1:13">
      <c r="A495" s="36">
        <v>201701</v>
      </c>
      <c r="B495" s="37" t="s">
        <v>58</v>
      </c>
      <c r="C495" s="37" t="s">
        <v>195</v>
      </c>
      <c r="D495" s="37" t="s">
        <v>59</v>
      </c>
      <c r="E495" s="37">
        <v>24847.4</v>
      </c>
      <c r="F495" s="37">
        <v>1</v>
      </c>
      <c r="G495" s="37">
        <v>129000</v>
      </c>
      <c r="H495" s="60">
        <f t="shared" si="37"/>
        <v>24847.4</v>
      </c>
      <c r="I495" s="60">
        <f t="shared" si="38"/>
        <v>1</v>
      </c>
      <c r="J495" s="60">
        <f t="shared" si="39"/>
        <v>129000</v>
      </c>
      <c r="K495" s="1" t="str">
        <f t="shared" si="40"/>
        <v>IND</v>
      </c>
      <c r="L495" s="2" t="str">
        <f t="shared" si="36"/>
        <v>02PRSV47TM</v>
      </c>
      <c r="M495" s="40" t="str">
        <f>INDEX(CODE!A:B,MATCH(L495,CODE!A:A,0),2)</f>
        <v>NOT USED</v>
      </c>
    </row>
    <row r="496" spans="1:13">
      <c r="A496" s="36">
        <v>201701</v>
      </c>
      <c r="B496" s="37" t="s">
        <v>58</v>
      </c>
      <c r="C496" s="37" t="s">
        <v>195</v>
      </c>
      <c r="D496" s="37" t="s">
        <v>94</v>
      </c>
      <c r="E496" s="37">
        <v>166335.76999999999</v>
      </c>
      <c r="F496" s="37">
        <v>0</v>
      </c>
      <c r="G496" s="37">
        <v>0</v>
      </c>
      <c r="H496" s="60">
        <f t="shared" si="37"/>
        <v>166335.76999999999</v>
      </c>
      <c r="I496" s="60">
        <f t="shared" si="38"/>
        <v>0</v>
      </c>
      <c r="J496" s="60">
        <f t="shared" si="39"/>
        <v>0</v>
      </c>
      <c r="K496" s="1" t="str">
        <f t="shared" si="40"/>
        <v>IND</v>
      </c>
      <c r="L496" s="2" t="str">
        <f t="shared" si="36"/>
        <v>301370-DSM</v>
      </c>
      <c r="M496" s="40" t="str">
        <f>INDEX(CODE!A:B,MATCH(L496,CODE!A:A,0),2)</f>
        <v>NOT USED</v>
      </c>
    </row>
    <row r="497" spans="1:13">
      <c r="A497" s="36">
        <v>201701</v>
      </c>
      <c r="B497" s="37" t="s">
        <v>58</v>
      </c>
      <c r="C497" s="37" t="s">
        <v>195</v>
      </c>
      <c r="D497" s="37" t="s">
        <v>90</v>
      </c>
      <c r="F497" s="37">
        <v>0</v>
      </c>
      <c r="H497" s="60">
        <f t="shared" si="37"/>
        <v>0</v>
      </c>
      <c r="I497" s="60">
        <f t="shared" si="38"/>
        <v>0</v>
      </c>
      <c r="J497" s="60">
        <f t="shared" si="39"/>
        <v>0</v>
      </c>
      <c r="K497" s="1" t="str">
        <f t="shared" si="40"/>
        <v>IND</v>
      </c>
      <c r="L497" s="2" t="str">
        <f t="shared" si="36"/>
        <v>CUSTOMER C</v>
      </c>
      <c r="M497" s="40" t="str">
        <f>INDEX(CODE!A:B,MATCH(L497,CODE!A:A,0),2)</f>
        <v>NOT USED</v>
      </c>
    </row>
    <row r="498" spans="1:13">
      <c r="A498" s="36">
        <v>201701</v>
      </c>
      <c r="B498" s="37" t="s">
        <v>58</v>
      </c>
      <c r="C498" s="37" t="s">
        <v>195</v>
      </c>
      <c r="D498" s="37" t="s">
        <v>92</v>
      </c>
      <c r="E498" s="37">
        <v>-311099.43</v>
      </c>
      <c r="F498" s="37">
        <v>0</v>
      </c>
      <c r="G498" s="37">
        <v>0</v>
      </c>
      <c r="H498" s="60">
        <f t="shared" si="37"/>
        <v>-311099.43</v>
      </c>
      <c r="I498" s="60">
        <f t="shared" si="38"/>
        <v>0</v>
      </c>
      <c r="J498" s="60">
        <f t="shared" si="39"/>
        <v>0</v>
      </c>
      <c r="K498" s="1" t="str">
        <f t="shared" si="40"/>
        <v>IND</v>
      </c>
      <c r="L498" s="2" t="str">
        <f t="shared" si="36"/>
        <v>REVENUE_AC</v>
      </c>
      <c r="M498" s="40" t="str">
        <f>INDEX(CODE!A:B,MATCH(L498,CODE!A:A,0),2)</f>
        <v>NOT USED</v>
      </c>
    </row>
    <row r="499" spans="1:13">
      <c r="A499" s="36">
        <v>201701</v>
      </c>
      <c r="B499" s="37" t="s">
        <v>58</v>
      </c>
      <c r="C499" s="37" t="s">
        <v>195</v>
      </c>
      <c r="D499" s="37" t="s">
        <v>104</v>
      </c>
      <c r="E499" s="37">
        <v>57405.78</v>
      </c>
      <c r="F499" s="37">
        <v>0</v>
      </c>
      <c r="G499" s="37">
        <v>0</v>
      </c>
      <c r="H499" s="60">
        <f t="shared" si="37"/>
        <v>57405.78</v>
      </c>
      <c r="I499" s="60">
        <f t="shared" si="38"/>
        <v>0</v>
      </c>
      <c r="J499" s="60">
        <f t="shared" si="39"/>
        <v>0</v>
      </c>
      <c r="K499" s="1" t="str">
        <f t="shared" si="40"/>
        <v>IND</v>
      </c>
      <c r="L499" s="2" t="str">
        <f t="shared" si="36"/>
        <v>REVENUE AD</v>
      </c>
      <c r="M499" s="40" t="str">
        <f>INDEX(CODE!A:B,MATCH(L499,CODE!A:A,0),2)</f>
        <v>NOT USED</v>
      </c>
    </row>
    <row r="500" spans="1:13">
      <c r="A500" s="36">
        <v>201701</v>
      </c>
      <c r="B500" s="37" t="s">
        <v>58</v>
      </c>
      <c r="C500" s="37" t="s">
        <v>196</v>
      </c>
      <c r="D500" s="37" t="s">
        <v>197</v>
      </c>
      <c r="E500" s="37">
        <v>174000</v>
      </c>
      <c r="F500" s="37">
        <v>0</v>
      </c>
      <c r="G500" s="37">
        <v>2009000</v>
      </c>
      <c r="H500" s="60">
        <f t="shared" si="37"/>
        <v>0</v>
      </c>
      <c r="I500" s="60">
        <f t="shared" si="38"/>
        <v>0</v>
      </c>
      <c r="J500" s="60">
        <f t="shared" si="39"/>
        <v>0</v>
      </c>
      <c r="K500" s="1" t="str">
        <f t="shared" si="40"/>
        <v>IND</v>
      </c>
      <c r="L500" s="2" t="str">
        <f t="shared" si="36"/>
        <v>UNBILLED R</v>
      </c>
      <c r="M500" s="40" t="str">
        <f>INDEX(CODE!A:B,MATCH(L500,CODE!A:A,0),2)</f>
        <v>NOT USED</v>
      </c>
    </row>
    <row r="501" spans="1:13">
      <c r="A501" s="36">
        <v>201701</v>
      </c>
      <c r="B501" s="37" t="s">
        <v>60</v>
      </c>
      <c r="C501" s="37" t="s">
        <v>186</v>
      </c>
      <c r="D501" s="37" t="s">
        <v>61</v>
      </c>
      <c r="E501" s="37">
        <v>-2029.39</v>
      </c>
      <c r="F501" s="37">
        <v>3117</v>
      </c>
      <c r="G501" s="37">
        <v>271726</v>
      </c>
      <c r="H501" s="60">
        <f t="shared" si="37"/>
        <v>0</v>
      </c>
      <c r="I501" s="60">
        <f t="shared" si="38"/>
        <v>0</v>
      </c>
      <c r="J501" s="60">
        <f t="shared" si="39"/>
        <v>0</v>
      </c>
      <c r="K501" s="1" t="str">
        <f t="shared" si="40"/>
        <v>IRG</v>
      </c>
      <c r="L501" s="2" t="str">
        <f t="shared" si="36"/>
        <v>02APSV0040</v>
      </c>
      <c r="M501" s="40" t="str">
        <f>INDEX(CODE!A:B,MATCH(L501,CODE!A:A,0),2)</f>
        <v>Separate - APS</v>
      </c>
    </row>
    <row r="502" spans="1:13">
      <c r="A502" s="36">
        <v>201701</v>
      </c>
      <c r="B502" s="37" t="s">
        <v>60</v>
      </c>
      <c r="C502" s="37" t="s">
        <v>186</v>
      </c>
      <c r="D502" s="37" t="s">
        <v>199</v>
      </c>
      <c r="E502" s="37">
        <v>-2.2599999999999998</v>
      </c>
      <c r="F502" s="37">
        <v>9</v>
      </c>
      <c r="G502" s="37">
        <v>302</v>
      </c>
      <c r="H502" s="60">
        <f t="shared" si="37"/>
        <v>0</v>
      </c>
      <c r="I502" s="60">
        <f t="shared" si="38"/>
        <v>0</v>
      </c>
      <c r="J502" s="60">
        <f t="shared" si="39"/>
        <v>0</v>
      </c>
      <c r="K502" s="1" t="str">
        <f t="shared" si="40"/>
        <v>IRG</v>
      </c>
      <c r="L502" s="2" t="str">
        <f t="shared" si="36"/>
        <v>02NMT40135</v>
      </c>
      <c r="M502" s="40" t="str">
        <f>INDEX(CODE!A:B,MATCH(L502,CODE!A:A,0),2)</f>
        <v>Separate - APS</v>
      </c>
    </row>
    <row r="503" spans="1:13">
      <c r="A503" s="36">
        <v>201701</v>
      </c>
      <c r="B503" s="37" t="s">
        <v>60</v>
      </c>
      <c r="C503" s="37" t="s">
        <v>186</v>
      </c>
      <c r="D503" s="37" t="s">
        <v>200</v>
      </c>
      <c r="F503" s="37">
        <v>0</v>
      </c>
      <c r="H503" s="60">
        <f t="shared" si="37"/>
        <v>0</v>
      </c>
      <c r="I503" s="60">
        <f t="shared" si="38"/>
        <v>0</v>
      </c>
      <c r="J503" s="60">
        <f t="shared" si="39"/>
        <v>0</v>
      </c>
      <c r="K503" s="1" t="str">
        <f t="shared" si="40"/>
        <v>IRG</v>
      </c>
      <c r="L503" s="2" t="str">
        <f t="shared" si="36"/>
        <v>CUSTOMER C</v>
      </c>
      <c r="M503" s="40" t="str">
        <f>INDEX(CODE!A:B,MATCH(L503,CODE!A:A,0),2)</f>
        <v>NOT USED</v>
      </c>
    </row>
    <row r="504" spans="1:13">
      <c r="A504" s="36">
        <v>201701</v>
      </c>
      <c r="B504" s="37" t="s">
        <v>60</v>
      </c>
      <c r="C504" s="37" t="s">
        <v>186</v>
      </c>
      <c r="D504" s="37" t="s">
        <v>201</v>
      </c>
      <c r="E504" s="37">
        <v>317.83</v>
      </c>
      <c r="F504" s="37">
        <v>0</v>
      </c>
      <c r="G504" s="37">
        <v>0</v>
      </c>
      <c r="H504" s="60">
        <f t="shared" si="37"/>
        <v>0</v>
      </c>
      <c r="I504" s="60">
        <f t="shared" si="38"/>
        <v>0</v>
      </c>
      <c r="J504" s="60">
        <f t="shared" si="39"/>
        <v>0</v>
      </c>
      <c r="K504" s="1" t="str">
        <f t="shared" si="40"/>
        <v>IRG</v>
      </c>
      <c r="L504" s="2" t="str">
        <f t="shared" si="36"/>
        <v>IRRIGATION</v>
      </c>
      <c r="M504" s="40" t="str">
        <f>INDEX(CODE!A:B,MATCH(L504,CODE!A:A,0),2)</f>
        <v>NOT USED</v>
      </c>
    </row>
    <row r="505" spans="1:13">
      <c r="A505" s="36">
        <v>201701</v>
      </c>
      <c r="B505" s="37" t="s">
        <v>60</v>
      </c>
      <c r="C505" s="37" t="s">
        <v>195</v>
      </c>
      <c r="D505" s="37" t="s">
        <v>61</v>
      </c>
      <c r="E505" s="37">
        <v>23221.55</v>
      </c>
      <c r="F505" s="37">
        <v>3117</v>
      </c>
      <c r="G505" s="37">
        <v>271726</v>
      </c>
      <c r="H505" s="60">
        <f t="shared" si="37"/>
        <v>23221.55</v>
      </c>
      <c r="I505" s="60">
        <f t="shared" si="38"/>
        <v>3117</v>
      </c>
      <c r="J505" s="60">
        <f t="shared" si="39"/>
        <v>271726</v>
      </c>
      <c r="K505" s="1" t="str">
        <f t="shared" si="40"/>
        <v>IRG</v>
      </c>
      <c r="L505" s="2" t="str">
        <f t="shared" si="36"/>
        <v>02APSV0040</v>
      </c>
      <c r="M505" s="40" t="str">
        <f>INDEX(CODE!A:B,MATCH(L505,CODE!A:A,0),2)</f>
        <v>Separate - APS</v>
      </c>
    </row>
    <row r="506" spans="1:13">
      <c r="A506" s="36">
        <v>201701</v>
      </c>
      <c r="B506" s="37" t="s">
        <v>60</v>
      </c>
      <c r="C506" s="37" t="s">
        <v>195</v>
      </c>
      <c r="D506" s="37" t="s">
        <v>62</v>
      </c>
      <c r="E506" s="37">
        <v>14616.12</v>
      </c>
      <c r="F506" s="37">
        <v>2024</v>
      </c>
      <c r="G506" s="37">
        <v>199639</v>
      </c>
      <c r="H506" s="60">
        <f t="shared" si="37"/>
        <v>14616.12</v>
      </c>
      <c r="I506" s="60">
        <f t="shared" si="38"/>
        <v>2024</v>
      </c>
      <c r="J506" s="60">
        <f t="shared" si="39"/>
        <v>199639</v>
      </c>
      <c r="K506" s="1" t="str">
        <f t="shared" si="40"/>
        <v>IRG</v>
      </c>
      <c r="L506" s="2" t="str">
        <f t="shared" si="36"/>
        <v>02APSV040X</v>
      </c>
      <c r="M506" s="40" t="str">
        <f>INDEX(CODE!A:B,MATCH(L506,CODE!A:A,0),2)</f>
        <v>Separate - APS</v>
      </c>
    </row>
    <row r="507" spans="1:13">
      <c r="A507" s="36">
        <v>201701</v>
      </c>
      <c r="B507" s="37" t="s">
        <v>60</v>
      </c>
      <c r="C507" s="37" t="s">
        <v>195</v>
      </c>
      <c r="D507" s="37" t="s">
        <v>81</v>
      </c>
      <c r="E507" s="37">
        <v>7.5</v>
      </c>
      <c r="G507" s="37">
        <v>0</v>
      </c>
      <c r="H507" s="60">
        <f t="shared" si="37"/>
        <v>7.5</v>
      </c>
      <c r="I507" s="60">
        <f t="shared" si="38"/>
        <v>0</v>
      </c>
      <c r="J507" s="60">
        <f t="shared" si="39"/>
        <v>0</v>
      </c>
      <c r="K507" s="1" t="str">
        <f t="shared" si="40"/>
        <v>IRG</v>
      </c>
      <c r="L507" s="2" t="str">
        <f t="shared" si="36"/>
        <v>02LNX00105</v>
      </c>
      <c r="M507" s="40" t="str">
        <f>INDEX(CODE!A:B,MATCH(L507,CODE!A:A,0),2)</f>
        <v>NOT USED</v>
      </c>
    </row>
    <row r="508" spans="1:13">
      <c r="A508" s="36">
        <v>201701</v>
      </c>
      <c r="B508" s="37" t="s">
        <v>60</v>
      </c>
      <c r="C508" s="37" t="s">
        <v>195</v>
      </c>
      <c r="D508" s="37" t="s">
        <v>82</v>
      </c>
      <c r="E508" s="37">
        <v>995.16</v>
      </c>
      <c r="G508" s="37">
        <v>0</v>
      </c>
      <c r="H508" s="60">
        <f t="shared" si="37"/>
        <v>995.16</v>
      </c>
      <c r="I508" s="60">
        <f t="shared" si="38"/>
        <v>0</v>
      </c>
      <c r="J508" s="60">
        <f t="shared" si="39"/>
        <v>0</v>
      </c>
      <c r="K508" s="1" t="str">
        <f t="shared" si="40"/>
        <v>IRG</v>
      </c>
      <c r="L508" s="2" t="str">
        <f t="shared" si="36"/>
        <v>02LNX00109</v>
      </c>
      <c r="M508" s="40" t="str">
        <f>INDEX(CODE!A:B,MATCH(L508,CODE!A:A,0),2)</f>
        <v>NOT USED</v>
      </c>
    </row>
    <row r="509" spans="1:13">
      <c r="A509" s="36">
        <v>201701</v>
      </c>
      <c r="B509" s="37" t="s">
        <v>60</v>
      </c>
      <c r="C509" s="37" t="s">
        <v>195</v>
      </c>
      <c r="D509" s="37" t="s">
        <v>83</v>
      </c>
      <c r="E509" s="37">
        <v>6174.94</v>
      </c>
      <c r="G509" s="37">
        <v>0</v>
      </c>
      <c r="H509" s="60">
        <f t="shared" si="37"/>
        <v>6174.94</v>
      </c>
      <c r="I509" s="60">
        <f t="shared" si="38"/>
        <v>0</v>
      </c>
      <c r="J509" s="60">
        <f t="shared" si="39"/>
        <v>0</v>
      </c>
      <c r="K509" s="1" t="str">
        <f t="shared" si="40"/>
        <v>IRG</v>
      </c>
      <c r="L509" s="2" t="str">
        <f t="shared" si="36"/>
        <v>02LNX00110</v>
      </c>
      <c r="M509" s="40" t="str">
        <f>INDEX(CODE!A:B,MATCH(L509,CODE!A:A,0),2)</f>
        <v>NOT USED</v>
      </c>
    </row>
    <row r="510" spans="1:13">
      <c r="A510" s="36">
        <v>201701</v>
      </c>
      <c r="B510" s="37" t="s">
        <v>60</v>
      </c>
      <c r="C510" s="37" t="s">
        <v>195</v>
      </c>
      <c r="D510" s="37" t="s">
        <v>86</v>
      </c>
      <c r="E510" s="37">
        <v>844.03</v>
      </c>
      <c r="G510" s="37">
        <v>0</v>
      </c>
      <c r="H510" s="60">
        <f t="shared" si="37"/>
        <v>844.03</v>
      </c>
      <c r="I510" s="60">
        <f t="shared" si="38"/>
        <v>0</v>
      </c>
      <c r="J510" s="60">
        <f t="shared" si="39"/>
        <v>0</v>
      </c>
      <c r="K510" s="1" t="str">
        <f t="shared" si="40"/>
        <v>IRG</v>
      </c>
      <c r="L510" s="2" t="str">
        <f t="shared" si="36"/>
        <v>02LNX00310</v>
      </c>
      <c r="M510" s="40" t="str">
        <f>INDEX(CODE!A:B,MATCH(L510,CODE!A:A,0),2)</f>
        <v>NOT USED</v>
      </c>
    </row>
    <row r="511" spans="1:13">
      <c r="A511" s="36">
        <v>201701</v>
      </c>
      <c r="B511" s="37" t="s">
        <v>60</v>
      </c>
      <c r="C511" s="37" t="s">
        <v>195</v>
      </c>
      <c r="D511" s="37" t="s">
        <v>87</v>
      </c>
      <c r="E511" s="37">
        <v>21.27</v>
      </c>
      <c r="G511" s="37">
        <v>0</v>
      </c>
      <c r="H511" s="60">
        <f t="shared" si="37"/>
        <v>21.27</v>
      </c>
      <c r="I511" s="60">
        <f t="shared" si="38"/>
        <v>0</v>
      </c>
      <c r="J511" s="60">
        <f t="shared" si="39"/>
        <v>0</v>
      </c>
      <c r="K511" s="1" t="str">
        <f t="shared" si="40"/>
        <v>IRG</v>
      </c>
      <c r="L511" s="2" t="str">
        <f t="shared" si="36"/>
        <v>02LNX00311</v>
      </c>
      <c r="M511" s="40" t="str">
        <f>INDEX(CODE!A:B,MATCH(L511,CODE!A:A,0),2)</f>
        <v>NOT USED</v>
      </c>
    </row>
    <row r="512" spans="1:13">
      <c r="A512" s="36">
        <v>201701</v>
      </c>
      <c r="B512" s="37" t="s">
        <v>60</v>
      </c>
      <c r="C512" s="37" t="s">
        <v>195</v>
      </c>
      <c r="D512" s="37" t="s">
        <v>45</v>
      </c>
      <c r="E512" s="37">
        <v>25.66</v>
      </c>
      <c r="F512" s="37">
        <v>9</v>
      </c>
      <c r="G512" s="37">
        <v>302</v>
      </c>
      <c r="H512" s="60">
        <f t="shared" si="37"/>
        <v>25.66</v>
      </c>
      <c r="I512" s="60">
        <f t="shared" si="38"/>
        <v>9</v>
      </c>
      <c r="J512" s="60">
        <f t="shared" si="39"/>
        <v>302</v>
      </c>
      <c r="K512" s="1" t="str">
        <f t="shared" si="40"/>
        <v>IRG</v>
      </c>
      <c r="L512" s="2" t="str">
        <f t="shared" si="36"/>
        <v>02NMT40135</v>
      </c>
      <c r="M512" s="40" t="str">
        <f>INDEX(CODE!A:B,MATCH(L512,CODE!A:A,0),2)</f>
        <v>Separate - APS</v>
      </c>
    </row>
    <row r="513" spans="1:13">
      <c r="A513" s="36">
        <v>201701</v>
      </c>
      <c r="B513" s="37" t="s">
        <v>60</v>
      </c>
      <c r="C513" s="37" t="s">
        <v>195</v>
      </c>
      <c r="D513" s="37" t="s">
        <v>96</v>
      </c>
      <c r="E513" s="37">
        <v>9753.15</v>
      </c>
      <c r="F513" s="37">
        <v>0</v>
      </c>
      <c r="G513" s="37">
        <v>0</v>
      </c>
      <c r="H513" s="60">
        <f t="shared" si="37"/>
        <v>9753.15</v>
      </c>
      <c r="I513" s="60">
        <f t="shared" si="38"/>
        <v>0</v>
      </c>
      <c r="J513" s="60">
        <f t="shared" si="39"/>
        <v>0</v>
      </c>
      <c r="K513" s="1" t="str">
        <f t="shared" si="40"/>
        <v>IRG</v>
      </c>
      <c r="L513" s="2" t="str">
        <f t="shared" si="36"/>
        <v>301470-DSM</v>
      </c>
      <c r="M513" s="40" t="str">
        <f>INDEX(CODE!A:B,MATCH(L513,CODE!A:A,0),2)</f>
        <v>NOT USED</v>
      </c>
    </row>
    <row r="514" spans="1:13">
      <c r="A514" s="36">
        <v>201701</v>
      </c>
      <c r="B514" s="37" t="s">
        <v>60</v>
      </c>
      <c r="C514" s="37" t="s">
        <v>195</v>
      </c>
      <c r="D514" s="37" t="s">
        <v>46</v>
      </c>
      <c r="E514" s="37">
        <v>31.2</v>
      </c>
      <c r="F514" s="37">
        <v>0</v>
      </c>
      <c r="G514" s="37">
        <v>0</v>
      </c>
      <c r="H514" s="60">
        <f t="shared" si="37"/>
        <v>31.2</v>
      </c>
      <c r="I514" s="60">
        <f t="shared" si="38"/>
        <v>0</v>
      </c>
      <c r="J514" s="60">
        <f t="shared" si="39"/>
        <v>0</v>
      </c>
      <c r="K514" s="1" t="str">
        <f t="shared" si="40"/>
        <v>IRG</v>
      </c>
      <c r="L514" s="2" t="str">
        <f t="shared" ref="L514:L577" si="41">LEFT(D514,10)</f>
        <v>301480-BLU</v>
      </c>
      <c r="M514" s="40" t="str">
        <f>INDEX(CODE!A:B,MATCH(L514,CODE!A:A,0),2)</f>
        <v>NOT USED</v>
      </c>
    </row>
    <row r="515" spans="1:13">
      <c r="A515" s="36">
        <v>201701</v>
      </c>
      <c r="B515" s="37" t="s">
        <v>60</v>
      </c>
      <c r="C515" s="37" t="s">
        <v>195</v>
      </c>
      <c r="D515" s="37" t="s">
        <v>97</v>
      </c>
      <c r="F515" s="37">
        <v>0</v>
      </c>
      <c r="H515" s="60">
        <f t="shared" ref="H515:H578" si="42">IF($C515="R",E515,0)</f>
        <v>0</v>
      </c>
      <c r="I515" s="60">
        <f t="shared" ref="I515:I578" si="43">IF($C515="R",F515,0)</f>
        <v>0</v>
      </c>
      <c r="J515" s="60">
        <f t="shared" ref="J515:J578" si="44">IF($C515="R",G515,0)</f>
        <v>0</v>
      </c>
      <c r="K515" s="1" t="str">
        <f t="shared" ref="K515:K578" si="45">IF(LEFT(B515,3)="IRR","IRG",LEFT(B515,3))</f>
        <v>IRG</v>
      </c>
      <c r="L515" s="2" t="str">
        <f t="shared" si="41"/>
        <v>CUSTOMER C</v>
      </c>
      <c r="M515" s="40" t="str">
        <f>INDEX(CODE!A:B,MATCH(L515,CODE!A:A,0),2)</f>
        <v>NOT USED</v>
      </c>
    </row>
    <row r="516" spans="1:13">
      <c r="A516" s="36">
        <v>201701</v>
      </c>
      <c r="B516" s="37" t="s">
        <v>60</v>
      </c>
      <c r="C516" s="37" t="s">
        <v>195</v>
      </c>
      <c r="D516" s="37" t="s">
        <v>92</v>
      </c>
      <c r="E516" s="37">
        <v>-41507.760000000002</v>
      </c>
      <c r="F516" s="37">
        <v>0</v>
      </c>
      <c r="G516" s="37">
        <v>0</v>
      </c>
      <c r="H516" s="60">
        <f t="shared" si="42"/>
        <v>-41507.760000000002</v>
      </c>
      <c r="I516" s="60">
        <f t="shared" si="43"/>
        <v>0</v>
      </c>
      <c r="J516" s="60">
        <f t="shared" si="44"/>
        <v>0</v>
      </c>
      <c r="K516" s="1" t="str">
        <f t="shared" si="45"/>
        <v>IRG</v>
      </c>
      <c r="L516" s="2" t="str">
        <f t="shared" si="41"/>
        <v>REVENUE_AC</v>
      </c>
      <c r="M516" s="40" t="str">
        <f>INDEX(CODE!A:B,MATCH(L516,CODE!A:A,0),2)</f>
        <v>NOT USED</v>
      </c>
    </row>
    <row r="517" spans="1:13">
      <c r="A517" s="36">
        <v>201701</v>
      </c>
      <c r="B517" s="37" t="s">
        <v>60</v>
      </c>
      <c r="C517" s="37" t="s">
        <v>195</v>
      </c>
      <c r="D517" s="37" t="s">
        <v>104</v>
      </c>
      <c r="E517" s="37">
        <v>10781.8</v>
      </c>
      <c r="F517" s="37">
        <v>0</v>
      </c>
      <c r="G517" s="37">
        <v>0</v>
      </c>
      <c r="H517" s="60">
        <f t="shared" si="42"/>
        <v>10781.8</v>
      </c>
      <c r="I517" s="60">
        <f t="shared" si="43"/>
        <v>0</v>
      </c>
      <c r="J517" s="60">
        <f t="shared" si="44"/>
        <v>0</v>
      </c>
      <c r="K517" s="1" t="str">
        <f t="shared" si="45"/>
        <v>IRG</v>
      </c>
      <c r="L517" s="2" t="str">
        <f t="shared" si="41"/>
        <v>REVENUE AD</v>
      </c>
      <c r="M517" s="40" t="str">
        <f>INDEX(CODE!A:B,MATCH(L517,CODE!A:A,0),2)</f>
        <v>NOT USED</v>
      </c>
    </row>
    <row r="518" spans="1:13">
      <c r="A518" s="36">
        <v>201701</v>
      </c>
      <c r="B518" s="37" t="s">
        <v>60</v>
      </c>
      <c r="C518" s="37" t="s">
        <v>196</v>
      </c>
      <c r="D518" s="37" t="s">
        <v>202</v>
      </c>
      <c r="E518" s="37">
        <v>-826000</v>
      </c>
      <c r="F518" s="37">
        <v>0</v>
      </c>
      <c r="G518" s="37">
        <v>-1892000</v>
      </c>
      <c r="H518" s="60">
        <f t="shared" si="42"/>
        <v>0</v>
      </c>
      <c r="I518" s="60">
        <f t="shared" si="43"/>
        <v>0</v>
      </c>
      <c r="J518" s="60">
        <f t="shared" si="44"/>
        <v>0</v>
      </c>
      <c r="K518" s="1" t="str">
        <f t="shared" si="45"/>
        <v>IRG</v>
      </c>
      <c r="L518" s="2" t="str">
        <f t="shared" si="41"/>
        <v>IRRIGATION</v>
      </c>
      <c r="M518" s="40" t="str">
        <f>INDEX(CODE!A:B,MATCH(L518,CODE!A:A,0),2)</f>
        <v>NOT USED</v>
      </c>
    </row>
    <row r="519" spans="1:13">
      <c r="A519" s="36">
        <v>201701</v>
      </c>
      <c r="B519" s="37" t="s">
        <v>63</v>
      </c>
      <c r="C519" s="37" t="s">
        <v>195</v>
      </c>
      <c r="D519" s="37" t="s">
        <v>98</v>
      </c>
      <c r="E519" s="37">
        <v>7.57</v>
      </c>
      <c r="G519" s="37">
        <v>0</v>
      </c>
      <c r="H519" s="60">
        <f t="shared" si="42"/>
        <v>7.57</v>
      </c>
      <c r="I519" s="60">
        <f t="shared" si="43"/>
        <v>0</v>
      </c>
      <c r="J519" s="60">
        <f t="shared" si="44"/>
        <v>0</v>
      </c>
      <c r="K519" s="1" t="str">
        <f t="shared" si="45"/>
        <v>PUB</v>
      </c>
      <c r="L519" s="2" t="str">
        <f t="shared" si="41"/>
        <v>02CFR00012</v>
      </c>
      <c r="M519" s="40" t="str">
        <f>INDEX(CODE!A:B,MATCH(L519,CODE!A:A,0),2)</f>
        <v>NOT USED</v>
      </c>
    </row>
    <row r="520" spans="1:13">
      <c r="A520" s="36">
        <v>201701</v>
      </c>
      <c r="B520" s="37" t="s">
        <v>63</v>
      </c>
      <c r="C520" s="37" t="s">
        <v>195</v>
      </c>
      <c r="D520" s="37" t="s">
        <v>64</v>
      </c>
      <c r="E520" s="37">
        <v>2654.04</v>
      </c>
      <c r="F520" s="37">
        <v>14</v>
      </c>
      <c r="G520" s="37">
        <v>12919</v>
      </c>
      <c r="H520" s="60">
        <f t="shared" si="42"/>
        <v>2654.04</v>
      </c>
      <c r="I520" s="60">
        <f t="shared" si="43"/>
        <v>14</v>
      </c>
      <c r="J520" s="60">
        <f t="shared" si="44"/>
        <v>12919</v>
      </c>
      <c r="K520" s="1" t="str">
        <f t="shared" si="45"/>
        <v>PUB</v>
      </c>
      <c r="L520" s="2" t="str">
        <f t="shared" si="41"/>
        <v>02COSL0052</v>
      </c>
      <c r="M520" s="40" t="str">
        <f>INDEX(CODE!A:B,MATCH(L520,CODE!A:A,0),2)</f>
        <v>NOT USED</v>
      </c>
    </row>
    <row r="521" spans="1:13">
      <c r="A521" s="36">
        <v>201701</v>
      </c>
      <c r="B521" s="37" t="s">
        <v>63</v>
      </c>
      <c r="C521" s="37" t="s">
        <v>195</v>
      </c>
      <c r="D521" s="37" t="s">
        <v>65</v>
      </c>
      <c r="E521" s="37">
        <v>20857.490000000002</v>
      </c>
      <c r="F521" s="37">
        <v>115</v>
      </c>
      <c r="G521" s="37">
        <v>280255</v>
      </c>
      <c r="H521" s="60">
        <f t="shared" si="42"/>
        <v>20857.490000000002</v>
      </c>
      <c r="I521" s="60">
        <f t="shared" si="43"/>
        <v>115</v>
      </c>
      <c r="J521" s="60">
        <f t="shared" si="44"/>
        <v>280255</v>
      </c>
      <c r="K521" s="1" t="str">
        <f t="shared" si="45"/>
        <v>PUB</v>
      </c>
      <c r="L521" s="2" t="str">
        <f t="shared" si="41"/>
        <v>02CUSL053F</v>
      </c>
      <c r="M521" s="40" t="str">
        <f>INDEX(CODE!A:B,MATCH(L521,CODE!A:A,0),2)</f>
        <v>NOT USED</v>
      </c>
    </row>
    <row r="522" spans="1:13">
      <c r="A522" s="36">
        <v>201701</v>
      </c>
      <c r="B522" s="37" t="s">
        <v>63</v>
      </c>
      <c r="C522" s="37" t="s">
        <v>195</v>
      </c>
      <c r="D522" s="37" t="s">
        <v>66</v>
      </c>
      <c r="E522" s="37">
        <v>8760.3799999999992</v>
      </c>
      <c r="F522" s="37">
        <v>105</v>
      </c>
      <c r="G522" s="37">
        <v>119011</v>
      </c>
      <c r="H522" s="60">
        <f t="shared" si="42"/>
        <v>8760.3799999999992</v>
      </c>
      <c r="I522" s="60">
        <f t="shared" si="43"/>
        <v>105</v>
      </c>
      <c r="J522" s="60">
        <f t="shared" si="44"/>
        <v>119011</v>
      </c>
      <c r="K522" s="1" t="str">
        <f t="shared" si="45"/>
        <v>PUB</v>
      </c>
      <c r="L522" s="2" t="str">
        <f t="shared" si="41"/>
        <v>02CUSL053M</v>
      </c>
      <c r="M522" s="40" t="str">
        <f>INDEX(CODE!A:B,MATCH(L522,CODE!A:A,0),2)</f>
        <v>NOT USED</v>
      </c>
    </row>
    <row r="523" spans="1:13">
      <c r="A523" s="36">
        <v>201701</v>
      </c>
      <c r="B523" s="37" t="s">
        <v>63</v>
      </c>
      <c r="C523" s="37" t="s">
        <v>195</v>
      </c>
      <c r="D523" s="37" t="s">
        <v>67</v>
      </c>
      <c r="E523" s="37">
        <v>17915.87</v>
      </c>
      <c r="F523" s="37">
        <v>40</v>
      </c>
      <c r="G523" s="37">
        <v>137935</v>
      </c>
      <c r="H523" s="60">
        <f t="shared" si="42"/>
        <v>17915.87</v>
      </c>
      <c r="I523" s="60">
        <f t="shared" si="43"/>
        <v>40</v>
      </c>
      <c r="J523" s="60">
        <f t="shared" si="44"/>
        <v>137935</v>
      </c>
      <c r="K523" s="1" t="str">
        <f t="shared" si="45"/>
        <v>PUB</v>
      </c>
      <c r="L523" s="2" t="str">
        <f t="shared" si="41"/>
        <v>02MVSL0057</v>
      </c>
      <c r="M523" s="40" t="str">
        <f>INDEX(CODE!A:B,MATCH(L523,CODE!A:A,0),2)</f>
        <v>NOT USED</v>
      </c>
    </row>
    <row r="524" spans="1:13">
      <c r="A524" s="36">
        <v>201701</v>
      </c>
      <c r="B524" s="37" t="s">
        <v>63</v>
      </c>
      <c r="C524" s="37" t="s">
        <v>195</v>
      </c>
      <c r="D524" s="37" t="s">
        <v>47</v>
      </c>
      <c r="E524" s="37">
        <v>65793.58</v>
      </c>
      <c r="F524" s="37">
        <v>189</v>
      </c>
      <c r="G524" s="37">
        <v>320045</v>
      </c>
      <c r="H524" s="60">
        <f t="shared" si="42"/>
        <v>65793.58</v>
      </c>
      <c r="I524" s="60">
        <f t="shared" si="43"/>
        <v>189</v>
      </c>
      <c r="J524" s="60">
        <f t="shared" si="44"/>
        <v>320045</v>
      </c>
      <c r="K524" s="1" t="str">
        <f t="shared" si="45"/>
        <v>PUB</v>
      </c>
      <c r="L524" s="2" t="str">
        <f t="shared" si="41"/>
        <v>02SLCO0051</v>
      </c>
      <c r="M524" s="40" t="str">
        <f>INDEX(CODE!A:B,MATCH(L524,CODE!A:A,0),2)</f>
        <v>NOT USED</v>
      </c>
    </row>
    <row r="525" spans="1:13">
      <c r="A525" s="36">
        <v>201701</v>
      </c>
      <c r="B525" s="37" t="s">
        <v>63</v>
      </c>
      <c r="C525" s="37" t="s">
        <v>195</v>
      </c>
      <c r="D525" s="37" t="s">
        <v>99</v>
      </c>
      <c r="E525" s="37">
        <v>2896.05</v>
      </c>
      <c r="F525" s="37">
        <v>0</v>
      </c>
      <c r="G525" s="37">
        <v>0</v>
      </c>
      <c r="H525" s="60">
        <f t="shared" si="42"/>
        <v>2896.05</v>
      </c>
      <c r="I525" s="60">
        <f t="shared" si="43"/>
        <v>0</v>
      </c>
      <c r="J525" s="60">
        <f t="shared" si="44"/>
        <v>0</v>
      </c>
      <c r="K525" s="1" t="str">
        <f t="shared" si="45"/>
        <v>PUB</v>
      </c>
      <c r="L525" s="2" t="str">
        <f t="shared" si="41"/>
        <v>301670-DSM</v>
      </c>
      <c r="M525" s="40" t="str">
        <f>INDEX(CODE!A:B,MATCH(L525,CODE!A:A,0),2)</f>
        <v>NOT USED</v>
      </c>
    </row>
    <row r="526" spans="1:13">
      <c r="A526" s="36">
        <v>201701</v>
      </c>
      <c r="B526" s="37" t="s">
        <v>63</v>
      </c>
      <c r="C526" s="37" t="s">
        <v>195</v>
      </c>
      <c r="D526" s="37" t="s">
        <v>90</v>
      </c>
      <c r="F526" s="37">
        <v>0</v>
      </c>
      <c r="H526" s="60">
        <f t="shared" si="42"/>
        <v>0</v>
      </c>
      <c r="I526" s="60">
        <f t="shared" si="43"/>
        <v>0</v>
      </c>
      <c r="J526" s="60">
        <f t="shared" si="44"/>
        <v>0</v>
      </c>
      <c r="K526" s="1" t="str">
        <f t="shared" si="45"/>
        <v>PUB</v>
      </c>
      <c r="L526" s="2" t="str">
        <f t="shared" si="41"/>
        <v>CUSTOMER C</v>
      </c>
      <c r="M526" s="40" t="str">
        <f>INDEX(CODE!A:B,MATCH(L526,CODE!A:A,0),2)</f>
        <v>NOT USED</v>
      </c>
    </row>
    <row r="527" spans="1:13">
      <c r="A527" s="36">
        <v>201701</v>
      </c>
      <c r="B527" s="37" t="s">
        <v>63</v>
      </c>
      <c r="C527" s="37" t="s">
        <v>195</v>
      </c>
      <c r="D527" s="37" t="s">
        <v>92</v>
      </c>
      <c r="E527" s="37">
        <v>-6631.89</v>
      </c>
      <c r="F527" s="37">
        <v>0</v>
      </c>
      <c r="G527" s="37">
        <v>0</v>
      </c>
      <c r="H527" s="60">
        <f t="shared" si="42"/>
        <v>-6631.89</v>
      </c>
      <c r="I527" s="60">
        <f t="shared" si="43"/>
        <v>0</v>
      </c>
      <c r="J527" s="60">
        <f t="shared" si="44"/>
        <v>0</v>
      </c>
      <c r="K527" s="1" t="str">
        <f t="shared" si="45"/>
        <v>PUB</v>
      </c>
      <c r="L527" s="2" t="str">
        <f t="shared" si="41"/>
        <v>REVENUE_AC</v>
      </c>
      <c r="M527" s="40" t="str">
        <f>INDEX(CODE!A:B,MATCH(L527,CODE!A:A,0),2)</f>
        <v>NOT USED</v>
      </c>
    </row>
    <row r="528" spans="1:13">
      <c r="A528" s="36">
        <v>201701</v>
      </c>
      <c r="B528" s="37" t="s">
        <v>63</v>
      </c>
      <c r="C528" s="37" t="s">
        <v>195</v>
      </c>
      <c r="D528" s="37" t="s">
        <v>104</v>
      </c>
      <c r="E528" s="37">
        <v>670.22</v>
      </c>
      <c r="F528" s="37">
        <v>0</v>
      </c>
      <c r="G528" s="37">
        <v>0</v>
      </c>
      <c r="H528" s="60">
        <f t="shared" si="42"/>
        <v>670.22</v>
      </c>
      <c r="I528" s="60">
        <f t="shared" si="43"/>
        <v>0</v>
      </c>
      <c r="J528" s="60">
        <f t="shared" si="44"/>
        <v>0</v>
      </c>
      <c r="K528" s="1" t="str">
        <f t="shared" si="45"/>
        <v>PUB</v>
      </c>
      <c r="L528" s="2" t="str">
        <f t="shared" si="41"/>
        <v>REVENUE AD</v>
      </c>
      <c r="M528" s="40" t="str">
        <f>INDEX(CODE!A:B,MATCH(L528,CODE!A:A,0),2)</f>
        <v>NOT USED</v>
      </c>
    </row>
    <row r="529" spans="1:13">
      <c r="A529" s="36">
        <v>201701</v>
      </c>
      <c r="B529" s="37" t="s">
        <v>63</v>
      </c>
      <c r="C529" s="37" t="s">
        <v>196</v>
      </c>
      <c r="D529" s="37" t="s">
        <v>197</v>
      </c>
      <c r="E529" s="37">
        <v>10000</v>
      </c>
      <c r="F529" s="37">
        <v>0</v>
      </c>
      <c r="G529" s="37">
        <v>68000</v>
      </c>
      <c r="H529" s="60">
        <f t="shared" si="42"/>
        <v>0</v>
      </c>
      <c r="I529" s="60">
        <f t="shared" si="43"/>
        <v>0</v>
      </c>
      <c r="J529" s="60">
        <f t="shared" si="44"/>
        <v>0</v>
      </c>
      <c r="K529" s="1" t="str">
        <f t="shared" si="45"/>
        <v>PUB</v>
      </c>
      <c r="L529" s="2" t="str">
        <f t="shared" si="41"/>
        <v>UNBILLED R</v>
      </c>
      <c r="M529" s="40" t="str">
        <f>INDEX(CODE!A:B,MATCH(L529,CODE!A:A,0),2)</f>
        <v>NOT USED</v>
      </c>
    </row>
    <row r="530" spans="1:13">
      <c r="A530" s="36">
        <v>201701</v>
      </c>
      <c r="B530" s="37" t="s">
        <v>68</v>
      </c>
      <c r="C530" s="37" t="s">
        <v>186</v>
      </c>
      <c r="D530" s="37" t="s">
        <v>203</v>
      </c>
      <c r="E530" s="37">
        <v>-13558.11</v>
      </c>
      <c r="F530" s="37">
        <v>590</v>
      </c>
      <c r="G530" s="37">
        <v>1815009</v>
      </c>
      <c r="H530" s="60">
        <f t="shared" si="42"/>
        <v>0</v>
      </c>
      <c r="I530" s="60">
        <f t="shared" si="43"/>
        <v>0</v>
      </c>
      <c r="J530" s="60">
        <f t="shared" si="44"/>
        <v>0</v>
      </c>
      <c r="K530" s="1" t="str">
        <f t="shared" si="45"/>
        <v>RES</v>
      </c>
      <c r="L530" s="2" t="str">
        <f t="shared" si="41"/>
        <v>02NETMT135</v>
      </c>
      <c r="M530" s="40" t="str">
        <f>INDEX(CODE!A:B,MATCH(L530,CODE!A:A,0),2)</f>
        <v>Separate - Res</v>
      </c>
    </row>
    <row r="531" spans="1:13">
      <c r="A531" s="36">
        <v>201701</v>
      </c>
      <c r="B531" s="37" t="s">
        <v>68</v>
      </c>
      <c r="C531" s="37" t="s">
        <v>186</v>
      </c>
      <c r="D531" s="37" t="s">
        <v>204</v>
      </c>
      <c r="E531" s="37">
        <v>-625.23</v>
      </c>
      <c r="G531" s="37">
        <v>83442</v>
      </c>
      <c r="H531" s="60">
        <f t="shared" si="42"/>
        <v>0</v>
      </c>
      <c r="I531" s="60">
        <f t="shared" si="43"/>
        <v>0</v>
      </c>
      <c r="J531" s="60">
        <f t="shared" si="44"/>
        <v>0</v>
      </c>
      <c r="K531" s="1" t="str">
        <f t="shared" si="45"/>
        <v>RES</v>
      </c>
      <c r="L531" s="2" t="str">
        <f t="shared" si="41"/>
        <v>02OALTB15R</v>
      </c>
      <c r="M531" s="40" t="str">
        <f>INDEX(CODE!A:B,MATCH(L531,CODE!A:A,0),2)</f>
        <v>NOT USED</v>
      </c>
    </row>
    <row r="532" spans="1:13">
      <c r="A532" s="36">
        <v>201701</v>
      </c>
      <c r="B532" s="37" t="s">
        <v>68</v>
      </c>
      <c r="C532" s="37" t="s">
        <v>186</v>
      </c>
      <c r="D532" s="37" t="s">
        <v>205</v>
      </c>
      <c r="E532" s="37">
        <v>-1772971.01</v>
      </c>
      <c r="F532" s="37">
        <v>101576</v>
      </c>
      <c r="G532" s="37">
        <v>237350221</v>
      </c>
      <c r="H532" s="60">
        <f t="shared" si="42"/>
        <v>0</v>
      </c>
      <c r="I532" s="60">
        <f t="shared" si="43"/>
        <v>0</v>
      </c>
      <c r="J532" s="60">
        <f t="shared" si="44"/>
        <v>0</v>
      </c>
      <c r="K532" s="1" t="str">
        <f t="shared" si="45"/>
        <v>RES</v>
      </c>
      <c r="L532" s="2" t="str">
        <f t="shared" si="41"/>
        <v>02RESD0016</v>
      </c>
      <c r="M532" s="40" t="str">
        <f>INDEX(CODE!A:B,MATCH(L532,CODE!A:A,0),2)</f>
        <v>Separate - Res</v>
      </c>
    </row>
    <row r="533" spans="1:13">
      <c r="A533" s="36">
        <v>201701</v>
      </c>
      <c r="B533" s="37" t="s">
        <v>68</v>
      </c>
      <c r="C533" s="37" t="s">
        <v>186</v>
      </c>
      <c r="D533" s="37" t="s">
        <v>206</v>
      </c>
      <c r="E533" s="37">
        <v>-87011.9</v>
      </c>
      <c r="F533" s="37">
        <v>4750</v>
      </c>
      <c r="G533" s="37">
        <v>11648139</v>
      </c>
      <c r="H533" s="60">
        <f t="shared" si="42"/>
        <v>0</v>
      </c>
      <c r="I533" s="60">
        <f t="shared" si="43"/>
        <v>0</v>
      </c>
      <c r="J533" s="60">
        <f t="shared" si="44"/>
        <v>0</v>
      </c>
      <c r="K533" s="1" t="str">
        <f t="shared" si="45"/>
        <v>RES</v>
      </c>
      <c r="L533" s="2" t="str">
        <f t="shared" si="41"/>
        <v>02RESD0017</v>
      </c>
      <c r="M533" s="40" t="str">
        <f>INDEX(CODE!A:B,MATCH(L533,CODE!A:A,0),2)</f>
        <v>Separate - Res</v>
      </c>
    </row>
    <row r="534" spans="1:13">
      <c r="A534" s="36">
        <v>201701</v>
      </c>
      <c r="B534" s="37" t="s">
        <v>68</v>
      </c>
      <c r="C534" s="37" t="s">
        <v>186</v>
      </c>
      <c r="D534" s="37" t="s">
        <v>207</v>
      </c>
      <c r="E534" s="37">
        <v>-2027.94</v>
      </c>
      <c r="F534" s="37">
        <v>84</v>
      </c>
      <c r="G534" s="37">
        <v>271475</v>
      </c>
      <c r="H534" s="60">
        <f t="shared" si="42"/>
        <v>0</v>
      </c>
      <c r="I534" s="60">
        <f t="shared" si="43"/>
        <v>0</v>
      </c>
      <c r="J534" s="60">
        <f t="shared" si="44"/>
        <v>0</v>
      </c>
      <c r="K534" s="1" t="str">
        <f t="shared" si="45"/>
        <v>RES</v>
      </c>
      <c r="L534" s="2" t="str">
        <f t="shared" si="41"/>
        <v>02RESD0018</v>
      </c>
      <c r="M534" s="40" t="str">
        <f>INDEX(CODE!A:B,MATCH(L534,CODE!A:A,0),2)</f>
        <v>Separate - Res</v>
      </c>
    </row>
    <row r="535" spans="1:13">
      <c r="A535" s="36">
        <v>201701</v>
      </c>
      <c r="B535" s="37" t="s">
        <v>68</v>
      </c>
      <c r="C535" s="37" t="s">
        <v>186</v>
      </c>
      <c r="D535" s="37" t="s">
        <v>208</v>
      </c>
      <c r="E535" s="37">
        <v>-309.37</v>
      </c>
      <c r="F535" s="37">
        <v>15</v>
      </c>
      <c r="G535" s="37">
        <v>41416</v>
      </c>
      <c r="H535" s="60">
        <f t="shared" si="42"/>
        <v>0</v>
      </c>
      <c r="I535" s="60">
        <f t="shared" si="43"/>
        <v>0</v>
      </c>
      <c r="J535" s="60">
        <f t="shared" si="44"/>
        <v>0</v>
      </c>
      <c r="K535" s="1" t="str">
        <f t="shared" si="45"/>
        <v>RES</v>
      </c>
      <c r="L535" s="2" t="str">
        <f t="shared" si="41"/>
        <v>02RESD018X</v>
      </c>
      <c r="M535" s="40" t="str">
        <f>INDEX(CODE!A:B,MATCH(L535,CODE!A:A,0),2)</f>
        <v>Separate - Res</v>
      </c>
    </row>
    <row r="536" spans="1:13">
      <c r="A536" s="36">
        <v>201701</v>
      </c>
      <c r="B536" s="37" t="s">
        <v>68</v>
      </c>
      <c r="C536" s="37" t="s">
        <v>186</v>
      </c>
      <c r="D536" s="37" t="s">
        <v>209</v>
      </c>
      <c r="E536" s="37">
        <v>-20537.43</v>
      </c>
      <c r="F536" s="37">
        <v>3434</v>
      </c>
      <c r="G536" s="37">
        <v>2744603</v>
      </c>
      <c r="H536" s="60">
        <f t="shared" si="42"/>
        <v>0</v>
      </c>
      <c r="I536" s="60">
        <f t="shared" si="43"/>
        <v>0</v>
      </c>
      <c r="J536" s="60">
        <f t="shared" si="44"/>
        <v>0</v>
      </c>
      <c r="K536" s="1" t="str">
        <f t="shared" si="45"/>
        <v>RES</v>
      </c>
      <c r="L536" s="2" t="str">
        <f t="shared" si="41"/>
        <v>02RGNSB024</v>
      </c>
      <c r="M536" s="40" t="str">
        <f>INDEX(CODE!A:B,MATCH(L536,CODE!A:A,0),2)</f>
        <v>Separate - Small GS</v>
      </c>
    </row>
    <row r="537" spans="1:13">
      <c r="A537" s="36">
        <v>201701</v>
      </c>
      <c r="B537" s="37" t="s">
        <v>68</v>
      </c>
      <c r="C537" s="37" t="s">
        <v>186</v>
      </c>
      <c r="D537" s="37" t="s">
        <v>193</v>
      </c>
      <c r="E537" s="37">
        <v>306869.15999999997</v>
      </c>
      <c r="F537" s="37">
        <v>0</v>
      </c>
      <c r="G537" s="37">
        <v>0</v>
      </c>
      <c r="H537" s="60">
        <f t="shared" si="42"/>
        <v>0</v>
      </c>
      <c r="I537" s="60">
        <f t="shared" si="43"/>
        <v>0</v>
      </c>
      <c r="J537" s="60">
        <f t="shared" si="44"/>
        <v>0</v>
      </c>
      <c r="K537" s="1" t="str">
        <f t="shared" si="45"/>
        <v>RES</v>
      </c>
      <c r="L537" s="2" t="str">
        <f t="shared" si="41"/>
        <v>BPA BALANC</v>
      </c>
      <c r="M537" s="40" t="str">
        <f>INDEX(CODE!A:B,MATCH(L537,CODE!A:A,0),2)</f>
        <v>NOT USED</v>
      </c>
    </row>
    <row r="538" spans="1:13">
      <c r="A538" s="36">
        <v>201701</v>
      </c>
      <c r="B538" s="37" t="s">
        <v>68</v>
      </c>
      <c r="C538" s="37" t="s">
        <v>186</v>
      </c>
      <c r="D538" s="37" t="s">
        <v>194</v>
      </c>
      <c r="F538" s="37">
        <v>0</v>
      </c>
      <c r="H538" s="60">
        <f t="shared" si="42"/>
        <v>0</v>
      </c>
      <c r="I538" s="60">
        <f t="shared" si="43"/>
        <v>0</v>
      </c>
      <c r="J538" s="60">
        <f t="shared" si="44"/>
        <v>0</v>
      </c>
      <c r="K538" s="1" t="str">
        <f t="shared" si="45"/>
        <v>RES</v>
      </c>
      <c r="L538" s="2" t="str">
        <f t="shared" si="41"/>
        <v>CUSTOMER C</v>
      </c>
      <c r="M538" s="40" t="str">
        <f>INDEX(CODE!A:B,MATCH(L538,CODE!A:A,0),2)</f>
        <v>NOT USED</v>
      </c>
    </row>
    <row r="539" spans="1:13">
      <c r="A539" s="36">
        <v>201701</v>
      </c>
      <c r="B539" s="37" t="s">
        <v>68</v>
      </c>
      <c r="C539" s="37" t="s">
        <v>195</v>
      </c>
      <c r="D539" s="37" t="s">
        <v>100</v>
      </c>
      <c r="E539" s="37">
        <v>-0.14000000000000001</v>
      </c>
      <c r="G539" s="37">
        <v>0</v>
      </c>
      <c r="H539" s="60">
        <f t="shared" si="42"/>
        <v>-0.14000000000000001</v>
      </c>
      <c r="I539" s="60">
        <f t="shared" si="43"/>
        <v>0</v>
      </c>
      <c r="J539" s="60">
        <f t="shared" si="44"/>
        <v>0</v>
      </c>
      <c r="K539" s="1" t="str">
        <f t="shared" si="45"/>
        <v>RES</v>
      </c>
      <c r="L539" s="2" t="str">
        <f t="shared" si="41"/>
        <v>02BLSKY01R</v>
      </c>
      <c r="M539" s="40" t="str">
        <f>INDEX(CODE!A:B,MATCH(L539,CODE!A:A,0),2)</f>
        <v>NOT USED</v>
      </c>
    </row>
    <row r="540" spans="1:13">
      <c r="A540" s="36">
        <v>201701</v>
      </c>
      <c r="B540" s="37" t="s">
        <v>68</v>
      </c>
      <c r="C540" s="37" t="s">
        <v>195</v>
      </c>
      <c r="D540" s="37" t="s">
        <v>82</v>
      </c>
      <c r="E540" s="37">
        <v>154.22999999999999</v>
      </c>
      <c r="G540" s="37">
        <v>0</v>
      </c>
      <c r="H540" s="60">
        <f t="shared" si="42"/>
        <v>154.22999999999999</v>
      </c>
      <c r="I540" s="60">
        <f t="shared" si="43"/>
        <v>0</v>
      </c>
      <c r="J540" s="60">
        <f t="shared" si="44"/>
        <v>0</v>
      </c>
      <c r="K540" s="1" t="str">
        <f t="shared" si="45"/>
        <v>RES</v>
      </c>
      <c r="L540" s="2" t="str">
        <f t="shared" si="41"/>
        <v>02LNX00109</v>
      </c>
      <c r="M540" s="40" t="str">
        <f>INDEX(CODE!A:B,MATCH(L540,CODE!A:A,0),2)</f>
        <v>NOT USED</v>
      </c>
    </row>
    <row r="541" spans="1:13">
      <c r="A541" s="36">
        <v>201701</v>
      </c>
      <c r="B541" s="37" t="s">
        <v>68</v>
      </c>
      <c r="C541" s="37" t="s">
        <v>195</v>
      </c>
      <c r="D541" s="37" t="s">
        <v>48</v>
      </c>
      <c r="E541" s="37">
        <v>188588.83</v>
      </c>
      <c r="F541" s="37">
        <v>590</v>
      </c>
      <c r="G541" s="37">
        <v>1832555</v>
      </c>
      <c r="H541" s="60">
        <f t="shared" si="42"/>
        <v>188588.83</v>
      </c>
      <c r="I541" s="60">
        <f t="shared" si="43"/>
        <v>590</v>
      </c>
      <c r="J541" s="60">
        <f t="shared" si="44"/>
        <v>1832555</v>
      </c>
      <c r="K541" s="1" t="str">
        <f t="shared" si="45"/>
        <v>RES</v>
      </c>
      <c r="L541" s="2" t="str">
        <f t="shared" si="41"/>
        <v>02NETMT135</v>
      </c>
      <c r="M541" s="40" t="str">
        <f>INDEX(CODE!A:B,MATCH(L541,CODE!A:A,0),2)</f>
        <v>Separate - Res</v>
      </c>
    </row>
    <row r="542" spans="1:13">
      <c r="A542" s="36">
        <v>201701</v>
      </c>
      <c r="B542" s="37" t="s">
        <v>68</v>
      </c>
      <c r="C542" s="37" t="s">
        <v>195</v>
      </c>
      <c r="D542" s="37" t="s">
        <v>49</v>
      </c>
      <c r="E542" s="37">
        <v>12868.2</v>
      </c>
      <c r="F542" s="37">
        <v>1074</v>
      </c>
      <c r="G542" s="37">
        <v>83442</v>
      </c>
      <c r="H542" s="60">
        <f t="shared" si="42"/>
        <v>12868.2</v>
      </c>
      <c r="I542" s="60">
        <f t="shared" si="43"/>
        <v>1074</v>
      </c>
      <c r="J542" s="60">
        <f t="shared" si="44"/>
        <v>83442</v>
      </c>
      <c r="K542" s="1" t="str">
        <f t="shared" si="45"/>
        <v>RES</v>
      </c>
      <c r="L542" s="2" t="str">
        <f t="shared" si="41"/>
        <v>02OALTB15R</v>
      </c>
      <c r="M542" s="40" t="str">
        <f>INDEX(CODE!A:B,MATCH(L542,CODE!A:A,0),2)</f>
        <v>NOT USED</v>
      </c>
    </row>
    <row r="543" spans="1:13">
      <c r="A543" s="36">
        <v>201701</v>
      </c>
      <c r="B543" s="37" t="s">
        <v>68</v>
      </c>
      <c r="C543" s="37" t="s">
        <v>195</v>
      </c>
      <c r="D543" s="37" t="s">
        <v>69</v>
      </c>
      <c r="E543" s="37">
        <v>23951231.27</v>
      </c>
      <c r="F543" s="37">
        <v>101576</v>
      </c>
      <c r="G543" s="37">
        <v>237435722</v>
      </c>
      <c r="H543" s="60">
        <f t="shared" si="42"/>
        <v>23951231.27</v>
      </c>
      <c r="I543" s="60">
        <f t="shared" si="43"/>
        <v>101576</v>
      </c>
      <c r="J543" s="60">
        <f t="shared" si="44"/>
        <v>237435722</v>
      </c>
      <c r="K543" s="1" t="str">
        <f t="shared" si="45"/>
        <v>RES</v>
      </c>
      <c r="L543" s="2" t="str">
        <f t="shared" si="41"/>
        <v>02RESD0016</v>
      </c>
      <c r="M543" s="40" t="str">
        <f>INDEX(CODE!A:B,MATCH(L543,CODE!A:A,0),2)</f>
        <v>Separate - Res</v>
      </c>
    </row>
    <row r="544" spans="1:13">
      <c r="A544" s="36">
        <v>201701</v>
      </c>
      <c r="B544" s="37" t="s">
        <v>68</v>
      </c>
      <c r="C544" s="37" t="s">
        <v>195</v>
      </c>
      <c r="D544" s="37" t="s">
        <v>70</v>
      </c>
      <c r="E544" s="37">
        <v>1177664.6299999999</v>
      </c>
      <c r="F544" s="37">
        <v>4750</v>
      </c>
      <c r="G544" s="37">
        <v>11648139</v>
      </c>
      <c r="H544" s="60">
        <f t="shared" si="42"/>
        <v>1177664.6299999999</v>
      </c>
      <c r="I544" s="60">
        <f t="shared" si="43"/>
        <v>4750</v>
      </c>
      <c r="J544" s="60">
        <f t="shared" si="44"/>
        <v>11648139</v>
      </c>
      <c r="K544" s="1" t="str">
        <f t="shared" si="45"/>
        <v>RES</v>
      </c>
      <c r="L544" s="2" t="str">
        <f t="shared" si="41"/>
        <v>02RESD0017</v>
      </c>
      <c r="M544" s="40" t="str">
        <f>INDEX(CODE!A:B,MATCH(L544,CODE!A:A,0),2)</f>
        <v>Separate - Res</v>
      </c>
    </row>
    <row r="545" spans="1:13">
      <c r="A545" s="36">
        <v>201701</v>
      </c>
      <c r="B545" s="37" t="s">
        <v>68</v>
      </c>
      <c r="C545" s="37" t="s">
        <v>195</v>
      </c>
      <c r="D545" s="37" t="s">
        <v>71</v>
      </c>
      <c r="E545" s="37">
        <v>28693.119999999999</v>
      </c>
      <c r="F545" s="37">
        <v>84</v>
      </c>
      <c r="G545" s="37">
        <v>271475</v>
      </c>
      <c r="H545" s="60">
        <f t="shared" si="42"/>
        <v>28693.119999999999</v>
      </c>
      <c r="I545" s="60">
        <f t="shared" si="43"/>
        <v>84</v>
      </c>
      <c r="J545" s="60">
        <f t="shared" si="44"/>
        <v>271475</v>
      </c>
      <c r="K545" s="1" t="str">
        <f t="shared" si="45"/>
        <v>RES</v>
      </c>
      <c r="L545" s="2" t="str">
        <f t="shared" si="41"/>
        <v>02RESD0018</v>
      </c>
      <c r="M545" s="40" t="str">
        <f>INDEX(CODE!A:B,MATCH(L545,CODE!A:A,0),2)</f>
        <v>Separate - Res</v>
      </c>
    </row>
    <row r="546" spans="1:13">
      <c r="A546" s="36">
        <v>201701</v>
      </c>
      <c r="B546" s="37" t="s">
        <v>68</v>
      </c>
      <c r="C546" s="37" t="s">
        <v>195</v>
      </c>
      <c r="D546" s="37" t="s">
        <v>72</v>
      </c>
      <c r="E546" s="37">
        <v>4342.6000000000004</v>
      </c>
      <c r="F546" s="37">
        <v>15</v>
      </c>
      <c r="G546" s="37">
        <v>41416</v>
      </c>
      <c r="H546" s="60">
        <f t="shared" si="42"/>
        <v>4342.6000000000004</v>
      </c>
      <c r="I546" s="60">
        <f t="shared" si="43"/>
        <v>15</v>
      </c>
      <c r="J546" s="60">
        <f t="shared" si="44"/>
        <v>41416</v>
      </c>
      <c r="K546" s="1" t="str">
        <f t="shared" si="45"/>
        <v>RES</v>
      </c>
      <c r="L546" s="2" t="str">
        <f t="shared" si="41"/>
        <v>02RESD018X</v>
      </c>
      <c r="M546" s="40" t="str">
        <f>INDEX(CODE!A:B,MATCH(L546,CODE!A:A,0),2)</f>
        <v>Separate - Res</v>
      </c>
    </row>
    <row r="547" spans="1:13">
      <c r="A547" s="36">
        <v>201701</v>
      </c>
      <c r="B547" s="37" t="s">
        <v>68</v>
      </c>
      <c r="C547" s="37" t="s">
        <v>195</v>
      </c>
      <c r="D547" s="37" t="s">
        <v>50</v>
      </c>
      <c r="E547" s="37">
        <v>311334.39</v>
      </c>
      <c r="F547" s="37">
        <v>3434</v>
      </c>
      <c r="G547" s="37">
        <v>2905169</v>
      </c>
      <c r="H547" s="60">
        <f t="shared" si="42"/>
        <v>311334.39</v>
      </c>
      <c r="I547" s="60">
        <f t="shared" si="43"/>
        <v>3434</v>
      </c>
      <c r="J547" s="60">
        <f t="shared" si="44"/>
        <v>2905169</v>
      </c>
      <c r="K547" s="1" t="str">
        <f t="shared" si="45"/>
        <v>RES</v>
      </c>
      <c r="L547" s="2" t="str">
        <f t="shared" si="41"/>
        <v>02RGNSB024</v>
      </c>
      <c r="M547" s="40" t="str">
        <f>INDEX(CODE!A:B,MATCH(L547,CODE!A:A,0),2)</f>
        <v>Separate - Small GS</v>
      </c>
    </row>
    <row r="548" spans="1:13">
      <c r="A548" s="36">
        <v>201701</v>
      </c>
      <c r="B548" s="37" t="s">
        <v>68</v>
      </c>
      <c r="C548" s="37" t="s">
        <v>195</v>
      </c>
      <c r="D548" s="37" t="s">
        <v>101</v>
      </c>
      <c r="E548" s="37">
        <v>655217.61</v>
      </c>
      <c r="F548" s="37">
        <v>0</v>
      </c>
      <c r="G548" s="37">
        <v>0</v>
      </c>
      <c r="H548" s="60">
        <f t="shared" si="42"/>
        <v>655217.61</v>
      </c>
      <c r="I548" s="60">
        <f t="shared" si="43"/>
        <v>0</v>
      </c>
      <c r="J548" s="60">
        <f t="shared" si="44"/>
        <v>0</v>
      </c>
      <c r="K548" s="1" t="str">
        <f t="shared" si="45"/>
        <v>RES</v>
      </c>
      <c r="L548" s="2" t="str">
        <f t="shared" si="41"/>
        <v>301170-DSM</v>
      </c>
      <c r="M548" s="40" t="str">
        <f>INDEX(CODE!A:B,MATCH(L548,CODE!A:A,0),2)</f>
        <v>NOT USED</v>
      </c>
    </row>
    <row r="549" spans="1:13">
      <c r="A549" s="36">
        <v>201701</v>
      </c>
      <c r="B549" s="37" t="s">
        <v>68</v>
      </c>
      <c r="C549" s="37" t="s">
        <v>195</v>
      </c>
      <c r="D549" s="37" t="s">
        <v>102</v>
      </c>
      <c r="E549" s="37">
        <v>4258.99</v>
      </c>
      <c r="F549" s="37">
        <v>0</v>
      </c>
      <c r="G549" s="37">
        <v>0</v>
      </c>
      <c r="H549" s="60">
        <f t="shared" si="42"/>
        <v>4258.99</v>
      </c>
      <c r="I549" s="60">
        <f t="shared" si="43"/>
        <v>0</v>
      </c>
      <c r="J549" s="60">
        <f t="shared" si="44"/>
        <v>0</v>
      </c>
      <c r="K549" s="1" t="str">
        <f t="shared" si="45"/>
        <v>RES</v>
      </c>
      <c r="L549" s="2" t="str">
        <f t="shared" si="41"/>
        <v>301180-BLU</v>
      </c>
      <c r="M549" s="40" t="str">
        <f>INDEX(CODE!A:B,MATCH(L549,CODE!A:A,0),2)</f>
        <v>NOT USED</v>
      </c>
    </row>
    <row r="550" spans="1:13">
      <c r="A550" s="36">
        <v>201701</v>
      </c>
      <c r="B550" s="37" t="s">
        <v>68</v>
      </c>
      <c r="C550" s="37" t="s">
        <v>195</v>
      </c>
      <c r="D550" s="37" t="s">
        <v>90</v>
      </c>
      <c r="F550" s="37">
        <v>0</v>
      </c>
      <c r="H550" s="60">
        <f t="shared" si="42"/>
        <v>0</v>
      </c>
      <c r="I550" s="60">
        <f t="shared" si="43"/>
        <v>0</v>
      </c>
      <c r="J550" s="60">
        <f t="shared" si="44"/>
        <v>0</v>
      </c>
      <c r="K550" s="1" t="str">
        <f t="shared" si="45"/>
        <v>RES</v>
      </c>
      <c r="L550" s="2" t="str">
        <f t="shared" si="41"/>
        <v>CUSTOMER C</v>
      </c>
      <c r="M550" s="40" t="str">
        <f>INDEX(CODE!A:B,MATCH(L550,CODE!A:A,0),2)</f>
        <v>NOT USED</v>
      </c>
    </row>
    <row r="551" spans="1:13">
      <c r="A551" s="36">
        <v>201701</v>
      </c>
      <c r="B551" s="37" t="s">
        <v>68</v>
      </c>
      <c r="C551" s="37" t="s">
        <v>195</v>
      </c>
      <c r="D551" s="37" t="s">
        <v>92</v>
      </c>
      <c r="E551" s="37">
        <v>-1073631.28</v>
      </c>
      <c r="F551" s="37">
        <v>0</v>
      </c>
      <c r="G551" s="37">
        <v>0</v>
      </c>
      <c r="H551" s="60">
        <f t="shared" si="42"/>
        <v>-1073631.28</v>
      </c>
      <c r="I551" s="60">
        <f t="shared" si="43"/>
        <v>0</v>
      </c>
      <c r="J551" s="60">
        <f t="shared" si="44"/>
        <v>0</v>
      </c>
      <c r="K551" s="1" t="str">
        <f t="shared" si="45"/>
        <v>RES</v>
      </c>
      <c r="L551" s="2" t="str">
        <f t="shared" si="41"/>
        <v>REVENUE_AC</v>
      </c>
      <c r="M551" s="40" t="str">
        <f>INDEX(CODE!A:B,MATCH(L551,CODE!A:A,0),2)</f>
        <v>NOT USED</v>
      </c>
    </row>
    <row r="552" spans="1:13">
      <c r="A552" s="36">
        <v>201701</v>
      </c>
      <c r="B552" s="37" t="s">
        <v>68</v>
      </c>
      <c r="C552" s="37" t="s">
        <v>195</v>
      </c>
      <c r="D552" s="37" t="s">
        <v>104</v>
      </c>
      <c r="E552" s="37">
        <v>114898.99</v>
      </c>
      <c r="F552" s="37">
        <v>0</v>
      </c>
      <c r="G552" s="37">
        <v>0</v>
      </c>
      <c r="H552" s="60">
        <f t="shared" si="42"/>
        <v>114898.99</v>
      </c>
      <c r="I552" s="60">
        <f t="shared" si="43"/>
        <v>0</v>
      </c>
      <c r="J552" s="60">
        <f t="shared" si="44"/>
        <v>0</v>
      </c>
      <c r="K552" s="1" t="str">
        <f t="shared" si="45"/>
        <v>RES</v>
      </c>
      <c r="L552" s="2" t="str">
        <f t="shared" si="41"/>
        <v>REVENUE AD</v>
      </c>
      <c r="M552" s="40" t="str">
        <f>INDEX(CODE!A:B,MATCH(L552,CODE!A:A,0),2)</f>
        <v>NOT USED</v>
      </c>
    </row>
    <row r="553" spans="1:13">
      <c r="A553" s="36">
        <v>201701</v>
      </c>
      <c r="B553" s="37" t="s">
        <v>68</v>
      </c>
      <c r="C553" s="37" t="s">
        <v>196</v>
      </c>
      <c r="D553" s="37" t="s">
        <v>210</v>
      </c>
      <c r="E553" s="37">
        <v>-3000</v>
      </c>
      <c r="F553" s="37">
        <v>0</v>
      </c>
      <c r="G553" s="37">
        <v>0</v>
      </c>
      <c r="H553" s="60">
        <f t="shared" si="42"/>
        <v>0</v>
      </c>
      <c r="I553" s="60">
        <f t="shared" si="43"/>
        <v>0</v>
      </c>
      <c r="J553" s="60">
        <f t="shared" si="44"/>
        <v>0</v>
      </c>
      <c r="K553" s="1" t="str">
        <f t="shared" si="45"/>
        <v>RES</v>
      </c>
      <c r="L553" s="2" t="str">
        <f t="shared" si="41"/>
        <v>301119 - U</v>
      </c>
      <c r="M553" s="40" t="str">
        <f>INDEX(CODE!A:B,MATCH(L553,CODE!A:A,0),2)</f>
        <v>NOT USED</v>
      </c>
    </row>
    <row r="554" spans="1:13">
      <c r="A554" s="36">
        <v>201701</v>
      </c>
      <c r="B554" s="37" t="s">
        <v>68</v>
      </c>
      <c r="C554" s="37" t="s">
        <v>196</v>
      </c>
      <c r="D554" s="37" t="s">
        <v>197</v>
      </c>
      <c r="E554" s="37">
        <v>-642000</v>
      </c>
      <c r="F554" s="37">
        <v>0</v>
      </c>
      <c r="G554" s="37">
        <v>-10308000</v>
      </c>
      <c r="H554" s="60">
        <f t="shared" si="42"/>
        <v>0</v>
      </c>
      <c r="I554" s="60">
        <f t="shared" si="43"/>
        <v>0</v>
      </c>
      <c r="J554" s="60">
        <f t="shared" si="44"/>
        <v>0</v>
      </c>
      <c r="K554" s="1" t="str">
        <f t="shared" si="45"/>
        <v>RES</v>
      </c>
      <c r="L554" s="2" t="str">
        <f t="shared" si="41"/>
        <v>UNBILLED R</v>
      </c>
      <c r="M554" s="40" t="str">
        <f>INDEX(CODE!A:B,MATCH(L554,CODE!A:A,0),2)</f>
        <v>NOT USED</v>
      </c>
    </row>
    <row r="555" spans="1:13">
      <c r="A555" s="36">
        <v>201702</v>
      </c>
      <c r="B555" s="37" t="s">
        <v>51</v>
      </c>
      <c r="C555" s="37" t="s">
        <v>186</v>
      </c>
      <c r="D555" s="37" t="s">
        <v>187</v>
      </c>
      <c r="E555" s="37">
        <v>-19422.990000000002</v>
      </c>
      <c r="F555" s="37">
        <v>1471</v>
      </c>
      <c r="G555" s="37">
        <v>2600137</v>
      </c>
      <c r="H555" s="60">
        <f t="shared" si="42"/>
        <v>0</v>
      </c>
      <c r="I555" s="60">
        <f t="shared" si="43"/>
        <v>0</v>
      </c>
      <c r="J555" s="60">
        <f t="shared" si="44"/>
        <v>0</v>
      </c>
      <c r="K555" s="1" t="str">
        <f t="shared" si="45"/>
        <v>COM</v>
      </c>
      <c r="L555" s="2" t="str">
        <f t="shared" si="41"/>
        <v>02GNSB0024</v>
      </c>
      <c r="M555" s="40" t="str">
        <f>INDEX(CODE!A:B,MATCH(L555,CODE!A:A,0),2)</f>
        <v>Separate - Small GS</v>
      </c>
    </row>
    <row r="556" spans="1:13">
      <c r="A556" s="36">
        <v>201702</v>
      </c>
      <c r="B556" s="37" t="s">
        <v>51</v>
      </c>
      <c r="C556" s="37" t="s">
        <v>186</v>
      </c>
      <c r="D556" s="37" t="s">
        <v>188</v>
      </c>
      <c r="E556" s="37">
        <v>-0.54</v>
      </c>
      <c r="F556" s="37">
        <v>1</v>
      </c>
      <c r="G556" s="37">
        <v>72</v>
      </c>
      <c r="H556" s="60">
        <f t="shared" si="42"/>
        <v>0</v>
      </c>
      <c r="I556" s="60">
        <f t="shared" si="43"/>
        <v>0</v>
      </c>
      <c r="J556" s="60">
        <f t="shared" si="44"/>
        <v>0</v>
      </c>
      <c r="K556" s="1" t="str">
        <f t="shared" si="45"/>
        <v>COM</v>
      </c>
      <c r="L556" s="2" t="str">
        <f t="shared" si="41"/>
        <v>02GNSB024F</v>
      </c>
      <c r="M556" s="40" t="str">
        <f>INDEX(CODE!A:B,MATCH(L556,CODE!A:A,0),2)</f>
        <v>Separate - Small GS</v>
      </c>
    </row>
    <row r="557" spans="1:13">
      <c r="A557" s="36">
        <v>201702</v>
      </c>
      <c r="B557" s="37" t="s">
        <v>51</v>
      </c>
      <c r="C557" s="37" t="s">
        <v>186</v>
      </c>
      <c r="D557" s="37" t="s">
        <v>189</v>
      </c>
      <c r="E557" s="37">
        <v>-69.930000000000007</v>
      </c>
      <c r="F557" s="37">
        <v>78</v>
      </c>
      <c r="G557" s="37">
        <v>9360</v>
      </c>
      <c r="H557" s="60">
        <f t="shared" si="42"/>
        <v>0</v>
      </c>
      <c r="I557" s="60">
        <f t="shared" si="43"/>
        <v>0</v>
      </c>
      <c r="J557" s="60">
        <f t="shared" si="44"/>
        <v>0</v>
      </c>
      <c r="K557" s="1" t="str">
        <f t="shared" si="45"/>
        <v>COM</v>
      </c>
      <c r="L557" s="2" t="str">
        <f t="shared" si="41"/>
        <v>02GNSB24FP</v>
      </c>
      <c r="M557" s="40" t="str">
        <f>INDEX(CODE!A:B,MATCH(L557,CODE!A:A,0),2)</f>
        <v>Separate - Small GS</v>
      </c>
    </row>
    <row r="558" spans="1:13">
      <c r="A558" s="36">
        <v>201702</v>
      </c>
      <c r="B558" s="37" t="s">
        <v>51</v>
      </c>
      <c r="C558" s="37" t="s">
        <v>186</v>
      </c>
      <c r="D558" s="37" t="s">
        <v>190</v>
      </c>
      <c r="E558" s="37">
        <v>-42225.16</v>
      </c>
      <c r="F558" s="37">
        <v>106</v>
      </c>
      <c r="G558" s="37">
        <v>5652632</v>
      </c>
      <c r="H558" s="60">
        <f t="shared" si="42"/>
        <v>0</v>
      </c>
      <c r="I558" s="60">
        <f t="shared" si="43"/>
        <v>0</v>
      </c>
      <c r="J558" s="60">
        <f t="shared" si="44"/>
        <v>0</v>
      </c>
      <c r="K558" s="1" t="str">
        <f t="shared" si="45"/>
        <v>COM</v>
      </c>
      <c r="L558" s="2" t="str">
        <f t="shared" si="41"/>
        <v>02LGSB0036</v>
      </c>
      <c r="M558" s="40" t="str">
        <f>INDEX(CODE!A:B,MATCH(L558,CODE!A:A,0),2)</f>
        <v>Separate - Large GS</v>
      </c>
    </row>
    <row r="559" spans="1:13">
      <c r="A559" s="36">
        <v>201702</v>
      </c>
      <c r="B559" s="37" t="s">
        <v>51</v>
      </c>
      <c r="C559" s="37" t="s">
        <v>186</v>
      </c>
      <c r="D559" s="37" t="s">
        <v>191</v>
      </c>
      <c r="E559" s="37">
        <v>-342.74</v>
      </c>
      <c r="F559" s="37">
        <v>22</v>
      </c>
      <c r="G559" s="37">
        <v>45881</v>
      </c>
      <c r="H559" s="60">
        <f t="shared" si="42"/>
        <v>0</v>
      </c>
      <c r="I559" s="60">
        <f t="shared" si="43"/>
        <v>0</v>
      </c>
      <c r="J559" s="60">
        <f t="shared" si="44"/>
        <v>0</v>
      </c>
      <c r="K559" s="1" t="str">
        <f t="shared" si="45"/>
        <v>COM</v>
      </c>
      <c r="L559" s="2" t="str">
        <f t="shared" si="41"/>
        <v>02NMB24135</v>
      </c>
      <c r="M559" s="40" t="str">
        <f>INDEX(CODE!A:B,MATCH(L559,CODE!A:A,0),2)</f>
        <v>Separate - Small GS</v>
      </c>
    </row>
    <row r="560" spans="1:13">
      <c r="A560" s="36">
        <v>201702</v>
      </c>
      <c r="B560" s="37" t="s">
        <v>51</v>
      </c>
      <c r="C560" s="37" t="s">
        <v>186</v>
      </c>
      <c r="D560" s="37" t="s">
        <v>192</v>
      </c>
      <c r="E560" s="37">
        <v>-326.36</v>
      </c>
      <c r="G560" s="37">
        <v>43592</v>
      </c>
      <c r="H560" s="60">
        <f t="shared" si="42"/>
        <v>0</v>
      </c>
      <c r="I560" s="60">
        <f t="shared" si="43"/>
        <v>0</v>
      </c>
      <c r="J560" s="60">
        <f t="shared" si="44"/>
        <v>0</v>
      </c>
      <c r="K560" s="1" t="str">
        <f t="shared" si="45"/>
        <v>COM</v>
      </c>
      <c r="L560" s="2" t="str">
        <f t="shared" si="41"/>
        <v>02OALTB15N</v>
      </c>
      <c r="M560" s="40" t="str">
        <f>INDEX(CODE!A:B,MATCH(L560,CODE!A:A,0),2)</f>
        <v>NOT USED</v>
      </c>
    </row>
    <row r="561" spans="1:13">
      <c r="A561" s="36">
        <v>201702</v>
      </c>
      <c r="B561" s="37" t="s">
        <v>51</v>
      </c>
      <c r="C561" s="37" t="s">
        <v>186</v>
      </c>
      <c r="D561" s="37" t="s">
        <v>193</v>
      </c>
      <c r="E561" s="37">
        <v>7496.59</v>
      </c>
      <c r="F561" s="37">
        <v>0</v>
      </c>
      <c r="G561" s="37">
        <v>0</v>
      </c>
      <c r="H561" s="60">
        <f t="shared" si="42"/>
        <v>0</v>
      </c>
      <c r="I561" s="60">
        <f t="shared" si="43"/>
        <v>0</v>
      </c>
      <c r="J561" s="60">
        <f t="shared" si="44"/>
        <v>0</v>
      </c>
      <c r="K561" s="1" t="str">
        <f t="shared" si="45"/>
        <v>COM</v>
      </c>
      <c r="L561" s="2" t="str">
        <f t="shared" si="41"/>
        <v>BPA BALANC</v>
      </c>
      <c r="M561" s="40" t="str">
        <f>INDEX(CODE!A:B,MATCH(L561,CODE!A:A,0),2)</f>
        <v>NOT USED</v>
      </c>
    </row>
    <row r="562" spans="1:13">
      <c r="A562" s="36">
        <v>201702</v>
      </c>
      <c r="B562" s="37" t="s">
        <v>51</v>
      </c>
      <c r="C562" s="37" t="s">
        <v>186</v>
      </c>
      <c r="D562" s="37" t="s">
        <v>194</v>
      </c>
      <c r="F562" s="37">
        <v>0</v>
      </c>
      <c r="H562" s="60">
        <f t="shared" si="42"/>
        <v>0</v>
      </c>
      <c r="I562" s="60">
        <f t="shared" si="43"/>
        <v>0</v>
      </c>
      <c r="J562" s="60">
        <f t="shared" si="44"/>
        <v>0</v>
      </c>
      <c r="K562" s="1" t="str">
        <f t="shared" si="45"/>
        <v>COM</v>
      </c>
      <c r="L562" s="2" t="str">
        <f t="shared" si="41"/>
        <v>CUSTOMER C</v>
      </c>
      <c r="M562" s="40" t="str">
        <f>INDEX(CODE!A:B,MATCH(L562,CODE!A:A,0),2)</f>
        <v>NOT USED</v>
      </c>
    </row>
    <row r="563" spans="1:13">
      <c r="A563" s="36">
        <v>201702</v>
      </c>
      <c r="B563" s="37" t="s">
        <v>51</v>
      </c>
      <c r="C563" s="37" t="s">
        <v>195</v>
      </c>
      <c r="D563" s="37" t="s">
        <v>36</v>
      </c>
      <c r="E563" s="37">
        <v>254345.61</v>
      </c>
      <c r="F563" s="37">
        <v>1471</v>
      </c>
      <c r="G563" s="37">
        <v>2600137</v>
      </c>
      <c r="H563" s="60">
        <f t="shared" si="42"/>
        <v>254345.61</v>
      </c>
      <c r="I563" s="60">
        <f t="shared" si="43"/>
        <v>1471</v>
      </c>
      <c r="J563" s="60">
        <f t="shared" si="44"/>
        <v>2600137</v>
      </c>
      <c r="K563" s="1" t="str">
        <f t="shared" si="45"/>
        <v>COM</v>
      </c>
      <c r="L563" s="2" t="str">
        <f t="shared" si="41"/>
        <v>02GNSB0024</v>
      </c>
      <c r="M563" s="40" t="str">
        <f>INDEX(CODE!A:B,MATCH(L563,CODE!A:A,0),2)</f>
        <v>Separate - Small GS</v>
      </c>
    </row>
    <row r="564" spans="1:13">
      <c r="A564" s="36">
        <v>201702</v>
      </c>
      <c r="B564" s="37" t="s">
        <v>51</v>
      </c>
      <c r="C564" s="37" t="s">
        <v>195</v>
      </c>
      <c r="D564" s="37" t="s">
        <v>37</v>
      </c>
      <c r="E564" s="37">
        <v>1674.83</v>
      </c>
      <c r="F564" s="37">
        <v>6</v>
      </c>
      <c r="G564" s="37">
        <v>12857</v>
      </c>
      <c r="H564" s="60">
        <f t="shared" si="42"/>
        <v>1674.83</v>
      </c>
      <c r="I564" s="60">
        <f t="shared" si="43"/>
        <v>6</v>
      </c>
      <c r="J564" s="60">
        <f t="shared" si="44"/>
        <v>12857</v>
      </c>
      <c r="K564" s="1" t="str">
        <f t="shared" si="45"/>
        <v>COM</v>
      </c>
      <c r="L564" s="2" t="str">
        <f t="shared" si="41"/>
        <v>02GNSB024F</v>
      </c>
      <c r="M564" s="40" t="str">
        <f>INDEX(CODE!A:B,MATCH(L564,CODE!A:A,0),2)</f>
        <v>Separate - Small GS</v>
      </c>
    </row>
    <row r="565" spans="1:13">
      <c r="A565" s="36">
        <v>201702</v>
      </c>
      <c r="B565" s="37" t="s">
        <v>51</v>
      </c>
      <c r="C565" s="37" t="s">
        <v>195</v>
      </c>
      <c r="D565" s="37" t="s">
        <v>38</v>
      </c>
      <c r="E565" s="37">
        <v>1109.1400000000001</v>
      </c>
      <c r="F565" s="37">
        <v>78</v>
      </c>
      <c r="G565" s="37">
        <v>9360</v>
      </c>
      <c r="H565" s="60">
        <f t="shared" si="42"/>
        <v>1109.1400000000001</v>
      </c>
      <c r="I565" s="60">
        <f t="shared" si="43"/>
        <v>78</v>
      </c>
      <c r="J565" s="60">
        <f t="shared" si="44"/>
        <v>9360</v>
      </c>
      <c r="K565" s="1" t="str">
        <f t="shared" si="45"/>
        <v>COM</v>
      </c>
      <c r="L565" s="2" t="str">
        <f t="shared" si="41"/>
        <v>02GNSB24FP</v>
      </c>
      <c r="M565" s="40" t="str">
        <f>INDEX(CODE!A:B,MATCH(L565,CODE!A:A,0),2)</f>
        <v>Separate - Small GS</v>
      </c>
    </row>
    <row r="566" spans="1:13">
      <c r="A566" s="36">
        <v>201702</v>
      </c>
      <c r="B566" s="37" t="s">
        <v>51</v>
      </c>
      <c r="C566" s="37" t="s">
        <v>195</v>
      </c>
      <c r="D566" s="37" t="s">
        <v>52</v>
      </c>
      <c r="E566" s="37">
        <v>4133793.92</v>
      </c>
      <c r="F566" s="37">
        <v>13901</v>
      </c>
      <c r="G566" s="37">
        <v>44665583</v>
      </c>
      <c r="H566" s="60">
        <f t="shared" si="42"/>
        <v>4133793.92</v>
      </c>
      <c r="I566" s="60">
        <f t="shared" si="43"/>
        <v>13901</v>
      </c>
      <c r="J566" s="60">
        <f t="shared" si="44"/>
        <v>44665583</v>
      </c>
      <c r="K566" s="1" t="str">
        <f t="shared" si="45"/>
        <v>COM</v>
      </c>
      <c r="L566" s="2" t="str">
        <f t="shared" si="41"/>
        <v>02GNSV0024</v>
      </c>
      <c r="M566" s="40" t="str">
        <f>INDEX(CODE!A:B,MATCH(L566,CODE!A:A,0),2)</f>
        <v>Separate - Small GS</v>
      </c>
    </row>
    <row r="567" spans="1:13">
      <c r="A567" s="36">
        <v>201702</v>
      </c>
      <c r="B567" s="37" t="s">
        <v>51</v>
      </c>
      <c r="C567" s="37" t="s">
        <v>195</v>
      </c>
      <c r="D567" s="37" t="s">
        <v>53</v>
      </c>
      <c r="E567" s="37">
        <v>12597.47</v>
      </c>
      <c r="F567" s="37">
        <v>107</v>
      </c>
      <c r="G567" s="37">
        <v>89283</v>
      </c>
      <c r="H567" s="60">
        <f t="shared" si="42"/>
        <v>12597.47</v>
      </c>
      <c r="I567" s="60">
        <f t="shared" si="43"/>
        <v>107</v>
      </c>
      <c r="J567" s="60">
        <f t="shared" si="44"/>
        <v>89283</v>
      </c>
      <c r="K567" s="1" t="str">
        <f t="shared" si="45"/>
        <v>COM</v>
      </c>
      <c r="L567" s="2" t="str">
        <f t="shared" si="41"/>
        <v>02GNSV024F</v>
      </c>
      <c r="M567" s="40" t="str">
        <f>INDEX(CODE!A:B,MATCH(L567,CODE!A:A,0),2)</f>
        <v>Separate - Small GS</v>
      </c>
    </row>
    <row r="568" spans="1:13">
      <c r="A568" s="36">
        <v>201702</v>
      </c>
      <c r="B568" s="37" t="s">
        <v>51</v>
      </c>
      <c r="C568" s="37" t="s">
        <v>195</v>
      </c>
      <c r="D568" s="37" t="s">
        <v>39</v>
      </c>
      <c r="E568" s="37">
        <v>464881.6</v>
      </c>
      <c r="F568" s="37">
        <v>106</v>
      </c>
      <c r="G568" s="37">
        <v>5652632</v>
      </c>
      <c r="H568" s="60">
        <f t="shared" si="42"/>
        <v>464881.6</v>
      </c>
      <c r="I568" s="60">
        <f t="shared" si="43"/>
        <v>106</v>
      </c>
      <c r="J568" s="60">
        <f t="shared" si="44"/>
        <v>5652632</v>
      </c>
      <c r="K568" s="1" t="str">
        <f t="shared" si="45"/>
        <v>COM</v>
      </c>
      <c r="L568" s="2" t="str">
        <f t="shared" si="41"/>
        <v>02LGSB0036</v>
      </c>
      <c r="M568" s="40" t="str">
        <f>INDEX(CODE!A:B,MATCH(L568,CODE!A:A,0),2)</f>
        <v>Separate - Large GS</v>
      </c>
    </row>
    <row r="569" spans="1:13">
      <c r="A569" s="36">
        <v>201702</v>
      </c>
      <c r="B569" s="37" t="s">
        <v>51</v>
      </c>
      <c r="C569" s="37" t="s">
        <v>195</v>
      </c>
      <c r="D569" s="37" t="s">
        <v>54</v>
      </c>
      <c r="E569" s="37">
        <v>5332918.5199999996</v>
      </c>
      <c r="F569" s="37">
        <v>882</v>
      </c>
      <c r="G569" s="37">
        <v>66441773</v>
      </c>
      <c r="H569" s="60">
        <f t="shared" si="42"/>
        <v>5332918.5199999996</v>
      </c>
      <c r="I569" s="60">
        <f t="shared" si="43"/>
        <v>882</v>
      </c>
      <c r="J569" s="60">
        <f t="shared" si="44"/>
        <v>66441773</v>
      </c>
      <c r="K569" s="1" t="str">
        <f t="shared" si="45"/>
        <v>COM</v>
      </c>
      <c r="L569" s="2" t="str">
        <f t="shared" si="41"/>
        <v>02LGSV0036</v>
      </c>
      <c r="M569" s="40" t="str">
        <f>INDEX(CODE!A:B,MATCH(L569,CODE!A:A,0),2)</f>
        <v>Separate - Large GS</v>
      </c>
    </row>
    <row r="570" spans="1:13">
      <c r="A570" s="36">
        <v>201702</v>
      </c>
      <c r="B570" s="37" t="s">
        <v>51</v>
      </c>
      <c r="C570" s="37" t="s">
        <v>195</v>
      </c>
      <c r="D570" s="37" t="s">
        <v>55</v>
      </c>
      <c r="E570" s="37">
        <v>1019719.85</v>
      </c>
      <c r="F570" s="37">
        <v>36</v>
      </c>
      <c r="G570" s="37">
        <v>13650020</v>
      </c>
      <c r="H570" s="60">
        <f t="shared" si="42"/>
        <v>1019719.85</v>
      </c>
      <c r="I570" s="60">
        <f t="shared" si="43"/>
        <v>36</v>
      </c>
      <c r="J570" s="60">
        <f t="shared" si="44"/>
        <v>13650020</v>
      </c>
      <c r="K570" s="1" t="str">
        <f t="shared" si="45"/>
        <v>COM</v>
      </c>
      <c r="L570" s="2" t="str">
        <f t="shared" si="41"/>
        <v>02LGSV048T</v>
      </c>
      <c r="M570" s="40" t="str">
        <f>INDEX(CODE!A:B,MATCH(L570,CODE!A:A,0),2)</f>
        <v>NOT USED</v>
      </c>
    </row>
    <row r="571" spans="1:13">
      <c r="A571" s="36">
        <v>201702</v>
      </c>
      <c r="B571" s="37" t="s">
        <v>51</v>
      </c>
      <c r="C571" s="37" t="s">
        <v>195</v>
      </c>
      <c r="D571" s="37" t="s">
        <v>79</v>
      </c>
      <c r="E571" s="37">
        <v>3924.2</v>
      </c>
      <c r="G571" s="37">
        <v>0</v>
      </c>
      <c r="H571" s="60">
        <f t="shared" si="42"/>
        <v>3924.2</v>
      </c>
      <c r="I571" s="60">
        <f t="shared" si="43"/>
        <v>0</v>
      </c>
      <c r="J571" s="60">
        <f t="shared" si="44"/>
        <v>0</v>
      </c>
      <c r="K571" s="1" t="str">
        <f t="shared" si="45"/>
        <v>COM</v>
      </c>
      <c r="L571" s="2" t="str">
        <f t="shared" si="41"/>
        <v>02LNX00102</v>
      </c>
      <c r="M571" s="40" t="str">
        <f>INDEX(CODE!A:B,MATCH(L571,CODE!A:A,0),2)</f>
        <v>NOT USED</v>
      </c>
    </row>
    <row r="572" spans="1:13">
      <c r="A572" s="36">
        <v>201702</v>
      </c>
      <c r="B572" s="37" t="s">
        <v>51</v>
      </c>
      <c r="C572" s="37" t="s">
        <v>195</v>
      </c>
      <c r="D572" s="37" t="s">
        <v>81</v>
      </c>
      <c r="E572" s="37">
        <v>127.71</v>
      </c>
      <c r="G572" s="37">
        <v>0</v>
      </c>
      <c r="H572" s="60">
        <f t="shared" si="42"/>
        <v>127.71</v>
      </c>
      <c r="I572" s="60">
        <f t="shared" si="43"/>
        <v>0</v>
      </c>
      <c r="J572" s="60">
        <f t="shared" si="44"/>
        <v>0</v>
      </c>
      <c r="K572" s="1" t="str">
        <f t="shared" si="45"/>
        <v>COM</v>
      </c>
      <c r="L572" s="2" t="str">
        <f t="shared" si="41"/>
        <v>02LNX00105</v>
      </c>
      <c r="M572" s="40" t="str">
        <f>INDEX(CODE!A:B,MATCH(L572,CODE!A:A,0),2)</f>
        <v>NOT USED</v>
      </c>
    </row>
    <row r="573" spans="1:13">
      <c r="A573" s="36">
        <v>201702</v>
      </c>
      <c r="B573" s="37" t="s">
        <v>51</v>
      </c>
      <c r="C573" s="37" t="s">
        <v>195</v>
      </c>
      <c r="D573" s="37" t="s">
        <v>82</v>
      </c>
      <c r="E573" s="37">
        <v>18695.060000000001</v>
      </c>
      <c r="G573" s="37">
        <v>0</v>
      </c>
      <c r="H573" s="60">
        <f t="shared" si="42"/>
        <v>18695.060000000001</v>
      </c>
      <c r="I573" s="60">
        <f t="shared" si="43"/>
        <v>0</v>
      </c>
      <c r="J573" s="60">
        <f t="shared" si="44"/>
        <v>0</v>
      </c>
      <c r="K573" s="1" t="str">
        <f t="shared" si="45"/>
        <v>COM</v>
      </c>
      <c r="L573" s="2" t="str">
        <f t="shared" si="41"/>
        <v>02LNX00109</v>
      </c>
      <c r="M573" s="40" t="str">
        <f>INDEX(CODE!A:B,MATCH(L573,CODE!A:A,0),2)</f>
        <v>NOT USED</v>
      </c>
    </row>
    <row r="574" spans="1:13">
      <c r="A574" s="36">
        <v>201702</v>
      </c>
      <c r="B574" s="37" t="s">
        <v>51</v>
      </c>
      <c r="C574" s="37" t="s">
        <v>195</v>
      </c>
      <c r="D574" s="37" t="s">
        <v>83</v>
      </c>
      <c r="E574" s="37">
        <v>615.75</v>
      </c>
      <c r="G574" s="37">
        <v>0</v>
      </c>
      <c r="H574" s="60">
        <f t="shared" si="42"/>
        <v>615.75</v>
      </c>
      <c r="I574" s="60">
        <f t="shared" si="43"/>
        <v>0</v>
      </c>
      <c r="J574" s="60">
        <f t="shared" si="44"/>
        <v>0</v>
      </c>
      <c r="K574" s="1" t="str">
        <f t="shared" si="45"/>
        <v>COM</v>
      </c>
      <c r="L574" s="2" t="str">
        <f t="shared" si="41"/>
        <v>02LNX00110</v>
      </c>
      <c r="M574" s="40" t="str">
        <f>INDEX(CODE!A:B,MATCH(L574,CODE!A:A,0),2)</f>
        <v>NOT USED</v>
      </c>
    </row>
    <row r="575" spans="1:13">
      <c r="A575" s="36">
        <v>201702</v>
      </c>
      <c r="B575" s="37" t="s">
        <v>51</v>
      </c>
      <c r="C575" s="37" t="s">
        <v>195</v>
      </c>
      <c r="D575" s="37" t="s">
        <v>84</v>
      </c>
      <c r="E575" s="37">
        <v>55.73</v>
      </c>
      <c r="G575" s="37">
        <v>0</v>
      </c>
      <c r="H575" s="60">
        <f t="shared" si="42"/>
        <v>55.73</v>
      </c>
      <c r="I575" s="60">
        <f t="shared" si="43"/>
        <v>0</v>
      </c>
      <c r="J575" s="60">
        <f t="shared" si="44"/>
        <v>0</v>
      </c>
      <c r="K575" s="1" t="str">
        <f t="shared" si="45"/>
        <v>COM</v>
      </c>
      <c r="L575" s="2" t="str">
        <f t="shared" si="41"/>
        <v>02LNX00112</v>
      </c>
      <c r="M575" s="40" t="str">
        <f>INDEX(CODE!A:B,MATCH(L575,CODE!A:A,0),2)</f>
        <v>NOT USED</v>
      </c>
    </row>
    <row r="576" spans="1:13">
      <c r="A576" s="36">
        <v>201702</v>
      </c>
      <c r="B576" s="37" t="s">
        <v>51</v>
      </c>
      <c r="C576" s="37" t="s">
        <v>195</v>
      </c>
      <c r="D576" s="37" t="s">
        <v>87</v>
      </c>
      <c r="E576" s="37">
        <v>5676.59</v>
      </c>
      <c r="G576" s="37">
        <v>0</v>
      </c>
      <c r="H576" s="60">
        <f t="shared" si="42"/>
        <v>5676.59</v>
      </c>
      <c r="I576" s="60">
        <f t="shared" si="43"/>
        <v>0</v>
      </c>
      <c r="J576" s="60">
        <f t="shared" si="44"/>
        <v>0</v>
      </c>
      <c r="K576" s="1" t="str">
        <f t="shared" si="45"/>
        <v>COM</v>
      </c>
      <c r="L576" s="2" t="str">
        <f t="shared" si="41"/>
        <v>02LNX00311</v>
      </c>
      <c r="M576" s="40" t="str">
        <f>INDEX(CODE!A:B,MATCH(L576,CODE!A:A,0),2)</f>
        <v>NOT USED</v>
      </c>
    </row>
    <row r="577" spans="1:13">
      <c r="A577" s="36">
        <v>201702</v>
      </c>
      <c r="B577" s="37" t="s">
        <v>51</v>
      </c>
      <c r="C577" s="37" t="s">
        <v>195</v>
      </c>
      <c r="D577" s="37" t="s">
        <v>40</v>
      </c>
      <c r="E577" s="37">
        <v>33860.92</v>
      </c>
      <c r="F577" s="37">
        <v>69</v>
      </c>
      <c r="G577" s="37">
        <v>378529</v>
      </c>
      <c r="H577" s="60">
        <f t="shared" si="42"/>
        <v>33860.92</v>
      </c>
      <c r="I577" s="60">
        <f t="shared" si="43"/>
        <v>69</v>
      </c>
      <c r="J577" s="60">
        <f t="shared" si="44"/>
        <v>378529</v>
      </c>
      <c r="K577" s="1" t="str">
        <f t="shared" si="45"/>
        <v>COM</v>
      </c>
      <c r="L577" s="2" t="str">
        <f t="shared" si="41"/>
        <v>02NMT24135</v>
      </c>
      <c r="M577" s="40" t="str">
        <f>INDEX(CODE!A:B,MATCH(L577,CODE!A:A,0),2)</f>
        <v>Separate - Small GS</v>
      </c>
    </row>
    <row r="578" spans="1:13">
      <c r="A578" s="36">
        <v>201702</v>
      </c>
      <c r="B578" s="37" t="s">
        <v>51</v>
      </c>
      <c r="C578" s="37" t="s">
        <v>195</v>
      </c>
      <c r="D578" s="37" t="s">
        <v>41</v>
      </c>
      <c r="E578" s="37">
        <v>62242.28</v>
      </c>
      <c r="F578" s="37">
        <v>12</v>
      </c>
      <c r="G578" s="37">
        <v>760380</v>
      </c>
      <c r="H578" s="60">
        <f t="shared" si="42"/>
        <v>62242.28</v>
      </c>
      <c r="I578" s="60">
        <f t="shared" si="43"/>
        <v>12</v>
      </c>
      <c r="J578" s="60">
        <f t="shared" si="44"/>
        <v>760380</v>
      </c>
      <c r="K578" s="1" t="str">
        <f t="shared" si="45"/>
        <v>COM</v>
      </c>
      <c r="L578" s="2" t="str">
        <f t="shared" ref="L578:L641" si="46">LEFT(D578,10)</f>
        <v>02NMT36135</v>
      </c>
      <c r="M578" s="40" t="str">
        <f>INDEX(CODE!A:B,MATCH(L578,CODE!A:A,0),2)</f>
        <v>Separate - Large GS</v>
      </c>
    </row>
    <row r="579" spans="1:13">
      <c r="A579" s="36">
        <v>201702</v>
      </c>
      <c r="B579" s="37" t="s">
        <v>51</v>
      </c>
      <c r="C579" s="37" t="s">
        <v>195</v>
      </c>
      <c r="D579" s="37" t="s">
        <v>42</v>
      </c>
      <c r="E579" s="37">
        <v>66768.240000000005</v>
      </c>
      <c r="F579" s="37">
        <v>2</v>
      </c>
      <c r="G579" s="37">
        <v>908400</v>
      </c>
      <c r="H579" s="60">
        <f t="shared" ref="H579:H642" si="47">IF($C579="R",E579,0)</f>
        <v>66768.240000000005</v>
      </c>
      <c r="I579" s="60">
        <f t="shared" ref="I579:I642" si="48">IF($C579="R",F579,0)</f>
        <v>2</v>
      </c>
      <c r="J579" s="60">
        <f t="shared" ref="J579:J642" si="49">IF($C579="R",G579,0)</f>
        <v>908400</v>
      </c>
      <c r="K579" s="1" t="str">
        <f t="shared" ref="K579:K642" si="50">IF(LEFT(B579,3)="IRR","IRG",LEFT(B579,3))</f>
        <v>COM</v>
      </c>
      <c r="L579" s="2" t="str">
        <f t="shared" si="46"/>
        <v>02NMT48135</v>
      </c>
      <c r="M579" s="40" t="str">
        <f>INDEX(CODE!A:B,MATCH(L579,CODE!A:A,0),2)</f>
        <v>NOT USED</v>
      </c>
    </row>
    <row r="580" spans="1:13">
      <c r="A580" s="36">
        <v>201702</v>
      </c>
      <c r="B580" s="37" t="s">
        <v>51</v>
      </c>
      <c r="C580" s="37" t="s">
        <v>195</v>
      </c>
      <c r="D580" s="37" t="s">
        <v>56</v>
      </c>
      <c r="E580" s="37">
        <v>18284.07</v>
      </c>
      <c r="F580" s="37">
        <v>786</v>
      </c>
      <c r="G580" s="37">
        <v>126987</v>
      </c>
      <c r="H580" s="60">
        <f t="shared" si="47"/>
        <v>18284.07</v>
      </c>
      <c r="I580" s="60">
        <f t="shared" si="48"/>
        <v>786</v>
      </c>
      <c r="J580" s="60">
        <f t="shared" si="49"/>
        <v>126987</v>
      </c>
      <c r="K580" s="1" t="str">
        <f t="shared" si="50"/>
        <v>COM</v>
      </c>
      <c r="L580" s="2" t="str">
        <f t="shared" si="46"/>
        <v>02OALT015N</v>
      </c>
      <c r="M580" s="40" t="str">
        <f>INDEX(CODE!A:B,MATCH(L580,CODE!A:A,0),2)</f>
        <v>NOT USED</v>
      </c>
    </row>
    <row r="581" spans="1:13">
      <c r="A581" s="36">
        <v>201702</v>
      </c>
      <c r="B581" s="37" t="s">
        <v>51</v>
      </c>
      <c r="C581" s="37" t="s">
        <v>195</v>
      </c>
      <c r="D581" s="37" t="s">
        <v>43</v>
      </c>
      <c r="E581" s="37">
        <v>6888.84</v>
      </c>
      <c r="F581" s="37">
        <v>469</v>
      </c>
      <c r="G581" s="37">
        <v>43592</v>
      </c>
      <c r="H581" s="60">
        <f t="shared" si="47"/>
        <v>6888.84</v>
      </c>
      <c r="I581" s="60">
        <f t="shared" si="48"/>
        <v>469</v>
      </c>
      <c r="J581" s="60">
        <f t="shared" si="49"/>
        <v>43592</v>
      </c>
      <c r="K581" s="1" t="str">
        <f t="shared" si="50"/>
        <v>COM</v>
      </c>
      <c r="L581" s="2" t="str">
        <f t="shared" si="46"/>
        <v>02OALTB15N</v>
      </c>
      <c r="M581" s="40" t="str">
        <f>INDEX(CODE!A:B,MATCH(L581,CODE!A:A,0),2)</f>
        <v>NOT USED</v>
      </c>
    </row>
    <row r="582" spans="1:13">
      <c r="A582" s="36">
        <v>201702</v>
      </c>
      <c r="B582" s="37" t="s">
        <v>51</v>
      </c>
      <c r="C582" s="37" t="s">
        <v>195</v>
      </c>
      <c r="D582" s="37" t="s">
        <v>57</v>
      </c>
      <c r="E582" s="37">
        <v>1546.45</v>
      </c>
      <c r="F582" s="37">
        <v>28</v>
      </c>
      <c r="G582" s="37">
        <v>16097</v>
      </c>
      <c r="H582" s="60">
        <f t="shared" si="47"/>
        <v>1546.45</v>
      </c>
      <c r="I582" s="60">
        <f t="shared" si="48"/>
        <v>28</v>
      </c>
      <c r="J582" s="60">
        <f t="shared" si="49"/>
        <v>16097</v>
      </c>
      <c r="K582" s="1" t="str">
        <f t="shared" si="50"/>
        <v>COM</v>
      </c>
      <c r="L582" s="2" t="str">
        <f t="shared" si="46"/>
        <v>02RCFL0054</v>
      </c>
      <c r="M582" s="40" t="str">
        <f>INDEX(CODE!A:B,MATCH(L582,CODE!A:A,0),2)</f>
        <v>NOT USED</v>
      </c>
    </row>
    <row r="583" spans="1:13">
      <c r="A583" s="36">
        <v>201702</v>
      </c>
      <c r="B583" s="37" t="s">
        <v>51</v>
      </c>
      <c r="C583" s="37" t="s">
        <v>195</v>
      </c>
      <c r="D583" s="37" t="s">
        <v>89</v>
      </c>
      <c r="E583" s="37">
        <v>480621.32</v>
      </c>
      <c r="F583" s="37">
        <v>0</v>
      </c>
      <c r="G583" s="37">
        <v>0</v>
      </c>
      <c r="H583" s="60">
        <f t="shared" si="47"/>
        <v>480621.32</v>
      </c>
      <c r="I583" s="60">
        <f t="shared" si="48"/>
        <v>0</v>
      </c>
      <c r="J583" s="60">
        <f t="shared" si="49"/>
        <v>0</v>
      </c>
      <c r="K583" s="1" t="str">
        <f t="shared" si="50"/>
        <v>COM</v>
      </c>
      <c r="L583" s="2" t="str">
        <f t="shared" si="46"/>
        <v>301270-DSM</v>
      </c>
      <c r="M583" s="40" t="str">
        <f>INDEX(CODE!A:B,MATCH(L583,CODE!A:A,0),2)</f>
        <v>NOT USED</v>
      </c>
    </row>
    <row r="584" spans="1:13">
      <c r="A584" s="36">
        <v>201702</v>
      </c>
      <c r="B584" s="37" t="s">
        <v>51</v>
      </c>
      <c r="C584" s="37" t="s">
        <v>195</v>
      </c>
      <c r="D584" s="37" t="s">
        <v>44</v>
      </c>
      <c r="E584" s="37">
        <v>34.840000000000003</v>
      </c>
      <c r="F584" s="37">
        <v>1</v>
      </c>
      <c r="G584" s="37">
        <v>0</v>
      </c>
      <c r="H584" s="60">
        <f t="shared" si="47"/>
        <v>34.840000000000003</v>
      </c>
      <c r="I584" s="60">
        <f t="shared" si="48"/>
        <v>1</v>
      </c>
      <c r="J584" s="60">
        <f t="shared" si="49"/>
        <v>0</v>
      </c>
      <c r="K584" s="1" t="str">
        <f t="shared" si="50"/>
        <v>COM</v>
      </c>
      <c r="L584" s="2" t="str">
        <f t="shared" si="46"/>
        <v>301280-BLU</v>
      </c>
      <c r="M584" s="40" t="str">
        <f>INDEX(CODE!A:B,MATCH(L584,CODE!A:A,0),2)</f>
        <v>NOT USED</v>
      </c>
    </row>
    <row r="585" spans="1:13">
      <c r="A585" s="36">
        <v>201702</v>
      </c>
      <c r="B585" s="37" t="s">
        <v>51</v>
      </c>
      <c r="C585" s="37" t="s">
        <v>195</v>
      </c>
      <c r="D585" s="37" t="s">
        <v>90</v>
      </c>
      <c r="F585" s="37">
        <v>0</v>
      </c>
      <c r="H585" s="60">
        <f t="shared" si="47"/>
        <v>0</v>
      </c>
      <c r="I585" s="60">
        <f t="shared" si="48"/>
        <v>0</v>
      </c>
      <c r="J585" s="60">
        <f t="shared" si="49"/>
        <v>0</v>
      </c>
      <c r="K585" s="1" t="str">
        <f t="shared" si="50"/>
        <v>COM</v>
      </c>
      <c r="L585" s="2" t="str">
        <f t="shared" si="46"/>
        <v>CUSTOMER C</v>
      </c>
      <c r="M585" s="40" t="str">
        <f>INDEX(CODE!A:B,MATCH(L585,CODE!A:A,0),2)</f>
        <v>NOT USED</v>
      </c>
    </row>
    <row r="586" spans="1:13">
      <c r="A586" s="36">
        <v>201702</v>
      </c>
      <c r="B586" s="37" t="s">
        <v>51</v>
      </c>
      <c r="C586" s="37" t="s">
        <v>195</v>
      </c>
      <c r="D586" s="37" t="s">
        <v>92</v>
      </c>
      <c r="E586" s="37">
        <v>-815912.64</v>
      </c>
      <c r="F586" s="37">
        <v>0</v>
      </c>
      <c r="G586" s="37">
        <v>0</v>
      </c>
      <c r="H586" s="60">
        <f t="shared" si="47"/>
        <v>-815912.64</v>
      </c>
      <c r="I586" s="60">
        <f t="shared" si="48"/>
        <v>0</v>
      </c>
      <c r="J586" s="60">
        <f t="shared" si="49"/>
        <v>0</v>
      </c>
      <c r="K586" s="1" t="str">
        <f t="shared" si="50"/>
        <v>COM</v>
      </c>
      <c r="L586" s="2" t="str">
        <f t="shared" si="46"/>
        <v>REVENUE_AC</v>
      </c>
      <c r="M586" s="40" t="str">
        <f>INDEX(CODE!A:B,MATCH(L586,CODE!A:A,0),2)</f>
        <v>NOT USED</v>
      </c>
    </row>
    <row r="587" spans="1:13">
      <c r="A587" s="36">
        <v>201702</v>
      </c>
      <c r="B587" s="37" t="s">
        <v>51</v>
      </c>
      <c r="C587" s="37" t="s">
        <v>195</v>
      </c>
      <c r="D587" s="37" t="s">
        <v>104</v>
      </c>
      <c r="E587" s="37">
        <v>93916.66</v>
      </c>
      <c r="F587" s="37">
        <v>0</v>
      </c>
      <c r="G587" s="37">
        <v>0</v>
      </c>
      <c r="H587" s="60">
        <f t="shared" si="47"/>
        <v>93916.66</v>
      </c>
      <c r="I587" s="60">
        <f t="shared" si="48"/>
        <v>0</v>
      </c>
      <c r="J587" s="60">
        <f t="shared" si="49"/>
        <v>0</v>
      </c>
      <c r="K587" s="1" t="str">
        <f t="shared" si="50"/>
        <v>COM</v>
      </c>
      <c r="L587" s="2" t="str">
        <f t="shared" si="46"/>
        <v>REVENUE AD</v>
      </c>
      <c r="M587" s="40" t="str">
        <f>INDEX(CODE!A:B,MATCH(L587,CODE!A:A,0),2)</f>
        <v>NOT USED</v>
      </c>
    </row>
    <row r="588" spans="1:13">
      <c r="A588" s="36">
        <v>201702</v>
      </c>
      <c r="B588" s="37" t="s">
        <v>51</v>
      </c>
      <c r="C588" s="37" t="s">
        <v>196</v>
      </c>
      <c r="D588" s="37" t="s">
        <v>197</v>
      </c>
      <c r="E588" s="37">
        <v>-1196000</v>
      </c>
      <c r="F588" s="37">
        <v>0</v>
      </c>
      <c r="G588" s="37">
        <v>-14766000</v>
      </c>
      <c r="H588" s="60">
        <f t="shared" si="47"/>
        <v>0</v>
      </c>
      <c r="I588" s="60">
        <f t="shared" si="48"/>
        <v>0</v>
      </c>
      <c r="J588" s="60">
        <f t="shared" si="49"/>
        <v>0</v>
      </c>
      <c r="K588" s="1" t="str">
        <f t="shared" si="50"/>
        <v>COM</v>
      </c>
      <c r="L588" s="2" t="str">
        <f t="shared" si="46"/>
        <v>UNBILLED R</v>
      </c>
      <c r="M588" s="40" t="str">
        <f>INDEX(CODE!A:B,MATCH(L588,CODE!A:A,0),2)</f>
        <v>NOT USED</v>
      </c>
    </row>
    <row r="589" spans="1:13">
      <c r="A589" s="36">
        <v>201702</v>
      </c>
      <c r="B589" s="37" t="s">
        <v>58</v>
      </c>
      <c r="C589" s="37" t="s">
        <v>186</v>
      </c>
      <c r="D589" s="37" t="s">
        <v>187</v>
      </c>
      <c r="E589" s="37">
        <v>-546.28</v>
      </c>
      <c r="F589" s="37">
        <v>45</v>
      </c>
      <c r="G589" s="37">
        <v>73131</v>
      </c>
      <c r="H589" s="60">
        <f t="shared" si="47"/>
        <v>0</v>
      </c>
      <c r="I589" s="60">
        <f t="shared" si="48"/>
        <v>0</v>
      </c>
      <c r="J589" s="60">
        <f t="shared" si="49"/>
        <v>0</v>
      </c>
      <c r="K589" s="1" t="str">
        <f t="shared" si="50"/>
        <v>IND</v>
      </c>
      <c r="L589" s="2" t="str">
        <f t="shared" si="46"/>
        <v>02GNSB0024</v>
      </c>
      <c r="M589" s="40" t="str">
        <f>INDEX(CODE!A:B,MATCH(L589,CODE!A:A,0),2)</f>
        <v>Separate - Small GS</v>
      </c>
    </row>
    <row r="590" spans="1:13">
      <c r="A590" s="36">
        <v>201702</v>
      </c>
      <c r="B590" s="37" t="s">
        <v>58</v>
      </c>
      <c r="C590" s="37" t="s">
        <v>186</v>
      </c>
      <c r="D590" s="37" t="s">
        <v>189</v>
      </c>
      <c r="E590" s="37">
        <v>-0.39</v>
      </c>
      <c r="F590" s="37">
        <v>1</v>
      </c>
      <c r="G590" s="37">
        <v>52</v>
      </c>
      <c r="H590" s="60">
        <f t="shared" si="47"/>
        <v>0</v>
      </c>
      <c r="I590" s="60">
        <f t="shared" si="48"/>
        <v>0</v>
      </c>
      <c r="J590" s="60">
        <f t="shared" si="49"/>
        <v>0</v>
      </c>
      <c r="K590" s="1" t="str">
        <f t="shared" si="50"/>
        <v>IND</v>
      </c>
      <c r="L590" s="2" t="str">
        <f t="shared" si="46"/>
        <v>02GNSB24FP</v>
      </c>
      <c r="M590" s="40" t="str">
        <f>INDEX(CODE!A:B,MATCH(L590,CODE!A:A,0),2)</f>
        <v>Separate - Small GS</v>
      </c>
    </row>
    <row r="591" spans="1:13">
      <c r="A591" s="36">
        <v>201702</v>
      </c>
      <c r="B591" s="37" t="s">
        <v>58</v>
      </c>
      <c r="C591" s="37" t="s">
        <v>186</v>
      </c>
      <c r="D591" s="37" t="s">
        <v>190</v>
      </c>
      <c r="E591" s="37">
        <v>-580.28</v>
      </c>
      <c r="F591" s="37">
        <v>10</v>
      </c>
      <c r="G591" s="37">
        <v>77680</v>
      </c>
      <c r="H591" s="60">
        <f t="shared" si="47"/>
        <v>0</v>
      </c>
      <c r="I591" s="60">
        <f t="shared" si="48"/>
        <v>0</v>
      </c>
      <c r="J591" s="60">
        <f t="shared" si="49"/>
        <v>0</v>
      </c>
      <c r="K591" s="1" t="str">
        <f t="shared" si="50"/>
        <v>IND</v>
      </c>
      <c r="L591" s="2" t="str">
        <f t="shared" si="46"/>
        <v>02LGSB0036</v>
      </c>
      <c r="M591" s="40" t="str">
        <f>INDEX(CODE!A:B,MATCH(L591,CODE!A:A,0),2)</f>
        <v>Separate - Large GS</v>
      </c>
    </row>
    <row r="592" spans="1:13">
      <c r="A592" s="36">
        <v>201702</v>
      </c>
      <c r="B592" s="37" t="s">
        <v>58</v>
      </c>
      <c r="C592" s="37" t="s">
        <v>186</v>
      </c>
      <c r="D592" s="37" t="s">
        <v>192</v>
      </c>
      <c r="E592" s="37">
        <v>-17.03</v>
      </c>
      <c r="G592" s="37">
        <v>2279</v>
      </c>
      <c r="H592" s="60">
        <f t="shared" si="47"/>
        <v>0</v>
      </c>
      <c r="I592" s="60">
        <f t="shared" si="48"/>
        <v>0</v>
      </c>
      <c r="J592" s="60">
        <f t="shared" si="49"/>
        <v>0</v>
      </c>
      <c r="K592" s="1" t="str">
        <f t="shared" si="50"/>
        <v>IND</v>
      </c>
      <c r="L592" s="2" t="str">
        <f t="shared" si="46"/>
        <v>02OALTB15N</v>
      </c>
      <c r="M592" s="40" t="str">
        <f>INDEX(CODE!A:B,MATCH(L592,CODE!A:A,0),2)</f>
        <v>NOT USED</v>
      </c>
    </row>
    <row r="593" spans="1:13">
      <c r="A593" s="36">
        <v>201702</v>
      </c>
      <c r="B593" s="37" t="s">
        <v>58</v>
      </c>
      <c r="C593" s="37" t="s">
        <v>186</v>
      </c>
      <c r="D593" s="37" t="s">
        <v>193</v>
      </c>
      <c r="E593" s="37">
        <v>137.01</v>
      </c>
      <c r="F593" s="37">
        <v>0</v>
      </c>
      <c r="G593" s="37">
        <v>0</v>
      </c>
      <c r="H593" s="60">
        <f t="shared" si="47"/>
        <v>0</v>
      </c>
      <c r="I593" s="60">
        <f t="shared" si="48"/>
        <v>0</v>
      </c>
      <c r="J593" s="60">
        <f t="shared" si="49"/>
        <v>0</v>
      </c>
      <c r="K593" s="1" t="str">
        <f t="shared" si="50"/>
        <v>IND</v>
      </c>
      <c r="L593" s="2" t="str">
        <f t="shared" si="46"/>
        <v>BPA BALANC</v>
      </c>
      <c r="M593" s="40" t="str">
        <f>INDEX(CODE!A:B,MATCH(L593,CODE!A:A,0),2)</f>
        <v>NOT USED</v>
      </c>
    </row>
    <row r="594" spans="1:13">
      <c r="A594" s="36">
        <v>201702</v>
      </c>
      <c r="B594" s="37" t="s">
        <v>58</v>
      </c>
      <c r="C594" s="37" t="s">
        <v>186</v>
      </c>
      <c r="D594" s="37" t="s">
        <v>194</v>
      </c>
      <c r="F594" s="37">
        <v>0</v>
      </c>
      <c r="H594" s="60">
        <f t="shared" si="47"/>
        <v>0</v>
      </c>
      <c r="I594" s="60">
        <f t="shared" si="48"/>
        <v>0</v>
      </c>
      <c r="J594" s="60">
        <f t="shared" si="49"/>
        <v>0</v>
      </c>
      <c r="K594" s="1" t="str">
        <f t="shared" si="50"/>
        <v>IND</v>
      </c>
      <c r="L594" s="2" t="str">
        <f t="shared" si="46"/>
        <v>CUSTOMER C</v>
      </c>
      <c r="M594" s="40" t="str">
        <f>INDEX(CODE!A:B,MATCH(L594,CODE!A:A,0),2)</f>
        <v>NOT USED</v>
      </c>
    </row>
    <row r="595" spans="1:13">
      <c r="A595" s="36">
        <v>201702</v>
      </c>
      <c r="B595" s="37" t="s">
        <v>58</v>
      </c>
      <c r="C595" s="37" t="s">
        <v>195</v>
      </c>
      <c r="D595" s="37" t="s">
        <v>36</v>
      </c>
      <c r="E595" s="37">
        <v>7890.6</v>
      </c>
      <c r="F595" s="37">
        <v>45</v>
      </c>
      <c r="G595" s="37">
        <v>73131</v>
      </c>
      <c r="H595" s="60">
        <f t="shared" si="47"/>
        <v>7890.6</v>
      </c>
      <c r="I595" s="60">
        <f t="shared" si="48"/>
        <v>45</v>
      </c>
      <c r="J595" s="60">
        <f t="shared" si="49"/>
        <v>73131</v>
      </c>
      <c r="K595" s="1" t="str">
        <f t="shared" si="50"/>
        <v>IND</v>
      </c>
      <c r="L595" s="2" t="str">
        <f t="shared" si="46"/>
        <v>02GNSB0024</v>
      </c>
      <c r="M595" s="40" t="str">
        <f>INDEX(CODE!A:B,MATCH(L595,CODE!A:A,0),2)</f>
        <v>Separate - Small GS</v>
      </c>
    </row>
    <row r="596" spans="1:13">
      <c r="A596" s="36">
        <v>201702</v>
      </c>
      <c r="B596" s="37" t="s">
        <v>58</v>
      </c>
      <c r="C596" s="37" t="s">
        <v>195</v>
      </c>
      <c r="D596" s="37" t="s">
        <v>38</v>
      </c>
      <c r="E596" s="37">
        <v>6.28</v>
      </c>
      <c r="F596" s="37">
        <v>1</v>
      </c>
      <c r="G596" s="37">
        <v>52</v>
      </c>
      <c r="H596" s="60">
        <f t="shared" si="47"/>
        <v>6.28</v>
      </c>
      <c r="I596" s="60">
        <f t="shared" si="48"/>
        <v>1</v>
      </c>
      <c r="J596" s="60">
        <f t="shared" si="49"/>
        <v>52</v>
      </c>
      <c r="K596" s="1" t="str">
        <f t="shared" si="50"/>
        <v>IND</v>
      </c>
      <c r="L596" s="2" t="str">
        <f t="shared" si="46"/>
        <v>02GNSB24FP</v>
      </c>
      <c r="M596" s="40" t="str">
        <f>INDEX(CODE!A:B,MATCH(L596,CODE!A:A,0),2)</f>
        <v>Separate - Small GS</v>
      </c>
    </row>
    <row r="597" spans="1:13">
      <c r="A597" s="36">
        <v>201702</v>
      </c>
      <c r="B597" s="37" t="s">
        <v>58</v>
      </c>
      <c r="C597" s="37" t="s">
        <v>195</v>
      </c>
      <c r="D597" s="37" t="s">
        <v>52</v>
      </c>
      <c r="E597" s="37">
        <v>146120.75</v>
      </c>
      <c r="F597" s="37">
        <v>328</v>
      </c>
      <c r="G597" s="37">
        <v>1588920</v>
      </c>
      <c r="H597" s="60">
        <f t="shared" si="47"/>
        <v>146120.75</v>
      </c>
      <c r="I597" s="60">
        <f t="shared" si="48"/>
        <v>328</v>
      </c>
      <c r="J597" s="60">
        <f t="shared" si="49"/>
        <v>1588920</v>
      </c>
      <c r="K597" s="1" t="str">
        <f t="shared" si="50"/>
        <v>IND</v>
      </c>
      <c r="L597" s="2" t="str">
        <f t="shared" si="46"/>
        <v>02GNSV0024</v>
      </c>
      <c r="M597" s="40" t="str">
        <f>INDEX(CODE!A:B,MATCH(L597,CODE!A:A,0),2)</f>
        <v>Separate - Small GS</v>
      </c>
    </row>
    <row r="598" spans="1:13">
      <c r="A598" s="36">
        <v>201702</v>
      </c>
      <c r="B598" s="37" t="s">
        <v>58</v>
      </c>
      <c r="C598" s="37" t="s">
        <v>195</v>
      </c>
      <c r="D598" s="37" t="s">
        <v>53</v>
      </c>
      <c r="E598" s="37">
        <v>724.49</v>
      </c>
      <c r="F598" s="37">
        <v>4</v>
      </c>
      <c r="G598" s="37">
        <v>2776</v>
      </c>
      <c r="H598" s="60">
        <f t="shared" si="47"/>
        <v>724.49</v>
      </c>
      <c r="I598" s="60">
        <f t="shared" si="48"/>
        <v>4</v>
      </c>
      <c r="J598" s="60">
        <f t="shared" si="49"/>
        <v>2776</v>
      </c>
      <c r="K598" s="1" t="str">
        <f t="shared" si="50"/>
        <v>IND</v>
      </c>
      <c r="L598" s="2" t="str">
        <f t="shared" si="46"/>
        <v>02GNSV024F</v>
      </c>
      <c r="M598" s="40" t="str">
        <f>INDEX(CODE!A:B,MATCH(L598,CODE!A:A,0),2)</f>
        <v>Separate - Small GS</v>
      </c>
    </row>
    <row r="599" spans="1:13">
      <c r="A599" s="36">
        <v>201702</v>
      </c>
      <c r="B599" s="37" t="s">
        <v>58</v>
      </c>
      <c r="C599" s="37" t="s">
        <v>195</v>
      </c>
      <c r="D599" s="37" t="s">
        <v>39</v>
      </c>
      <c r="E599" s="37">
        <v>12609.29</v>
      </c>
      <c r="F599" s="37">
        <v>10</v>
      </c>
      <c r="G599" s="37">
        <v>77680</v>
      </c>
      <c r="H599" s="60">
        <f t="shared" si="47"/>
        <v>12609.29</v>
      </c>
      <c r="I599" s="60">
        <f t="shared" si="48"/>
        <v>10</v>
      </c>
      <c r="J599" s="60">
        <f t="shared" si="49"/>
        <v>77680</v>
      </c>
      <c r="K599" s="1" t="str">
        <f t="shared" si="50"/>
        <v>IND</v>
      </c>
      <c r="L599" s="2" t="str">
        <f t="shared" si="46"/>
        <v>02LGSB0036</v>
      </c>
      <c r="M599" s="40" t="str">
        <f>INDEX(CODE!A:B,MATCH(L599,CODE!A:A,0),2)</f>
        <v>Separate - Large GS</v>
      </c>
    </row>
    <row r="600" spans="1:13">
      <c r="A600" s="36">
        <v>201702</v>
      </c>
      <c r="B600" s="37" t="s">
        <v>58</v>
      </c>
      <c r="C600" s="37" t="s">
        <v>195</v>
      </c>
      <c r="D600" s="37" t="s">
        <v>54</v>
      </c>
      <c r="E600" s="37">
        <v>696450.87</v>
      </c>
      <c r="F600" s="37">
        <v>96</v>
      </c>
      <c r="G600" s="37">
        <v>8271960</v>
      </c>
      <c r="H600" s="60">
        <f t="shared" si="47"/>
        <v>696450.87</v>
      </c>
      <c r="I600" s="60">
        <f t="shared" si="48"/>
        <v>96</v>
      </c>
      <c r="J600" s="60">
        <f t="shared" si="49"/>
        <v>8271960</v>
      </c>
      <c r="K600" s="1" t="str">
        <f t="shared" si="50"/>
        <v>IND</v>
      </c>
      <c r="L600" s="2" t="str">
        <f t="shared" si="46"/>
        <v>02LGSV0036</v>
      </c>
      <c r="M600" s="40" t="str">
        <f>INDEX(CODE!A:B,MATCH(L600,CODE!A:A,0),2)</f>
        <v>Separate - Large GS</v>
      </c>
    </row>
    <row r="601" spans="1:13">
      <c r="A601" s="36">
        <v>201702</v>
      </c>
      <c r="B601" s="37" t="s">
        <v>58</v>
      </c>
      <c r="C601" s="37" t="s">
        <v>195</v>
      </c>
      <c r="D601" s="37" t="s">
        <v>55</v>
      </c>
      <c r="E601" s="37">
        <v>3510906.89</v>
      </c>
      <c r="F601" s="37">
        <v>31</v>
      </c>
      <c r="G601" s="37">
        <v>54120200</v>
      </c>
      <c r="H601" s="60">
        <f t="shared" si="47"/>
        <v>3510906.89</v>
      </c>
      <c r="I601" s="60">
        <f t="shared" si="48"/>
        <v>31</v>
      </c>
      <c r="J601" s="60">
        <f t="shared" si="49"/>
        <v>54120200</v>
      </c>
      <c r="K601" s="1" t="str">
        <f t="shared" si="50"/>
        <v>IND</v>
      </c>
      <c r="L601" s="2" t="str">
        <f t="shared" si="46"/>
        <v>02LGSV048T</v>
      </c>
      <c r="M601" s="40" t="str">
        <f>INDEX(CODE!A:B,MATCH(L601,CODE!A:A,0),2)</f>
        <v>NOT USED</v>
      </c>
    </row>
    <row r="602" spans="1:13">
      <c r="A602" s="36">
        <v>201702</v>
      </c>
      <c r="B602" s="37" t="s">
        <v>58</v>
      </c>
      <c r="C602" s="37" t="s">
        <v>195</v>
      </c>
      <c r="D602" s="37" t="s">
        <v>56</v>
      </c>
      <c r="E602" s="37">
        <v>1090.95</v>
      </c>
      <c r="F602" s="37">
        <v>38</v>
      </c>
      <c r="G602" s="37">
        <v>8107</v>
      </c>
      <c r="H602" s="60">
        <f t="shared" si="47"/>
        <v>1090.95</v>
      </c>
      <c r="I602" s="60">
        <f t="shared" si="48"/>
        <v>38</v>
      </c>
      <c r="J602" s="60">
        <f t="shared" si="49"/>
        <v>8107</v>
      </c>
      <c r="K602" s="1" t="str">
        <f t="shared" si="50"/>
        <v>IND</v>
      </c>
      <c r="L602" s="2" t="str">
        <f t="shared" si="46"/>
        <v>02OALT015N</v>
      </c>
      <c r="M602" s="40" t="str">
        <f>INDEX(CODE!A:B,MATCH(L602,CODE!A:A,0),2)</f>
        <v>NOT USED</v>
      </c>
    </row>
    <row r="603" spans="1:13">
      <c r="A603" s="36">
        <v>201702</v>
      </c>
      <c r="B603" s="37" t="s">
        <v>58</v>
      </c>
      <c r="C603" s="37" t="s">
        <v>195</v>
      </c>
      <c r="D603" s="37" t="s">
        <v>43</v>
      </c>
      <c r="E603" s="37">
        <v>349.54</v>
      </c>
      <c r="F603" s="37">
        <v>14</v>
      </c>
      <c r="G603" s="37">
        <v>2279</v>
      </c>
      <c r="H603" s="60">
        <f t="shared" si="47"/>
        <v>349.54</v>
      </c>
      <c r="I603" s="60">
        <f t="shared" si="48"/>
        <v>14</v>
      </c>
      <c r="J603" s="60">
        <f t="shared" si="49"/>
        <v>2279</v>
      </c>
      <c r="K603" s="1" t="str">
        <f t="shared" si="50"/>
        <v>IND</v>
      </c>
      <c r="L603" s="2" t="str">
        <f t="shared" si="46"/>
        <v>02OALTB15N</v>
      </c>
      <c r="M603" s="40" t="str">
        <f>INDEX(CODE!A:B,MATCH(L603,CODE!A:A,0),2)</f>
        <v>NOT USED</v>
      </c>
    </row>
    <row r="604" spans="1:13">
      <c r="A604" s="36">
        <v>201702</v>
      </c>
      <c r="B604" s="37" t="s">
        <v>58</v>
      </c>
      <c r="C604" s="37" t="s">
        <v>195</v>
      </c>
      <c r="D604" s="37" t="s">
        <v>59</v>
      </c>
      <c r="E604" s="37">
        <v>74237.42</v>
      </c>
      <c r="F604" s="37">
        <v>1</v>
      </c>
      <c r="G604" s="37">
        <v>644050</v>
      </c>
      <c r="H604" s="60">
        <f t="shared" si="47"/>
        <v>74237.42</v>
      </c>
      <c r="I604" s="60">
        <f t="shared" si="48"/>
        <v>1</v>
      </c>
      <c r="J604" s="60">
        <f t="shared" si="49"/>
        <v>644050</v>
      </c>
      <c r="K604" s="1" t="str">
        <f t="shared" si="50"/>
        <v>IND</v>
      </c>
      <c r="L604" s="2" t="str">
        <f t="shared" si="46"/>
        <v>02PRSV47TM</v>
      </c>
      <c r="M604" s="40" t="str">
        <f>INDEX(CODE!A:B,MATCH(L604,CODE!A:A,0),2)</f>
        <v>NOT USED</v>
      </c>
    </row>
    <row r="605" spans="1:13">
      <c r="A605" s="36">
        <v>201702</v>
      </c>
      <c r="B605" s="37" t="s">
        <v>58</v>
      </c>
      <c r="C605" s="37" t="s">
        <v>195</v>
      </c>
      <c r="D605" s="37" t="s">
        <v>94</v>
      </c>
      <c r="E605" s="37">
        <v>176724.99</v>
      </c>
      <c r="F605" s="37">
        <v>0</v>
      </c>
      <c r="G605" s="37">
        <v>0</v>
      </c>
      <c r="H605" s="60">
        <f t="shared" si="47"/>
        <v>176724.99</v>
      </c>
      <c r="I605" s="60">
        <f t="shared" si="48"/>
        <v>0</v>
      </c>
      <c r="J605" s="60">
        <f t="shared" si="49"/>
        <v>0</v>
      </c>
      <c r="K605" s="1" t="str">
        <f t="shared" si="50"/>
        <v>IND</v>
      </c>
      <c r="L605" s="2" t="str">
        <f t="shared" si="46"/>
        <v>301370-DSM</v>
      </c>
      <c r="M605" s="40" t="str">
        <f>INDEX(CODE!A:B,MATCH(L605,CODE!A:A,0),2)</f>
        <v>NOT USED</v>
      </c>
    </row>
    <row r="606" spans="1:13">
      <c r="A606" s="36">
        <v>201702</v>
      </c>
      <c r="B606" s="37" t="s">
        <v>58</v>
      </c>
      <c r="C606" s="37" t="s">
        <v>195</v>
      </c>
      <c r="D606" s="37" t="s">
        <v>90</v>
      </c>
      <c r="F606" s="37">
        <v>0</v>
      </c>
      <c r="H606" s="60">
        <f t="shared" si="47"/>
        <v>0</v>
      </c>
      <c r="I606" s="60">
        <f t="shared" si="48"/>
        <v>0</v>
      </c>
      <c r="J606" s="60">
        <f t="shared" si="49"/>
        <v>0</v>
      </c>
      <c r="K606" s="1" t="str">
        <f t="shared" si="50"/>
        <v>IND</v>
      </c>
      <c r="L606" s="2" t="str">
        <f t="shared" si="46"/>
        <v>CUSTOMER C</v>
      </c>
      <c r="M606" s="40" t="str">
        <f>INDEX(CODE!A:B,MATCH(L606,CODE!A:A,0),2)</f>
        <v>NOT USED</v>
      </c>
    </row>
    <row r="607" spans="1:13">
      <c r="A607" s="36">
        <v>201702</v>
      </c>
      <c r="B607" s="37" t="s">
        <v>58</v>
      </c>
      <c r="C607" s="37" t="s">
        <v>195</v>
      </c>
      <c r="D607" s="37" t="s">
        <v>92</v>
      </c>
      <c r="E607" s="37">
        <v>-321488.65000000002</v>
      </c>
      <c r="F607" s="37">
        <v>0</v>
      </c>
      <c r="G607" s="37">
        <v>0</v>
      </c>
      <c r="H607" s="60">
        <f t="shared" si="47"/>
        <v>-321488.65000000002</v>
      </c>
      <c r="I607" s="60">
        <f t="shared" si="48"/>
        <v>0</v>
      </c>
      <c r="J607" s="60">
        <f t="shared" si="49"/>
        <v>0</v>
      </c>
      <c r="K607" s="1" t="str">
        <f t="shared" si="50"/>
        <v>IND</v>
      </c>
      <c r="L607" s="2" t="str">
        <f t="shared" si="46"/>
        <v>REVENUE_AC</v>
      </c>
      <c r="M607" s="40" t="str">
        <f>INDEX(CODE!A:B,MATCH(L607,CODE!A:A,0),2)</f>
        <v>NOT USED</v>
      </c>
    </row>
    <row r="608" spans="1:13">
      <c r="A608" s="36">
        <v>201702</v>
      </c>
      <c r="B608" s="37" t="s">
        <v>58</v>
      </c>
      <c r="C608" s="37" t="s">
        <v>195</v>
      </c>
      <c r="D608" s="37" t="s">
        <v>104</v>
      </c>
      <c r="E608" s="37">
        <v>50085.49</v>
      </c>
      <c r="F608" s="37">
        <v>0</v>
      </c>
      <c r="G608" s="37">
        <v>0</v>
      </c>
      <c r="H608" s="60">
        <f t="shared" si="47"/>
        <v>50085.49</v>
      </c>
      <c r="I608" s="60">
        <f t="shared" si="48"/>
        <v>0</v>
      </c>
      <c r="J608" s="60">
        <f t="shared" si="49"/>
        <v>0</v>
      </c>
      <c r="K608" s="1" t="str">
        <f t="shared" si="50"/>
        <v>IND</v>
      </c>
      <c r="L608" s="2" t="str">
        <f t="shared" si="46"/>
        <v>REVENUE AD</v>
      </c>
      <c r="M608" s="40" t="str">
        <f>INDEX(CODE!A:B,MATCH(L608,CODE!A:A,0),2)</f>
        <v>NOT USED</v>
      </c>
    </row>
    <row r="609" spans="1:13">
      <c r="A609" s="36">
        <v>201702</v>
      </c>
      <c r="B609" s="37" t="s">
        <v>58</v>
      </c>
      <c r="C609" s="37" t="s">
        <v>196</v>
      </c>
      <c r="D609" s="37" t="s">
        <v>197</v>
      </c>
      <c r="E609" s="37">
        <v>-761000</v>
      </c>
      <c r="F609" s="37">
        <v>0</v>
      </c>
      <c r="G609" s="37">
        <v>-11473000</v>
      </c>
      <c r="H609" s="60">
        <f t="shared" si="47"/>
        <v>0</v>
      </c>
      <c r="I609" s="60">
        <f t="shared" si="48"/>
        <v>0</v>
      </c>
      <c r="J609" s="60">
        <f t="shared" si="49"/>
        <v>0</v>
      </c>
      <c r="K609" s="1" t="str">
        <f t="shared" si="50"/>
        <v>IND</v>
      </c>
      <c r="L609" s="2" t="str">
        <f t="shared" si="46"/>
        <v>UNBILLED R</v>
      </c>
      <c r="M609" s="40" t="str">
        <f>INDEX(CODE!A:B,MATCH(L609,CODE!A:A,0),2)</f>
        <v>NOT USED</v>
      </c>
    </row>
    <row r="610" spans="1:13">
      <c r="A610" s="36">
        <v>201702</v>
      </c>
      <c r="B610" s="37" t="s">
        <v>60</v>
      </c>
      <c r="C610" s="37" t="s">
        <v>186</v>
      </c>
      <c r="D610" s="37" t="s">
        <v>61</v>
      </c>
      <c r="E610" s="37">
        <v>-2023.49</v>
      </c>
      <c r="F610" s="37">
        <v>3110</v>
      </c>
      <c r="G610" s="37">
        <v>270915</v>
      </c>
      <c r="H610" s="60">
        <f t="shared" si="47"/>
        <v>0</v>
      </c>
      <c r="I610" s="60">
        <f t="shared" si="48"/>
        <v>0</v>
      </c>
      <c r="J610" s="60">
        <f t="shared" si="49"/>
        <v>0</v>
      </c>
      <c r="K610" s="1" t="str">
        <f t="shared" si="50"/>
        <v>IRG</v>
      </c>
      <c r="L610" s="2" t="str">
        <f t="shared" si="46"/>
        <v>02APSV0040</v>
      </c>
      <c r="M610" s="40" t="str">
        <f>INDEX(CODE!A:B,MATCH(L610,CODE!A:A,0),2)</f>
        <v>Separate - APS</v>
      </c>
    </row>
    <row r="611" spans="1:13">
      <c r="A611" s="36">
        <v>201702</v>
      </c>
      <c r="B611" s="37" t="s">
        <v>60</v>
      </c>
      <c r="C611" s="37" t="s">
        <v>186</v>
      </c>
      <c r="D611" s="37" t="s">
        <v>199</v>
      </c>
      <c r="E611" s="37">
        <v>-6.41</v>
      </c>
      <c r="F611" s="37">
        <v>9</v>
      </c>
      <c r="G611" s="37">
        <v>858</v>
      </c>
      <c r="H611" s="60">
        <f t="shared" si="47"/>
        <v>0</v>
      </c>
      <c r="I611" s="60">
        <f t="shared" si="48"/>
        <v>0</v>
      </c>
      <c r="J611" s="60">
        <f t="shared" si="49"/>
        <v>0</v>
      </c>
      <c r="K611" s="1" t="str">
        <f t="shared" si="50"/>
        <v>IRG</v>
      </c>
      <c r="L611" s="2" t="str">
        <f t="shared" si="46"/>
        <v>02NMT40135</v>
      </c>
      <c r="M611" s="40" t="str">
        <f>INDEX(CODE!A:B,MATCH(L611,CODE!A:A,0),2)</f>
        <v>Separate - APS</v>
      </c>
    </row>
    <row r="612" spans="1:13">
      <c r="A612" s="36">
        <v>201702</v>
      </c>
      <c r="B612" s="37" t="s">
        <v>60</v>
      </c>
      <c r="C612" s="37" t="s">
        <v>186</v>
      </c>
      <c r="D612" s="37" t="s">
        <v>200</v>
      </c>
      <c r="F612" s="37">
        <v>0</v>
      </c>
      <c r="H612" s="60">
        <f t="shared" si="47"/>
        <v>0</v>
      </c>
      <c r="I612" s="60">
        <f t="shared" si="48"/>
        <v>0</v>
      </c>
      <c r="J612" s="60">
        <f t="shared" si="49"/>
        <v>0</v>
      </c>
      <c r="K612" s="1" t="str">
        <f t="shared" si="50"/>
        <v>IRG</v>
      </c>
      <c r="L612" s="2" t="str">
        <f t="shared" si="46"/>
        <v>CUSTOMER C</v>
      </c>
      <c r="M612" s="40" t="str">
        <f>INDEX(CODE!A:B,MATCH(L612,CODE!A:A,0),2)</f>
        <v>NOT USED</v>
      </c>
    </row>
    <row r="613" spans="1:13">
      <c r="A613" s="36">
        <v>201702</v>
      </c>
      <c r="B613" s="37" t="s">
        <v>60</v>
      </c>
      <c r="C613" s="37" t="s">
        <v>186</v>
      </c>
      <c r="D613" s="37" t="s">
        <v>201</v>
      </c>
      <c r="E613" s="37">
        <v>254.45</v>
      </c>
      <c r="F613" s="37">
        <v>0</v>
      </c>
      <c r="G613" s="37">
        <v>0</v>
      </c>
      <c r="H613" s="60">
        <f t="shared" si="47"/>
        <v>0</v>
      </c>
      <c r="I613" s="60">
        <f t="shared" si="48"/>
        <v>0</v>
      </c>
      <c r="J613" s="60">
        <f t="shared" si="49"/>
        <v>0</v>
      </c>
      <c r="K613" s="1" t="str">
        <f t="shared" si="50"/>
        <v>IRG</v>
      </c>
      <c r="L613" s="2" t="str">
        <f t="shared" si="46"/>
        <v>IRRIGATION</v>
      </c>
      <c r="M613" s="40" t="str">
        <f>INDEX(CODE!A:B,MATCH(L613,CODE!A:A,0),2)</f>
        <v>NOT USED</v>
      </c>
    </row>
    <row r="614" spans="1:13">
      <c r="A614" s="36">
        <v>201702</v>
      </c>
      <c r="B614" s="37" t="s">
        <v>60</v>
      </c>
      <c r="C614" s="37" t="s">
        <v>195</v>
      </c>
      <c r="D614" s="37" t="s">
        <v>61</v>
      </c>
      <c r="E614" s="37">
        <v>20269.919999999998</v>
      </c>
      <c r="F614" s="37">
        <v>3110</v>
      </c>
      <c r="G614" s="37">
        <v>270915</v>
      </c>
      <c r="H614" s="60">
        <f t="shared" si="47"/>
        <v>20269.919999999998</v>
      </c>
      <c r="I614" s="60">
        <f t="shared" si="48"/>
        <v>3110</v>
      </c>
      <c r="J614" s="60">
        <f t="shared" si="49"/>
        <v>270915</v>
      </c>
      <c r="K614" s="1" t="str">
        <f t="shared" si="50"/>
        <v>IRG</v>
      </c>
      <c r="L614" s="2" t="str">
        <f t="shared" si="46"/>
        <v>02APSV0040</v>
      </c>
      <c r="M614" s="40" t="str">
        <f>INDEX(CODE!A:B,MATCH(L614,CODE!A:A,0),2)</f>
        <v>Separate - APS</v>
      </c>
    </row>
    <row r="615" spans="1:13">
      <c r="A615" s="36">
        <v>201702</v>
      </c>
      <c r="B615" s="37" t="s">
        <v>60</v>
      </c>
      <c r="C615" s="37" t="s">
        <v>195</v>
      </c>
      <c r="D615" s="37" t="s">
        <v>62</v>
      </c>
      <c r="E615" s="37">
        <v>13470.49</v>
      </c>
      <c r="F615" s="37">
        <v>2028</v>
      </c>
      <c r="G615" s="37">
        <v>176566</v>
      </c>
      <c r="H615" s="60">
        <f t="shared" si="47"/>
        <v>13470.49</v>
      </c>
      <c r="I615" s="60">
        <f t="shared" si="48"/>
        <v>2028</v>
      </c>
      <c r="J615" s="60">
        <f t="shared" si="49"/>
        <v>176566</v>
      </c>
      <c r="K615" s="1" t="str">
        <f t="shared" si="50"/>
        <v>IRG</v>
      </c>
      <c r="L615" s="2" t="str">
        <f t="shared" si="46"/>
        <v>02APSV040X</v>
      </c>
      <c r="M615" s="40" t="str">
        <f>INDEX(CODE!A:B,MATCH(L615,CODE!A:A,0),2)</f>
        <v>Separate - APS</v>
      </c>
    </row>
    <row r="616" spans="1:13">
      <c r="A616" s="36">
        <v>201702</v>
      </c>
      <c r="B616" s="37" t="s">
        <v>60</v>
      </c>
      <c r="C616" s="37" t="s">
        <v>195</v>
      </c>
      <c r="D616" s="37" t="s">
        <v>81</v>
      </c>
      <c r="E616" s="37">
        <v>7.5</v>
      </c>
      <c r="G616" s="37">
        <v>0</v>
      </c>
      <c r="H616" s="60">
        <f t="shared" si="47"/>
        <v>7.5</v>
      </c>
      <c r="I616" s="60">
        <f t="shared" si="48"/>
        <v>0</v>
      </c>
      <c r="J616" s="60">
        <f t="shared" si="49"/>
        <v>0</v>
      </c>
      <c r="K616" s="1" t="str">
        <f t="shared" si="50"/>
        <v>IRG</v>
      </c>
      <c r="L616" s="2" t="str">
        <f t="shared" si="46"/>
        <v>02LNX00105</v>
      </c>
      <c r="M616" s="40" t="str">
        <f>INDEX(CODE!A:B,MATCH(L616,CODE!A:A,0),2)</f>
        <v>NOT USED</v>
      </c>
    </row>
    <row r="617" spans="1:13">
      <c r="A617" s="36">
        <v>201702</v>
      </c>
      <c r="B617" s="37" t="s">
        <v>60</v>
      </c>
      <c r="C617" s="37" t="s">
        <v>195</v>
      </c>
      <c r="D617" s="37" t="s">
        <v>82</v>
      </c>
      <c r="E617" s="37">
        <v>972.69</v>
      </c>
      <c r="G617" s="37">
        <v>0</v>
      </c>
      <c r="H617" s="60">
        <f t="shared" si="47"/>
        <v>972.69</v>
      </c>
      <c r="I617" s="60">
        <f t="shared" si="48"/>
        <v>0</v>
      </c>
      <c r="J617" s="60">
        <f t="shared" si="49"/>
        <v>0</v>
      </c>
      <c r="K617" s="1" t="str">
        <f t="shared" si="50"/>
        <v>IRG</v>
      </c>
      <c r="L617" s="2" t="str">
        <f t="shared" si="46"/>
        <v>02LNX00109</v>
      </c>
      <c r="M617" s="40" t="str">
        <f>INDEX(CODE!A:B,MATCH(L617,CODE!A:A,0),2)</f>
        <v>NOT USED</v>
      </c>
    </row>
    <row r="618" spans="1:13">
      <c r="A618" s="36">
        <v>201702</v>
      </c>
      <c r="B618" s="37" t="s">
        <v>60</v>
      </c>
      <c r="C618" s="37" t="s">
        <v>195</v>
      </c>
      <c r="D618" s="37" t="s">
        <v>83</v>
      </c>
      <c r="E618" s="37">
        <v>1449</v>
      </c>
      <c r="G618" s="37">
        <v>0</v>
      </c>
      <c r="H618" s="60">
        <f t="shared" si="47"/>
        <v>1449</v>
      </c>
      <c r="I618" s="60">
        <f t="shared" si="48"/>
        <v>0</v>
      </c>
      <c r="J618" s="60">
        <f t="shared" si="49"/>
        <v>0</v>
      </c>
      <c r="K618" s="1" t="str">
        <f t="shared" si="50"/>
        <v>IRG</v>
      </c>
      <c r="L618" s="2" t="str">
        <f t="shared" si="46"/>
        <v>02LNX00110</v>
      </c>
      <c r="M618" s="40" t="str">
        <f>INDEX(CODE!A:B,MATCH(L618,CODE!A:A,0),2)</f>
        <v>NOT USED</v>
      </c>
    </row>
    <row r="619" spans="1:13">
      <c r="A619" s="36">
        <v>201702</v>
      </c>
      <c r="B619" s="37" t="s">
        <v>60</v>
      </c>
      <c r="C619" s="37" t="s">
        <v>195</v>
      </c>
      <c r="D619" s="37" t="s">
        <v>87</v>
      </c>
      <c r="E619" s="37">
        <v>21.27</v>
      </c>
      <c r="G619" s="37">
        <v>0</v>
      </c>
      <c r="H619" s="60">
        <f t="shared" si="47"/>
        <v>21.27</v>
      </c>
      <c r="I619" s="60">
        <f t="shared" si="48"/>
        <v>0</v>
      </c>
      <c r="J619" s="60">
        <f t="shared" si="49"/>
        <v>0</v>
      </c>
      <c r="K619" s="1" t="str">
        <f t="shared" si="50"/>
        <v>IRG</v>
      </c>
      <c r="L619" s="2" t="str">
        <f t="shared" si="46"/>
        <v>02LNX00311</v>
      </c>
      <c r="M619" s="40" t="str">
        <f>INDEX(CODE!A:B,MATCH(L619,CODE!A:A,0),2)</f>
        <v>NOT USED</v>
      </c>
    </row>
    <row r="620" spans="1:13">
      <c r="A620" s="36">
        <v>201702</v>
      </c>
      <c r="B620" s="37" t="s">
        <v>60</v>
      </c>
      <c r="C620" s="37" t="s">
        <v>195</v>
      </c>
      <c r="D620" s="37" t="s">
        <v>88</v>
      </c>
      <c r="E620" s="37">
        <v>3789.91</v>
      </c>
      <c r="G620" s="37">
        <v>0</v>
      </c>
      <c r="H620" s="60">
        <f t="shared" si="47"/>
        <v>3789.91</v>
      </c>
      <c r="I620" s="60">
        <f t="shared" si="48"/>
        <v>0</v>
      </c>
      <c r="J620" s="60">
        <f t="shared" si="49"/>
        <v>0</v>
      </c>
      <c r="K620" s="1" t="str">
        <f t="shared" si="50"/>
        <v>IRG</v>
      </c>
      <c r="L620" s="2" t="str">
        <f t="shared" si="46"/>
        <v>02LNX00312</v>
      </c>
      <c r="M620" s="40" t="str">
        <f>INDEX(CODE!A:B,MATCH(L620,CODE!A:A,0),2)</f>
        <v>NOT USED</v>
      </c>
    </row>
    <row r="621" spans="1:13">
      <c r="A621" s="36">
        <v>201702</v>
      </c>
      <c r="B621" s="37" t="s">
        <v>60</v>
      </c>
      <c r="C621" s="37" t="s">
        <v>195</v>
      </c>
      <c r="D621" s="37" t="s">
        <v>45</v>
      </c>
      <c r="E621" s="37">
        <v>65.47</v>
      </c>
      <c r="F621" s="37">
        <v>9</v>
      </c>
      <c r="G621" s="37">
        <v>858</v>
      </c>
      <c r="H621" s="60">
        <f t="shared" si="47"/>
        <v>65.47</v>
      </c>
      <c r="I621" s="60">
        <f t="shared" si="48"/>
        <v>9</v>
      </c>
      <c r="J621" s="60">
        <f t="shared" si="49"/>
        <v>858</v>
      </c>
      <c r="K621" s="1" t="str">
        <f t="shared" si="50"/>
        <v>IRG</v>
      </c>
      <c r="L621" s="2" t="str">
        <f t="shared" si="46"/>
        <v>02NMT40135</v>
      </c>
      <c r="M621" s="40" t="str">
        <f>INDEX(CODE!A:B,MATCH(L621,CODE!A:A,0),2)</f>
        <v>Separate - APS</v>
      </c>
    </row>
    <row r="622" spans="1:13">
      <c r="A622" s="36">
        <v>201702</v>
      </c>
      <c r="B622" s="37" t="s">
        <v>60</v>
      </c>
      <c r="C622" s="37" t="s">
        <v>195</v>
      </c>
      <c r="D622" s="37" t="s">
        <v>73</v>
      </c>
      <c r="E622" s="37">
        <v>7.0000000000000007E-2</v>
      </c>
      <c r="F622" s="37">
        <v>1</v>
      </c>
      <c r="G622" s="37">
        <v>1</v>
      </c>
      <c r="H622" s="60">
        <f t="shared" si="47"/>
        <v>7.0000000000000007E-2</v>
      </c>
      <c r="I622" s="60">
        <f t="shared" si="48"/>
        <v>1</v>
      </c>
      <c r="J622" s="60">
        <f t="shared" si="49"/>
        <v>1</v>
      </c>
      <c r="K622" s="1" t="str">
        <f t="shared" si="50"/>
        <v>IRG</v>
      </c>
      <c r="L622" s="2" t="str">
        <f t="shared" si="46"/>
        <v>02NMX40135</v>
      </c>
      <c r="M622" s="40" t="str">
        <f>INDEX(CODE!A:B,MATCH(L622,CODE!A:A,0),2)</f>
        <v>Separate - APS</v>
      </c>
    </row>
    <row r="623" spans="1:13">
      <c r="A623" s="36">
        <v>201702</v>
      </c>
      <c r="B623" s="37" t="s">
        <v>60</v>
      </c>
      <c r="C623" s="37" t="s">
        <v>195</v>
      </c>
      <c r="D623" s="37" t="s">
        <v>96</v>
      </c>
      <c r="E623" s="37">
        <v>1633.15</v>
      </c>
      <c r="F623" s="37">
        <v>0</v>
      </c>
      <c r="G623" s="37">
        <v>0</v>
      </c>
      <c r="H623" s="60">
        <f t="shared" si="47"/>
        <v>1633.15</v>
      </c>
      <c r="I623" s="60">
        <f t="shared" si="48"/>
        <v>0</v>
      </c>
      <c r="J623" s="60">
        <f t="shared" si="49"/>
        <v>0</v>
      </c>
      <c r="K623" s="1" t="str">
        <f t="shared" si="50"/>
        <v>IRG</v>
      </c>
      <c r="L623" s="2" t="str">
        <f t="shared" si="46"/>
        <v>301470-DSM</v>
      </c>
      <c r="M623" s="40" t="str">
        <f>INDEX(CODE!A:B,MATCH(L623,CODE!A:A,0),2)</f>
        <v>NOT USED</v>
      </c>
    </row>
    <row r="624" spans="1:13">
      <c r="A624" s="36">
        <v>201702</v>
      </c>
      <c r="B624" s="37" t="s">
        <v>60</v>
      </c>
      <c r="C624" s="37" t="s">
        <v>195</v>
      </c>
      <c r="D624" s="37" t="s">
        <v>46</v>
      </c>
      <c r="E624" s="37">
        <v>31.2</v>
      </c>
      <c r="G624" s="37">
        <v>0</v>
      </c>
      <c r="H624" s="60">
        <f t="shared" si="47"/>
        <v>31.2</v>
      </c>
      <c r="I624" s="60">
        <f t="shared" si="48"/>
        <v>0</v>
      </c>
      <c r="J624" s="60">
        <f t="shared" si="49"/>
        <v>0</v>
      </c>
      <c r="K624" s="1" t="str">
        <f t="shared" si="50"/>
        <v>IRG</v>
      </c>
      <c r="L624" s="2" t="str">
        <f t="shared" si="46"/>
        <v>301480-BLU</v>
      </c>
      <c r="M624" s="40" t="str">
        <f>INDEX(CODE!A:B,MATCH(L624,CODE!A:A,0),2)</f>
        <v>NOT USED</v>
      </c>
    </row>
    <row r="625" spans="1:13">
      <c r="A625" s="36">
        <v>201702</v>
      </c>
      <c r="B625" s="37" t="s">
        <v>60</v>
      </c>
      <c r="C625" s="37" t="s">
        <v>195</v>
      </c>
      <c r="D625" s="37" t="s">
        <v>97</v>
      </c>
      <c r="F625" s="37">
        <v>0</v>
      </c>
      <c r="H625" s="60">
        <f t="shared" si="47"/>
        <v>0</v>
      </c>
      <c r="I625" s="60">
        <f t="shared" si="48"/>
        <v>0</v>
      </c>
      <c r="J625" s="60">
        <f t="shared" si="49"/>
        <v>0</v>
      </c>
      <c r="K625" s="1" t="str">
        <f t="shared" si="50"/>
        <v>IRG</v>
      </c>
      <c r="L625" s="2" t="str">
        <f t="shared" si="46"/>
        <v>CUSTOMER C</v>
      </c>
      <c r="M625" s="40" t="str">
        <f>INDEX(CODE!A:B,MATCH(L625,CODE!A:A,0),2)</f>
        <v>NOT USED</v>
      </c>
    </row>
    <row r="626" spans="1:13">
      <c r="A626" s="36">
        <v>201702</v>
      </c>
      <c r="B626" s="37" t="s">
        <v>60</v>
      </c>
      <c r="C626" s="37" t="s">
        <v>195</v>
      </c>
      <c r="D626" s="37" t="s">
        <v>92</v>
      </c>
      <c r="E626" s="37">
        <v>-33387.760000000002</v>
      </c>
      <c r="F626" s="37">
        <v>0</v>
      </c>
      <c r="G626" s="37">
        <v>0</v>
      </c>
      <c r="H626" s="60">
        <f t="shared" si="47"/>
        <v>-33387.760000000002</v>
      </c>
      <c r="I626" s="60">
        <f t="shared" si="48"/>
        <v>0</v>
      </c>
      <c r="J626" s="60">
        <f t="shared" si="49"/>
        <v>0</v>
      </c>
      <c r="K626" s="1" t="str">
        <f t="shared" si="50"/>
        <v>IRG</v>
      </c>
      <c r="L626" s="2" t="str">
        <f t="shared" si="46"/>
        <v>REVENUE_AC</v>
      </c>
      <c r="M626" s="40" t="str">
        <f>INDEX(CODE!A:B,MATCH(L626,CODE!A:A,0),2)</f>
        <v>NOT USED</v>
      </c>
    </row>
    <row r="627" spans="1:13">
      <c r="A627" s="36">
        <v>201702</v>
      </c>
      <c r="B627" s="37" t="s">
        <v>60</v>
      </c>
      <c r="C627" s="37" t="s">
        <v>195</v>
      </c>
      <c r="D627" s="37" t="s">
        <v>104</v>
      </c>
      <c r="E627" s="37">
        <v>9406.92</v>
      </c>
      <c r="F627" s="37">
        <v>0</v>
      </c>
      <c r="G627" s="37">
        <v>0</v>
      </c>
      <c r="H627" s="60">
        <f t="shared" si="47"/>
        <v>9406.92</v>
      </c>
      <c r="I627" s="60">
        <f t="shared" si="48"/>
        <v>0</v>
      </c>
      <c r="J627" s="60">
        <f t="shared" si="49"/>
        <v>0</v>
      </c>
      <c r="K627" s="1" t="str">
        <f t="shared" si="50"/>
        <v>IRG</v>
      </c>
      <c r="L627" s="2" t="str">
        <f t="shared" si="46"/>
        <v>REVENUE AD</v>
      </c>
      <c r="M627" s="40" t="str">
        <f>INDEX(CODE!A:B,MATCH(L627,CODE!A:A,0),2)</f>
        <v>NOT USED</v>
      </c>
    </row>
    <row r="628" spans="1:13">
      <c r="A628" s="36">
        <v>201702</v>
      </c>
      <c r="B628" s="37" t="s">
        <v>60</v>
      </c>
      <c r="C628" s="37" t="s">
        <v>196</v>
      </c>
      <c r="D628" s="37" t="s">
        <v>202</v>
      </c>
      <c r="E628" s="37">
        <v>0</v>
      </c>
      <c r="F628" s="37">
        <v>0</v>
      </c>
      <c r="G628" s="37">
        <v>15000</v>
      </c>
      <c r="H628" s="60">
        <f t="shared" si="47"/>
        <v>0</v>
      </c>
      <c r="I628" s="60">
        <f t="shared" si="48"/>
        <v>0</v>
      </c>
      <c r="J628" s="60">
        <f t="shared" si="49"/>
        <v>0</v>
      </c>
      <c r="K628" s="1" t="str">
        <f t="shared" si="50"/>
        <v>IRG</v>
      </c>
      <c r="L628" s="2" t="str">
        <f t="shared" si="46"/>
        <v>IRRIGATION</v>
      </c>
      <c r="M628" s="40" t="str">
        <f>INDEX(CODE!A:B,MATCH(L628,CODE!A:A,0),2)</f>
        <v>NOT USED</v>
      </c>
    </row>
    <row r="629" spans="1:13">
      <c r="A629" s="36">
        <v>201702</v>
      </c>
      <c r="B629" s="37" t="s">
        <v>63</v>
      </c>
      <c r="C629" s="37" t="s">
        <v>195</v>
      </c>
      <c r="D629" s="37" t="s">
        <v>98</v>
      </c>
      <c r="E629" s="37">
        <v>7.57</v>
      </c>
      <c r="G629" s="37">
        <v>0</v>
      </c>
      <c r="H629" s="60">
        <f t="shared" si="47"/>
        <v>7.57</v>
      </c>
      <c r="I629" s="60">
        <f t="shared" si="48"/>
        <v>0</v>
      </c>
      <c r="J629" s="60">
        <f t="shared" si="49"/>
        <v>0</v>
      </c>
      <c r="K629" s="1" t="str">
        <f t="shared" si="50"/>
        <v>PUB</v>
      </c>
      <c r="L629" s="2" t="str">
        <f t="shared" si="46"/>
        <v>02CFR00012</v>
      </c>
      <c r="M629" s="40" t="str">
        <f>INDEX(CODE!A:B,MATCH(L629,CODE!A:A,0),2)</f>
        <v>NOT USED</v>
      </c>
    </row>
    <row r="630" spans="1:13">
      <c r="A630" s="36">
        <v>201702</v>
      </c>
      <c r="B630" s="37" t="s">
        <v>63</v>
      </c>
      <c r="C630" s="37" t="s">
        <v>195</v>
      </c>
      <c r="D630" s="37" t="s">
        <v>64</v>
      </c>
      <c r="E630" s="37">
        <v>2652.73</v>
      </c>
      <c r="F630" s="37">
        <v>14</v>
      </c>
      <c r="G630" s="37">
        <v>12906</v>
      </c>
      <c r="H630" s="60">
        <f t="shared" si="47"/>
        <v>2652.73</v>
      </c>
      <c r="I630" s="60">
        <f t="shared" si="48"/>
        <v>14</v>
      </c>
      <c r="J630" s="60">
        <f t="shared" si="49"/>
        <v>12906</v>
      </c>
      <c r="K630" s="1" t="str">
        <f t="shared" si="50"/>
        <v>PUB</v>
      </c>
      <c r="L630" s="2" t="str">
        <f t="shared" si="46"/>
        <v>02COSL0052</v>
      </c>
      <c r="M630" s="40" t="str">
        <f>INDEX(CODE!A:B,MATCH(L630,CODE!A:A,0),2)</f>
        <v>NOT USED</v>
      </c>
    </row>
    <row r="631" spans="1:13">
      <c r="A631" s="36">
        <v>201702</v>
      </c>
      <c r="B631" s="37" t="s">
        <v>63</v>
      </c>
      <c r="C631" s="37" t="s">
        <v>195</v>
      </c>
      <c r="D631" s="37" t="s">
        <v>65</v>
      </c>
      <c r="E631" s="37">
        <v>20801.740000000002</v>
      </c>
      <c r="F631" s="37">
        <v>116</v>
      </c>
      <c r="G631" s="37">
        <v>280022</v>
      </c>
      <c r="H631" s="60">
        <f t="shared" si="47"/>
        <v>20801.740000000002</v>
      </c>
      <c r="I631" s="60">
        <f t="shared" si="48"/>
        <v>116</v>
      </c>
      <c r="J631" s="60">
        <f t="shared" si="49"/>
        <v>280022</v>
      </c>
      <c r="K631" s="1" t="str">
        <f t="shared" si="50"/>
        <v>PUB</v>
      </c>
      <c r="L631" s="2" t="str">
        <f t="shared" si="46"/>
        <v>02CUSL053F</v>
      </c>
      <c r="M631" s="40" t="str">
        <f>INDEX(CODE!A:B,MATCH(L631,CODE!A:A,0),2)</f>
        <v>NOT USED</v>
      </c>
    </row>
    <row r="632" spans="1:13">
      <c r="A632" s="36">
        <v>201702</v>
      </c>
      <c r="B632" s="37" t="s">
        <v>63</v>
      </c>
      <c r="C632" s="37" t="s">
        <v>195</v>
      </c>
      <c r="D632" s="37" t="s">
        <v>66</v>
      </c>
      <c r="E632" s="37">
        <v>7521.27</v>
      </c>
      <c r="F632" s="37">
        <v>105</v>
      </c>
      <c r="G632" s="37">
        <v>102177</v>
      </c>
      <c r="H632" s="60">
        <f t="shared" si="47"/>
        <v>7521.27</v>
      </c>
      <c r="I632" s="60">
        <f t="shared" si="48"/>
        <v>105</v>
      </c>
      <c r="J632" s="60">
        <f t="shared" si="49"/>
        <v>102177</v>
      </c>
      <c r="K632" s="1" t="str">
        <f t="shared" si="50"/>
        <v>PUB</v>
      </c>
      <c r="L632" s="2" t="str">
        <f t="shared" si="46"/>
        <v>02CUSL053M</v>
      </c>
      <c r="M632" s="40" t="str">
        <f>INDEX(CODE!A:B,MATCH(L632,CODE!A:A,0),2)</f>
        <v>NOT USED</v>
      </c>
    </row>
    <row r="633" spans="1:13">
      <c r="A633" s="36">
        <v>201702</v>
      </c>
      <c r="B633" s="37" t="s">
        <v>63</v>
      </c>
      <c r="C633" s="37" t="s">
        <v>195</v>
      </c>
      <c r="D633" s="37" t="s">
        <v>67</v>
      </c>
      <c r="E633" s="37">
        <v>17910.89</v>
      </c>
      <c r="F633" s="37">
        <v>40</v>
      </c>
      <c r="G633" s="37">
        <v>137896</v>
      </c>
      <c r="H633" s="60">
        <f t="shared" si="47"/>
        <v>17910.89</v>
      </c>
      <c r="I633" s="60">
        <f t="shared" si="48"/>
        <v>40</v>
      </c>
      <c r="J633" s="60">
        <f t="shared" si="49"/>
        <v>137896</v>
      </c>
      <c r="K633" s="1" t="str">
        <f t="shared" si="50"/>
        <v>PUB</v>
      </c>
      <c r="L633" s="2" t="str">
        <f t="shared" si="46"/>
        <v>02MVSL0057</v>
      </c>
      <c r="M633" s="40" t="str">
        <f>INDEX(CODE!A:B,MATCH(L633,CODE!A:A,0),2)</f>
        <v>NOT USED</v>
      </c>
    </row>
    <row r="634" spans="1:13">
      <c r="A634" s="36">
        <v>201702</v>
      </c>
      <c r="B634" s="37" t="s">
        <v>63</v>
      </c>
      <c r="C634" s="37" t="s">
        <v>195</v>
      </c>
      <c r="D634" s="37" t="s">
        <v>47</v>
      </c>
      <c r="E634" s="37">
        <v>65785.320000000007</v>
      </c>
      <c r="F634" s="37">
        <v>190</v>
      </c>
      <c r="G634" s="37">
        <v>319895</v>
      </c>
      <c r="H634" s="60">
        <f t="shared" si="47"/>
        <v>65785.320000000007</v>
      </c>
      <c r="I634" s="60">
        <f t="shared" si="48"/>
        <v>190</v>
      </c>
      <c r="J634" s="60">
        <f t="shared" si="49"/>
        <v>319895</v>
      </c>
      <c r="K634" s="1" t="str">
        <f t="shared" si="50"/>
        <v>PUB</v>
      </c>
      <c r="L634" s="2" t="str">
        <f t="shared" si="46"/>
        <v>02SLCO0051</v>
      </c>
      <c r="M634" s="40" t="str">
        <f>INDEX(CODE!A:B,MATCH(L634,CODE!A:A,0),2)</f>
        <v>NOT USED</v>
      </c>
    </row>
    <row r="635" spans="1:13">
      <c r="A635" s="36">
        <v>201702</v>
      </c>
      <c r="B635" s="37" t="s">
        <v>63</v>
      </c>
      <c r="C635" s="37" t="s">
        <v>195</v>
      </c>
      <c r="D635" s="37" t="s">
        <v>99</v>
      </c>
      <c r="E635" s="37">
        <v>2885.13</v>
      </c>
      <c r="F635" s="37">
        <v>0</v>
      </c>
      <c r="G635" s="37">
        <v>0</v>
      </c>
      <c r="H635" s="60">
        <f t="shared" si="47"/>
        <v>2885.13</v>
      </c>
      <c r="I635" s="60">
        <f t="shared" si="48"/>
        <v>0</v>
      </c>
      <c r="J635" s="60">
        <f t="shared" si="49"/>
        <v>0</v>
      </c>
      <c r="K635" s="1" t="str">
        <f t="shared" si="50"/>
        <v>PUB</v>
      </c>
      <c r="L635" s="2" t="str">
        <f t="shared" si="46"/>
        <v>301670-DSM</v>
      </c>
      <c r="M635" s="40" t="str">
        <f>INDEX(CODE!A:B,MATCH(L635,CODE!A:A,0),2)</f>
        <v>NOT USED</v>
      </c>
    </row>
    <row r="636" spans="1:13">
      <c r="A636" s="36">
        <v>201702</v>
      </c>
      <c r="B636" s="37" t="s">
        <v>63</v>
      </c>
      <c r="C636" s="37" t="s">
        <v>195</v>
      </c>
      <c r="D636" s="37" t="s">
        <v>90</v>
      </c>
      <c r="F636" s="37">
        <v>0</v>
      </c>
      <c r="H636" s="60">
        <f t="shared" si="47"/>
        <v>0</v>
      </c>
      <c r="I636" s="60">
        <f t="shared" si="48"/>
        <v>0</v>
      </c>
      <c r="J636" s="60">
        <f t="shared" si="49"/>
        <v>0</v>
      </c>
      <c r="K636" s="1" t="str">
        <f t="shared" si="50"/>
        <v>PUB</v>
      </c>
      <c r="L636" s="2" t="str">
        <f t="shared" si="46"/>
        <v>CUSTOMER C</v>
      </c>
      <c r="M636" s="40" t="str">
        <f>INDEX(CODE!A:B,MATCH(L636,CODE!A:A,0),2)</f>
        <v>NOT USED</v>
      </c>
    </row>
    <row r="637" spans="1:13">
      <c r="A637" s="36">
        <v>201702</v>
      </c>
      <c r="B637" s="37" t="s">
        <v>63</v>
      </c>
      <c r="C637" s="37" t="s">
        <v>195</v>
      </c>
      <c r="D637" s="37" t="s">
        <v>92</v>
      </c>
      <c r="E637" s="37">
        <v>-6620.97</v>
      </c>
      <c r="F637" s="37">
        <v>0</v>
      </c>
      <c r="G637" s="37">
        <v>0</v>
      </c>
      <c r="H637" s="60">
        <f t="shared" si="47"/>
        <v>-6620.97</v>
      </c>
      <c r="I637" s="60">
        <f t="shared" si="48"/>
        <v>0</v>
      </c>
      <c r="J637" s="60">
        <f t="shared" si="49"/>
        <v>0</v>
      </c>
      <c r="K637" s="1" t="str">
        <f t="shared" si="50"/>
        <v>PUB</v>
      </c>
      <c r="L637" s="2" t="str">
        <f t="shared" si="46"/>
        <v>REVENUE_AC</v>
      </c>
      <c r="M637" s="40" t="str">
        <f>INDEX(CODE!A:B,MATCH(L637,CODE!A:A,0),2)</f>
        <v>NOT USED</v>
      </c>
    </row>
    <row r="638" spans="1:13">
      <c r="A638" s="36">
        <v>201702</v>
      </c>
      <c r="B638" s="37" t="s">
        <v>63</v>
      </c>
      <c r="C638" s="37" t="s">
        <v>195</v>
      </c>
      <c r="D638" s="37" t="s">
        <v>104</v>
      </c>
      <c r="E638" s="37">
        <v>584.75</v>
      </c>
      <c r="F638" s="37">
        <v>0</v>
      </c>
      <c r="G638" s="37">
        <v>0</v>
      </c>
      <c r="H638" s="60">
        <f t="shared" si="47"/>
        <v>584.75</v>
      </c>
      <c r="I638" s="60">
        <f t="shared" si="48"/>
        <v>0</v>
      </c>
      <c r="J638" s="60">
        <f t="shared" si="49"/>
        <v>0</v>
      </c>
      <c r="K638" s="1" t="str">
        <f t="shared" si="50"/>
        <v>PUB</v>
      </c>
      <c r="L638" s="2" t="str">
        <f t="shared" si="46"/>
        <v>REVENUE AD</v>
      </c>
      <c r="M638" s="40" t="str">
        <f>INDEX(CODE!A:B,MATCH(L638,CODE!A:A,0),2)</f>
        <v>NOT USED</v>
      </c>
    </row>
    <row r="639" spans="1:13">
      <c r="A639" s="36">
        <v>201702</v>
      </c>
      <c r="B639" s="37" t="s">
        <v>63</v>
      </c>
      <c r="C639" s="37" t="s">
        <v>196</v>
      </c>
      <c r="D639" s="37" t="s">
        <v>197</v>
      </c>
      <c r="E639" s="37">
        <v>-23000</v>
      </c>
      <c r="F639" s="37">
        <v>0</v>
      </c>
      <c r="G639" s="37">
        <v>-175000</v>
      </c>
      <c r="H639" s="60">
        <f t="shared" si="47"/>
        <v>0</v>
      </c>
      <c r="I639" s="60">
        <f t="shared" si="48"/>
        <v>0</v>
      </c>
      <c r="J639" s="60">
        <f t="shared" si="49"/>
        <v>0</v>
      </c>
      <c r="K639" s="1" t="str">
        <f t="shared" si="50"/>
        <v>PUB</v>
      </c>
      <c r="L639" s="2" t="str">
        <f t="shared" si="46"/>
        <v>UNBILLED R</v>
      </c>
      <c r="M639" s="40" t="str">
        <f>INDEX(CODE!A:B,MATCH(L639,CODE!A:A,0),2)</f>
        <v>NOT USED</v>
      </c>
    </row>
    <row r="640" spans="1:13">
      <c r="A640" s="36">
        <v>201702</v>
      </c>
      <c r="B640" s="37" t="s">
        <v>68</v>
      </c>
      <c r="C640" s="37" t="s">
        <v>186</v>
      </c>
      <c r="D640" s="37" t="s">
        <v>203</v>
      </c>
      <c r="E640" s="37">
        <v>-11124.46</v>
      </c>
      <c r="F640" s="37">
        <v>597</v>
      </c>
      <c r="G640" s="37">
        <v>1489228</v>
      </c>
      <c r="H640" s="60">
        <f t="shared" si="47"/>
        <v>0</v>
      </c>
      <c r="I640" s="60">
        <f t="shared" si="48"/>
        <v>0</v>
      </c>
      <c r="J640" s="60">
        <f t="shared" si="49"/>
        <v>0</v>
      </c>
      <c r="K640" s="1" t="str">
        <f t="shared" si="50"/>
        <v>RES</v>
      </c>
      <c r="L640" s="2" t="str">
        <f t="shared" si="46"/>
        <v>02NETMT135</v>
      </c>
      <c r="M640" s="40" t="str">
        <f>INDEX(CODE!A:B,MATCH(L640,CODE!A:A,0),2)</f>
        <v>Separate - Res</v>
      </c>
    </row>
    <row r="641" spans="1:13">
      <c r="A641" s="36">
        <v>201702</v>
      </c>
      <c r="B641" s="37" t="s">
        <v>68</v>
      </c>
      <c r="C641" s="37" t="s">
        <v>186</v>
      </c>
      <c r="D641" s="37" t="s">
        <v>204</v>
      </c>
      <c r="E641" s="37">
        <v>-623.71</v>
      </c>
      <c r="G641" s="37">
        <v>83222</v>
      </c>
      <c r="H641" s="60">
        <f t="shared" si="47"/>
        <v>0</v>
      </c>
      <c r="I641" s="60">
        <f t="shared" si="48"/>
        <v>0</v>
      </c>
      <c r="J641" s="60">
        <f t="shared" si="49"/>
        <v>0</v>
      </c>
      <c r="K641" s="1" t="str">
        <f t="shared" si="50"/>
        <v>RES</v>
      </c>
      <c r="L641" s="2" t="str">
        <f t="shared" si="46"/>
        <v>02OALTB15R</v>
      </c>
      <c r="M641" s="40" t="str">
        <f>INDEX(CODE!A:B,MATCH(L641,CODE!A:A,0),2)</f>
        <v>NOT USED</v>
      </c>
    </row>
    <row r="642" spans="1:13">
      <c r="A642" s="36">
        <v>201702</v>
      </c>
      <c r="B642" s="37" t="s">
        <v>68</v>
      </c>
      <c r="C642" s="37" t="s">
        <v>186</v>
      </c>
      <c r="D642" s="37" t="s">
        <v>205</v>
      </c>
      <c r="E642" s="37">
        <v>-1455057.18</v>
      </c>
      <c r="F642" s="37">
        <v>101206</v>
      </c>
      <c r="G642" s="37">
        <v>194768461</v>
      </c>
      <c r="H642" s="60">
        <f t="shared" si="47"/>
        <v>0</v>
      </c>
      <c r="I642" s="60">
        <f t="shared" si="48"/>
        <v>0</v>
      </c>
      <c r="J642" s="60">
        <f t="shared" si="49"/>
        <v>0</v>
      </c>
      <c r="K642" s="1" t="str">
        <f t="shared" si="50"/>
        <v>RES</v>
      </c>
      <c r="L642" s="2" t="str">
        <f t="shared" ref="L642:L705" si="51">LEFT(D642,10)</f>
        <v>02RESD0016</v>
      </c>
      <c r="M642" s="40" t="str">
        <f>INDEX(CODE!A:B,MATCH(L642,CODE!A:A,0),2)</f>
        <v>Separate - Res</v>
      </c>
    </row>
    <row r="643" spans="1:13">
      <c r="A643" s="36">
        <v>201702</v>
      </c>
      <c r="B643" s="37" t="s">
        <v>68</v>
      </c>
      <c r="C643" s="37" t="s">
        <v>186</v>
      </c>
      <c r="D643" s="37" t="s">
        <v>206</v>
      </c>
      <c r="E643" s="37">
        <v>-75682.080000000002</v>
      </c>
      <c r="F643" s="37">
        <v>5062</v>
      </c>
      <c r="G643" s="37">
        <v>10144673</v>
      </c>
      <c r="H643" s="60">
        <f t="shared" ref="H643:H706" si="52">IF($C643="R",E643,0)</f>
        <v>0</v>
      </c>
      <c r="I643" s="60">
        <f t="shared" ref="I643:I706" si="53">IF($C643="R",F643,0)</f>
        <v>0</v>
      </c>
      <c r="J643" s="60">
        <f t="shared" ref="J643:J706" si="54">IF($C643="R",G643,0)</f>
        <v>0</v>
      </c>
      <c r="K643" s="1" t="str">
        <f t="shared" ref="K643:K706" si="55">IF(LEFT(B643,3)="IRR","IRG",LEFT(B643,3))</f>
        <v>RES</v>
      </c>
      <c r="L643" s="2" t="str">
        <f t="shared" si="51"/>
        <v>02RESD0017</v>
      </c>
      <c r="M643" s="40" t="str">
        <f>INDEX(CODE!A:B,MATCH(L643,CODE!A:A,0),2)</f>
        <v>Separate - Res</v>
      </c>
    </row>
    <row r="644" spans="1:13">
      <c r="A644" s="36">
        <v>201702</v>
      </c>
      <c r="B644" s="37" t="s">
        <v>68</v>
      </c>
      <c r="C644" s="37" t="s">
        <v>186</v>
      </c>
      <c r="D644" s="37" t="s">
        <v>207</v>
      </c>
      <c r="E644" s="37">
        <v>-1951.1</v>
      </c>
      <c r="F644" s="37">
        <v>84</v>
      </c>
      <c r="G644" s="37">
        <v>261193</v>
      </c>
      <c r="H644" s="60">
        <f t="shared" si="52"/>
        <v>0</v>
      </c>
      <c r="I644" s="60">
        <f t="shared" si="53"/>
        <v>0</v>
      </c>
      <c r="J644" s="60">
        <f t="shared" si="54"/>
        <v>0</v>
      </c>
      <c r="K644" s="1" t="str">
        <f t="shared" si="55"/>
        <v>RES</v>
      </c>
      <c r="L644" s="2" t="str">
        <f t="shared" si="51"/>
        <v>02RESD0018</v>
      </c>
      <c r="M644" s="40" t="str">
        <f>INDEX(CODE!A:B,MATCH(L644,CODE!A:A,0),2)</f>
        <v>Separate - Res</v>
      </c>
    </row>
    <row r="645" spans="1:13">
      <c r="A645" s="36">
        <v>201702</v>
      </c>
      <c r="B645" s="37" t="s">
        <v>68</v>
      </c>
      <c r="C645" s="37" t="s">
        <v>186</v>
      </c>
      <c r="D645" s="37" t="s">
        <v>208</v>
      </c>
      <c r="E645" s="37">
        <v>-280.29000000000002</v>
      </c>
      <c r="F645" s="37">
        <v>15</v>
      </c>
      <c r="G645" s="37">
        <v>37521</v>
      </c>
      <c r="H645" s="60">
        <f t="shared" si="52"/>
        <v>0</v>
      </c>
      <c r="I645" s="60">
        <f t="shared" si="53"/>
        <v>0</v>
      </c>
      <c r="J645" s="60">
        <f t="shared" si="54"/>
        <v>0</v>
      </c>
      <c r="K645" s="1" t="str">
        <f t="shared" si="55"/>
        <v>RES</v>
      </c>
      <c r="L645" s="2" t="str">
        <f t="shared" si="51"/>
        <v>02RESD018X</v>
      </c>
      <c r="M645" s="40" t="str">
        <f>INDEX(CODE!A:B,MATCH(L645,CODE!A:A,0),2)</f>
        <v>Separate - Res</v>
      </c>
    </row>
    <row r="646" spans="1:13">
      <c r="A646" s="36">
        <v>201702</v>
      </c>
      <c r="B646" s="37" t="s">
        <v>68</v>
      </c>
      <c r="C646" s="37" t="s">
        <v>186</v>
      </c>
      <c r="D646" s="37" t="s">
        <v>209</v>
      </c>
      <c r="E646" s="37">
        <v>-18206.759999999998</v>
      </c>
      <c r="F646" s="37">
        <v>3441</v>
      </c>
      <c r="G646" s="37">
        <v>2437363</v>
      </c>
      <c r="H646" s="60">
        <f t="shared" si="52"/>
        <v>0</v>
      </c>
      <c r="I646" s="60">
        <f t="shared" si="53"/>
        <v>0</v>
      </c>
      <c r="J646" s="60">
        <f t="shared" si="54"/>
        <v>0</v>
      </c>
      <c r="K646" s="1" t="str">
        <f t="shared" si="55"/>
        <v>RES</v>
      </c>
      <c r="L646" s="2" t="str">
        <f t="shared" si="51"/>
        <v>02RGNSB024</v>
      </c>
      <c r="M646" s="40" t="str">
        <f>INDEX(CODE!A:B,MATCH(L646,CODE!A:A,0),2)</f>
        <v>Separate - Small GS</v>
      </c>
    </row>
    <row r="647" spans="1:13">
      <c r="A647" s="36">
        <v>201702</v>
      </c>
      <c r="B647" s="37" t="s">
        <v>68</v>
      </c>
      <c r="C647" s="37" t="s">
        <v>186</v>
      </c>
      <c r="D647" s="37" t="s">
        <v>212</v>
      </c>
      <c r="E647" s="37">
        <v>-9.9700000000000006</v>
      </c>
      <c r="F647" s="37">
        <v>1</v>
      </c>
      <c r="G647" s="37">
        <v>1335</v>
      </c>
      <c r="H647" s="60">
        <f t="shared" si="52"/>
        <v>0</v>
      </c>
      <c r="I647" s="60">
        <f t="shared" si="53"/>
        <v>0</v>
      </c>
      <c r="J647" s="60">
        <f t="shared" si="54"/>
        <v>0</v>
      </c>
      <c r="K647" s="1" t="str">
        <f t="shared" si="55"/>
        <v>RES</v>
      </c>
      <c r="L647" s="2" t="str">
        <f t="shared" si="51"/>
        <v>02RNM24135</v>
      </c>
      <c r="M647" s="40" t="str">
        <f>INDEX(CODE!A:B,MATCH(L647,CODE!A:A,0),2)</f>
        <v>Separate - Small GS</v>
      </c>
    </row>
    <row r="648" spans="1:13">
      <c r="A648" s="36">
        <v>201702</v>
      </c>
      <c r="B648" s="37" t="s">
        <v>68</v>
      </c>
      <c r="C648" s="37" t="s">
        <v>186</v>
      </c>
      <c r="D648" s="37" t="s">
        <v>193</v>
      </c>
      <c r="E648" s="37">
        <v>187845.31</v>
      </c>
      <c r="F648" s="37">
        <v>0</v>
      </c>
      <c r="G648" s="37">
        <v>0</v>
      </c>
      <c r="H648" s="60">
        <f t="shared" si="52"/>
        <v>0</v>
      </c>
      <c r="I648" s="60">
        <f t="shared" si="53"/>
        <v>0</v>
      </c>
      <c r="J648" s="60">
        <f t="shared" si="54"/>
        <v>0</v>
      </c>
      <c r="K648" s="1" t="str">
        <f t="shared" si="55"/>
        <v>RES</v>
      </c>
      <c r="L648" s="2" t="str">
        <f t="shared" si="51"/>
        <v>BPA BALANC</v>
      </c>
      <c r="M648" s="40" t="str">
        <f>INDEX(CODE!A:B,MATCH(L648,CODE!A:A,0),2)</f>
        <v>NOT USED</v>
      </c>
    </row>
    <row r="649" spans="1:13">
      <c r="A649" s="36">
        <v>201702</v>
      </c>
      <c r="B649" s="37" t="s">
        <v>68</v>
      </c>
      <c r="C649" s="37" t="s">
        <v>186</v>
      </c>
      <c r="D649" s="37" t="s">
        <v>194</v>
      </c>
      <c r="F649" s="37">
        <v>0</v>
      </c>
      <c r="H649" s="60">
        <f t="shared" si="52"/>
        <v>0</v>
      </c>
      <c r="I649" s="60">
        <f t="shared" si="53"/>
        <v>0</v>
      </c>
      <c r="J649" s="60">
        <f t="shared" si="54"/>
        <v>0</v>
      </c>
      <c r="K649" s="1" t="str">
        <f t="shared" si="55"/>
        <v>RES</v>
      </c>
      <c r="L649" s="2" t="str">
        <f t="shared" si="51"/>
        <v>CUSTOMER C</v>
      </c>
      <c r="M649" s="40" t="str">
        <f>INDEX(CODE!A:B,MATCH(L649,CODE!A:A,0),2)</f>
        <v>NOT USED</v>
      </c>
    </row>
    <row r="650" spans="1:13">
      <c r="A650" s="36">
        <v>201702</v>
      </c>
      <c r="B650" s="37" t="s">
        <v>68</v>
      </c>
      <c r="C650" s="37" t="s">
        <v>195</v>
      </c>
      <c r="D650" s="37" t="s">
        <v>82</v>
      </c>
      <c r="E650" s="37">
        <v>178.21</v>
      </c>
      <c r="G650" s="37">
        <v>0</v>
      </c>
      <c r="H650" s="60">
        <f t="shared" si="52"/>
        <v>178.21</v>
      </c>
      <c r="I650" s="60">
        <f t="shared" si="53"/>
        <v>0</v>
      </c>
      <c r="J650" s="60">
        <f t="shared" si="54"/>
        <v>0</v>
      </c>
      <c r="K650" s="1" t="str">
        <f t="shared" si="55"/>
        <v>RES</v>
      </c>
      <c r="L650" s="2" t="str">
        <f t="shared" si="51"/>
        <v>02LNX00109</v>
      </c>
      <c r="M650" s="40" t="str">
        <f>INDEX(CODE!A:B,MATCH(L650,CODE!A:A,0),2)</f>
        <v>NOT USED</v>
      </c>
    </row>
    <row r="651" spans="1:13">
      <c r="A651" s="36">
        <v>201702</v>
      </c>
      <c r="B651" s="37" t="s">
        <v>68</v>
      </c>
      <c r="C651" s="37" t="s">
        <v>195</v>
      </c>
      <c r="D651" s="37" t="s">
        <v>48</v>
      </c>
      <c r="E651" s="37">
        <v>153721.42000000001</v>
      </c>
      <c r="F651" s="37">
        <v>597</v>
      </c>
      <c r="G651" s="37">
        <v>1510649</v>
      </c>
      <c r="H651" s="60">
        <f t="shared" si="52"/>
        <v>153721.42000000001</v>
      </c>
      <c r="I651" s="60">
        <f t="shared" si="53"/>
        <v>597</v>
      </c>
      <c r="J651" s="60">
        <f t="shared" si="54"/>
        <v>1510649</v>
      </c>
      <c r="K651" s="1" t="str">
        <f t="shared" si="55"/>
        <v>RES</v>
      </c>
      <c r="L651" s="2" t="str">
        <f t="shared" si="51"/>
        <v>02NETMT135</v>
      </c>
      <c r="M651" s="40" t="str">
        <f>INDEX(CODE!A:B,MATCH(L651,CODE!A:A,0),2)</f>
        <v>Separate - Res</v>
      </c>
    </row>
    <row r="652" spans="1:13">
      <c r="A652" s="36">
        <v>201702</v>
      </c>
      <c r="B652" s="37" t="s">
        <v>68</v>
      </c>
      <c r="C652" s="37" t="s">
        <v>195</v>
      </c>
      <c r="D652" s="37" t="s">
        <v>49</v>
      </c>
      <c r="E652" s="37">
        <v>12842.8</v>
      </c>
      <c r="F652" s="37">
        <v>1075</v>
      </c>
      <c r="G652" s="37">
        <v>83222</v>
      </c>
      <c r="H652" s="60">
        <f t="shared" si="52"/>
        <v>12842.8</v>
      </c>
      <c r="I652" s="60">
        <f t="shared" si="53"/>
        <v>1075</v>
      </c>
      <c r="J652" s="60">
        <f t="shared" si="54"/>
        <v>83222</v>
      </c>
      <c r="K652" s="1" t="str">
        <f t="shared" si="55"/>
        <v>RES</v>
      </c>
      <c r="L652" s="2" t="str">
        <f t="shared" si="51"/>
        <v>02OALTB15R</v>
      </c>
      <c r="M652" s="40" t="str">
        <f>INDEX(CODE!A:B,MATCH(L652,CODE!A:A,0),2)</f>
        <v>NOT USED</v>
      </c>
    </row>
    <row r="653" spans="1:13">
      <c r="A653" s="36">
        <v>201702</v>
      </c>
      <c r="B653" s="37" t="s">
        <v>68</v>
      </c>
      <c r="C653" s="37" t="s">
        <v>195</v>
      </c>
      <c r="D653" s="37" t="s">
        <v>69</v>
      </c>
      <c r="E653" s="37">
        <v>19424240.449999999</v>
      </c>
      <c r="F653" s="37">
        <v>101206</v>
      </c>
      <c r="G653" s="37">
        <v>194845599</v>
      </c>
      <c r="H653" s="60">
        <f t="shared" si="52"/>
        <v>19424240.449999999</v>
      </c>
      <c r="I653" s="60">
        <f t="shared" si="53"/>
        <v>101206</v>
      </c>
      <c r="J653" s="60">
        <f t="shared" si="54"/>
        <v>194845599</v>
      </c>
      <c r="K653" s="1" t="str">
        <f t="shared" si="55"/>
        <v>RES</v>
      </c>
      <c r="L653" s="2" t="str">
        <f t="shared" si="51"/>
        <v>02RESD0016</v>
      </c>
      <c r="M653" s="40" t="str">
        <f>INDEX(CODE!A:B,MATCH(L653,CODE!A:A,0),2)</f>
        <v>Separate - Res</v>
      </c>
    </row>
    <row r="654" spans="1:13">
      <c r="A654" s="36">
        <v>201702</v>
      </c>
      <c r="B654" s="37" t="s">
        <v>68</v>
      </c>
      <c r="C654" s="37" t="s">
        <v>195</v>
      </c>
      <c r="D654" s="37" t="s">
        <v>70</v>
      </c>
      <c r="E654" s="37">
        <v>1014315.49</v>
      </c>
      <c r="F654" s="37">
        <v>5062</v>
      </c>
      <c r="G654" s="37">
        <v>10144673</v>
      </c>
      <c r="H654" s="60">
        <f t="shared" si="52"/>
        <v>1014315.49</v>
      </c>
      <c r="I654" s="60">
        <f t="shared" si="53"/>
        <v>5062</v>
      </c>
      <c r="J654" s="60">
        <f t="shared" si="54"/>
        <v>10144673</v>
      </c>
      <c r="K654" s="1" t="str">
        <f t="shared" si="55"/>
        <v>RES</v>
      </c>
      <c r="L654" s="2" t="str">
        <f t="shared" si="51"/>
        <v>02RESD0017</v>
      </c>
      <c r="M654" s="40" t="str">
        <f>INDEX(CODE!A:B,MATCH(L654,CODE!A:A,0),2)</f>
        <v>Separate - Res</v>
      </c>
    </row>
    <row r="655" spans="1:13">
      <c r="A655" s="36">
        <v>201702</v>
      </c>
      <c r="B655" s="37" t="s">
        <v>68</v>
      </c>
      <c r="C655" s="37" t="s">
        <v>195</v>
      </c>
      <c r="D655" s="37" t="s">
        <v>71</v>
      </c>
      <c r="E655" s="37">
        <v>27660.720000000001</v>
      </c>
      <c r="F655" s="37">
        <v>84</v>
      </c>
      <c r="G655" s="37">
        <v>261193</v>
      </c>
      <c r="H655" s="60">
        <f t="shared" si="52"/>
        <v>27660.720000000001</v>
      </c>
      <c r="I655" s="60">
        <f t="shared" si="53"/>
        <v>84</v>
      </c>
      <c r="J655" s="60">
        <f t="shared" si="54"/>
        <v>261193</v>
      </c>
      <c r="K655" s="1" t="str">
        <f t="shared" si="55"/>
        <v>RES</v>
      </c>
      <c r="L655" s="2" t="str">
        <f t="shared" si="51"/>
        <v>02RESD0018</v>
      </c>
      <c r="M655" s="40" t="str">
        <f>INDEX(CODE!A:B,MATCH(L655,CODE!A:A,0),2)</f>
        <v>Separate - Res</v>
      </c>
    </row>
    <row r="656" spans="1:13">
      <c r="A656" s="36">
        <v>201702</v>
      </c>
      <c r="B656" s="37" t="s">
        <v>68</v>
      </c>
      <c r="C656" s="37" t="s">
        <v>195</v>
      </c>
      <c r="D656" s="37" t="s">
        <v>72</v>
      </c>
      <c r="E656" s="37">
        <v>3929.27</v>
      </c>
      <c r="F656" s="37">
        <v>15</v>
      </c>
      <c r="G656" s="37">
        <v>37521</v>
      </c>
      <c r="H656" s="60">
        <f t="shared" si="52"/>
        <v>3929.27</v>
      </c>
      <c r="I656" s="60">
        <f t="shared" si="53"/>
        <v>15</v>
      </c>
      <c r="J656" s="60">
        <f t="shared" si="54"/>
        <v>37521</v>
      </c>
      <c r="K656" s="1" t="str">
        <f t="shared" si="55"/>
        <v>RES</v>
      </c>
      <c r="L656" s="2" t="str">
        <f t="shared" si="51"/>
        <v>02RESD018X</v>
      </c>
      <c r="M656" s="40" t="str">
        <f>INDEX(CODE!A:B,MATCH(L656,CODE!A:A,0),2)</f>
        <v>Separate - Res</v>
      </c>
    </row>
    <row r="657" spans="1:13">
      <c r="A657" s="36">
        <v>201702</v>
      </c>
      <c r="B657" s="37" t="s">
        <v>68</v>
      </c>
      <c r="C657" s="37" t="s">
        <v>195</v>
      </c>
      <c r="D657" s="37" t="s">
        <v>50</v>
      </c>
      <c r="E657" s="37">
        <v>279684.65999999997</v>
      </c>
      <c r="F657" s="37">
        <v>3441</v>
      </c>
      <c r="G657" s="37">
        <v>2519056</v>
      </c>
      <c r="H657" s="60">
        <f t="shared" si="52"/>
        <v>279684.65999999997</v>
      </c>
      <c r="I657" s="60">
        <f t="shared" si="53"/>
        <v>3441</v>
      </c>
      <c r="J657" s="60">
        <f t="shared" si="54"/>
        <v>2519056</v>
      </c>
      <c r="K657" s="1" t="str">
        <f t="shared" si="55"/>
        <v>RES</v>
      </c>
      <c r="L657" s="2" t="str">
        <f t="shared" si="51"/>
        <v>02RGNSB024</v>
      </c>
      <c r="M657" s="40" t="str">
        <f>INDEX(CODE!A:B,MATCH(L657,CODE!A:A,0),2)</f>
        <v>Separate - Small GS</v>
      </c>
    </row>
    <row r="658" spans="1:13">
      <c r="A658" s="36">
        <v>201702</v>
      </c>
      <c r="B658" s="37" t="s">
        <v>68</v>
      </c>
      <c r="C658" s="37" t="s">
        <v>195</v>
      </c>
      <c r="D658" s="37" t="s">
        <v>74</v>
      </c>
      <c r="E658" s="37">
        <v>3583.66</v>
      </c>
      <c r="F658" s="37">
        <v>2</v>
      </c>
      <c r="G658" s="37">
        <v>44400</v>
      </c>
      <c r="H658" s="60">
        <f t="shared" si="52"/>
        <v>3583.66</v>
      </c>
      <c r="I658" s="60">
        <f t="shared" si="53"/>
        <v>2</v>
      </c>
      <c r="J658" s="60">
        <f t="shared" si="54"/>
        <v>44400</v>
      </c>
      <c r="K658" s="1" t="str">
        <f t="shared" si="55"/>
        <v>RES</v>
      </c>
      <c r="L658" s="2" t="str">
        <f t="shared" si="51"/>
        <v>02RGNSB036</v>
      </c>
      <c r="M658" s="40" t="str">
        <f>INDEX(CODE!A:B,MATCH(L658,CODE!A:A,0),2)</f>
        <v>Separate - Large GS</v>
      </c>
    </row>
    <row r="659" spans="1:13">
      <c r="A659" s="36">
        <v>201702</v>
      </c>
      <c r="B659" s="37" t="s">
        <v>68</v>
      </c>
      <c r="C659" s="37" t="s">
        <v>195</v>
      </c>
      <c r="D659" s="37" t="s">
        <v>75</v>
      </c>
      <c r="E659" s="37">
        <v>155.05000000000001</v>
      </c>
      <c r="F659" s="37">
        <v>1</v>
      </c>
      <c r="G659" s="37">
        <v>1335</v>
      </c>
      <c r="H659" s="60">
        <f t="shared" si="52"/>
        <v>155.05000000000001</v>
      </c>
      <c r="I659" s="60">
        <f t="shared" si="53"/>
        <v>1</v>
      </c>
      <c r="J659" s="60">
        <f t="shared" si="54"/>
        <v>1335</v>
      </c>
      <c r="K659" s="1" t="str">
        <f t="shared" si="55"/>
        <v>RES</v>
      </c>
      <c r="L659" s="2" t="str">
        <f t="shared" si="51"/>
        <v>02RNM24135</v>
      </c>
      <c r="M659" s="40" t="str">
        <f>INDEX(CODE!A:B,MATCH(L659,CODE!A:A,0),2)</f>
        <v>Separate - Small GS</v>
      </c>
    </row>
    <row r="660" spans="1:13">
      <c r="A660" s="36">
        <v>201702</v>
      </c>
      <c r="B660" s="37" t="s">
        <v>68</v>
      </c>
      <c r="C660" s="37" t="s">
        <v>195</v>
      </c>
      <c r="D660" s="37" t="s">
        <v>101</v>
      </c>
      <c r="E660" s="37">
        <v>936154.22</v>
      </c>
      <c r="F660" s="37">
        <v>0</v>
      </c>
      <c r="G660" s="37">
        <v>0</v>
      </c>
      <c r="H660" s="60">
        <f t="shared" si="52"/>
        <v>936154.22</v>
      </c>
      <c r="I660" s="60">
        <f t="shared" si="53"/>
        <v>0</v>
      </c>
      <c r="J660" s="60">
        <f t="shared" si="54"/>
        <v>0</v>
      </c>
      <c r="K660" s="1" t="str">
        <f t="shared" si="55"/>
        <v>RES</v>
      </c>
      <c r="L660" s="2" t="str">
        <f t="shared" si="51"/>
        <v>301170-DSM</v>
      </c>
      <c r="M660" s="40" t="str">
        <f>INDEX(CODE!A:B,MATCH(L660,CODE!A:A,0),2)</f>
        <v>NOT USED</v>
      </c>
    </row>
    <row r="661" spans="1:13">
      <c r="A661" s="36">
        <v>201702</v>
      </c>
      <c r="B661" s="37" t="s">
        <v>68</v>
      </c>
      <c r="C661" s="37" t="s">
        <v>195</v>
      </c>
      <c r="D661" s="37" t="s">
        <v>102</v>
      </c>
      <c r="E661" s="37">
        <v>4348.54</v>
      </c>
      <c r="F661" s="37">
        <v>0</v>
      </c>
      <c r="G661" s="37">
        <v>0</v>
      </c>
      <c r="H661" s="60">
        <f t="shared" si="52"/>
        <v>4348.54</v>
      </c>
      <c r="I661" s="60">
        <f t="shared" si="53"/>
        <v>0</v>
      </c>
      <c r="J661" s="60">
        <f t="shared" si="54"/>
        <v>0</v>
      </c>
      <c r="K661" s="1" t="str">
        <f t="shared" si="55"/>
        <v>RES</v>
      </c>
      <c r="L661" s="2" t="str">
        <f t="shared" si="51"/>
        <v>301180-BLU</v>
      </c>
      <c r="M661" s="40" t="str">
        <f>INDEX(CODE!A:B,MATCH(L661,CODE!A:A,0),2)</f>
        <v>NOT USED</v>
      </c>
    </row>
    <row r="662" spans="1:13">
      <c r="A662" s="36">
        <v>201702</v>
      </c>
      <c r="B662" s="37" t="s">
        <v>68</v>
      </c>
      <c r="C662" s="37" t="s">
        <v>195</v>
      </c>
      <c r="D662" s="37" t="s">
        <v>90</v>
      </c>
      <c r="F662" s="37">
        <v>0</v>
      </c>
      <c r="H662" s="60">
        <f t="shared" si="52"/>
        <v>0</v>
      </c>
      <c r="I662" s="60">
        <f t="shared" si="53"/>
        <v>0</v>
      </c>
      <c r="J662" s="60">
        <f t="shared" si="54"/>
        <v>0</v>
      </c>
      <c r="K662" s="1" t="str">
        <f t="shared" si="55"/>
        <v>RES</v>
      </c>
      <c r="L662" s="2" t="str">
        <f t="shared" si="51"/>
        <v>CUSTOMER C</v>
      </c>
      <c r="M662" s="40" t="str">
        <f>INDEX(CODE!A:B,MATCH(L662,CODE!A:A,0),2)</f>
        <v>NOT USED</v>
      </c>
    </row>
    <row r="663" spans="1:13">
      <c r="A663" s="36">
        <v>201702</v>
      </c>
      <c r="B663" s="37" t="s">
        <v>68</v>
      </c>
      <c r="C663" s="37" t="s">
        <v>195</v>
      </c>
      <c r="D663" s="37" t="s">
        <v>92</v>
      </c>
      <c r="E663" s="37">
        <v>-1354567.89</v>
      </c>
      <c r="F663" s="37">
        <v>0</v>
      </c>
      <c r="G663" s="37">
        <v>0</v>
      </c>
      <c r="H663" s="60">
        <f t="shared" si="52"/>
        <v>-1354567.89</v>
      </c>
      <c r="I663" s="60">
        <f t="shared" si="53"/>
        <v>0</v>
      </c>
      <c r="J663" s="60">
        <f t="shared" si="54"/>
        <v>0</v>
      </c>
      <c r="K663" s="1" t="str">
        <f t="shared" si="55"/>
        <v>RES</v>
      </c>
      <c r="L663" s="2" t="str">
        <f t="shared" si="51"/>
        <v>REVENUE_AC</v>
      </c>
      <c r="M663" s="40" t="str">
        <f>INDEX(CODE!A:B,MATCH(L663,CODE!A:A,0),2)</f>
        <v>NOT USED</v>
      </c>
    </row>
    <row r="664" spans="1:13">
      <c r="A664" s="36">
        <v>201702</v>
      </c>
      <c r="B664" s="37" t="s">
        <v>68</v>
      </c>
      <c r="C664" s="37" t="s">
        <v>195</v>
      </c>
      <c r="D664" s="37" t="s">
        <v>104</v>
      </c>
      <c r="E664" s="37">
        <v>100247.27</v>
      </c>
      <c r="F664" s="37">
        <v>0</v>
      </c>
      <c r="G664" s="37">
        <v>0</v>
      </c>
      <c r="H664" s="60">
        <f t="shared" si="52"/>
        <v>100247.27</v>
      </c>
      <c r="I664" s="60">
        <f t="shared" si="53"/>
        <v>0</v>
      </c>
      <c r="J664" s="60">
        <f t="shared" si="54"/>
        <v>0</v>
      </c>
      <c r="K664" s="1" t="str">
        <f t="shared" si="55"/>
        <v>RES</v>
      </c>
      <c r="L664" s="2" t="str">
        <f t="shared" si="51"/>
        <v>REVENUE AD</v>
      </c>
      <c r="M664" s="40" t="str">
        <f>INDEX(CODE!A:B,MATCH(L664,CODE!A:A,0),2)</f>
        <v>NOT USED</v>
      </c>
    </row>
    <row r="665" spans="1:13">
      <c r="A665" s="36">
        <v>201702</v>
      </c>
      <c r="B665" s="37" t="s">
        <v>68</v>
      </c>
      <c r="C665" s="37" t="s">
        <v>196</v>
      </c>
      <c r="D665" s="37" t="s">
        <v>197</v>
      </c>
      <c r="E665" s="37">
        <v>-4637000</v>
      </c>
      <c r="F665" s="37">
        <v>0</v>
      </c>
      <c r="G665" s="37">
        <v>-44441000</v>
      </c>
      <c r="H665" s="60">
        <f t="shared" si="52"/>
        <v>0</v>
      </c>
      <c r="I665" s="60">
        <f t="shared" si="53"/>
        <v>0</v>
      </c>
      <c r="J665" s="60">
        <f t="shared" si="54"/>
        <v>0</v>
      </c>
      <c r="K665" s="1" t="str">
        <f t="shared" si="55"/>
        <v>RES</v>
      </c>
      <c r="L665" s="2" t="str">
        <f t="shared" si="51"/>
        <v>UNBILLED R</v>
      </c>
      <c r="M665" s="40" t="str">
        <f>INDEX(CODE!A:B,MATCH(L665,CODE!A:A,0),2)</f>
        <v>NOT USED</v>
      </c>
    </row>
    <row r="666" spans="1:13">
      <c r="A666" s="36">
        <v>201703</v>
      </c>
      <c r="B666" s="37" t="s">
        <v>51</v>
      </c>
      <c r="C666" s="37" t="s">
        <v>186</v>
      </c>
      <c r="D666" s="37" t="s">
        <v>187</v>
      </c>
      <c r="E666" s="37">
        <v>-15968.81</v>
      </c>
      <c r="F666" s="37">
        <v>1470</v>
      </c>
      <c r="G666" s="37">
        <v>2137745</v>
      </c>
      <c r="H666" s="60">
        <f t="shared" si="52"/>
        <v>0</v>
      </c>
      <c r="I666" s="60">
        <f t="shared" si="53"/>
        <v>0</v>
      </c>
      <c r="J666" s="60">
        <f t="shared" si="54"/>
        <v>0</v>
      </c>
      <c r="K666" s="1" t="str">
        <f t="shared" si="55"/>
        <v>COM</v>
      </c>
      <c r="L666" s="2" t="str">
        <f t="shared" si="51"/>
        <v>02GNSB0024</v>
      </c>
      <c r="M666" s="40" t="str">
        <f>INDEX(CODE!A:B,MATCH(L666,CODE!A:A,0),2)</f>
        <v>Separate - Small GS</v>
      </c>
    </row>
    <row r="667" spans="1:13">
      <c r="A667" s="36">
        <v>201703</v>
      </c>
      <c r="B667" s="37" t="s">
        <v>51</v>
      </c>
      <c r="C667" s="37" t="s">
        <v>186</v>
      </c>
      <c r="D667" s="37" t="s">
        <v>188</v>
      </c>
      <c r="E667" s="37">
        <v>-0.54</v>
      </c>
      <c r="F667" s="37">
        <v>1</v>
      </c>
      <c r="G667" s="37">
        <v>72</v>
      </c>
      <c r="H667" s="60">
        <f t="shared" si="52"/>
        <v>0</v>
      </c>
      <c r="I667" s="60">
        <f t="shared" si="53"/>
        <v>0</v>
      </c>
      <c r="J667" s="60">
        <f t="shared" si="54"/>
        <v>0</v>
      </c>
      <c r="K667" s="1" t="str">
        <f t="shared" si="55"/>
        <v>COM</v>
      </c>
      <c r="L667" s="2" t="str">
        <f t="shared" si="51"/>
        <v>02GNSB024F</v>
      </c>
      <c r="M667" s="40" t="str">
        <f>INDEX(CODE!A:B,MATCH(L667,CODE!A:A,0),2)</f>
        <v>Separate - Small GS</v>
      </c>
    </row>
    <row r="668" spans="1:13">
      <c r="A668" s="36">
        <v>201703</v>
      </c>
      <c r="B668" s="37" t="s">
        <v>51</v>
      </c>
      <c r="C668" s="37" t="s">
        <v>186</v>
      </c>
      <c r="D668" s="37" t="s">
        <v>189</v>
      </c>
      <c r="E668" s="37">
        <v>-71.95</v>
      </c>
      <c r="F668" s="37">
        <v>78</v>
      </c>
      <c r="G668" s="37">
        <v>9632</v>
      </c>
      <c r="H668" s="60">
        <f t="shared" si="52"/>
        <v>0</v>
      </c>
      <c r="I668" s="60">
        <f t="shared" si="53"/>
        <v>0</v>
      </c>
      <c r="J668" s="60">
        <f t="shared" si="54"/>
        <v>0</v>
      </c>
      <c r="K668" s="1" t="str">
        <f t="shared" si="55"/>
        <v>COM</v>
      </c>
      <c r="L668" s="2" t="str">
        <f t="shared" si="51"/>
        <v>02GNSB24FP</v>
      </c>
      <c r="M668" s="40" t="str">
        <f>INDEX(CODE!A:B,MATCH(L668,CODE!A:A,0),2)</f>
        <v>Separate - Small GS</v>
      </c>
    </row>
    <row r="669" spans="1:13">
      <c r="A669" s="36">
        <v>201703</v>
      </c>
      <c r="B669" s="37" t="s">
        <v>51</v>
      </c>
      <c r="C669" s="37" t="s">
        <v>186</v>
      </c>
      <c r="D669" s="37" t="s">
        <v>190</v>
      </c>
      <c r="E669" s="37">
        <v>-34347.050000000003</v>
      </c>
      <c r="F669" s="37">
        <v>106</v>
      </c>
      <c r="G669" s="37">
        <v>4597990</v>
      </c>
      <c r="H669" s="60">
        <f t="shared" si="52"/>
        <v>0</v>
      </c>
      <c r="I669" s="60">
        <f t="shared" si="53"/>
        <v>0</v>
      </c>
      <c r="J669" s="60">
        <f t="shared" si="54"/>
        <v>0</v>
      </c>
      <c r="K669" s="1" t="str">
        <f t="shared" si="55"/>
        <v>COM</v>
      </c>
      <c r="L669" s="2" t="str">
        <f t="shared" si="51"/>
        <v>02LGSB0036</v>
      </c>
      <c r="M669" s="40" t="str">
        <f>INDEX(CODE!A:B,MATCH(L669,CODE!A:A,0),2)</f>
        <v>Separate - Large GS</v>
      </c>
    </row>
    <row r="670" spans="1:13">
      <c r="A670" s="36">
        <v>201703</v>
      </c>
      <c r="B670" s="37" t="s">
        <v>51</v>
      </c>
      <c r="C670" s="37" t="s">
        <v>186</v>
      </c>
      <c r="D670" s="37" t="s">
        <v>191</v>
      </c>
      <c r="E670" s="37">
        <v>-276.06</v>
      </c>
      <c r="F670" s="37">
        <v>22</v>
      </c>
      <c r="G670" s="37">
        <v>36956</v>
      </c>
      <c r="H670" s="60">
        <f t="shared" si="52"/>
        <v>0</v>
      </c>
      <c r="I670" s="60">
        <f t="shared" si="53"/>
        <v>0</v>
      </c>
      <c r="J670" s="60">
        <f t="shared" si="54"/>
        <v>0</v>
      </c>
      <c r="K670" s="1" t="str">
        <f t="shared" si="55"/>
        <v>COM</v>
      </c>
      <c r="L670" s="2" t="str">
        <f t="shared" si="51"/>
        <v>02NMB24135</v>
      </c>
      <c r="M670" s="40" t="str">
        <f>INDEX(CODE!A:B,MATCH(L670,CODE!A:A,0),2)</f>
        <v>Separate - Small GS</v>
      </c>
    </row>
    <row r="671" spans="1:13">
      <c r="A671" s="36">
        <v>201703</v>
      </c>
      <c r="B671" s="37" t="s">
        <v>51</v>
      </c>
      <c r="C671" s="37" t="s">
        <v>186</v>
      </c>
      <c r="D671" s="37" t="s">
        <v>192</v>
      </c>
      <c r="E671" s="37">
        <v>-322.22000000000003</v>
      </c>
      <c r="G671" s="37">
        <v>43041</v>
      </c>
      <c r="H671" s="60">
        <f t="shared" si="52"/>
        <v>0</v>
      </c>
      <c r="I671" s="60">
        <f t="shared" si="53"/>
        <v>0</v>
      </c>
      <c r="J671" s="60">
        <f t="shared" si="54"/>
        <v>0</v>
      </c>
      <c r="K671" s="1" t="str">
        <f t="shared" si="55"/>
        <v>COM</v>
      </c>
      <c r="L671" s="2" t="str">
        <f t="shared" si="51"/>
        <v>02OALTB15N</v>
      </c>
      <c r="M671" s="40" t="str">
        <f>INDEX(CODE!A:B,MATCH(L671,CODE!A:A,0),2)</f>
        <v>NOT USED</v>
      </c>
    </row>
    <row r="672" spans="1:13">
      <c r="A672" s="36">
        <v>201703</v>
      </c>
      <c r="B672" s="37" t="s">
        <v>51</v>
      </c>
      <c r="C672" s="37" t="s">
        <v>186</v>
      </c>
      <c r="D672" s="37" t="s">
        <v>193</v>
      </c>
      <c r="E672" s="37">
        <v>2724.65</v>
      </c>
      <c r="F672" s="37">
        <v>0</v>
      </c>
      <c r="G672" s="37">
        <v>0</v>
      </c>
      <c r="H672" s="60">
        <f t="shared" si="52"/>
        <v>0</v>
      </c>
      <c r="I672" s="60">
        <f t="shared" si="53"/>
        <v>0</v>
      </c>
      <c r="J672" s="60">
        <f t="shared" si="54"/>
        <v>0</v>
      </c>
      <c r="K672" s="1" t="str">
        <f t="shared" si="55"/>
        <v>COM</v>
      </c>
      <c r="L672" s="2" t="str">
        <f t="shared" si="51"/>
        <v>BPA BALANC</v>
      </c>
      <c r="M672" s="40" t="str">
        <f>INDEX(CODE!A:B,MATCH(L672,CODE!A:A,0),2)</f>
        <v>NOT USED</v>
      </c>
    </row>
    <row r="673" spans="1:13">
      <c r="A673" s="36">
        <v>201703</v>
      </c>
      <c r="B673" s="37" t="s">
        <v>51</v>
      </c>
      <c r="C673" s="37" t="s">
        <v>186</v>
      </c>
      <c r="D673" s="37" t="s">
        <v>194</v>
      </c>
      <c r="F673" s="37">
        <v>0</v>
      </c>
      <c r="H673" s="60">
        <f t="shared" si="52"/>
        <v>0</v>
      </c>
      <c r="I673" s="60">
        <f t="shared" si="53"/>
        <v>0</v>
      </c>
      <c r="J673" s="60">
        <f t="shared" si="54"/>
        <v>0</v>
      </c>
      <c r="K673" s="1" t="str">
        <f t="shared" si="55"/>
        <v>COM</v>
      </c>
      <c r="L673" s="2" t="str">
        <f t="shared" si="51"/>
        <v>CUSTOMER C</v>
      </c>
      <c r="M673" s="40" t="str">
        <f>INDEX(CODE!A:B,MATCH(L673,CODE!A:A,0),2)</f>
        <v>NOT USED</v>
      </c>
    </row>
    <row r="674" spans="1:13">
      <c r="A674" s="36">
        <v>201703</v>
      </c>
      <c r="B674" s="37" t="s">
        <v>51</v>
      </c>
      <c r="C674" s="37" t="s">
        <v>195</v>
      </c>
      <c r="D674" s="37" t="s">
        <v>36</v>
      </c>
      <c r="E674" s="37">
        <v>215360.1</v>
      </c>
      <c r="F674" s="37">
        <v>1470</v>
      </c>
      <c r="G674" s="37">
        <v>2137745</v>
      </c>
      <c r="H674" s="60">
        <f t="shared" si="52"/>
        <v>215360.1</v>
      </c>
      <c r="I674" s="60">
        <f t="shared" si="53"/>
        <v>1470</v>
      </c>
      <c r="J674" s="60">
        <f t="shared" si="54"/>
        <v>2137745</v>
      </c>
      <c r="K674" s="1" t="str">
        <f t="shared" si="55"/>
        <v>COM</v>
      </c>
      <c r="L674" s="2" t="str">
        <f t="shared" si="51"/>
        <v>02GNSB0024</v>
      </c>
      <c r="M674" s="40" t="str">
        <f>INDEX(CODE!A:B,MATCH(L674,CODE!A:A,0),2)</f>
        <v>Separate - Small GS</v>
      </c>
    </row>
    <row r="675" spans="1:13">
      <c r="A675" s="36">
        <v>201703</v>
      </c>
      <c r="B675" s="37" t="s">
        <v>51</v>
      </c>
      <c r="C675" s="37" t="s">
        <v>195</v>
      </c>
      <c r="D675" s="37" t="s">
        <v>37</v>
      </c>
      <c r="E675" s="37">
        <v>1674.83</v>
      </c>
      <c r="F675" s="37">
        <v>6</v>
      </c>
      <c r="G675" s="37">
        <v>12857</v>
      </c>
      <c r="H675" s="60">
        <f t="shared" si="52"/>
        <v>1674.83</v>
      </c>
      <c r="I675" s="60">
        <f t="shared" si="53"/>
        <v>6</v>
      </c>
      <c r="J675" s="60">
        <f t="shared" si="54"/>
        <v>12857</v>
      </c>
      <c r="K675" s="1" t="str">
        <f t="shared" si="55"/>
        <v>COM</v>
      </c>
      <c r="L675" s="2" t="str">
        <f t="shared" si="51"/>
        <v>02GNSB024F</v>
      </c>
      <c r="M675" s="40" t="str">
        <f>INDEX(CODE!A:B,MATCH(L675,CODE!A:A,0),2)</f>
        <v>Separate - Small GS</v>
      </c>
    </row>
    <row r="676" spans="1:13">
      <c r="A676" s="36">
        <v>201703</v>
      </c>
      <c r="B676" s="37" t="s">
        <v>51</v>
      </c>
      <c r="C676" s="37" t="s">
        <v>195</v>
      </c>
      <c r="D676" s="37" t="s">
        <v>38</v>
      </c>
      <c r="E676" s="37">
        <v>1088.2</v>
      </c>
      <c r="F676" s="37">
        <v>78</v>
      </c>
      <c r="G676" s="37">
        <v>9632</v>
      </c>
      <c r="H676" s="60">
        <f t="shared" si="52"/>
        <v>1088.2</v>
      </c>
      <c r="I676" s="60">
        <f t="shared" si="53"/>
        <v>78</v>
      </c>
      <c r="J676" s="60">
        <f t="shared" si="54"/>
        <v>9632</v>
      </c>
      <c r="K676" s="1" t="str">
        <f t="shared" si="55"/>
        <v>COM</v>
      </c>
      <c r="L676" s="2" t="str">
        <f t="shared" si="51"/>
        <v>02GNSB24FP</v>
      </c>
      <c r="M676" s="40" t="str">
        <f>INDEX(CODE!A:B,MATCH(L676,CODE!A:A,0),2)</f>
        <v>Separate - Small GS</v>
      </c>
    </row>
    <row r="677" spans="1:13">
      <c r="A677" s="36">
        <v>201703</v>
      </c>
      <c r="B677" s="37" t="s">
        <v>51</v>
      </c>
      <c r="C677" s="37" t="s">
        <v>195</v>
      </c>
      <c r="D677" s="37" t="s">
        <v>52</v>
      </c>
      <c r="E677" s="37">
        <v>3707924.66</v>
      </c>
      <c r="F677" s="37">
        <v>13926</v>
      </c>
      <c r="G677" s="37">
        <v>39238287</v>
      </c>
      <c r="H677" s="60">
        <f t="shared" si="52"/>
        <v>3707924.66</v>
      </c>
      <c r="I677" s="60">
        <f t="shared" si="53"/>
        <v>13926</v>
      </c>
      <c r="J677" s="60">
        <f t="shared" si="54"/>
        <v>39238287</v>
      </c>
      <c r="K677" s="1" t="str">
        <f t="shared" si="55"/>
        <v>COM</v>
      </c>
      <c r="L677" s="2" t="str">
        <f t="shared" si="51"/>
        <v>02GNSV0024</v>
      </c>
      <c r="M677" s="40" t="str">
        <f>INDEX(CODE!A:B,MATCH(L677,CODE!A:A,0),2)</f>
        <v>Separate - Small GS</v>
      </c>
    </row>
    <row r="678" spans="1:13">
      <c r="A678" s="36">
        <v>201703</v>
      </c>
      <c r="B678" s="37" t="s">
        <v>51</v>
      </c>
      <c r="C678" s="37" t="s">
        <v>195</v>
      </c>
      <c r="D678" s="37" t="s">
        <v>53</v>
      </c>
      <c r="E678" s="37">
        <v>12597.47</v>
      </c>
      <c r="F678" s="37">
        <v>107</v>
      </c>
      <c r="G678" s="37">
        <v>89283</v>
      </c>
      <c r="H678" s="60">
        <f t="shared" si="52"/>
        <v>12597.47</v>
      </c>
      <c r="I678" s="60">
        <f t="shared" si="53"/>
        <v>107</v>
      </c>
      <c r="J678" s="60">
        <f t="shared" si="54"/>
        <v>89283</v>
      </c>
      <c r="K678" s="1" t="str">
        <f t="shared" si="55"/>
        <v>COM</v>
      </c>
      <c r="L678" s="2" t="str">
        <f t="shared" si="51"/>
        <v>02GNSV024F</v>
      </c>
      <c r="M678" s="40" t="str">
        <f>INDEX(CODE!A:B,MATCH(L678,CODE!A:A,0),2)</f>
        <v>Separate - Small GS</v>
      </c>
    </row>
    <row r="679" spans="1:13">
      <c r="A679" s="36">
        <v>201703</v>
      </c>
      <c r="B679" s="37" t="s">
        <v>51</v>
      </c>
      <c r="C679" s="37" t="s">
        <v>195</v>
      </c>
      <c r="D679" s="37" t="s">
        <v>39</v>
      </c>
      <c r="E679" s="37">
        <v>387753.43</v>
      </c>
      <c r="F679" s="37">
        <v>106</v>
      </c>
      <c r="G679" s="37">
        <v>4597990</v>
      </c>
      <c r="H679" s="60">
        <f t="shared" si="52"/>
        <v>387753.43</v>
      </c>
      <c r="I679" s="60">
        <f t="shared" si="53"/>
        <v>106</v>
      </c>
      <c r="J679" s="60">
        <f t="shared" si="54"/>
        <v>4597990</v>
      </c>
      <c r="K679" s="1" t="str">
        <f t="shared" si="55"/>
        <v>COM</v>
      </c>
      <c r="L679" s="2" t="str">
        <f t="shared" si="51"/>
        <v>02LGSB0036</v>
      </c>
      <c r="M679" s="40" t="str">
        <f>INDEX(CODE!A:B,MATCH(L679,CODE!A:A,0),2)</f>
        <v>Separate - Large GS</v>
      </c>
    </row>
    <row r="680" spans="1:13">
      <c r="A680" s="36">
        <v>201703</v>
      </c>
      <c r="B680" s="37" t="s">
        <v>51</v>
      </c>
      <c r="C680" s="37" t="s">
        <v>195</v>
      </c>
      <c r="D680" s="37" t="s">
        <v>54</v>
      </c>
      <c r="E680" s="37">
        <v>4974716.32</v>
      </c>
      <c r="F680" s="37">
        <v>880</v>
      </c>
      <c r="G680" s="37">
        <v>60690916</v>
      </c>
      <c r="H680" s="60">
        <f t="shared" si="52"/>
        <v>4974716.32</v>
      </c>
      <c r="I680" s="60">
        <f t="shared" si="53"/>
        <v>880</v>
      </c>
      <c r="J680" s="60">
        <f t="shared" si="54"/>
        <v>60690916</v>
      </c>
      <c r="K680" s="1" t="str">
        <f t="shared" si="55"/>
        <v>COM</v>
      </c>
      <c r="L680" s="2" t="str">
        <f t="shared" si="51"/>
        <v>02LGSV0036</v>
      </c>
      <c r="M680" s="40" t="str">
        <f>INDEX(CODE!A:B,MATCH(L680,CODE!A:A,0),2)</f>
        <v>Separate - Large GS</v>
      </c>
    </row>
    <row r="681" spans="1:13">
      <c r="A681" s="36">
        <v>201703</v>
      </c>
      <c r="B681" s="37" t="s">
        <v>51</v>
      </c>
      <c r="C681" s="37" t="s">
        <v>195</v>
      </c>
      <c r="D681" s="37" t="s">
        <v>55</v>
      </c>
      <c r="E681" s="37">
        <v>1069485.6499999999</v>
      </c>
      <c r="F681" s="37">
        <v>36</v>
      </c>
      <c r="G681" s="37">
        <v>14347280</v>
      </c>
      <c r="H681" s="60">
        <f t="shared" si="52"/>
        <v>1069485.6499999999</v>
      </c>
      <c r="I681" s="60">
        <f t="shared" si="53"/>
        <v>36</v>
      </c>
      <c r="J681" s="60">
        <f t="shared" si="54"/>
        <v>14347280</v>
      </c>
      <c r="K681" s="1" t="str">
        <f t="shared" si="55"/>
        <v>COM</v>
      </c>
      <c r="L681" s="2" t="str">
        <f t="shared" si="51"/>
        <v>02LGSV048T</v>
      </c>
      <c r="M681" s="40" t="str">
        <f>INDEX(CODE!A:B,MATCH(L681,CODE!A:A,0),2)</f>
        <v>NOT USED</v>
      </c>
    </row>
    <row r="682" spans="1:13">
      <c r="A682" s="36">
        <v>201703</v>
      </c>
      <c r="B682" s="37" t="s">
        <v>51</v>
      </c>
      <c r="C682" s="37" t="s">
        <v>195</v>
      </c>
      <c r="D682" s="37" t="s">
        <v>79</v>
      </c>
      <c r="E682" s="37">
        <v>3574.07</v>
      </c>
      <c r="G682" s="37">
        <v>0</v>
      </c>
      <c r="H682" s="60">
        <f t="shared" si="52"/>
        <v>3574.07</v>
      </c>
      <c r="I682" s="60">
        <f t="shared" si="53"/>
        <v>0</v>
      </c>
      <c r="J682" s="60">
        <f t="shared" si="54"/>
        <v>0</v>
      </c>
      <c r="K682" s="1" t="str">
        <f t="shared" si="55"/>
        <v>COM</v>
      </c>
      <c r="L682" s="2" t="str">
        <f t="shared" si="51"/>
        <v>02LNX00102</v>
      </c>
      <c r="M682" s="40" t="str">
        <f>INDEX(CODE!A:B,MATCH(L682,CODE!A:A,0),2)</f>
        <v>NOT USED</v>
      </c>
    </row>
    <row r="683" spans="1:13">
      <c r="A683" s="36">
        <v>201703</v>
      </c>
      <c r="B683" s="37" t="s">
        <v>51</v>
      </c>
      <c r="C683" s="37" t="s">
        <v>195</v>
      </c>
      <c r="D683" s="37" t="s">
        <v>81</v>
      </c>
      <c r="E683" s="37">
        <v>143.97</v>
      </c>
      <c r="G683" s="37">
        <v>0</v>
      </c>
      <c r="H683" s="60">
        <f t="shared" si="52"/>
        <v>143.97</v>
      </c>
      <c r="I683" s="60">
        <f t="shared" si="53"/>
        <v>0</v>
      </c>
      <c r="J683" s="60">
        <f t="shared" si="54"/>
        <v>0</v>
      </c>
      <c r="K683" s="1" t="str">
        <f t="shared" si="55"/>
        <v>COM</v>
      </c>
      <c r="L683" s="2" t="str">
        <f t="shared" si="51"/>
        <v>02LNX00105</v>
      </c>
      <c r="M683" s="40" t="str">
        <f>INDEX(CODE!A:B,MATCH(L683,CODE!A:A,0),2)</f>
        <v>NOT USED</v>
      </c>
    </row>
    <row r="684" spans="1:13">
      <c r="A684" s="36">
        <v>201703</v>
      </c>
      <c r="B684" s="37" t="s">
        <v>51</v>
      </c>
      <c r="C684" s="37" t="s">
        <v>195</v>
      </c>
      <c r="D684" s="37" t="s">
        <v>82</v>
      </c>
      <c r="E684" s="37">
        <v>19728.25</v>
      </c>
      <c r="G684" s="37">
        <v>0</v>
      </c>
      <c r="H684" s="60">
        <f t="shared" si="52"/>
        <v>19728.25</v>
      </c>
      <c r="I684" s="60">
        <f t="shared" si="53"/>
        <v>0</v>
      </c>
      <c r="J684" s="60">
        <f t="shared" si="54"/>
        <v>0</v>
      </c>
      <c r="K684" s="1" t="str">
        <f t="shared" si="55"/>
        <v>COM</v>
      </c>
      <c r="L684" s="2" t="str">
        <f t="shared" si="51"/>
        <v>02LNX00109</v>
      </c>
      <c r="M684" s="40" t="str">
        <f>INDEX(CODE!A:B,MATCH(L684,CODE!A:A,0),2)</f>
        <v>NOT USED</v>
      </c>
    </row>
    <row r="685" spans="1:13">
      <c r="A685" s="36">
        <v>201703</v>
      </c>
      <c r="B685" s="37" t="s">
        <v>51</v>
      </c>
      <c r="C685" s="37" t="s">
        <v>195</v>
      </c>
      <c r="D685" s="37" t="s">
        <v>83</v>
      </c>
      <c r="E685" s="37">
        <v>3210.18</v>
      </c>
      <c r="G685" s="37">
        <v>0</v>
      </c>
      <c r="H685" s="60">
        <f t="shared" si="52"/>
        <v>3210.18</v>
      </c>
      <c r="I685" s="60">
        <f t="shared" si="53"/>
        <v>0</v>
      </c>
      <c r="J685" s="60">
        <f t="shared" si="54"/>
        <v>0</v>
      </c>
      <c r="K685" s="1" t="str">
        <f t="shared" si="55"/>
        <v>COM</v>
      </c>
      <c r="L685" s="2" t="str">
        <f t="shared" si="51"/>
        <v>02LNX00110</v>
      </c>
      <c r="M685" s="40" t="str">
        <f>INDEX(CODE!A:B,MATCH(L685,CODE!A:A,0),2)</f>
        <v>NOT USED</v>
      </c>
    </row>
    <row r="686" spans="1:13">
      <c r="A686" s="36">
        <v>201703</v>
      </c>
      <c r="B686" s="37" t="s">
        <v>51</v>
      </c>
      <c r="C686" s="37" t="s">
        <v>195</v>
      </c>
      <c r="D686" s="37" t="s">
        <v>84</v>
      </c>
      <c r="E686" s="37">
        <v>55.73</v>
      </c>
      <c r="G686" s="37">
        <v>0</v>
      </c>
      <c r="H686" s="60">
        <f t="shared" si="52"/>
        <v>55.73</v>
      </c>
      <c r="I686" s="60">
        <f t="shared" si="53"/>
        <v>0</v>
      </c>
      <c r="J686" s="60">
        <f t="shared" si="54"/>
        <v>0</v>
      </c>
      <c r="K686" s="1" t="str">
        <f t="shared" si="55"/>
        <v>COM</v>
      </c>
      <c r="L686" s="2" t="str">
        <f t="shared" si="51"/>
        <v>02LNX00112</v>
      </c>
      <c r="M686" s="40" t="str">
        <f>INDEX(CODE!A:B,MATCH(L686,CODE!A:A,0),2)</f>
        <v>NOT USED</v>
      </c>
    </row>
    <row r="687" spans="1:13">
      <c r="A687" s="36">
        <v>201703</v>
      </c>
      <c r="B687" s="37" t="s">
        <v>51</v>
      </c>
      <c r="C687" s="37" t="s">
        <v>195</v>
      </c>
      <c r="D687" s="37" t="s">
        <v>87</v>
      </c>
      <c r="E687" s="37">
        <v>6491.8</v>
      </c>
      <c r="G687" s="37">
        <v>0</v>
      </c>
      <c r="H687" s="60">
        <f t="shared" si="52"/>
        <v>6491.8</v>
      </c>
      <c r="I687" s="60">
        <f t="shared" si="53"/>
        <v>0</v>
      </c>
      <c r="J687" s="60">
        <f t="shared" si="54"/>
        <v>0</v>
      </c>
      <c r="K687" s="1" t="str">
        <f t="shared" si="55"/>
        <v>COM</v>
      </c>
      <c r="L687" s="2" t="str">
        <f t="shared" si="51"/>
        <v>02LNX00311</v>
      </c>
      <c r="M687" s="40" t="str">
        <f>INDEX(CODE!A:B,MATCH(L687,CODE!A:A,0),2)</f>
        <v>NOT USED</v>
      </c>
    </row>
    <row r="688" spans="1:13">
      <c r="A688" s="36">
        <v>201703</v>
      </c>
      <c r="B688" s="37" t="s">
        <v>51</v>
      </c>
      <c r="C688" s="37" t="s">
        <v>195</v>
      </c>
      <c r="D688" s="37" t="s">
        <v>40</v>
      </c>
      <c r="E688" s="37">
        <v>29277.58</v>
      </c>
      <c r="F688" s="37">
        <v>69</v>
      </c>
      <c r="G688" s="37">
        <v>317456</v>
      </c>
      <c r="H688" s="60">
        <f t="shared" si="52"/>
        <v>29277.58</v>
      </c>
      <c r="I688" s="60">
        <f t="shared" si="53"/>
        <v>69</v>
      </c>
      <c r="J688" s="60">
        <f t="shared" si="54"/>
        <v>317456</v>
      </c>
      <c r="K688" s="1" t="str">
        <f t="shared" si="55"/>
        <v>COM</v>
      </c>
      <c r="L688" s="2" t="str">
        <f t="shared" si="51"/>
        <v>02NMT24135</v>
      </c>
      <c r="M688" s="40" t="str">
        <f>INDEX(CODE!A:B,MATCH(L688,CODE!A:A,0),2)</f>
        <v>Separate - Small GS</v>
      </c>
    </row>
    <row r="689" spans="1:13">
      <c r="A689" s="36">
        <v>201703</v>
      </c>
      <c r="B689" s="37" t="s">
        <v>51</v>
      </c>
      <c r="C689" s="37" t="s">
        <v>195</v>
      </c>
      <c r="D689" s="37" t="s">
        <v>41</v>
      </c>
      <c r="E689" s="37">
        <v>59499.98</v>
      </c>
      <c r="F689" s="37">
        <v>13</v>
      </c>
      <c r="G689" s="37">
        <v>714060</v>
      </c>
      <c r="H689" s="60">
        <f t="shared" si="52"/>
        <v>59499.98</v>
      </c>
      <c r="I689" s="60">
        <f t="shared" si="53"/>
        <v>13</v>
      </c>
      <c r="J689" s="60">
        <f t="shared" si="54"/>
        <v>714060</v>
      </c>
      <c r="K689" s="1" t="str">
        <f t="shared" si="55"/>
        <v>COM</v>
      </c>
      <c r="L689" s="2" t="str">
        <f t="shared" si="51"/>
        <v>02NMT36135</v>
      </c>
      <c r="M689" s="40" t="str">
        <f>INDEX(CODE!A:B,MATCH(L689,CODE!A:A,0),2)</f>
        <v>Separate - Large GS</v>
      </c>
    </row>
    <row r="690" spans="1:13">
      <c r="A690" s="36">
        <v>201703</v>
      </c>
      <c r="B690" s="37" t="s">
        <v>51</v>
      </c>
      <c r="C690" s="37" t="s">
        <v>195</v>
      </c>
      <c r="D690" s="37" t="s">
        <v>42</v>
      </c>
      <c r="E690" s="37">
        <v>61011.62</v>
      </c>
      <c r="F690" s="37">
        <v>2</v>
      </c>
      <c r="G690" s="37">
        <v>826800</v>
      </c>
      <c r="H690" s="60">
        <f t="shared" si="52"/>
        <v>61011.62</v>
      </c>
      <c r="I690" s="60">
        <f t="shared" si="53"/>
        <v>2</v>
      </c>
      <c r="J690" s="60">
        <f t="shared" si="54"/>
        <v>826800</v>
      </c>
      <c r="K690" s="1" t="str">
        <f t="shared" si="55"/>
        <v>COM</v>
      </c>
      <c r="L690" s="2" t="str">
        <f t="shared" si="51"/>
        <v>02NMT48135</v>
      </c>
      <c r="M690" s="40" t="str">
        <f>INDEX(CODE!A:B,MATCH(L690,CODE!A:A,0),2)</f>
        <v>NOT USED</v>
      </c>
    </row>
    <row r="691" spans="1:13">
      <c r="A691" s="36">
        <v>201703</v>
      </c>
      <c r="B691" s="37" t="s">
        <v>51</v>
      </c>
      <c r="C691" s="37" t="s">
        <v>195</v>
      </c>
      <c r="D691" s="37" t="s">
        <v>56</v>
      </c>
      <c r="E691" s="37">
        <v>17874.18</v>
      </c>
      <c r="F691" s="37">
        <v>781</v>
      </c>
      <c r="G691" s="37">
        <v>124243</v>
      </c>
      <c r="H691" s="60">
        <f t="shared" si="52"/>
        <v>17874.18</v>
      </c>
      <c r="I691" s="60">
        <f t="shared" si="53"/>
        <v>781</v>
      </c>
      <c r="J691" s="60">
        <f t="shared" si="54"/>
        <v>124243</v>
      </c>
      <c r="K691" s="1" t="str">
        <f t="shared" si="55"/>
        <v>COM</v>
      </c>
      <c r="L691" s="2" t="str">
        <f t="shared" si="51"/>
        <v>02OALT015N</v>
      </c>
      <c r="M691" s="40" t="str">
        <f>INDEX(CODE!A:B,MATCH(L691,CODE!A:A,0),2)</f>
        <v>NOT USED</v>
      </c>
    </row>
    <row r="692" spans="1:13">
      <c r="A692" s="36">
        <v>201703</v>
      </c>
      <c r="B692" s="37" t="s">
        <v>51</v>
      </c>
      <c r="C692" s="37" t="s">
        <v>195</v>
      </c>
      <c r="D692" s="37" t="s">
        <v>43</v>
      </c>
      <c r="E692" s="37">
        <v>6797.9</v>
      </c>
      <c r="F692" s="37">
        <v>468</v>
      </c>
      <c r="G692" s="37">
        <v>43041</v>
      </c>
      <c r="H692" s="60">
        <f t="shared" si="52"/>
        <v>6797.9</v>
      </c>
      <c r="I692" s="60">
        <f t="shared" si="53"/>
        <v>468</v>
      </c>
      <c r="J692" s="60">
        <f t="shared" si="54"/>
        <v>43041</v>
      </c>
      <c r="K692" s="1" t="str">
        <f t="shared" si="55"/>
        <v>COM</v>
      </c>
      <c r="L692" s="2" t="str">
        <f t="shared" si="51"/>
        <v>02OALTB15N</v>
      </c>
      <c r="M692" s="40" t="str">
        <f>INDEX(CODE!A:B,MATCH(L692,CODE!A:A,0),2)</f>
        <v>NOT USED</v>
      </c>
    </row>
    <row r="693" spans="1:13">
      <c r="A693" s="36">
        <v>201703</v>
      </c>
      <c r="B693" s="37" t="s">
        <v>51</v>
      </c>
      <c r="C693" s="37" t="s">
        <v>195</v>
      </c>
      <c r="D693" s="37" t="s">
        <v>57</v>
      </c>
      <c r="E693" s="37">
        <v>2005.62</v>
      </c>
      <c r="F693" s="37">
        <v>28</v>
      </c>
      <c r="G693" s="37">
        <v>21114</v>
      </c>
      <c r="H693" s="60">
        <f t="shared" si="52"/>
        <v>2005.62</v>
      </c>
      <c r="I693" s="60">
        <f t="shared" si="53"/>
        <v>28</v>
      </c>
      <c r="J693" s="60">
        <f t="shared" si="54"/>
        <v>21114</v>
      </c>
      <c r="K693" s="1" t="str">
        <f t="shared" si="55"/>
        <v>COM</v>
      </c>
      <c r="L693" s="2" t="str">
        <f t="shared" si="51"/>
        <v>02RCFL0054</v>
      </c>
      <c r="M693" s="40" t="str">
        <f>INDEX(CODE!A:B,MATCH(L693,CODE!A:A,0),2)</f>
        <v>NOT USED</v>
      </c>
    </row>
    <row r="694" spans="1:13">
      <c r="A694" s="36">
        <v>201703</v>
      </c>
      <c r="B694" s="37" t="s">
        <v>51</v>
      </c>
      <c r="C694" s="37" t="s">
        <v>195</v>
      </c>
      <c r="D694" s="37" t="s">
        <v>89</v>
      </c>
      <c r="E694" s="37">
        <v>374479.18</v>
      </c>
      <c r="F694" s="37">
        <v>0</v>
      </c>
      <c r="G694" s="37">
        <v>0</v>
      </c>
      <c r="H694" s="60">
        <f t="shared" si="52"/>
        <v>374479.18</v>
      </c>
      <c r="I694" s="60">
        <f t="shared" si="53"/>
        <v>0</v>
      </c>
      <c r="J694" s="60">
        <f t="shared" si="54"/>
        <v>0</v>
      </c>
      <c r="K694" s="1" t="str">
        <f t="shared" si="55"/>
        <v>COM</v>
      </c>
      <c r="L694" s="2" t="str">
        <f t="shared" si="51"/>
        <v>301270-DSM</v>
      </c>
      <c r="M694" s="40" t="str">
        <f>INDEX(CODE!A:B,MATCH(L694,CODE!A:A,0),2)</f>
        <v>NOT USED</v>
      </c>
    </row>
    <row r="695" spans="1:13">
      <c r="A695" s="36">
        <v>201703</v>
      </c>
      <c r="B695" s="37" t="s">
        <v>51</v>
      </c>
      <c r="C695" s="37" t="s">
        <v>195</v>
      </c>
      <c r="D695" s="37" t="s">
        <v>44</v>
      </c>
      <c r="E695" s="37">
        <v>1528.7</v>
      </c>
      <c r="F695" s="37">
        <v>1</v>
      </c>
      <c r="G695" s="37">
        <v>0</v>
      </c>
      <c r="H695" s="60">
        <f t="shared" si="52"/>
        <v>1528.7</v>
      </c>
      <c r="I695" s="60">
        <f t="shared" si="53"/>
        <v>1</v>
      </c>
      <c r="J695" s="60">
        <f t="shared" si="54"/>
        <v>0</v>
      </c>
      <c r="K695" s="1" t="str">
        <f t="shared" si="55"/>
        <v>COM</v>
      </c>
      <c r="L695" s="2" t="str">
        <f t="shared" si="51"/>
        <v>301280-BLU</v>
      </c>
      <c r="M695" s="40" t="str">
        <f>INDEX(CODE!A:B,MATCH(L695,CODE!A:A,0),2)</f>
        <v>NOT USED</v>
      </c>
    </row>
    <row r="696" spans="1:13">
      <c r="A696" s="36">
        <v>201703</v>
      </c>
      <c r="B696" s="37" t="s">
        <v>51</v>
      </c>
      <c r="C696" s="37" t="s">
        <v>195</v>
      </c>
      <c r="D696" s="37" t="s">
        <v>90</v>
      </c>
      <c r="F696" s="37">
        <v>0</v>
      </c>
      <c r="H696" s="60">
        <f t="shared" si="52"/>
        <v>0</v>
      </c>
      <c r="I696" s="60">
        <f t="shared" si="53"/>
        <v>0</v>
      </c>
      <c r="J696" s="60">
        <f t="shared" si="54"/>
        <v>0</v>
      </c>
      <c r="K696" s="1" t="str">
        <f t="shared" si="55"/>
        <v>COM</v>
      </c>
      <c r="L696" s="2" t="str">
        <f t="shared" si="51"/>
        <v>CUSTOMER C</v>
      </c>
      <c r="M696" s="40" t="str">
        <f>INDEX(CODE!A:B,MATCH(L696,CODE!A:A,0),2)</f>
        <v>NOT USED</v>
      </c>
    </row>
    <row r="697" spans="1:13">
      <c r="A697" s="36">
        <v>201703</v>
      </c>
      <c r="B697" s="37" t="s">
        <v>51</v>
      </c>
      <c r="C697" s="37" t="s">
        <v>195</v>
      </c>
      <c r="D697" s="37" t="s">
        <v>92</v>
      </c>
      <c r="E697" s="37">
        <v>-709770.5</v>
      </c>
      <c r="F697" s="37">
        <v>0</v>
      </c>
      <c r="G697" s="37">
        <v>0</v>
      </c>
      <c r="H697" s="60">
        <f t="shared" si="52"/>
        <v>-709770.5</v>
      </c>
      <c r="I697" s="60">
        <f t="shared" si="53"/>
        <v>0</v>
      </c>
      <c r="J697" s="60">
        <f t="shared" si="54"/>
        <v>0</v>
      </c>
      <c r="K697" s="1" t="str">
        <f t="shared" si="55"/>
        <v>COM</v>
      </c>
      <c r="L697" s="2" t="str">
        <f t="shared" si="51"/>
        <v>REVENUE_AC</v>
      </c>
      <c r="M697" s="40" t="str">
        <f>INDEX(CODE!A:B,MATCH(L697,CODE!A:A,0),2)</f>
        <v>NOT USED</v>
      </c>
    </row>
    <row r="698" spans="1:13">
      <c r="A698" s="36">
        <v>201703</v>
      </c>
      <c r="B698" s="37" t="s">
        <v>51</v>
      </c>
      <c r="C698" s="37" t="s">
        <v>195</v>
      </c>
      <c r="D698" s="37" t="s">
        <v>104</v>
      </c>
      <c r="E698" s="37">
        <v>77604.7</v>
      </c>
      <c r="F698" s="37">
        <v>0</v>
      </c>
      <c r="G698" s="37">
        <v>0</v>
      </c>
      <c r="H698" s="60">
        <f t="shared" si="52"/>
        <v>77604.7</v>
      </c>
      <c r="I698" s="60">
        <f t="shared" si="53"/>
        <v>0</v>
      </c>
      <c r="J698" s="60">
        <f t="shared" si="54"/>
        <v>0</v>
      </c>
      <c r="K698" s="1" t="str">
        <f t="shared" si="55"/>
        <v>COM</v>
      </c>
      <c r="L698" s="2" t="str">
        <f t="shared" si="51"/>
        <v>REVENUE AD</v>
      </c>
      <c r="M698" s="40" t="str">
        <f>INDEX(CODE!A:B,MATCH(L698,CODE!A:A,0),2)</f>
        <v>NOT USED</v>
      </c>
    </row>
    <row r="699" spans="1:13">
      <c r="A699" s="36">
        <v>201703</v>
      </c>
      <c r="B699" s="37" t="s">
        <v>51</v>
      </c>
      <c r="C699" s="37" t="s">
        <v>196</v>
      </c>
      <c r="D699" s="37" t="s">
        <v>197</v>
      </c>
      <c r="E699" s="37">
        <v>-962000</v>
      </c>
      <c r="F699" s="37">
        <v>0</v>
      </c>
      <c r="G699" s="37">
        <v>-11389000</v>
      </c>
      <c r="H699" s="60">
        <f t="shared" si="52"/>
        <v>0</v>
      </c>
      <c r="I699" s="60">
        <f t="shared" si="53"/>
        <v>0</v>
      </c>
      <c r="J699" s="60">
        <f t="shared" si="54"/>
        <v>0</v>
      </c>
      <c r="K699" s="1" t="str">
        <f t="shared" si="55"/>
        <v>COM</v>
      </c>
      <c r="L699" s="2" t="str">
        <f t="shared" si="51"/>
        <v>UNBILLED R</v>
      </c>
      <c r="M699" s="40" t="str">
        <f>INDEX(CODE!A:B,MATCH(L699,CODE!A:A,0),2)</f>
        <v>NOT USED</v>
      </c>
    </row>
    <row r="700" spans="1:13">
      <c r="A700" s="36">
        <v>201703</v>
      </c>
      <c r="B700" s="37" t="s">
        <v>58</v>
      </c>
      <c r="C700" s="37" t="s">
        <v>186</v>
      </c>
      <c r="D700" s="37" t="s">
        <v>187</v>
      </c>
      <c r="E700" s="37">
        <v>-507.74</v>
      </c>
      <c r="F700" s="37">
        <v>43</v>
      </c>
      <c r="G700" s="37">
        <v>67971</v>
      </c>
      <c r="H700" s="60">
        <f t="shared" si="52"/>
        <v>0</v>
      </c>
      <c r="I700" s="60">
        <f t="shared" si="53"/>
        <v>0</v>
      </c>
      <c r="J700" s="60">
        <f t="shared" si="54"/>
        <v>0</v>
      </c>
      <c r="K700" s="1" t="str">
        <f t="shared" si="55"/>
        <v>IND</v>
      </c>
      <c r="L700" s="2" t="str">
        <f t="shared" si="51"/>
        <v>02GNSB0024</v>
      </c>
      <c r="M700" s="40" t="str">
        <f>INDEX(CODE!A:B,MATCH(L700,CODE!A:A,0),2)</f>
        <v>Separate - Small GS</v>
      </c>
    </row>
    <row r="701" spans="1:13">
      <c r="A701" s="36">
        <v>201703</v>
      </c>
      <c r="B701" s="37" t="s">
        <v>58</v>
      </c>
      <c r="C701" s="37" t="s">
        <v>186</v>
      </c>
      <c r="D701" s="37" t="s">
        <v>189</v>
      </c>
      <c r="E701" s="37">
        <v>-0.4</v>
      </c>
      <c r="F701" s="37">
        <v>1</v>
      </c>
      <c r="G701" s="37">
        <v>53</v>
      </c>
      <c r="H701" s="60">
        <f t="shared" si="52"/>
        <v>0</v>
      </c>
      <c r="I701" s="60">
        <f t="shared" si="53"/>
        <v>0</v>
      </c>
      <c r="J701" s="60">
        <f t="shared" si="54"/>
        <v>0</v>
      </c>
      <c r="K701" s="1" t="str">
        <f t="shared" si="55"/>
        <v>IND</v>
      </c>
      <c r="L701" s="2" t="str">
        <f t="shared" si="51"/>
        <v>02GNSB24FP</v>
      </c>
      <c r="M701" s="40" t="str">
        <f>INDEX(CODE!A:B,MATCH(L701,CODE!A:A,0),2)</f>
        <v>Separate - Small GS</v>
      </c>
    </row>
    <row r="702" spans="1:13">
      <c r="A702" s="36">
        <v>201703</v>
      </c>
      <c r="B702" s="37" t="s">
        <v>58</v>
      </c>
      <c r="C702" s="37" t="s">
        <v>186</v>
      </c>
      <c r="D702" s="37" t="s">
        <v>190</v>
      </c>
      <c r="E702" s="37">
        <v>-510.34</v>
      </c>
      <c r="F702" s="37">
        <v>10</v>
      </c>
      <c r="G702" s="37">
        <v>68320</v>
      </c>
      <c r="H702" s="60">
        <f t="shared" si="52"/>
        <v>0</v>
      </c>
      <c r="I702" s="60">
        <f t="shared" si="53"/>
        <v>0</v>
      </c>
      <c r="J702" s="60">
        <f t="shared" si="54"/>
        <v>0</v>
      </c>
      <c r="K702" s="1" t="str">
        <f t="shared" si="55"/>
        <v>IND</v>
      </c>
      <c r="L702" s="2" t="str">
        <f t="shared" si="51"/>
        <v>02LGSB0036</v>
      </c>
      <c r="M702" s="40" t="str">
        <f>INDEX(CODE!A:B,MATCH(L702,CODE!A:A,0),2)</f>
        <v>Separate - Large GS</v>
      </c>
    </row>
    <row r="703" spans="1:13">
      <c r="A703" s="36">
        <v>201703</v>
      </c>
      <c r="B703" s="37" t="s">
        <v>58</v>
      </c>
      <c r="C703" s="37" t="s">
        <v>186</v>
      </c>
      <c r="D703" s="37" t="s">
        <v>192</v>
      </c>
      <c r="E703" s="37">
        <v>-16.649999999999999</v>
      </c>
      <c r="G703" s="37">
        <v>2228</v>
      </c>
      <c r="H703" s="60">
        <f t="shared" si="52"/>
        <v>0</v>
      </c>
      <c r="I703" s="60">
        <f t="shared" si="53"/>
        <v>0</v>
      </c>
      <c r="J703" s="60">
        <f t="shared" si="54"/>
        <v>0</v>
      </c>
      <c r="K703" s="1" t="str">
        <f t="shared" si="55"/>
        <v>IND</v>
      </c>
      <c r="L703" s="2" t="str">
        <f t="shared" si="51"/>
        <v>02OALTB15N</v>
      </c>
      <c r="M703" s="40" t="str">
        <f>INDEX(CODE!A:B,MATCH(L703,CODE!A:A,0),2)</f>
        <v>NOT USED</v>
      </c>
    </row>
    <row r="704" spans="1:13">
      <c r="A704" s="36">
        <v>201703</v>
      </c>
      <c r="B704" s="37" t="s">
        <v>58</v>
      </c>
      <c r="C704" s="37" t="s">
        <v>186</v>
      </c>
      <c r="D704" s="37" t="s">
        <v>193</v>
      </c>
      <c r="E704" s="37">
        <v>52.65</v>
      </c>
      <c r="F704" s="37">
        <v>0</v>
      </c>
      <c r="G704" s="37">
        <v>0</v>
      </c>
      <c r="H704" s="60">
        <f t="shared" si="52"/>
        <v>0</v>
      </c>
      <c r="I704" s="60">
        <f t="shared" si="53"/>
        <v>0</v>
      </c>
      <c r="J704" s="60">
        <f t="shared" si="54"/>
        <v>0</v>
      </c>
      <c r="K704" s="1" t="str">
        <f t="shared" si="55"/>
        <v>IND</v>
      </c>
      <c r="L704" s="2" t="str">
        <f t="shared" si="51"/>
        <v>BPA BALANC</v>
      </c>
      <c r="M704" s="40" t="str">
        <f>INDEX(CODE!A:B,MATCH(L704,CODE!A:A,0),2)</f>
        <v>NOT USED</v>
      </c>
    </row>
    <row r="705" spans="1:13">
      <c r="A705" s="36">
        <v>201703</v>
      </c>
      <c r="B705" s="37" t="s">
        <v>58</v>
      </c>
      <c r="C705" s="37" t="s">
        <v>186</v>
      </c>
      <c r="D705" s="37" t="s">
        <v>194</v>
      </c>
      <c r="F705" s="37">
        <v>0</v>
      </c>
      <c r="H705" s="60">
        <f t="shared" si="52"/>
        <v>0</v>
      </c>
      <c r="I705" s="60">
        <f t="shared" si="53"/>
        <v>0</v>
      </c>
      <c r="J705" s="60">
        <f t="shared" si="54"/>
        <v>0</v>
      </c>
      <c r="K705" s="1" t="str">
        <f t="shared" si="55"/>
        <v>IND</v>
      </c>
      <c r="L705" s="2" t="str">
        <f t="shared" si="51"/>
        <v>CUSTOMER C</v>
      </c>
      <c r="M705" s="40" t="str">
        <f>INDEX(CODE!A:B,MATCH(L705,CODE!A:A,0),2)</f>
        <v>NOT USED</v>
      </c>
    </row>
    <row r="706" spans="1:13">
      <c r="A706" s="36">
        <v>201703</v>
      </c>
      <c r="B706" s="37" t="s">
        <v>58</v>
      </c>
      <c r="C706" s="37" t="s">
        <v>195</v>
      </c>
      <c r="D706" s="37" t="s">
        <v>36</v>
      </c>
      <c r="E706" s="37">
        <v>7579.25</v>
      </c>
      <c r="F706" s="37">
        <v>43</v>
      </c>
      <c r="G706" s="37">
        <v>67971</v>
      </c>
      <c r="H706" s="60">
        <f t="shared" si="52"/>
        <v>7579.25</v>
      </c>
      <c r="I706" s="60">
        <f t="shared" si="53"/>
        <v>43</v>
      </c>
      <c r="J706" s="60">
        <f t="shared" si="54"/>
        <v>67971</v>
      </c>
      <c r="K706" s="1" t="str">
        <f t="shared" si="55"/>
        <v>IND</v>
      </c>
      <c r="L706" s="2" t="str">
        <f t="shared" ref="L706:L769" si="56">LEFT(D706,10)</f>
        <v>02GNSB0024</v>
      </c>
      <c r="M706" s="40" t="str">
        <f>INDEX(CODE!A:B,MATCH(L706,CODE!A:A,0),2)</f>
        <v>Separate - Small GS</v>
      </c>
    </row>
    <row r="707" spans="1:13">
      <c r="A707" s="36">
        <v>201703</v>
      </c>
      <c r="B707" s="37" t="s">
        <v>58</v>
      </c>
      <c r="C707" s="37" t="s">
        <v>195</v>
      </c>
      <c r="D707" s="37" t="s">
        <v>38</v>
      </c>
      <c r="E707" s="37">
        <v>6.39</v>
      </c>
      <c r="F707" s="37">
        <v>1</v>
      </c>
      <c r="G707" s="37">
        <v>53</v>
      </c>
      <c r="H707" s="60">
        <f t="shared" ref="H707:H770" si="57">IF($C707="R",E707,0)</f>
        <v>6.39</v>
      </c>
      <c r="I707" s="60">
        <f t="shared" ref="I707:I770" si="58">IF($C707="R",F707,0)</f>
        <v>1</v>
      </c>
      <c r="J707" s="60">
        <f t="shared" ref="J707:J770" si="59">IF($C707="R",G707,0)</f>
        <v>53</v>
      </c>
      <c r="K707" s="1" t="str">
        <f t="shared" ref="K707:K770" si="60">IF(LEFT(B707,3)="IRR","IRG",LEFT(B707,3))</f>
        <v>IND</v>
      </c>
      <c r="L707" s="2" t="str">
        <f t="shared" si="56"/>
        <v>02GNSB24FP</v>
      </c>
      <c r="M707" s="40" t="str">
        <f>INDEX(CODE!A:B,MATCH(L707,CODE!A:A,0),2)</f>
        <v>Separate - Small GS</v>
      </c>
    </row>
    <row r="708" spans="1:13">
      <c r="A708" s="36">
        <v>201703</v>
      </c>
      <c r="B708" s="37" t="s">
        <v>58</v>
      </c>
      <c r="C708" s="37" t="s">
        <v>195</v>
      </c>
      <c r="D708" s="37" t="s">
        <v>52</v>
      </c>
      <c r="E708" s="37">
        <v>133225.95000000001</v>
      </c>
      <c r="F708" s="37">
        <v>331</v>
      </c>
      <c r="G708" s="37">
        <v>1407568</v>
      </c>
      <c r="H708" s="60">
        <f t="shared" si="57"/>
        <v>133225.95000000001</v>
      </c>
      <c r="I708" s="60">
        <f t="shared" si="58"/>
        <v>331</v>
      </c>
      <c r="J708" s="60">
        <f t="shared" si="59"/>
        <v>1407568</v>
      </c>
      <c r="K708" s="1" t="str">
        <f t="shared" si="60"/>
        <v>IND</v>
      </c>
      <c r="L708" s="2" t="str">
        <f t="shared" si="56"/>
        <v>02GNSV0024</v>
      </c>
      <c r="M708" s="40" t="str">
        <f>INDEX(CODE!A:B,MATCH(L708,CODE!A:A,0),2)</f>
        <v>Separate - Small GS</v>
      </c>
    </row>
    <row r="709" spans="1:13">
      <c r="A709" s="36">
        <v>201703</v>
      </c>
      <c r="B709" s="37" t="s">
        <v>58</v>
      </c>
      <c r="C709" s="37" t="s">
        <v>195</v>
      </c>
      <c r="D709" s="37" t="s">
        <v>53</v>
      </c>
      <c r="E709" s="37">
        <v>724.49</v>
      </c>
      <c r="F709" s="37">
        <v>4</v>
      </c>
      <c r="G709" s="37">
        <v>2776</v>
      </c>
      <c r="H709" s="60">
        <f t="shared" si="57"/>
        <v>724.49</v>
      </c>
      <c r="I709" s="60">
        <f t="shared" si="58"/>
        <v>4</v>
      </c>
      <c r="J709" s="60">
        <f t="shared" si="59"/>
        <v>2776</v>
      </c>
      <c r="K709" s="1" t="str">
        <f t="shared" si="60"/>
        <v>IND</v>
      </c>
      <c r="L709" s="2" t="str">
        <f t="shared" si="56"/>
        <v>02GNSV024F</v>
      </c>
      <c r="M709" s="40" t="str">
        <f>INDEX(CODE!A:B,MATCH(L709,CODE!A:A,0),2)</f>
        <v>Separate - Small GS</v>
      </c>
    </row>
    <row r="710" spans="1:13">
      <c r="A710" s="36">
        <v>201703</v>
      </c>
      <c r="B710" s="37" t="s">
        <v>58</v>
      </c>
      <c r="C710" s="37" t="s">
        <v>195</v>
      </c>
      <c r="D710" s="37" t="s">
        <v>39</v>
      </c>
      <c r="E710" s="37">
        <v>11536.53</v>
      </c>
      <c r="F710" s="37">
        <v>10</v>
      </c>
      <c r="G710" s="37">
        <v>68320</v>
      </c>
      <c r="H710" s="60">
        <f t="shared" si="57"/>
        <v>11536.53</v>
      </c>
      <c r="I710" s="60">
        <f t="shared" si="58"/>
        <v>10</v>
      </c>
      <c r="J710" s="60">
        <f t="shared" si="59"/>
        <v>68320</v>
      </c>
      <c r="K710" s="1" t="str">
        <f t="shared" si="60"/>
        <v>IND</v>
      </c>
      <c r="L710" s="2" t="str">
        <f t="shared" si="56"/>
        <v>02LGSB0036</v>
      </c>
      <c r="M710" s="40" t="str">
        <f>INDEX(CODE!A:B,MATCH(L710,CODE!A:A,0),2)</f>
        <v>Separate - Large GS</v>
      </c>
    </row>
    <row r="711" spans="1:13">
      <c r="A711" s="36">
        <v>201703</v>
      </c>
      <c r="B711" s="37" t="s">
        <v>58</v>
      </c>
      <c r="C711" s="37" t="s">
        <v>195</v>
      </c>
      <c r="D711" s="37" t="s">
        <v>54</v>
      </c>
      <c r="E711" s="37">
        <v>683807.27</v>
      </c>
      <c r="F711" s="37">
        <v>97</v>
      </c>
      <c r="G711" s="37">
        <v>8152220</v>
      </c>
      <c r="H711" s="60">
        <f t="shared" si="57"/>
        <v>683807.27</v>
      </c>
      <c r="I711" s="60">
        <f t="shared" si="58"/>
        <v>97</v>
      </c>
      <c r="J711" s="60">
        <f t="shared" si="59"/>
        <v>8152220</v>
      </c>
      <c r="K711" s="1" t="str">
        <f t="shared" si="60"/>
        <v>IND</v>
      </c>
      <c r="L711" s="2" t="str">
        <f t="shared" si="56"/>
        <v>02LGSV0036</v>
      </c>
      <c r="M711" s="40" t="str">
        <f>INDEX(CODE!A:B,MATCH(L711,CODE!A:A,0),2)</f>
        <v>Separate - Large GS</v>
      </c>
    </row>
    <row r="712" spans="1:13">
      <c r="A712" s="36">
        <v>201703</v>
      </c>
      <c r="B712" s="37" t="s">
        <v>58</v>
      </c>
      <c r="C712" s="37" t="s">
        <v>195</v>
      </c>
      <c r="D712" s="37" t="s">
        <v>55</v>
      </c>
      <c r="E712" s="37">
        <v>3280990.96</v>
      </c>
      <c r="F712" s="37">
        <v>31</v>
      </c>
      <c r="G712" s="37">
        <v>49653900</v>
      </c>
      <c r="H712" s="60">
        <f t="shared" si="57"/>
        <v>3280990.96</v>
      </c>
      <c r="I712" s="60">
        <f t="shared" si="58"/>
        <v>31</v>
      </c>
      <c r="J712" s="60">
        <f t="shared" si="59"/>
        <v>49653900</v>
      </c>
      <c r="K712" s="1" t="str">
        <f t="shared" si="60"/>
        <v>IND</v>
      </c>
      <c r="L712" s="2" t="str">
        <f t="shared" si="56"/>
        <v>02LGSV048T</v>
      </c>
      <c r="M712" s="40" t="str">
        <f>INDEX(CODE!A:B,MATCH(L712,CODE!A:A,0),2)</f>
        <v>NOT USED</v>
      </c>
    </row>
    <row r="713" spans="1:13">
      <c r="A713" s="36">
        <v>201703</v>
      </c>
      <c r="B713" s="37" t="s">
        <v>58</v>
      </c>
      <c r="C713" s="37" t="s">
        <v>195</v>
      </c>
      <c r="D713" s="37" t="s">
        <v>56</v>
      </c>
      <c r="E713" s="37">
        <v>1079.73</v>
      </c>
      <c r="F713" s="37">
        <v>38</v>
      </c>
      <c r="G713" s="37">
        <v>8031</v>
      </c>
      <c r="H713" s="60">
        <f t="shared" si="57"/>
        <v>1079.73</v>
      </c>
      <c r="I713" s="60">
        <f t="shared" si="58"/>
        <v>38</v>
      </c>
      <c r="J713" s="60">
        <f t="shared" si="59"/>
        <v>8031</v>
      </c>
      <c r="K713" s="1" t="str">
        <f t="shared" si="60"/>
        <v>IND</v>
      </c>
      <c r="L713" s="2" t="str">
        <f t="shared" si="56"/>
        <v>02OALT015N</v>
      </c>
      <c r="M713" s="40" t="str">
        <f>INDEX(CODE!A:B,MATCH(L713,CODE!A:A,0),2)</f>
        <v>NOT USED</v>
      </c>
    </row>
    <row r="714" spans="1:13">
      <c r="A714" s="36">
        <v>201703</v>
      </c>
      <c r="B714" s="37" t="s">
        <v>58</v>
      </c>
      <c r="C714" s="37" t="s">
        <v>195</v>
      </c>
      <c r="D714" s="37" t="s">
        <v>43</v>
      </c>
      <c r="E714" s="37">
        <v>342.06</v>
      </c>
      <c r="F714" s="37">
        <v>14</v>
      </c>
      <c r="G714" s="37">
        <v>2228</v>
      </c>
      <c r="H714" s="60">
        <f t="shared" si="57"/>
        <v>342.06</v>
      </c>
      <c r="I714" s="60">
        <f t="shared" si="58"/>
        <v>14</v>
      </c>
      <c r="J714" s="60">
        <f t="shared" si="59"/>
        <v>2228</v>
      </c>
      <c r="K714" s="1" t="str">
        <f t="shared" si="60"/>
        <v>IND</v>
      </c>
      <c r="L714" s="2" t="str">
        <f t="shared" si="56"/>
        <v>02OALTB15N</v>
      </c>
      <c r="M714" s="40" t="str">
        <f>INDEX(CODE!A:B,MATCH(L714,CODE!A:A,0),2)</f>
        <v>NOT USED</v>
      </c>
    </row>
    <row r="715" spans="1:13">
      <c r="A715" s="36">
        <v>201703</v>
      </c>
      <c r="B715" s="37" t="s">
        <v>58</v>
      </c>
      <c r="C715" s="37" t="s">
        <v>195</v>
      </c>
      <c r="D715" s="37" t="s">
        <v>59</v>
      </c>
      <c r="F715" s="37">
        <v>1</v>
      </c>
      <c r="H715" s="60">
        <f t="shared" si="57"/>
        <v>0</v>
      </c>
      <c r="I715" s="60">
        <f t="shared" si="58"/>
        <v>1</v>
      </c>
      <c r="J715" s="60">
        <f t="shared" si="59"/>
        <v>0</v>
      </c>
      <c r="K715" s="1" t="str">
        <f t="shared" si="60"/>
        <v>IND</v>
      </c>
      <c r="L715" s="2" t="str">
        <f t="shared" si="56"/>
        <v>02PRSV47TM</v>
      </c>
      <c r="M715" s="40" t="str">
        <f>INDEX(CODE!A:B,MATCH(L715,CODE!A:A,0),2)</f>
        <v>NOT USED</v>
      </c>
    </row>
    <row r="716" spans="1:13">
      <c r="A716" s="36">
        <v>201703</v>
      </c>
      <c r="B716" s="37" t="s">
        <v>58</v>
      </c>
      <c r="C716" s="37" t="s">
        <v>195</v>
      </c>
      <c r="D716" s="37" t="s">
        <v>94</v>
      </c>
      <c r="E716" s="37">
        <v>147420.76</v>
      </c>
      <c r="F716" s="37">
        <v>0</v>
      </c>
      <c r="G716" s="37">
        <v>0</v>
      </c>
      <c r="H716" s="60">
        <f t="shared" si="57"/>
        <v>147420.76</v>
      </c>
      <c r="I716" s="60">
        <f t="shared" si="58"/>
        <v>0</v>
      </c>
      <c r="J716" s="60">
        <f t="shared" si="59"/>
        <v>0</v>
      </c>
      <c r="K716" s="1" t="str">
        <f t="shared" si="60"/>
        <v>IND</v>
      </c>
      <c r="L716" s="2" t="str">
        <f t="shared" si="56"/>
        <v>301370-DSM</v>
      </c>
      <c r="M716" s="40" t="str">
        <f>INDEX(CODE!A:B,MATCH(L716,CODE!A:A,0),2)</f>
        <v>NOT USED</v>
      </c>
    </row>
    <row r="717" spans="1:13">
      <c r="A717" s="36">
        <v>201703</v>
      </c>
      <c r="B717" s="37" t="s">
        <v>58</v>
      </c>
      <c r="C717" s="37" t="s">
        <v>195</v>
      </c>
      <c r="D717" s="37" t="s">
        <v>90</v>
      </c>
      <c r="F717" s="37">
        <v>0</v>
      </c>
      <c r="H717" s="60">
        <f t="shared" si="57"/>
        <v>0</v>
      </c>
      <c r="I717" s="60">
        <f t="shared" si="58"/>
        <v>0</v>
      </c>
      <c r="J717" s="60">
        <f t="shared" si="59"/>
        <v>0</v>
      </c>
      <c r="K717" s="1" t="str">
        <f t="shared" si="60"/>
        <v>IND</v>
      </c>
      <c r="L717" s="2" t="str">
        <f t="shared" si="56"/>
        <v>CUSTOMER C</v>
      </c>
      <c r="M717" s="40" t="str">
        <f>INDEX(CODE!A:B,MATCH(L717,CODE!A:A,0),2)</f>
        <v>NOT USED</v>
      </c>
    </row>
    <row r="718" spans="1:13">
      <c r="A718" s="36">
        <v>201703</v>
      </c>
      <c r="B718" s="37" t="s">
        <v>58</v>
      </c>
      <c r="C718" s="37" t="s">
        <v>195</v>
      </c>
      <c r="D718" s="37" t="s">
        <v>92</v>
      </c>
      <c r="E718" s="37">
        <v>-292184.42</v>
      </c>
      <c r="F718" s="37">
        <v>0</v>
      </c>
      <c r="G718" s="37">
        <v>0</v>
      </c>
      <c r="H718" s="60">
        <f t="shared" si="57"/>
        <v>-292184.42</v>
      </c>
      <c r="I718" s="60">
        <f t="shared" si="58"/>
        <v>0</v>
      </c>
      <c r="J718" s="60">
        <f t="shared" si="59"/>
        <v>0</v>
      </c>
      <c r="K718" s="1" t="str">
        <f t="shared" si="60"/>
        <v>IND</v>
      </c>
      <c r="L718" s="2" t="str">
        <f t="shared" si="56"/>
        <v>REVENUE_AC</v>
      </c>
      <c r="M718" s="40" t="str">
        <f>INDEX(CODE!A:B,MATCH(L718,CODE!A:A,0),2)</f>
        <v>NOT USED</v>
      </c>
    </row>
    <row r="719" spans="1:13">
      <c r="A719" s="36">
        <v>201703</v>
      </c>
      <c r="B719" s="37" t="s">
        <v>58</v>
      </c>
      <c r="C719" s="37" t="s">
        <v>195</v>
      </c>
      <c r="D719" s="37" t="s">
        <v>104</v>
      </c>
      <c r="E719" s="37">
        <v>41386.370000000003</v>
      </c>
      <c r="F719" s="37">
        <v>0</v>
      </c>
      <c r="G719" s="37">
        <v>0</v>
      </c>
      <c r="H719" s="60">
        <f t="shared" si="57"/>
        <v>41386.370000000003</v>
      </c>
      <c r="I719" s="60">
        <f t="shared" si="58"/>
        <v>0</v>
      </c>
      <c r="J719" s="60">
        <f t="shared" si="59"/>
        <v>0</v>
      </c>
      <c r="K719" s="1" t="str">
        <f t="shared" si="60"/>
        <v>IND</v>
      </c>
      <c r="L719" s="2" t="str">
        <f t="shared" si="56"/>
        <v>REVENUE AD</v>
      </c>
      <c r="M719" s="40" t="str">
        <f>INDEX(CODE!A:B,MATCH(L719,CODE!A:A,0),2)</f>
        <v>NOT USED</v>
      </c>
    </row>
    <row r="720" spans="1:13">
      <c r="A720" s="36">
        <v>201703</v>
      </c>
      <c r="B720" s="37" t="s">
        <v>58</v>
      </c>
      <c r="C720" s="37" t="s">
        <v>196</v>
      </c>
      <c r="D720" s="37" t="s">
        <v>197</v>
      </c>
      <c r="E720" s="37">
        <v>304000</v>
      </c>
      <c r="F720" s="37">
        <v>0</v>
      </c>
      <c r="G720" s="37">
        <v>6772000</v>
      </c>
      <c r="H720" s="60">
        <f t="shared" si="57"/>
        <v>0</v>
      </c>
      <c r="I720" s="60">
        <f t="shared" si="58"/>
        <v>0</v>
      </c>
      <c r="J720" s="60">
        <f t="shared" si="59"/>
        <v>0</v>
      </c>
      <c r="K720" s="1" t="str">
        <f t="shared" si="60"/>
        <v>IND</v>
      </c>
      <c r="L720" s="2" t="str">
        <f t="shared" si="56"/>
        <v>UNBILLED R</v>
      </c>
      <c r="M720" s="40" t="str">
        <f>INDEX(CODE!A:B,MATCH(L720,CODE!A:A,0),2)</f>
        <v>NOT USED</v>
      </c>
    </row>
    <row r="721" spans="1:13">
      <c r="A721" s="36">
        <v>201703</v>
      </c>
      <c r="B721" s="37" t="s">
        <v>60</v>
      </c>
      <c r="C721" s="37" t="s">
        <v>186</v>
      </c>
      <c r="D721" s="37" t="s">
        <v>61</v>
      </c>
      <c r="E721" s="37">
        <v>-8909.33</v>
      </c>
      <c r="F721" s="37">
        <v>3108</v>
      </c>
      <c r="G721" s="37">
        <v>1192713</v>
      </c>
      <c r="H721" s="60">
        <f t="shared" si="57"/>
        <v>0</v>
      </c>
      <c r="I721" s="60">
        <f t="shared" si="58"/>
        <v>0</v>
      </c>
      <c r="J721" s="60">
        <f t="shared" si="59"/>
        <v>0</v>
      </c>
      <c r="K721" s="1" t="str">
        <f t="shared" si="60"/>
        <v>IRG</v>
      </c>
      <c r="L721" s="2" t="str">
        <f t="shared" si="56"/>
        <v>02APSV0040</v>
      </c>
      <c r="M721" s="40" t="str">
        <f>INDEX(CODE!A:B,MATCH(L721,CODE!A:A,0),2)</f>
        <v>Separate - APS</v>
      </c>
    </row>
    <row r="722" spans="1:13">
      <c r="A722" s="36">
        <v>201703</v>
      </c>
      <c r="B722" s="37" t="s">
        <v>60</v>
      </c>
      <c r="C722" s="37" t="s">
        <v>186</v>
      </c>
      <c r="D722" s="37" t="s">
        <v>199</v>
      </c>
      <c r="F722" s="37">
        <v>9</v>
      </c>
      <c r="H722" s="60">
        <f t="shared" si="57"/>
        <v>0</v>
      </c>
      <c r="I722" s="60">
        <f t="shared" si="58"/>
        <v>0</v>
      </c>
      <c r="J722" s="60">
        <f t="shared" si="59"/>
        <v>0</v>
      </c>
      <c r="K722" s="1" t="str">
        <f t="shared" si="60"/>
        <v>IRG</v>
      </c>
      <c r="L722" s="2" t="str">
        <f t="shared" si="56"/>
        <v>02NMT40135</v>
      </c>
      <c r="M722" s="40" t="str">
        <f>INDEX(CODE!A:B,MATCH(L722,CODE!A:A,0),2)</f>
        <v>Separate - APS</v>
      </c>
    </row>
    <row r="723" spans="1:13">
      <c r="A723" s="36">
        <v>201703</v>
      </c>
      <c r="B723" s="37" t="s">
        <v>60</v>
      </c>
      <c r="C723" s="37" t="s">
        <v>186</v>
      </c>
      <c r="D723" s="37" t="s">
        <v>200</v>
      </c>
      <c r="F723" s="37">
        <v>0</v>
      </c>
      <c r="H723" s="60">
        <f t="shared" si="57"/>
        <v>0</v>
      </c>
      <c r="I723" s="60">
        <f t="shared" si="58"/>
        <v>0</v>
      </c>
      <c r="J723" s="60">
        <f t="shared" si="59"/>
        <v>0</v>
      </c>
      <c r="K723" s="1" t="str">
        <f t="shared" si="60"/>
        <v>IRG</v>
      </c>
      <c r="L723" s="2" t="str">
        <f t="shared" si="56"/>
        <v>CUSTOMER C</v>
      </c>
      <c r="M723" s="40" t="str">
        <f>INDEX(CODE!A:B,MATCH(L723,CODE!A:A,0),2)</f>
        <v>NOT USED</v>
      </c>
    </row>
    <row r="724" spans="1:13">
      <c r="A724" s="36">
        <v>201703</v>
      </c>
      <c r="B724" s="37" t="s">
        <v>60</v>
      </c>
      <c r="C724" s="37" t="s">
        <v>186</v>
      </c>
      <c r="D724" s="37" t="s">
        <v>201</v>
      </c>
      <c r="E724" s="37">
        <v>473.85</v>
      </c>
      <c r="F724" s="37">
        <v>0</v>
      </c>
      <c r="G724" s="37">
        <v>0</v>
      </c>
      <c r="H724" s="60">
        <f t="shared" si="57"/>
        <v>0</v>
      </c>
      <c r="I724" s="60">
        <f t="shared" si="58"/>
        <v>0</v>
      </c>
      <c r="J724" s="60">
        <f t="shared" si="59"/>
        <v>0</v>
      </c>
      <c r="K724" s="1" t="str">
        <f t="shared" si="60"/>
        <v>IRG</v>
      </c>
      <c r="L724" s="2" t="str">
        <f t="shared" si="56"/>
        <v>IRRIGATION</v>
      </c>
      <c r="M724" s="40" t="str">
        <f>INDEX(CODE!A:B,MATCH(L724,CODE!A:A,0),2)</f>
        <v>NOT USED</v>
      </c>
    </row>
    <row r="725" spans="1:13">
      <c r="A725" s="36">
        <v>201703</v>
      </c>
      <c r="B725" s="37" t="s">
        <v>60</v>
      </c>
      <c r="C725" s="37" t="s">
        <v>195</v>
      </c>
      <c r="D725" s="37" t="s">
        <v>61</v>
      </c>
      <c r="E725" s="37">
        <v>88468.41</v>
      </c>
      <c r="F725" s="37">
        <v>3108</v>
      </c>
      <c r="G725" s="37">
        <v>1192713</v>
      </c>
      <c r="H725" s="60">
        <f t="shared" si="57"/>
        <v>88468.41</v>
      </c>
      <c r="I725" s="60">
        <f t="shared" si="58"/>
        <v>3108</v>
      </c>
      <c r="J725" s="60">
        <f t="shared" si="59"/>
        <v>1192713</v>
      </c>
      <c r="K725" s="1" t="str">
        <f t="shared" si="60"/>
        <v>IRG</v>
      </c>
      <c r="L725" s="2" t="str">
        <f t="shared" si="56"/>
        <v>02APSV0040</v>
      </c>
      <c r="M725" s="40" t="str">
        <f>INDEX(CODE!A:B,MATCH(L725,CODE!A:A,0),2)</f>
        <v>Separate - APS</v>
      </c>
    </row>
    <row r="726" spans="1:13">
      <c r="A726" s="36">
        <v>201703</v>
      </c>
      <c r="B726" s="37" t="s">
        <v>60</v>
      </c>
      <c r="C726" s="37" t="s">
        <v>195</v>
      </c>
      <c r="D726" s="37" t="s">
        <v>62</v>
      </c>
      <c r="E726" s="37">
        <v>28700.63</v>
      </c>
      <c r="F726" s="37">
        <v>2031</v>
      </c>
      <c r="G726" s="37">
        <v>376342</v>
      </c>
      <c r="H726" s="60">
        <f t="shared" si="57"/>
        <v>28700.63</v>
      </c>
      <c r="I726" s="60">
        <f t="shared" si="58"/>
        <v>2031</v>
      </c>
      <c r="J726" s="60">
        <f t="shared" si="59"/>
        <v>376342</v>
      </c>
      <c r="K726" s="1" t="str">
        <f t="shared" si="60"/>
        <v>IRG</v>
      </c>
      <c r="L726" s="2" t="str">
        <f t="shared" si="56"/>
        <v>02APSV040X</v>
      </c>
      <c r="M726" s="40" t="str">
        <f>INDEX(CODE!A:B,MATCH(L726,CODE!A:A,0),2)</f>
        <v>Separate - APS</v>
      </c>
    </row>
    <row r="727" spans="1:13">
      <c r="A727" s="36">
        <v>201703</v>
      </c>
      <c r="B727" s="37" t="s">
        <v>60</v>
      </c>
      <c r="C727" s="37" t="s">
        <v>195</v>
      </c>
      <c r="D727" s="37" t="s">
        <v>81</v>
      </c>
      <c r="E727" s="37">
        <v>7.5</v>
      </c>
      <c r="G727" s="37">
        <v>0</v>
      </c>
      <c r="H727" s="60">
        <f t="shared" si="57"/>
        <v>7.5</v>
      </c>
      <c r="I727" s="60">
        <f t="shared" si="58"/>
        <v>0</v>
      </c>
      <c r="J727" s="60">
        <f t="shared" si="59"/>
        <v>0</v>
      </c>
      <c r="K727" s="1" t="str">
        <f t="shared" si="60"/>
        <v>IRG</v>
      </c>
      <c r="L727" s="2" t="str">
        <f t="shared" si="56"/>
        <v>02LNX00105</v>
      </c>
      <c r="M727" s="40" t="str">
        <f>INDEX(CODE!A:B,MATCH(L727,CODE!A:A,0),2)</f>
        <v>NOT USED</v>
      </c>
    </row>
    <row r="728" spans="1:13">
      <c r="A728" s="36">
        <v>201703</v>
      </c>
      <c r="B728" s="37" t="s">
        <v>60</v>
      </c>
      <c r="C728" s="37" t="s">
        <v>195</v>
      </c>
      <c r="D728" s="37" t="s">
        <v>82</v>
      </c>
      <c r="E728" s="37">
        <v>481.59</v>
      </c>
      <c r="G728" s="37">
        <v>0</v>
      </c>
      <c r="H728" s="60">
        <f t="shared" si="57"/>
        <v>481.59</v>
      </c>
      <c r="I728" s="60">
        <f t="shared" si="58"/>
        <v>0</v>
      </c>
      <c r="J728" s="60">
        <f t="shared" si="59"/>
        <v>0</v>
      </c>
      <c r="K728" s="1" t="str">
        <f t="shared" si="60"/>
        <v>IRG</v>
      </c>
      <c r="L728" s="2" t="str">
        <f t="shared" si="56"/>
        <v>02LNX00109</v>
      </c>
      <c r="M728" s="40" t="str">
        <f>INDEX(CODE!A:B,MATCH(L728,CODE!A:A,0),2)</f>
        <v>NOT USED</v>
      </c>
    </row>
    <row r="729" spans="1:13">
      <c r="A729" s="36">
        <v>201703</v>
      </c>
      <c r="B729" s="37" t="s">
        <v>60</v>
      </c>
      <c r="C729" s="37" t="s">
        <v>195</v>
      </c>
      <c r="D729" s="37" t="s">
        <v>83</v>
      </c>
      <c r="E729" s="37">
        <v>38.17</v>
      </c>
      <c r="G729" s="37">
        <v>0</v>
      </c>
      <c r="H729" s="60">
        <f t="shared" si="57"/>
        <v>38.17</v>
      </c>
      <c r="I729" s="60">
        <f t="shared" si="58"/>
        <v>0</v>
      </c>
      <c r="J729" s="60">
        <f t="shared" si="59"/>
        <v>0</v>
      </c>
      <c r="K729" s="1" t="str">
        <f t="shared" si="60"/>
        <v>IRG</v>
      </c>
      <c r="L729" s="2" t="str">
        <f t="shared" si="56"/>
        <v>02LNX00110</v>
      </c>
      <c r="M729" s="40" t="str">
        <f>INDEX(CODE!A:B,MATCH(L729,CODE!A:A,0),2)</f>
        <v>NOT USED</v>
      </c>
    </row>
    <row r="730" spans="1:13">
      <c r="A730" s="36">
        <v>201703</v>
      </c>
      <c r="B730" s="37" t="s">
        <v>60</v>
      </c>
      <c r="C730" s="37" t="s">
        <v>195</v>
      </c>
      <c r="D730" s="37" t="s">
        <v>86</v>
      </c>
      <c r="E730" s="37">
        <v>1269.99</v>
      </c>
      <c r="G730" s="37">
        <v>0</v>
      </c>
      <c r="H730" s="60">
        <f t="shared" si="57"/>
        <v>1269.99</v>
      </c>
      <c r="I730" s="60">
        <f t="shared" si="58"/>
        <v>0</v>
      </c>
      <c r="J730" s="60">
        <f t="shared" si="59"/>
        <v>0</v>
      </c>
      <c r="K730" s="1" t="str">
        <f t="shared" si="60"/>
        <v>IRG</v>
      </c>
      <c r="L730" s="2" t="str">
        <f t="shared" si="56"/>
        <v>02LNX00310</v>
      </c>
      <c r="M730" s="40" t="str">
        <f>INDEX(CODE!A:B,MATCH(L730,CODE!A:A,0),2)</f>
        <v>NOT USED</v>
      </c>
    </row>
    <row r="731" spans="1:13">
      <c r="A731" s="36">
        <v>201703</v>
      </c>
      <c r="B731" s="37" t="s">
        <v>60</v>
      </c>
      <c r="C731" s="37" t="s">
        <v>195</v>
      </c>
      <c r="D731" s="37" t="s">
        <v>87</v>
      </c>
      <c r="E731" s="37">
        <v>21.27</v>
      </c>
      <c r="G731" s="37">
        <v>0</v>
      </c>
      <c r="H731" s="60">
        <f t="shared" si="57"/>
        <v>21.27</v>
      </c>
      <c r="I731" s="60">
        <f t="shared" si="58"/>
        <v>0</v>
      </c>
      <c r="J731" s="60">
        <f t="shared" si="59"/>
        <v>0</v>
      </c>
      <c r="K731" s="1" t="str">
        <f t="shared" si="60"/>
        <v>IRG</v>
      </c>
      <c r="L731" s="2" t="str">
        <f t="shared" si="56"/>
        <v>02LNX00311</v>
      </c>
      <c r="M731" s="40" t="str">
        <f>INDEX(CODE!A:B,MATCH(L731,CODE!A:A,0),2)</f>
        <v>NOT USED</v>
      </c>
    </row>
    <row r="732" spans="1:13">
      <c r="A732" s="36">
        <v>201703</v>
      </c>
      <c r="B732" s="37" t="s">
        <v>60</v>
      </c>
      <c r="C732" s="37" t="s">
        <v>195</v>
      </c>
      <c r="D732" s="37" t="s">
        <v>88</v>
      </c>
      <c r="E732" s="37">
        <v>2897.12</v>
      </c>
      <c r="G732" s="37">
        <v>0</v>
      </c>
      <c r="H732" s="60">
        <f t="shared" si="57"/>
        <v>2897.12</v>
      </c>
      <c r="I732" s="60">
        <f t="shared" si="58"/>
        <v>0</v>
      </c>
      <c r="J732" s="60">
        <f t="shared" si="59"/>
        <v>0</v>
      </c>
      <c r="K732" s="1" t="str">
        <f t="shared" si="60"/>
        <v>IRG</v>
      </c>
      <c r="L732" s="2" t="str">
        <f t="shared" si="56"/>
        <v>02LNX00312</v>
      </c>
      <c r="M732" s="40" t="str">
        <f>INDEX(CODE!A:B,MATCH(L732,CODE!A:A,0),2)</f>
        <v>NOT USED</v>
      </c>
    </row>
    <row r="733" spans="1:13">
      <c r="A733" s="36">
        <v>201703</v>
      </c>
      <c r="B733" s="37" t="s">
        <v>60</v>
      </c>
      <c r="C733" s="37" t="s">
        <v>195</v>
      </c>
      <c r="D733" s="37" t="s">
        <v>45</v>
      </c>
      <c r="E733" s="37">
        <v>3.42</v>
      </c>
      <c r="F733" s="37">
        <v>9</v>
      </c>
      <c r="G733" s="37">
        <v>0</v>
      </c>
      <c r="H733" s="60">
        <f t="shared" si="57"/>
        <v>3.42</v>
      </c>
      <c r="I733" s="60">
        <f t="shared" si="58"/>
        <v>9</v>
      </c>
      <c r="J733" s="60">
        <f t="shared" si="59"/>
        <v>0</v>
      </c>
      <c r="K733" s="1" t="str">
        <f t="shared" si="60"/>
        <v>IRG</v>
      </c>
      <c r="L733" s="2" t="str">
        <f t="shared" si="56"/>
        <v>02NMT40135</v>
      </c>
      <c r="M733" s="40" t="str">
        <f>INDEX(CODE!A:B,MATCH(L733,CODE!A:A,0),2)</f>
        <v>Separate - APS</v>
      </c>
    </row>
    <row r="734" spans="1:13">
      <c r="A734" s="36">
        <v>201703</v>
      </c>
      <c r="B734" s="37" t="s">
        <v>60</v>
      </c>
      <c r="C734" s="37" t="s">
        <v>195</v>
      </c>
      <c r="D734" s="37" t="s">
        <v>73</v>
      </c>
      <c r="F734" s="37">
        <v>1</v>
      </c>
      <c r="H734" s="60">
        <f t="shared" si="57"/>
        <v>0</v>
      </c>
      <c r="I734" s="60">
        <f t="shared" si="58"/>
        <v>1</v>
      </c>
      <c r="J734" s="60">
        <f t="shared" si="59"/>
        <v>0</v>
      </c>
      <c r="K734" s="1" t="str">
        <f t="shared" si="60"/>
        <v>IRG</v>
      </c>
      <c r="L734" s="2" t="str">
        <f t="shared" si="56"/>
        <v>02NMX40135</v>
      </c>
      <c r="M734" s="40" t="str">
        <f>INDEX(CODE!A:B,MATCH(L734,CODE!A:A,0),2)</f>
        <v>Separate - APS</v>
      </c>
    </row>
    <row r="735" spans="1:13">
      <c r="A735" s="36">
        <v>201703</v>
      </c>
      <c r="B735" s="37" t="s">
        <v>60</v>
      </c>
      <c r="C735" s="37" t="s">
        <v>195</v>
      </c>
      <c r="D735" s="37" t="s">
        <v>95</v>
      </c>
      <c r="E735" s="37">
        <v>65000</v>
      </c>
      <c r="F735" s="37">
        <v>0</v>
      </c>
      <c r="G735" s="37">
        <v>0</v>
      </c>
      <c r="H735" s="60">
        <f t="shared" si="57"/>
        <v>65000</v>
      </c>
      <c r="I735" s="60">
        <f t="shared" si="58"/>
        <v>0</v>
      </c>
      <c r="J735" s="60">
        <f t="shared" si="59"/>
        <v>0</v>
      </c>
      <c r="K735" s="1" t="str">
        <f t="shared" si="60"/>
        <v>IRG</v>
      </c>
      <c r="L735" s="2" t="str">
        <f t="shared" si="56"/>
        <v>301461-IRR</v>
      </c>
      <c r="M735" s="40" t="str">
        <f>INDEX(CODE!A:B,MATCH(L735,CODE!A:A,0),2)</f>
        <v>NOT USED</v>
      </c>
    </row>
    <row r="736" spans="1:13">
      <c r="A736" s="36">
        <v>201703</v>
      </c>
      <c r="B736" s="37" t="s">
        <v>60</v>
      </c>
      <c r="C736" s="37" t="s">
        <v>195</v>
      </c>
      <c r="D736" s="37" t="s">
        <v>96</v>
      </c>
      <c r="E736" s="37">
        <v>1319.62</v>
      </c>
      <c r="F736" s="37">
        <v>0</v>
      </c>
      <c r="G736" s="37">
        <v>0</v>
      </c>
      <c r="H736" s="60">
        <f t="shared" si="57"/>
        <v>1319.62</v>
      </c>
      <c r="I736" s="60">
        <f t="shared" si="58"/>
        <v>0</v>
      </c>
      <c r="J736" s="60">
        <f t="shared" si="59"/>
        <v>0</v>
      </c>
      <c r="K736" s="1" t="str">
        <f t="shared" si="60"/>
        <v>IRG</v>
      </c>
      <c r="L736" s="2" t="str">
        <f t="shared" si="56"/>
        <v>301470-DSM</v>
      </c>
      <c r="M736" s="40" t="str">
        <f>INDEX(CODE!A:B,MATCH(L736,CODE!A:A,0),2)</f>
        <v>NOT USED</v>
      </c>
    </row>
    <row r="737" spans="1:13">
      <c r="A737" s="36">
        <v>201703</v>
      </c>
      <c r="B737" s="37" t="s">
        <v>60</v>
      </c>
      <c r="C737" s="37" t="s">
        <v>195</v>
      </c>
      <c r="D737" s="37" t="s">
        <v>46</v>
      </c>
      <c r="E737" s="37">
        <v>31.2</v>
      </c>
      <c r="F737" s="37">
        <v>0</v>
      </c>
      <c r="G737" s="37">
        <v>0</v>
      </c>
      <c r="H737" s="60">
        <f t="shared" si="57"/>
        <v>31.2</v>
      </c>
      <c r="I737" s="60">
        <f t="shared" si="58"/>
        <v>0</v>
      </c>
      <c r="J737" s="60">
        <f t="shared" si="59"/>
        <v>0</v>
      </c>
      <c r="K737" s="1" t="str">
        <f t="shared" si="60"/>
        <v>IRG</v>
      </c>
      <c r="L737" s="2" t="str">
        <f t="shared" si="56"/>
        <v>301480-BLU</v>
      </c>
      <c r="M737" s="40" t="str">
        <f>INDEX(CODE!A:B,MATCH(L737,CODE!A:A,0),2)</f>
        <v>NOT USED</v>
      </c>
    </row>
    <row r="738" spans="1:13">
      <c r="A738" s="36">
        <v>201703</v>
      </c>
      <c r="B738" s="37" t="s">
        <v>60</v>
      </c>
      <c r="C738" s="37" t="s">
        <v>195</v>
      </c>
      <c r="D738" s="37" t="s">
        <v>97</v>
      </c>
      <c r="F738" s="37">
        <v>0</v>
      </c>
      <c r="H738" s="60">
        <f t="shared" si="57"/>
        <v>0</v>
      </c>
      <c r="I738" s="60">
        <f t="shared" si="58"/>
        <v>0</v>
      </c>
      <c r="J738" s="60">
        <f t="shared" si="59"/>
        <v>0</v>
      </c>
      <c r="K738" s="1" t="str">
        <f t="shared" si="60"/>
        <v>IRG</v>
      </c>
      <c r="L738" s="2" t="str">
        <f t="shared" si="56"/>
        <v>CUSTOMER C</v>
      </c>
      <c r="M738" s="40" t="str">
        <f>INDEX(CODE!A:B,MATCH(L738,CODE!A:A,0),2)</f>
        <v>NOT USED</v>
      </c>
    </row>
    <row r="739" spans="1:13">
      <c r="A739" s="36">
        <v>201703</v>
      </c>
      <c r="B739" s="37" t="s">
        <v>60</v>
      </c>
      <c r="C739" s="37" t="s">
        <v>195</v>
      </c>
      <c r="D739" s="37" t="s">
        <v>92</v>
      </c>
      <c r="E739" s="37">
        <v>-33074.230000000003</v>
      </c>
      <c r="F739" s="37">
        <v>0</v>
      </c>
      <c r="G739" s="37">
        <v>0</v>
      </c>
      <c r="H739" s="60">
        <f t="shared" si="57"/>
        <v>-33074.230000000003</v>
      </c>
      <c r="I739" s="60">
        <f t="shared" si="58"/>
        <v>0</v>
      </c>
      <c r="J739" s="60">
        <f t="shared" si="59"/>
        <v>0</v>
      </c>
      <c r="K739" s="1" t="str">
        <f t="shared" si="60"/>
        <v>IRG</v>
      </c>
      <c r="L739" s="2" t="str">
        <f t="shared" si="56"/>
        <v>REVENUE_AC</v>
      </c>
      <c r="M739" s="40" t="str">
        <f>INDEX(CODE!A:B,MATCH(L739,CODE!A:A,0),2)</f>
        <v>NOT USED</v>
      </c>
    </row>
    <row r="740" spans="1:13">
      <c r="A740" s="36">
        <v>201703</v>
      </c>
      <c r="B740" s="37" t="s">
        <v>60</v>
      </c>
      <c r="C740" s="37" t="s">
        <v>195</v>
      </c>
      <c r="D740" s="37" t="s">
        <v>104</v>
      </c>
      <c r="E740" s="37">
        <v>7773.08</v>
      </c>
      <c r="F740" s="37">
        <v>0</v>
      </c>
      <c r="G740" s="37">
        <v>0</v>
      </c>
      <c r="H740" s="60">
        <f t="shared" si="57"/>
        <v>7773.08</v>
      </c>
      <c r="I740" s="60">
        <f t="shared" si="58"/>
        <v>0</v>
      </c>
      <c r="J740" s="60">
        <f t="shared" si="59"/>
        <v>0</v>
      </c>
      <c r="K740" s="1" t="str">
        <f t="shared" si="60"/>
        <v>IRG</v>
      </c>
      <c r="L740" s="2" t="str">
        <f t="shared" si="56"/>
        <v>REVENUE AD</v>
      </c>
      <c r="M740" s="40" t="str">
        <f>INDEX(CODE!A:B,MATCH(L740,CODE!A:A,0),2)</f>
        <v>NOT USED</v>
      </c>
    </row>
    <row r="741" spans="1:13">
      <c r="A741" s="36">
        <v>201703</v>
      </c>
      <c r="B741" s="37" t="s">
        <v>60</v>
      </c>
      <c r="C741" s="37" t="s">
        <v>196</v>
      </c>
      <c r="D741" s="37" t="s">
        <v>202</v>
      </c>
      <c r="E741" s="37">
        <v>124000</v>
      </c>
      <c r="F741" s="37">
        <v>0</v>
      </c>
      <c r="G741" s="37">
        <v>1640000</v>
      </c>
      <c r="H741" s="60">
        <f t="shared" si="57"/>
        <v>0</v>
      </c>
      <c r="I741" s="60">
        <f t="shared" si="58"/>
        <v>0</v>
      </c>
      <c r="J741" s="60">
        <f t="shared" si="59"/>
        <v>0</v>
      </c>
      <c r="K741" s="1" t="str">
        <f t="shared" si="60"/>
        <v>IRG</v>
      </c>
      <c r="L741" s="2" t="str">
        <f t="shared" si="56"/>
        <v>IRRIGATION</v>
      </c>
      <c r="M741" s="40" t="str">
        <f>INDEX(CODE!A:B,MATCH(L741,CODE!A:A,0),2)</f>
        <v>NOT USED</v>
      </c>
    </row>
    <row r="742" spans="1:13">
      <c r="A742" s="36">
        <v>201703</v>
      </c>
      <c r="B742" s="37" t="s">
        <v>63</v>
      </c>
      <c r="C742" s="37" t="s">
        <v>195</v>
      </c>
      <c r="D742" s="37" t="s">
        <v>98</v>
      </c>
      <c r="E742" s="37">
        <v>7.57</v>
      </c>
      <c r="G742" s="37">
        <v>0</v>
      </c>
      <c r="H742" s="60">
        <f t="shared" si="57"/>
        <v>7.57</v>
      </c>
      <c r="I742" s="60">
        <f t="shared" si="58"/>
        <v>0</v>
      </c>
      <c r="J742" s="60">
        <f t="shared" si="59"/>
        <v>0</v>
      </c>
      <c r="K742" s="1" t="str">
        <f t="shared" si="60"/>
        <v>PUB</v>
      </c>
      <c r="L742" s="2" t="str">
        <f t="shared" si="56"/>
        <v>02CFR00012</v>
      </c>
      <c r="M742" s="40" t="str">
        <f>INDEX(CODE!A:B,MATCH(L742,CODE!A:A,0),2)</f>
        <v>NOT USED</v>
      </c>
    </row>
    <row r="743" spans="1:13">
      <c r="A743" s="36">
        <v>201703</v>
      </c>
      <c r="B743" s="37" t="s">
        <v>63</v>
      </c>
      <c r="C743" s="37" t="s">
        <v>195</v>
      </c>
      <c r="D743" s="37" t="s">
        <v>64</v>
      </c>
      <c r="E743" s="37">
        <v>2623.91</v>
      </c>
      <c r="F743" s="37">
        <v>14</v>
      </c>
      <c r="G743" s="37">
        <v>12737</v>
      </c>
      <c r="H743" s="60">
        <f t="shared" si="57"/>
        <v>2623.91</v>
      </c>
      <c r="I743" s="60">
        <f t="shared" si="58"/>
        <v>14</v>
      </c>
      <c r="J743" s="60">
        <f t="shared" si="59"/>
        <v>12737</v>
      </c>
      <c r="K743" s="1" t="str">
        <f t="shared" si="60"/>
        <v>PUB</v>
      </c>
      <c r="L743" s="2" t="str">
        <f t="shared" si="56"/>
        <v>02COSL0052</v>
      </c>
      <c r="M743" s="40" t="str">
        <f>INDEX(CODE!A:B,MATCH(L743,CODE!A:A,0),2)</f>
        <v>NOT USED</v>
      </c>
    </row>
    <row r="744" spans="1:13">
      <c r="A744" s="36">
        <v>201703</v>
      </c>
      <c r="B744" s="37" t="s">
        <v>63</v>
      </c>
      <c r="C744" s="37" t="s">
        <v>195</v>
      </c>
      <c r="D744" s="37" t="s">
        <v>65</v>
      </c>
      <c r="E744" s="37">
        <v>20801.439999999999</v>
      </c>
      <c r="F744" s="37">
        <v>116</v>
      </c>
      <c r="G744" s="37">
        <v>280017</v>
      </c>
      <c r="H744" s="60">
        <f t="shared" si="57"/>
        <v>20801.439999999999</v>
      </c>
      <c r="I744" s="60">
        <f t="shared" si="58"/>
        <v>116</v>
      </c>
      <c r="J744" s="60">
        <f t="shared" si="59"/>
        <v>280017</v>
      </c>
      <c r="K744" s="1" t="str">
        <f t="shared" si="60"/>
        <v>PUB</v>
      </c>
      <c r="L744" s="2" t="str">
        <f t="shared" si="56"/>
        <v>02CUSL053F</v>
      </c>
      <c r="M744" s="40" t="str">
        <f>INDEX(CODE!A:B,MATCH(L744,CODE!A:A,0),2)</f>
        <v>NOT USED</v>
      </c>
    </row>
    <row r="745" spans="1:13">
      <c r="A745" s="36">
        <v>201703</v>
      </c>
      <c r="B745" s="37" t="s">
        <v>63</v>
      </c>
      <c r="C745" s="37" t="s">
        <v>195</v>
      </c>
      <c r="D745" s="37" t="s">
        <v>66</v>
      </c>
      <c r="E745" s="37">
        <v>6705.87</v>
      </c>
      <c r="F745" s="37">
        <v>105</v>
      </c>
      <c r="G745" s="37">
        <v>91100</v>
      </c>
      <c r="H745" s="60">
        <f t="shared" si="57"/>
        <v>6705.87</v>
      </c>
      <c r="I745" s="60">
        <f t="shared" si="58"/>
        <v>105</v>
      </c>
      <c r="J745" s="60">
        <f t="shared" si="59"/>
        <v>91100</v>
      </c>
      <c r="K745" s="1" t="str">
        <f t="shared" si="60"/>
        <v>PUB</v>
      </c>
      <c r="L745" s="2" t="str">
        <f t="shared" si="56"/>
        <v>02CUSL053M</v>
      </c>
      <c r="M745" s="40" t="str">
        <f>INDEX(CODE!A:B,MATCH(L745,CODE!A:A,0),2)</f>
        <v>NOT USED</v>
      </c>
    </row>
    <row r="746" spans="1:13">
      <c r="A746" s="36">
        <v>201703</v>
      </c>
      <c r="B746" s="37" t="s">
        <v>63</v>
      </c>
      <c r="C746" s="37" t="s">
        <v>195</v>
      </c>
      <c r="D746" s="37" t="s">
        <v>67</v>
      </c>
      <c r="E746" s="37">
        <v>17856.68</v>
      </c>
      <c r="F746" s="37">
        <v>40</v>
      </c>
      <c r="G746" s="37">
        <v>137403</v>
      </c>
      <c r="H746" s="60">
        <f t="shared" si="57"/>
        <v>17856.68</v>
      </c>
      <c r="I746" s="60">
        <f t="shared" si="58"/>
        <v>40</v>
      </c>
      <c r="J746" s="60">
        <f t="shared" si="59"/>
        <v>137403</v>
      </c>
      <c r="K746" s="1" t="str">
        <f t="shared" si="60"/>
        <v>PUB</v>
      </c>
      <c r="L746" s="2" t="str">
        <f t="shared" si="56"/>
        <v>02MVSL0057</v>
      </c>
      <c r="M746" s="40" t="str">
        <f>INDEX(CODE!A:B,MATCH(L746,CODE!A:A,0),2)</f>
        <v>NOT USED</v>
      </c>
    </row>
    <row r="747" spans="1:13">
      <c r="A747" s="36">
        <v>201703</v>
      </c>
      <c r="B747" s="37" t="s">
        <v>63</v>
      </c>
      <c r="C747" s="37" t="s">
        <v>195</v>
      </c>
      <c r="D747" s="37" t="s">
        <v>47</v>
      </c>
      <c r="E747" s="37">
        <v>65874.289999999994</v>
      </c>
      <c r="F747" s="37">
        <v>191</v>
      </c>
      <c r="G747" s="37">
        <v>320005</v>
      </c>
      <c r="H747" s="60">
        <f t="shared" si="57"/>
        <v>65874.289999999994</v>
      </c>
      <c r="I747" s="60">
        <f t="shared" si="58"/>
        <v>191</v>
      </c>
      <c r="J747" s="60">
        <f t="shared" si="59"/>
        <v>320005</v>
      </c>
      <c r="K747" s="1" t="str">
        <f t="shared" si="60"/>
        <v>PUB</v>
      </c>
      <c r="L747" s="2" t="str">
        <f t="shared" si="56"/>
        <v>02SLCO0051</v>
      </c>
      <c r="M747" s="40" t="str">
        <f>INDEX(CODE!A:B,MATCH(L747,CODE!A:A,0),2)</f>
        <v>NOT USED</v>
      </c>
    </row>
    <row r="748" spans="1:13">
      <c r="A748" s="36">
        <v>201703</v>
      </c>
      <c r="B748" s="37" t="s">
        <v>63</v>
      </c>
      <c r="C748" s="37" t="s">
        <v>195</v>
      </c>
      <c r="D748" s="37" t="s">
        <v>99</v>
      </c>
      <c r="E748" s="37">
        <v>2408.38</v>
      </c>
      <c r="F748" s="37">
        <v>0</v>
      </c>
      <c r="G748" s="37">
        <v>0</v>
      </c>
      <c r="H748" s="60">
        <f t="shared" si="57"/>
        <v>2408.38</v>
      </c>
      <c r="I748" s="60">
        <f t="shared" si="58"/>
        <v>0</v>
      </c>
      <c r="J748" s="60">
        <f t="shared" si="59"/>
        <v>0</v>
      </c>
      <c r="K748" s="1" t="str">
        <f t="shared" si="60"/>
        <v>PUB</v>
      </c>
      <c r="L748" s="2" t="str">
        <f t="shared" si="56"/>
        <v>301670-DSM</v>
      </c>
      <c r="M748" s="40" t="str">
        <f>INDEX(CODE!A:B,MATCH(L748,CODE!A:A,0),2)</f>
        <v>NOT USED</v>
      </c>
    </row>
    <row r="749" spans="1:13">
      <c r="A749" s="36">
        <v>201703</v>
      </c>
      <c r="B749" s="37" t="s">
        <v>63</v>
      </c>
      <c r="C749" s="37" t="s">
        <v>195</v>
      </c>
      <c r="D749" s="37" t="s">
        <v>90</v>
      </c>
      <c r="F749" s="37">
        <v>0</v>
      </c>
      <c r="H749" s="60">
        <f t="shared" si="57"/>
        <v>0</v>
      </c>
      <c r="I749" s="60">
        <f t="shared" si="58"/>
        <v>0</v>
      </c>
      <c r="J749" s="60">
        <f t="shared" si="59"/>
        <v>0</v>
      </c>
      <c r="K749" s="1" t="str">
        <f t="shared" si="60"/>
        <v>PUB</v>
      </c>
      <c r="L749" s="2" t="str">
        <f t="shared" si="56"/>
        <v>CUSTOMER C</v>
      </c>
      <c r="M749" s="40" t="str">
        <f>INDEX(CODE!A:B,MATCH(L749,CODE!A:A,0),2)</f>
        <v>NOT USED</v>
      </c>
    </row>
    <row r="750" spans="1:13">
      <c r="A750" s="36">
        <v>201703</v>
      </c>
      <c r="B750" s="37" t="s">
        <v>63</v>
      </c>
      <c r="C750" s="37" t="s">
        <v>195</v>
      </c>
      <c r="D750" s="37" t="s">
        <v>92</v>
      </c>
      <c r="E750" s="37">
        <v>-6144.22</v>
      </c>
      <c r="F750" s="37">
        <v>0</v>
      </c>
      <c r="G750" s="37">
        <v>0</v>
      </c>
      <c r="H750" s="60">
        <f t="shared" si="57"/>
        <v>-6144.22</v>
      </c>
      <c r="I750" s="60">
        <f t="shared" si="58"/>
        <v>0</v>
      </c>
      <c r="J750" s="60">
        <f t="shared" si="59"/>
        <v>0</v>
      </c>
      <c r="K750" s="1" t="str">
        <f t="shared" si="60"/>
        <v>PUB</v>
      </c>
      <c r="L750" s="2" t="str">
        <f t="shared" si="56"/>
        <v>REVENUE_AC</v>
      </c>
      <c r="M750" s="40" t="str">
        <f>INDEX(CODE!A:B,MATCH(L750,CODE!A:A,0),2)</f>
        <v>NOT USED</v>
      </c>
    </row>
    <row r="751" spans="1:13">
      <c r="A751" s="36">
        <v>201703</v>
      </c>
      <c r="B751" s="37" t="s">
        <v>63</v>
      </c>
      <c r="C751" s="37" t="s">
        <v>195</v>
      </c>
      <c r="D751" s="37" t="s">
        <v>104</v>
      </c>
      <c r="E751" s="37">
        <v>483.19</v>
      </c>
      <c r="F751" s="37">
        <v>0</v>
      </c>
      <c r="G751" s="37">
        <v>0</v>
      </c>
      <c r="H751" s="60">
        <f t="shared" si="57"/>
        <v>483.19</v>
      </c>
      <c r="I751" s="60">
        <f t="shared" si="58"/>
        <v>0</v>
      </c>
      <c r="J751" s="60">
        <f t="shared" si="59"/>
        <v>0</v>
      </c>
      <c r="K751" s="1" t="str">
        <f t="shared" si="60"/>
        <v>PUB</v>
      </c>
      <c r="L751" s="2" t="str">
        <f t="shared" si="56"/>
        <v>REVENUE AD</v>
      </c>
      <c r="M751" s="40" t="str">
        <f>INDEX(CODE!A:B,MATCH(L751,CODE!A:A,0),2)</f>
        <v>NOT USED</v>
      </c>
    </row>
    <row r="752" spans="1:13">
      <c r="A752" s="36">
        <v>201703</v>
      </c>
      <c r="B752" s="37" t="s">
        <v>63</v>
      </c>
      <c r="C752" s="37" t="s">
        <v>196</v>
      </c>
      <c r="D752" s="37" t="s">
        <v>197</v>
      </c>
      <c r="E752" s="37">
        <v>-5000</v>
      </c>
      <c r="F752" s="37">
        <v>0</v>
      </c>
      <c r="G752" s="37">
        <v>-44000</v>
      </c>
      <c r="H752" s="60">
        <f t="shared" si="57"/>
        <v>0</v>
      </c>
      <c r="I752" s="60">
        <f t="shared" si="58"/>
        <v>0</v>
      </c>
      <c r="J752" s="60">
        <f t="shared" si="59"/>
        <v>0</v>
      </c>
      <c r="K752" s="1" t="str">
        <f t="shared" si="60"/>
        <v>PUB</v>
      </c>
      <c r="L752" s="2" t="str">
        <f t="shared" si="56"/>
        <v>UNBILLED R</v>
      </c>
      <c r="M752" s="40" t="str">
        <f>INDEX(CODE!A:B,MATCH(L752,CODE!A:A,0),2)</f>
        <v>NOT USED</v>
      </c>
    </row>
    <row r="753" spans="1:13">
      <c r="A753" s="36">
        <v>201703</v>
      </c>
      <c r="B753" s="37" t="s">
        <v>68</v>
      </c>
      <c r="C753" s="37" t="s">
        <v>186</v>
      </c>
      <c r="D753" s="37" t="s">
        <v>203</v>
      </c>
      <c r="E753" s="37">
        <v>-6186.21</v>
      </c>
      <c r="F753" s="37">
        <v>614</v>
      </c>
      <c r="G753" s="37">
        <v>828155</v>
      </c>
      <c r="H753" s="60">
        <f t="shared" si="57"/>
        <v>0</v>
      </c>
      <c r="I753" s="60">
        <f t="shared" si="58"/>
        <v>0</v>
      </c>
      <c r="J753" s="60">
        <f t="shared" si="59"/>
        <v>0</v>
      </c>
      <c r="K753" s="1" t="str">
        <f t="shared" si="60"/>
        <v>RES</v>
      </c>
      <c r="L753" s="2" t="str">
        <f t="shared" si="56"/>
        <v>02NETMT135</v>
      </c>
      <c r="M753" s="40" t="str">
        <f>INDEX(CODE!A:B,MATCH(L753,CODE!A:A,0),2)</f>
        <v>Separate - Res</v>
      </c>
    </row>
    <row r="754" spans="1:13">
      <c r="A754" s="36">
        <v>201703</v>
      </c>
      <c r="B754" s="37" t="s">
        <v>68</v>
      </c>
      <c r="C754" s="37" t="s">
        <v>186</v>
      </c>
      <c r="D754" s="37" t="s">
        <v>204</v>
      </c>
      <c r="E754" s="37">
        <v>-638.80999999999995</v>
      </c>
      <c r="G754" s="37">
        <v>83238</v>
      </c>
      <c r="H754" s="60">
        <f t="shared" si="57"/>
        <v>0</v>
      </c>
      <c r="I754" s="60">
        <f t="shared" si="58"/>
        <v>0</v>
      </c>
      <c r="J754" s="60">
        <f t="shared" si="59"/>
        <v>0</v>
      </c>
      <c r="K754" s="1" t="str">
        <f t="shared" si="60"/>
        <v>RES</v>
      </c>
      <c r="L754" s="2" t="str">
        <f t="shared" si="56"/>
        <v>02OALTB15R</v>
      </c>
      <c r="M754" s="40" t="str">
        <f>INDEX(CODE!A:B,MATCH(L754,CODE!A:A,0),2)</f>
        <v>NOT USED</v>
      </c>
    </row>
    <row r="755" spans="1:13">
      <c r="A755" s="36">
        <v>201703</v>
      </c>
      <c r="B755" s="37" t="s">
        <v>68</v>
      </c>
      <c r="C755" s="37" t="s">
        <v>186</v>
      </c>
      <c r="D755" s="37" t="s">
        <v>205</v>
      </c>
      <c r="E755" s="37">
        <v>-1087752.4099999999</v>
      </c>
      <c r="F755" s="37">
        <v>101069</v>
      </c>
      <c r="G755" s="37">
        <v>145616135</v>
      </c>
      <c r="H755" s="60">
        <f t="shared" si="57"/>
        <v>0</v>
      </c>
      <c r="I755" s="60">
        <f t="shared" si="58"/>
        <v>0</v>
      </c>
      <c r="J755" s="60">
        <f t="shared" si="59"/>
        <v>0</v>
      </c>
      <c r="K755" s="1" t="str">
        <f t="shared" si="60"/>
        <v>RES</v>
      </c>
      <c r="L755" s="2" t="str">
        <f t="shared" si="56"/>
        <v>02RESD0016</v>
      </c>
      <c r="M755" s="40" t="str">
        <f>INDEX(CODE!A:B,MATCH(L755,CODE!A:A,0),2)</f>
        <v>Separate - Res</v>
      </c>
    </row>
    <row r="756" spans="1:13">
      <c r="A756" s="36">
        <v>201703</v>
      </c>
      <c r="B756" s="37" t="s">
        <v>68</v>
      </c>
      <c r="C756" s="37" t="s">
        <v>186</v>
      </c>
      <c r="D756" s="37" t="s">
        <v>206</v>
      </c>
      <c r="E756" s="37">
        <v>-61115.47</v>
      </c>
      <c r="F756" s="37">
        <v>5322</v>
      </c>
      <c r="G756" s="37">
        <v>8181452</v>
      </c>
      <c r="H756" s="60">
        <f t="shared" si="57"/>
        <v>0</v>
      </c>
      <c r="I756" s="60">
        <f t="shared" si="58"/>
        <v>0</v>
      </c>
      <c r="J756" s="60">
        <f t="shared" si="59"/>
        <v>0</v>
      </c>
      <c r="K756" s="1" t="str">
        <f t="shared" si="60"/>
        <v>RES</v>
      </c>
      <c r="L756" s="2" t="str">
        <f t="shared" si="56"/>
        <v>02RESD0017</v>
      </c>
      <c r="M756" s="40" t="str">
        <f>INDEX(CODE!A:B,MATCH(L756,CODE!A:A,0),2)</f>
        <v>Separate - Res</v>
      </c>
    </row>
    <row r="757" spans="1:13">
      <c r="A757" s="36">
        <v>201703</v>
      </c>
      <c r="B757" s="37" t="s">
        <v>68</v>
      </c>
      <c r="C757" s="37" t="s">
        <v>186</v>
      </c>
      <c r="D757" s="37" t="s">
        <v>207</v>
      </c>
      <c r="E757" s="37">
        <v>-1560.53</v>
      </c>
      <c r="F757" s="37">
        <v>82</v>
      </c>
      <c r="G757" s="37">
        <v>208904</v>
      </c>
      <c r="H757" s="60">
        <f t="shared" si="57"/>
        <v>0</v>
      </c>
      <c r="I757" s="60">
        <f t="shared" si="58"/>
        <v>0</v>
      </c>
      <c r="J757" s="60">
        <f t="shared" si="59"/>
        <v>0</v>
      </c>
      <c r="K757" s="1" t="str">
        <f t="shared" si="60"/>
        <v>RES</v>
      </c>
      <c r="L757" s="2" t="str">
        <f t="shared" si="56"/>
        <v>02RESD0018</v>
      </c>
      <c r="M757" s="40" t="str">
        <f>INDEX(CODE!A:B,MATCH(L757,CODE!A:A,0),2)</f>
        <v>Separate - Res</v>
      </c>
    </row>
    <row r="758" spans="1:13">
      <c r="A758" s="36">
        <v>201703</v>
      </c>
      <c r="B758" s="37" t="s">
        <v>68</v>
      </c>
      <c r="C758" s="37" t="s">
        <v>186</v>
      </c>
      <c r="D758" s="37" t="s">
        <v>208</v>
      </c>
      <c r="E758" s="37">
        <v>-214.05</v>
      </c>
      <c r="F758" s="37">
        <v>15</v>
      </c>
      <c r="G758" s="37">
        <v>28655</v>
      </c>
      <c r="H758" s="60">
        <f t="shared" si="57"/>
        <v>0</v>
      </c>
      <c r="I758" s="60">
        <f t="shared" si="58"/>
        <v>0</v>
      </c>
      <c r="J758" s="60">
        <f t="shared" si="59"/>
        <v>0</v>
      </c>
      <c r="K758" s="1" t="str">
        <f t="shared" si="60"/>
        <v>RES</v>
      </c>
      <c r="L758" s="2" t="str">
        <f t="shared" si="56"/>
        <v>02RESD018X</v>
      </c>
      <c r="M758" s="40" t="str">
        <f>INDEX(CODE!A:B,MATCH(L758,CODE!A:A,0),2)</f>
        <v>Separate - Res</v>
      </c>
    </row>
    <row r="759" spans="1:13">
      <c r="A759" s="36">
        <v>201703</v>
      </c>
      <c r="B759" s="37" t="s">
        <v>68</v>
      </c>
      <c r="C759" s="37" t="s">
        <v>186</v>
      </c>
      <c r="D759" s="37" t="s">
        <v>209</v>
      </c>
      <c r="E759" s="37">
        <v>-13632.53</v>
      </c>
      <c r="F759" s="37">
        <v>3444</v>
      </c>
      <c r="G759" s="37">
        <v>1825040</v>
      </c>
      <c r="H759" s="60">
        <f t="shared" si="57"/>
        <v>0</v>
      </c>
      <c r="I759" s="60">
        <f t="shared" si="58"/>
        <v>0</v>
      </c>
      <c r="J759" s="60">
        <f t="shared" si="59"/>
        <v>0</v>
      </c>
      <c r="K759" s="1" t="str">
        <f t="shared" si="60"/>
        <v>RES</v>
      </c>
      <c r="L759" s="2" t="str">
        <f t="shared" si="56"/>
        <v>02RGNSB024</v>
      </c>
      <c r="M759" s="40" t="str">
        <f>INDEX(CODE!A:B,MATCH(L759,CODE!A:A,0),2)</f>
        <v>Separate - Small GS</v>
      </c>
    </row>
    <row r="760" spans="1:13">
      <c r="A760" s="36">
        <v>201703</v>
      </c>
      <c r="B760" s="37" t="s">
        <v>68</v>
      </c>
      <c r="C760" s="37" t="s">
        <v>186</v>
      </c>
      <c r="D760" s="37" t="s">
        <v>213</v>
      </c>
      <c r="E760" s="37">
        <v>-923.29</v>
      </c>
      <c r="F760" s="37">
        <v>1</v>
      </c>
      <c r="G760" s="37">
        <v>123600</v>
      </c>
      <c r="H760" s="60">
        <f t="shared" si="57"/>
        <v>0</v>
      </c>
      <c r="I760" s="60">
        <f t="shared" si="58"/>
        <v>0</v>
      </c>
      <c r="J760" s="60">
        <f t="shared" si="59"/>
        <v>0</v>
      </c>
      <c r="K760" s="1" t="str">
        <f t="shared" si="60"/>
        <v>RES</v>
      </c>
      <c r="L760" s="2" t="str">
        <f t="shared" si="56"/>
        <v>02RGNSB036</v>
      </c>
      <c r="M760" s="40" t="str">
        <f>INDEX(CODE!A:B,MATCH(L760,CODE!A:A,0),2)</f>
        <v>Separate - Large GS</v>
      </c>
    </row>
    <row r="761" spans="1:13">
      <c r="A761" s="36">
        <v>201703</v>
      </c>
      <c r="B761" s="37" t="s">
        <v>68</v>
      </c>
      <c r="C761" s="37" t="s">
        <v>186</v>
      </c>
      <c r="D761" s="37" t="s">
        <v>212</v>
      </c>
      <c r="E761" s="37">
        <v>-8.1</v>
      </c>
      <c r="F761" s="37">
        <v>2</v>
      </c>
      <c r="G761" s="37">
        <v>1085</v>
      </c>
      <c r="H761" s="60">
        <f t="shared" si="57"/>
        <v>0</v>
      </c>
      <c r="I761" s="60">
        <f t="shared" si="58"/>
        <v>0</v>
      </c>
      <c r="J761" s="60">
        <f t="shared" si="59"/>
        <v>0</v>
      </c>
      <c r="K761" s="1" t="str">
        <f t="shared" si="60"/>
        <v>RES</v>
      </c>
      <c r="L761" s="2" t="str">
        <f t="shared" si="56"/>
        <v>02RNM24135</v>
      </c>
      <c r="M761" s="40" t="str">
        <f>INDEX(CODE!A:B,MATCH(L761,CODE!A:A,0),2)</f>
        <v>Separate - Small GS</v>
      </c>
    </row>
    <row r="762" spans="1:13">
      <c r="A762" s="36">
        <v>201703</v>
      </c>
      <c r="B762" s="37" t="s">
        <v>68</v>
      </c>
      <c r="C762" s="37" t="s">
        <v>186</v>
      </c>
      <c r="D762" s="37" t="s">
        <v>193</v>
      </c>
      <c r="E762" s="37">
        <v>62561.69</v>
      </c>
      <c r="F762" s="37">
        <v>0</v>
      </c>
      <c r="G762" s="37">
        <v>0</v>
      </c>
      <c r="H762" s="60">
        <f t="shared" si="57"/>
        <v>0</v>
      </c>
      <c r="I762" s="60">
        <f t="shared" si="58"/>
        <v>0</v>
      </c>
      <c r="J762" s="60">
        <f t="shared" si="59"/>
        <v>0</v>
      </c>
      <c r="K762" s="1" t="str">
        <f t="shared" si="60"/>
        <v>RES</v>
      </c>
      <c r="L762" s="2" t="str">
        <f t="shared" si="56"/>
        <v>BPA BALANC</v>
      </c>
      <c r="M762" s="40" t="str">
        <f>INDEX(CODE!A:B,MATCH(L762,CODE!A:A,0),2)</f>
        <v>NOT USED</v>
      </c>
    </row>
    <row r="763" spans="1:13">
      <c r="A763" s="36">
        <v>201703</v>
      </c>
      <c r="B763" s="37" t="s">
        <v>68</v>
      </c>
      <c r="C763" s="37" t="s">
        <v>186</v>
      </c>
      <c r="D763" s="37" t="s">
        <v>194</v>
      </c>
      <c r="F763" s="37">
        <v>0</v>
      </c>
      <c r="H763" s="60">
        <f t="shared" si="57"/>
        <v>0</v>
      </c>
      <c r="I763" s="60">
        <f t="shared" si="58"/>
        <v>0</v>
      </c>
      <c r="J763" s="60">
        <f t="shared" si="59"/>
        <v>0</v>
      </c>
      <c r="K763" s="1" t="str">
        <f t="shared" si="60"/>
        <v>RES</v>
      </c>
      <c r="L763" s="2" t="str">
        <f t="shared" si="56"/>
        <v>CUSTOMER C</v>
      </c>
      <c r="M763" s="40" t="str">
        <f>INDEX(CODE!A:B,MATCH(L763,CODE!A:A,0),2)</f>
        <v>NOT USED</v>
      </c>
    </row>
    <row r="764" spans="1:13">
      <c r="A764" s="36">
        <v>201703</v>
      </c>
      <c r="B764" s="37" t="s">
        <v>68</v>
      </c>
      <c r="C764" s="37" t="s">
        <v>195</v>
      </c>
      <c r="D764" s="37" t="s">
        <v>82</v>
      </c>
      <c r="E764" s="37">
        <v>152.19999999999999</v>
      </c>
      <c r="G764" s="37">
        <v>0</v>
      </c>
      <c r="H764" s="60">
        <f t="shared" si="57"/>
        <v>152.19999999999999</v>
      </c>
      <c r="I764" s="60">
        <f t="shared" si="58"/>
        <v>0</v>
      </c>
      <c r="J764" s="60">
        <f t="shared" si="59"/>
        <v>0</v>
      </c>
      <c r="K764" s="1" t="str">
        <f t="shared" si="60"/>
        <v>RES</v>
      </c>
      <c r="L764" s="2" t="str">
        <f t="shared" si="56"/>
        <v>02LNX00109</v>
      </c>
      <c r="M764" s="40" t="str">
        <f>INDEX(CODE!A:B,MATCH(L764,CODE!A:A,0),2)</f>
        <v>NOT USED</v>
      </c>
    </row>
    <row r="765" spans="1:13">
      <c r="A765" s="36">
        <v>201703</v>
      </c>
      <c r="B765" s="37" t="s">
        <v>68</v>
      </c>
      <c r="C765" s="37" t="s">
        <v>195</v>
      </c>
      <c r="D765" s="37" t="s">
        <v>48</v>
      </c>
      <c r="E765" s="37">
        <v>83046.75</v>
      </c>
      <c r="F765" s="37">
        <v>614</v>
      </c>
      <c r="G765" s="37">
        <v>838340</v>
      </c>
      <c r="H765" s="60">
        <f t="shared" si="57"/>
        <v>83046.75</v>
      </c>
      <c r="I765" s="60">
        <f t="shared" si="58"/>
        <v>614</v>
      </c>
      <c r="J765" s="60">
        <f t="shared" si="59"/>
        <v>838340</v>
      </c>
      <c r="K765" s="1" t="str">
        <f t="shared" si="60"/>
        <v>RES</v>
      </c>
      <c r="L765" s="2" t="str">
        <f t="shared" si="56"/>
        <v>02NETMT135</v>
      </c>
      <c r="M765" s="40" t="str">
        <f>INDEX(CODE!A:B,MATCH(L765,CODE!A:A,0),2)</f>
        <v>Separate - Res</v>
      </c>
    </row>
    <row r="766" spans="1:13">
      <c r="A766" s="36">
        <v>201703</v>
      </c>
      <c r="B766" s="37" t="s">
        <v>68</v>
      </c>
      <c r="C766" s="37" t="s">
        <v>195</v>
      </c>
      <c r="D766" s="37" t="s">
        <v>49</v>
      </c>
      <c r="E766" s="37">
        <v>12861.56</v>
      </c>
      <c r="F766" s="37">
        <v>1077</v>
      </c>
      <c r="G766" s="37">
        <v>83237</v>
      </c>
      <c r="H766" s="60">
        <f t="shared" si="57"/>
        <v>12861.56</v>
      </c>
      <c r="I766" s="60">
        <f t="shared" si="58"/>
        <v>1077</v>
      </c>
      <c r="J766" s="60">
        <f t="shared" si="59"/>
        <v>83237</v>
      </c>
      <c r="K766" s="1" t="str">
        <f t="shared" si="60"/>
        <v>RES</v>
      </c>
      <c r="L766" s="2" t="str">
        <f t="shared" si="56"/>
        <v>02OALTB15R</v>
      </c>
      <c r="M766" s="40" t="str">
        <f>INDEX(CODE!A:B,MATCH(L766,CODE!A:A,0),2)</f>
        <v>NOT USED</v>
      </c>
    </row>
    <row r="767" spans="1:13">
      <c r="A767" s="36">
        <v>201703</v>
      </c>
      <c r="B767" s="37" t="s">
        <v>68</v>
      </c>
      <c r="C767" s="37" t="s">
        <v>195</v>
      </c>
      <c r="D767" s="37" t="s">
        <v>69</v>
      </c>
      <c r="E767" s="37">
        <v>14214572.58</v>
      </c>
      <c r="F767" s="37">
        <v>101069</v>
      </c>
      <c r="G767" s="37">
        <v>145683105</v>
      </c>
      <c r="H767" s="60">
        <f t="shared" si="57"/>
        <v>14214572.58</v>
      </c>
      <c r="I767" s="60">
        <f t="shared" si="58"/>
        <v>101069</v>
      </c>
      <c r="J767" s="60">
        <f t="shared" si="59"/>
        <v>145683105</v>
      </c>
      <c r="K767" s="1" t="str">
        <f t="shared" si="60"/>
        <v>RES</v>
      </c>
      <c r="L767" s="2" t="str">
        <f t="shared" si="56"/>
        <v>02RESD0016</v>
      </c>
      <c r="M767" s="40" t="str">
        <f>INDEX(CODE!A:B,MATCH(L767,CODE!A:A,0),2)</f>
        <v>Separate - Res</v>
      </c>
    </row>
    <row r="768" spans="1:13">
      <c r="A768" s="36">
        <v>201703</v>
      </c>
      <c r="B768" s="37" t="s">
        <v>68</v>
      </c>
      <c r="C768" s="37" t="s">
        <v>195</v>
      </c>
      <c r="D768" s="37" t="s">
        <v>70</v>
      </c>
      <c r="E768" s="37">
        <v>801527.66</v>
      </c>
      <c r="F768" s="37">
        <v>5322</v>
      </c>
      <c r="G768" s="37">
        <v>8181452</v>
      </c>
      <c r="H768" s="60">
        <f t="shared" si="57"/>
        <v>801527.66</v>
      </c>
      <c r="I768" s="60">
        <f t="shared" si="58"/>
        <v>5322</v>
      </c>
      <c r="J768" s="60">
        <f t="shared" si="59"/>
        <v>8181452</v>
      </c>
      <c r="K768" s="1" t="str">
        <f t="shared" si="60"/>
        <v>RES</v>
      </c>
      <c r="L768" s="2" t="str">
        <f t="shared" si="56"/>
        <v>02RESD0017</v>
      </c>
      <c r="M768" s="40" t="str">
        <f>INDEX(CODE!A:B,MATCH(L768,CODE!A:A,0),2)</f>
        <v>Separate - Res</v>
      </c>
    </row>
    <row r="769" spans="1:13">
      <c r="A769" s="36">
        <v>201703</v>
      </c>
      <c r="B769" s="37" t="s">
        <v>68</v>
      </c>
      <c r="C769" s="37" t="s">
        <v>195</v>
      </c>
      <c r="D769" s="37" t="s">
        <v>71</v>
      </c>
      <c r="E769" s="37">
        <v>22014.6</v>
      </c>
      <c r="F769" s="37">
        <v>82</v>
      </c>
      <c r="G769" s="37">
        <v>208904</v>
      </c>
      <c r="H769" s="60">
        <f t="shared" si="57"/>
        <v>22014.6</v>
      </c>
      <c r="I769" s="60">
        <f t="shared" si="58"/>
        <v>82</v>
      </c>
      <c r="J769" s="60">
        <f t="shared" si="59"/>
        <v>208904</v>
      </c>
      <c r="K769" s="1" t="str">
        <f t="shared" si="60"/>
        <v>RES</v>
      </c>
      <c r="L769" s="2" t="str">
        <f t="shared" si="56"/>
        <v>02RESD0018</v>
      </c>
      <c r="M769" s="40" t="str">
        <f>INDEX(CODE!A:B,MATCH(L769,CODE!A:A,0),2)</f>
        <v>Separate - Res</v>
      </c>
    </row>
    <row r="770" spans="1:13">
      <c r="A770" s="36">
        <v>201703</v>
      </c>
      <c r="B770" s="37" t="s">
        <v>68</v>
      </c>
      <c r="C770" s="37" t="s">
        <v>195</v>
      </c>
      <c r="D770" s="37" t="s">
        <v>72</v>
      </c>
      <c r="E770" s="37">
        <v>2966.6</v>
      </c>
      <c r="F770" s="37">
        <v>15</v>
      </c>
      <c r="G770" s="37">
        <v>28655</v>
      </c>
      <c r="H770" s="60">
        <f t="shared" si="57"/>
        <v>2966.6</v>
      </c>
      <c r="I770" s="60">
        <f t="shared" si="58"/>
        <v>15</v>
      </c>
      <c r="J770" s="60">
        <f t="shared" si="59"/>
        <v>28655</v>
      </c>
      <c r="K770" s="1" t="str">
        <f t="shared" si="60"/>
        <v>RES</v>
      </c>
      <c r="L770" s="2" t="str">
        <f t="shared" ref="L770:L833" si="61">LEFT(D770,10)</f>
        <v>02RESD018X</v>
      </c>
      <c r="M770" s="40" t="str">
        <f>INDEX(CODE!A:B,MATCH(L770,CODE!A:A,0),2)</f>
        <v>Separate - Res</v>
      </c>
    </row>
    <row r="771" spans="1:13">
      <c r="A771" s="36">
        <v>201703</v>
      </c>
      <c r="B771" s="37" t="s">
        <v>68</v>
      </c>
      <c r="C771" s="37" t="s">
        <v>195</v>
      </c>
      <c r="D771" s="37" t="s">
        <v>50</v>
      </c>
      <c r="E771" s="37">
        <v>225110.01</v>
      </c>
      <c r="F771" s="37">
        <v>3444</v>
      </c>
      <c r="G771" s="37">
        <v>1897083</v>
      </c>
      <c r="H771" s="60">
        <f t="shared" ref="H771:H834" si="62">IF($C771="R",E771,0)</f>
        <v>225110.01</v>
      </c>
      <c r="I771" s="60">
        <f t="shared" ref="I771:I834" si="63">IF($C771="R",F771,0)</f>
        <v>3444</v>
      </c>
      <c r="J771" s="60">
        <f t="shared" ref="J771:J834" si="64">IF($C771="R",G771,0)</f>
        <v>1897083</v>
      </c>
      <c r="K771" s="1" t="str">
        <f t="shared" ref="K771:K834" si="65">IF(LEFT(B771,3)="IRR","IRG",LEFT(B771,3))</f>
        <v>RES</v>
      </c>
      <c r="L771" s="2" t="str">
        <f t="shared" si="61"/>
        <v>02RGNSB024</v>
      </c>
      <c r="M771" s="40" t="str">
        <f>INDEX(CODE!A:B,MATCH(L771,CODE!A:A,0),2)</f>
        <v>Separate - Small GS</v>
      </c>
    </row>
    <row r="772" spans="1:13">
      <c r="A772" s="36">
        <v>201703</v>
      </c>
      <c r="B772" s="37" t="s">
        <v>68</v>
      </c>
      <c r="C772" s="37" t="s">
        <v>195</v>
      </c>
      <c r="D772" s="37" t="s">
        <v>74</v>
      </c>
      <c r="E772" s="37">
        <v>12078.64</v>
      </c>
      <c r="F772" s="37">
        <v>2</v>
      </c>
      <c r="G772" s="37">
        <v>158080</v>
      </c>
      <c r="H772" s="60">
        <f t="shared" si="62"/>
        <v>12078.64</v>
      </c>
      <c r="I772" s="60">
        <f t="shared" si="63"/>
        <v>2</v>
      </c>
      <c r="J772" s="60">
        <f t="shared" si="64"/>
        <v>158080</v>
      </c>
      <c r="K772" s="1" t="str">
        <f t="shared" si="65"/>
        <v>RES</v>
      </c>
      <c r="L772" s="2" t="str">
        <f t="shared" si="61"/>
        <v>02RGNSB036</v>
      </c>
      <c r="M772" s="40" t="str">
        <f>INDEX(CODE!A:B,MATCH(L772,CODE!A:A,0),2)</f>
        <v>Separate - Large GS</v>
      </c>
    </row>
    <row r="773" spans="1:13">
      <c r="A773" s="36">
        <v>201703</v>
      </c>
      <c r="B773" s="37" t="s">
        <v>68</v>
      </c>
      <c r="C773" s="37" t="s">
        <v>195</v>
      </c>
      <c r="D773" s="37" t="s">
        <v>75</v>
      </c>
      <c r="E773" s="37">
        <v>135.83000000000001</v>
      </c>
      <c r="F773" s="37">
        <v>2</v>
      </c>
      <c r="G773" s="37">
        <v>1085</v>
      </c>
      <c r="H773" s="60">
        <f t="shared" si="62"/>
        <v>135.83000000000001</v>
      </c>
      <c r="I773" s="60">
        <f t="shared" si="63"/>
        <v>2</v>
      </c>
      <c r="J773" s="60">
        <f t="shared" si="64"/>
        <v>1085</v>
      </c>
      <c r="K773" s="1" t="str">
        <f t="shared" si="65"/>
        <v>RES</v>
      </c>
      <c r="L773" s="2" t="str">
        <f t="shared" si="61"/>
        <v>02RNM24135</v>
      </c>
      <c r="M773" s="40" t="str">
        <f>INDEX(CODE!A:B,MATCH(L773,CODE!A:A,0),2)</f>
        <v>Separate - Small GS</v>
      </c>
    </row>
    <row r="774" spans="1:13">
      <c r="A774" s="36">
        <v>201703</v>
      </c>
      <c r="B774" s="37" t="s">
        <v>68</v>
      </c>
      <c r="C774" s="37" t="s">
        <v>195</v>
      </c>
      <c r="D774" s="37" t="s">
        <v>101</v>
      </c>
      <c r="E774" s="37">
        <v>649352.34</v>
      </c>
      <c r="F774" s="37">
        <v>0</v>
      </c>
      <c r="G774" s="37">
        <v>0</v>
      </c>
      <c r="H774" s="60">
        <f t="shared" si="62"/>
        <v>649352.34</v>
      </c>
      <c r="I774" s="60">
        <f t="shared" si="63"/>
        <v>0</v>
      </c>
      <c r="J774" s="60">
        <f t="shared" si="64"/>
        <v>0</v>
      </c>
      <c r="K774" s="1" t="str">
        <f t="shared" si="65"/>
        <v>RES</v>
      </c>
      <c r="L774" s="2" t="str">
        <f t="shared" si="61"/>
        <v>301170-DSM</v>
      </c>
      <c r="M774" s="40" t="str">
        <f>INDEX(CODE!A:B,MATCH(L774,CODE!A:A,0),2)</f>
        <v>NOT USED</v>
      </c>
    </row>
    <row r="775" spans="1:13">
      <c r="A775" s="36">
        <v>201703</v>
      </c>
      <c r="B775" s="37" t="s">
        <v>68</v>
      </c>
      <c r="C775" s="37" t="s">
        <v>195</v>
      </c>
      <c r="D775" s="37" t="s">
        <v>102</v>
      </c>
      <c r="E775" s="37">
        <v>10727.01</v>
      </c>
      <c r="F775" s="37">
        <v>0</v>
      </c>
      <c r="G775" s="37">
        <v>0</v>
      </c>
      <c r="H775" s="60">
        <f t="shared" si="62"/>
        <v>10727.01</v>
      </c>
      <c r="I775" s="60">
        <f t="shared" si="63"/>
        <v>0</v>
      </c>
      <c r="J775" s="60">
        <f t="shared" si="64"/>
        <v>0</v>
      </c>
      <c r="K775" s="1" t="str">
        <f t="shared" si="65"/>
        <v>RES</v>
      </c>
      <c r="L775" s="2" t="str">
        <f t="shared" si="61"/>
        <v>301180-BLU</v>
      </c>
      <c r="M775" s="40" t="str">
        <f>INDEX(CODE!A:B,MATCH(L775,CODE!A:A,0),2)</f>
        <v>NOT USED</v>
      </c>
    </row>
    <row r="776" spans="1:13">
      <c r="A776" s="36">
        <v>201703</v>
      </c>
      <c r="B776" s="37" t="s">
        <v>68</v>
      </c>
      <c r="C776" s="37" t="s">
        <v>195</v>
      </c>
      <c r="D776" s="37" t="s">
        <v>90</v>
      </c>
      <c r="F776" s="37">
        <v>0</v>
      </c>
      <c r="H776" s="60">
        <f t="shared" si="62"/>
        <v>0</v>
      </c>
      <c r="I776" s="60">
        <f t="shared" si="63"/>
        <v>0</v>
      </c>
      <c r="J776" s="60">
        <f t="shared" si="64"/>
        <v>0</v>
      </c>
      <c r="K776" s="1" t="str">
        <f t="shared" si="65"/>
        <v>RES</v>
      </c>
      <c r="L776" s="2" t="str">
        <f t="shared" si="61"/>
        <v>CUSTOMER C</v>
      </c>
      <c r="M776" s="40" t="str">
        <f>INDEX(CODE!A:B,MATCH(L776,CODE!A:A,0),2)</f>
        <v>NOT USED</v>
      </c>
    </row>
    <row r="777" spans="1:13">
      <c r="A777" s="36">
        <v>201703</v>
      </c>
      <c r="B777" s="37" t="s">
        <v>68</v>
      </c>
      <c r="C777" s="37" t="s">
        <v>195</v>
      </c>
      <c r="D777" s="37" t="s">
        <v>92</v>
      </c>
      <c r="E777" s="37">
        <v>-1067766.01</v>
      </c>
      <c r="F777" s="37">
        <v>0</v>
      </c>
      <c r="G777" s="37">
        <v>0</v>
      </c>
      <c r="H777" s="60">
        <f t="shared" si="62"/>
        <v>-1067766.01</v>
      </c>
      <c r="I777" s="60">
        <f t="shared" si="63"/>
        <v>0</v>
      </c>
      <c r="J777" s="60">
        <f t="shared" si="64"/>
        <v>0</v>
      </c>
      <c r="K777" s="1" t="str">
        <f t="shared" si="65"/>
        <v>RES</v>
      </c>
      <c r="L777" s="2" t="str">
        <f t="shared" si="61"/>
        <v>REVENUE_AC</v>
      </c>
      <c r="M777" s="40" t="str">
        <f>INDEX(CODE!A:B,MATCH(L777,CODE!A:A,0),2)</f>
        <v>NOT USED</v>
      </c>
    </row>
    <row r="778" spans="1:13">
      <c r="A778" s="36">
        <v>201703</v>
      </c>
      <c r="B778" s="37" t="s">
        <v>68</v>
      </c>
      <c r="C778" s="37" t="s">
        <v>195</v>
      </c>
      <c r="D778" s="37" t="s">
        <v>104</v>
      </c>
      <c r="E778" s="37">
        <v>82835.77</v>
      </c>
      <c r="F778" s="37">
        <v>0</v>
      </c>
      <c r="G778" s="37">
        <v>0</v>
      </c>
      <c r="H778" s="60">
        <f t="shared" si="62"/>
        <v>82835.77</v>
      </c>
      <c r="I778" s="60">
        <f t="shared" si="63"/>
        <v>0</v>
      </c>
      <c r="J778" s="60">
        <f t="shared" si="64"/>
        <v>0</v>
      </c>
      <c r="K778" s="1" t="str">
        <f t="shared" si="65"/>
        <v>RES</v>
      </c>
      <c r="L778" s="2" t="str">
        <f t="shared" si="61"/>
        <v>REVENUE AD</v>
      </c>
      <c r="M778" s="40" t="str">
        <f>INDEX(CODE!A:B,MATCH(L778,CODE!A:A,0),2)</f>
        <v>NOT USED</v>
      </c>
    </row>
    <row r="779" spans="1:13">
      <c r="A779" s="36">
        <v>201703</v>
      </c>
      <c r="B779" s="37" t="s">
        <v>68</v>
      </c>
      <c r="C779" s="37" t="s">
        <v>196</v>
      </c>
      <c r="D779" s="37" t="s">
        <v>210</v>
      </c>
      <c r="E779" s="37">
        <v>22000</v>
      </c>
      <c r="F779" s="37">
        <v>0</v>
      </c>
      <c r="G779" s="37">
        <v>0</v>
      </c>
      <c r="H779" s="60">
        <f t="shared" si="62"/>
        <v>0</v>
      </c>
      <c r="I779" s="60">
        <f t="shared" si="63"/>
        <v>0</v>
      </c>
      <c r="J779" s="60">
        <f t="shared" si="64"/>
        <v>0</v>
      </c>
      <c r="K779" s="1" t="str">
        <f t="shared" si="65"/>
        <v>RES</v>
      </c>
      <c r="L779" s="2" t="str">
        <f t="shared" si="61"/>
        <v>301119 - U</v>
      </c>
      <c r="M779" s="40" t="str">
        <f>INDEX(CODE!A:B,MATCH(L779,CODE!A:A,0),2)</f>
        <v>NOT USED</v>
      </c>
    </row>
    <row r="780" spans="1:13">
      <c r="A780" s="36">
        <v>201703</v>
      </c>
      <c r="B780" s="37" t="s">
        <v>68</v>
      </c>
      <c r="C780" s="37" t="s">
        <v>196</v>
      </c>
      <c r="D780" s="37" t="s">
        <v>197</v>
      </c>
      <c r="E780" s="37">
        <v>-2244000</v>
      </c>
      <c r="F780" s="37">
        <v>0</v>
      </c>
      <c r="G780" s="37">
        <v>-20184000</v>
      </c>
      <c r="H780" s="60">
        <f t="shared" si="62"/>
        <v>0</v>
      </c>
      <c r="I780" s="60">
        <f t="shared" si="63"/>
        <v>0</v>
      </c>
      <c r="J780" s="60">
        <f t="shared" si="64"/>
        <v>0</v>
      </c>
      <c r="K780" s="1" t="str">
        <f t="shared" si="65"/>
        <v>RES</v>
      </c>
      <c r="L780" s="2" t="str">
        <f t="shared" si="61"/>
        <v>UNBILLED R</v>
      </c>
      <c r="M780" s="40" t="str">
        <f>INDEX(CODE!A:B,MATCH(L780,CODE!A:A,0),2)</f>
        <v>NOT USED</v>
      </c>
    </row>
    <row r="781" spans="1:13">
      <c r="A781" s="36">
        <v>201704</v>
      </c>
      <c r="B781" s="37" t="s">
        <v>51</v>
      </c>
      <c r="C781" s="37" t="s">
        <v>186</v>
      </c>
      <c r="D781" s="37" t="s">
        <v>187</v>
      </c>
      <c r="E781" s="37">
        <v>-12212.62</v>
      </c>
      <c r="F781" s="37">
        <v>1473</v>
      </c>
      <c r="G781" s="37">
        <v>1634895</v>
      </c>
      <c r="H781" s="60">
        <f t="shared" si="62"/>
        <v>0</v>
      </c>
      <c r="I781" s="60">
        <f t="shared" si="63"/>
        <v>0</v>
      </c>
      <c r="J781" s="60">
        <f t="shared" si="64"/>
        <v>0</v>
      </c>
      <c r="K781" s="1" t="str">
        <f t="shared" si="65"/>
        <v>COM</v>
      </c>
      <c r="L781" s="2" t="str">
        <f t="shared" si="61"/>
        <v>02GNSB0024</v>
      </c>
      <c r="M781" s="40" t="str">
        <f>INDEX(CODE!A:B,MATCH(L781,CODE!A:A,0),2)</f>
        <v>Separate - Small GS</v>
      </c>
    </row>
    <row r="782" spans="1:13">
      <c r="A782" s="36">
        <v>201704</v>
      </c>
      <c r="B782" s="37" t="s">
        <v>51</v>
      </c>
      <c r="C782" s="37" t="s">
        <v>186</v>
      </c>
      <c r="D782" s="37" t="s">
        <v>188</v>
      </c>
      <c r="E782" s="37">
        <v>-0.54</v>
      </c>
      <c r="F782" s="37">
        <v>1</v>
      </c>
      <c r="G782" s="37">
        <v>72</v>
      </c>
      <c r="H782" s="60">
        <f t="shared" si="62"/>
        <v>0</v>
      </c>
      <c r="I782" s="60">
        <f t="shared" si="63"/>
        <v>0</v>
      </c>
      <c r="J782" s="60">
        <f t="shared" si="64"/>
        <v>0</v>
      </c>
      <c r="K782" s="1" t="str">
        <f t="shared" si="65"/>
        <v>COM</v>
      </c>
      <c r="L782" s="2" t="str">
        <f t="shared" si="61"/>
        <v>02GNSB024F</v>
      </c>
      <c r="M782" s="40" t="str">
        <f>INDEX(CODE!A:B,MATCH(L782,CODE!A:A,0),2)</f>
        <v>Separate - Small GS</v>
      </c>
    </row>
    <row r="783" spans="1:13">
      <c r="A783" s="36">
        <v>201704</v>
      </c>
      <c r="B783" s="37" t="s">
        <v>51</v>
      </c>
      <c r="C783" s="37" t="s">
        <v>186</v>
      </c>
      <c r="D783" s="37" t="s">
        <v>189</v>
      </c>
      <c r="E783" s="37">
        <v>-133.74</v>
      </c>
      <c r="F783" s="37">
        <v>78</v>
      </c>
      <c r="G783" s="37">
        <v>17908</v>
      </c>
      <c r="H783" s="60">
        <f t="shared" si="62"/>
        <v>0</v>
      </c>
      <c r="I783" s="60">
        <f t="shared" si="63"/>
        <v>0</v>
      </c>
      <c r="J783" s="60">
        <f t="shared" si="64"/>
        <v>0</v>
      </c>
      <c r="K783" s="1" t="str">
        <f t="shared" si="65"/>
        <v>COM</v>
      </c>
      <c r="L783" s="2" t="str">
        <f t="shared" si="61"/>
        <v>02GNSB24FP</v>
      </c>
      <c r="M783" s="40" t="str">
        <f>INDEX(CODE!A:B,MATCH(L783,CODE!A:A,0),2)</f>
        <v>Separate - Small GS</v>
      </c>
    </row>
    <row r="784" spans="1:13">
      <c r="A784" s="36">
        <v>201704</v>
      </c>
      <c r="B784" s="37" t="s">
        <v>51</v>
      </c>
      <c r="C784" s="37" t="s">
        <v>186</v>
      </c>
      <c r="D784" s="37" t="s">
        <v>190</v>
      </c>
      <c r="E784" s="37">
        <v>-30305.69</v>
      </c>
      <c r="F784" s="37">
        <v>106</v>
      </c>
      <c r="G784" s="37">
        <v>4056978</v>
      </c>
      <c r="H784" s="60">
        <f t="shared" si="62"/>
        <v>0</v>
      </c>
      <c r="I784" s="60">
        <f t="shared" si="63"/>
        <v>0</v>
      </c>
      <c r="J784" s="60">
        <f t="shared" si="64"/>
        <v>0</v>
      </c>
      <c r="K784" s="1" t="str">
        <f t="shared" si="65"/>
        <v>COM</v>
      </c>
      <c r="L784" s="2" t="str">
        <f t="shared" si="61"/>
        <v>02LGSB0036</v>
      </c>
      <c r="M784" s="40" t="str">
        <f>INDEX(CODE!A:B,MATCH(L784,CODE!A:A,0),2)</f>
        <v>Separate - Large GS</v>
      </c>
    </row>
    <row r="785" spans="1:13">
      <c r="A785" s="36">
        <v>201704</v>
      </c>
      <c r="B785" s="37" t="s">
        <v>51</v>
      </c>
      <c r="C785" s="37" t="s">
        <v>186</v>
      </c>
      <c r="D785" s="37" t="s">
        <v>191</v>
      </c>
      <c r="E785" s="37">
        <v>-154.02000000000001</v>
      </c>
      <c r="F785" s="37">
        <v>22</v>
      </c>
      <c r="G785" s="37">
        <v>20619</v>
      </c>
      <c r="H785" s="60">
        <f t="shared" si="62"/>
        <v>0</v>
      </c>
      <c r="I785" s="60">
        <f t="shared" si="63"/>
        <v>0</v>
      </c>
      <c r="J785" s="60">
        <f t="shared" si="64"/>
        <v>0</v>
      </c>
      <c r="K785" s="1" t="str">
        <f t="shared" si="65"/>
        <v>COM</v>
      </c>
      <c r="L785" s="2" t="str">
        <f t="shared" si="61"/>
        <v>02NMB24135</v>
      </c>
      <c r="M785" s="40" t="str">
        <f>INDEX(CODE!A:B,MATCH(L785,CODE!A:A,0),2)</f>
        <v>Separate - Small GS</v>
      </c>
    </row>
    <row r="786" spans="1:13">
      <c r="A786" s="36">
        <v>201704</v>
      </c>
      <c r="B786" s="37" t="s">
        <v>51</v>
      </c>
      <c r="C786" s="37" t="s">
        <v>186</v>
      </c>
      <c r="D786" s="37" t="s">
        <v>192</v>
      </c>
      <c r="E786" s="37">
        <v>-326.14</v>
      </c>
      <c r="G786" s="37">
        <v>43570</v>
      </c>
      <c r="H786" s="60">
        <f t="shared" si="62"/>
        <v>0</v>
      </c>
      <c r="I786" s="60">
        <f t="shared" si="63"/>
        <v>0</v>
      </c>
      <c r="J786" s="60">
        <f t="shared" si="64"/>
        <v>0</v>
      </c>
      <c r="K786" s="1" t="str">
        <f t="shared" si="65"/>
        <v>COM</v>
      </c>
      <c r="L786" s="2" t="str">
        <f t="shared" si="61"/>
        <v>02OALTB15N</v>
      </c>
      <c r="M786" s="40" t="str">
        <f>INDEX(CODE!A:B,MATCH(L786,CODE!A:A,0),2)</f>
        <v>NOT USED</v>
      </c>
    </row>
    <row r="787" spans="1:13">
      <c r="A787" s="36">
        <v>201704</v>
      </c>
      <c r="B787" s="37" t="s">
        <v>51</v>
      </c>
      <c r="C787" s="37" t="s">
        <v>186</v>
      </c>
      <c r="D787" s="37" t="s">
        <v>193</v>
      </c>
      <c r="E787" s="37">
        <v>-1031.79</v>
      </c>
      <c r="F787" s="37">
        <v>0</v>
      </c>
      <c r="G787" s="37">
        <v>0</v>
      </c>
      <c r="H787" s="60">
        <f t="shared" si="62"/>
        <v>0</v>
      </c>
      <c r="I787" s="60">
        <f t="shared" si="63"/>
        <v>0</v>
      </c>
      <c r="J787" s="60">
        <f t="shared" si="64"/>
        <v>0</v>
      </c>
      <c r="K787" s="1" t="str">
        <f t="shared" si="65"/>
        <v>COM</v>
      </c>
      <c r="L787" s="2" t="str">
        <f t="shared" si="61"/>
        <v>BPA BALANC</v>
      </c>
      <c r="M787" s="40" t="str">
        <f>INDEX(CODE!A:B,MATCH(L787,CODE!A:A,0),2)</f>
        <v>NOT USED</v>
      </c>
    </row>
    <row r="788" spans="1:13">
      <c r="A788" s="36">
        <v>201704</v>
      </c>
      <c r="B788" s="37" t="s">
        <v>51</v>
      </c>
      <c r="C788" s="37" t="s">
        <v>186</v>
      </c>
      <c r="D788" s="37" t="s">
        <v>194</v>
      </c>
      <c r="F788" s="37">
        <v>0</v>
      </c>
      <c r="H788" s="60">
        <f t="shared" si="62"/>
        <v>0</v>
      </c>
      <c r="I788" s="60">
        <f t="shared" si="63"/>
        <v>0</v>
      </c>
      <c r="J788" s="60">
        <f t="shared" si="64"/>
        <v>0</v>
      </c>
      <c r="K788" s="1" t="str">
        <f t="shared" si="65"/>
        <v>COM</v>
      </c>
      <c r="L788" s="2" t="str">
        <f t="shared" si="61"/>
        <v>CUSTOMER C</v>
      </c>
      <c r="M788" s="40" t="str">
        <f>INDEX(CODE!A:B,MATCH(L788,CODE!A:A,0),2)</f>
        <v>NOT USED</v>
      </c>
    </row>
    <row r="789" spans="1:13">
      <c r="A789" s="36">
        <v>201704</v>
      </c>
      <c r="B789" s="37" t="s">
        <v>51</v>
      </c>
      <c r="C789" s="37" t="s">
        <v>195</v>
      </c>
      <c r="D789" s="37" t="s">
        <v>36</v>
      </c>
      <c r="E789" s="37">
        <v>170680.31</v>
      </c>
      <c r="F789" s="37">
        <v>1473</v>
      </c>
      <c r="G789" s="37">
        <v>1634895</v>
      </c>
      <c r="H789" s="60">
        <f t="shared" si="62"/>
        <v>170680.31</v>
      </c>
      <c r="I789" s="60">
        <f t="shared" si="63"/>
        <v>1473</v>
      </c>
      <c r="J789" s="60">
        <f t="shared" si="64"/>
        <v>1634895</v>
      </c>
      <c r="K789" s="1" t="str">
        <f t="shared" si="65"/>
        <v>COM</v>
      </c>
      <c r="L789" s="2" t="str">
        <f t="shared" si="61"/>
        <v>02GNSB0024</v>
      </c>
      <c r="M789" s="40" t="str">
        <f>INDEX(CODE!A:B,MATCH(L789,CODE!A:A,0),2)</f>
        <v>Separate - Small GS</v>
      </c>
    </row>
    <row r="790" spans="1:13">
      <c r="A790" s="36">
        <v>201704</v>
      </c>
      <c r="B790" s="37" t="s">
        <v>51</v>
      </c>
      <c r="C790" s="37" t="s">
        <v>195</v>
      </c>
      <c r="D790" s="37" t="s">
        <v>37</v>
      </c>
      <c r="E790" s="37">
        <v>1674.83</v>
      </c>
      <c r="F790" s="37">
        <v>6</v>
      </c>
      <c r="G790" s="37">
        <v>12857</v>
      </c>
      <c r="H790" s="60">
        <f t="shared" si="62"/>
        <v>1674.83</v>
      </c>
      <c r="I790" s="60">
        <f t="shared" si="63"/>
        <v>6</v>
      </c>
      <c r="J790" s="60">
        <f t="shared" si="64"/>
        <v>12857</v>
      </c>
      <c r="K790" s="1" t="str">
        <f t="shared" si="65"/>
        <v>COM</v>
      </c>
      <c r="L790" s="2" t="str">
        <f t="shared" si="61"/>
        <v>02GNSB024F</v>
      </c>
      <c r="M790" s="40" t="str">
        <f>INDEX(CODE!A:B,MATCH(L790,CODE!A:A,0),2)</f>
        <v>Separate - Small GS</v>
      </c>
    </row>
    <row r="791" spans="1:13">
      <c r="A791" s="36">
        <v>201704</v>
      </c>
      <c r="B791" s="37" t="s">
        <v>51</v>
      </c>
      <c r="C791" s="37" t="s">
        <v>195</v>
      </c>
      <c r="D791" s="37" t="s">
        <v>38</v>
      </c>
      <c r="E791" s="37">
        <v>5636</v>
      </c>
      <c r="F791" s="37">
        <v>78</v>
      </c>
      <c r="G791" s="37">
        <v>17908</v>
      </c>
      <c r="H791" s="60">
        <f t="shared" si="62"/>
        <v>5636</v>
      </c>
      <c r="I791" s="60">
        <f t="shared" si="63"/>
        <v>78</v>
      </c>
      <c r="J791" s="60">
        <f t="shared" si="64"/>
        <v>17908</v>
      </c>
      <c r="K791" s="1" t="str">
        <f t="shared" si="65"/>
        <v>COM</v>
      </c>
      <c r="L791" s="2" t="str">
        <f t="shared" si="61"/>
        <v>02GNSB24FP</v>
      </c>
      <c r="M791" s="40" t="str">
        <f>INDEX(CODE!A:B,MATCH(L791,CODE!A:A,0),2)</f>
        <v>Separate - Small GS</v>
      </c>
    </row>
    <row r="792" spans="1:13">
      <c r="A792" s="36">
        <v>201704</v>
      </c>
      <c r="B792" s="37" t="s">
        <v>51</v>
      </c>
      <c r="C792" s="37" t="s">
        <v>195</v>
      </c>
      <c r="D792" s="37" t="s">
        <v>52</v>
      </c>
      <c r="E792" s="37">
        <v>3294886.55</v>
      </c>
      <c r="F792" s="37">
        <v>13935</v>
      </c>
      <c r="G792" s="37">
        <v>34241385</v>
      </c>
      <c r="H792" s="60">
        <f t="shared" si="62"/>
        <v>3294886.55</v>
      </c>
      <c r="I792" s="60">
        <f t="shared" si="63"/>
        <v>13935</v>
      </c>
      <c r="J792" s="60">
        <f t="shared" si="64"/>
        <v>34241385</v>
      </c>
      <c r="K792" s="1" t="str">
        <f t="shared" si="65"/>
        <v>COM</v>
      </c>
      <c r="L792" s="2" t="str">
        <f t="shared" si="61"/>
        <v>02GNSV0024</v>
      </c>
      <c r="M792" s="40" t="str">
        <f>INDEX(CODE!A:B,MATCH(L792,CODE!A:A,0),2)</f>
        <v>Separate - Small GS</v>
      </c>
    </row>
    <row r="793" spans="1:13">
      <c r="A793" s="36">
        <v>201704</v>
      </c>
      <c r="B793" s="37" t="s">
        <v>51</v>
      </c>
      <c r="C793" s="37" t="s">
        <v>195</v>
      </c>
      <c r="D793" s="37" t="s">
        <v>53</v>
      </c>
      <c r="E793" s="37">
        <v>12597.47</v>
      </c>
      <c r="F793" s="37">
        <v>107</v>
      </c>
      <c r="G793" s="37">
        <v>89283</v>
      </c>
      <c r="H793" s="60">
        <f t="shared" si="62"/>
        <v>12597.47</v>
      </c>
      <c r="I793" s="60">
        <f t="shared" si="63"/>
        <v>107</v>
      </c>
      <c r="J793" s="60">
        <f t="shared" si="64"/>
        <v>89283</v>
      </c>
      <c r="K793" s="1" t="str">
        <f t="shared" si="65"/>
        <v>COM</v>
      </c>
      <c r="L793" s="2" t="str">
        <f t="shared" si="61"/>
        <v>02GNSV024F</v>
      </c>
      <c r="M793" s="40" t="str">
        <f>INDEX(CODE!A:B,MATCH(L793,CODE!A:A,0),2)</f>
        <v>Separate - Small GS</v>
      </c>
    </row>
    <row r="794" spans="1:13">
      <c r="A794" s="36">
        <v>201704</v>
      </c>
      <c r="B794" s="37" t="s">
        <v>51</v>
      </c>
      <c r="C794" s="37" t="s">
        <v>195</v>
      </c>
      <c r="D794" s="37" t="s">
        <v>39</v>
      </c>
      <c r="E794" s="37">
        <v>349344.75</v>
      </c>
      <c r="F794" s="37">
        <v>106</v>
      </c>
      <c r="G794" s="37">
        <v>4056978</v>
      </c>
      <c r="H794" s="60">
        <f t="shared" si="62"/>
        <v>349344.75</v>
      </c>
      <c r="I794" s="60">
        <f t="shared" si="63"/>
        <v>106</v>
      </c>
      <c r="J794" s="60">
        <f t="shared" si="64"/>
        <v>4056978</v>
      </c>
      <c r="K794" s="1" t="str">
        <f t="shared" si="65"/>
        <v>COM</v>
      </c>
      <c r="L794" s="2" t="str">
        <f t="shared" si="61"/>
        <v>02LGSB0036</v>
      </c>
      <c r="M794" s="40" t="str">
        <f>INDEX(CODE!A:B,MATCH(L794,CODE!A:A,0),2)</f>
        <v>Separate - Large GS</v>
      </c>
    </row>
    <row r="795" spans="1:13">
      <c r="A795" s="36">
        <v>201704</v>
      </c>
      <c r="B795" s="37" t="s">
        <v>51</v>
      </c>
      <c r="C795" s="37" t="s">
        <v>195</v>
      </c>
      <c r="D795" s="37" t="s">
        <v>54</v>
      </c>
      <c r="E795" s="37">
        <v>4156873.25</v>
      </c>
      <c r="F795" s="37">
        <v>876</v>
      </c>
      <c r="G795" s="37">
        <v>49780442</v>
      </c>
      <c r="H795" s="60">
        <f t="shared" si="62"/>
        <v>4156873.25</v>
      </c>
      <c r="I795" s="60">
        <f t="shared" si="63"/>
        <v>876</v>
      </c>
      <c r="J795" s="60">
        <f t="shared" si="64"/>
        <v>49780442</v>
      </c>
      <c r="K795" s="1" t="str">
        <f t="shared" si="65"/>
        <v>COM</v>
      </c>
      <c r="L795" s="2" t="str">
        <f t="shared" si="61"/>
        <v>02LGSV0036</v>
      </c>
      <c r="M795" s="40" t="str">
        <f>INDEX(CODE!A:B,MATCH(L795,CODE!A:A,0),2)</f>
        <v>Separate - Large GS</v>
      </c>
    </row>
    <row r="796" spans="1:13">
      <c r="A796" s="36">
        <v>201704</v>
      </c>
      <c r="B796" s="37" t="s">
        <v>51</v>
      </c>
      <c r="C796" s="37" t="s">
        <v>195</v>
      </c>
      <c r="D796" s="37" t="s">
        <v>55</v>
      </c>
      <c r="E796" s="37">
        <v>963351.85</v>
      </c>
      <c r="F796" s="37">
        <v>37</v>
      </c>
      <c r="G796" s="37">
        <v>12869080</v>
      </c>
      <c r="H796" s="60">
        <f t="shared" si="62"/>
        <v>963351.85</v>
      </c>
      <c r="I796" s="60">
        <f t="shared" si="63"/>
        <v>37</v>
      </c>
      <c r="J796" s="60">
        <f t="shared" si="64"/>
        <v>12869080</v>
      </c>
      <c r="K796" s="1" t="str">
        <f t="shared" si="65"/>
        <v>COM</v>
      </c>
      <c r="L796" s="2" t="str">
        <f t="shared" si="61"/>
        <v>02LGSV048T</v>
      </c>
      <c r="M796" s="40" t="str">
        <f>INDEX(CODE!A:B,MATCH(L796,CODE!A:A,0),2)</f>
        <v>NOT USED</v>
      </c>
    </row>
    <row r="797" spans="1:13">
      <c r="A797" s="36">
        <v>201704</v>
      </c>
      <c r="B797" s="37" t="s">
        <v>51</v>
      </c>
      <c r="C797" s="37" t="s">
        <v>195</v>
      </c>
      <c r="D797" s="37" t="s">
        <v>79</v>
      </c>
      <c r="E797" s="37">
        <v>3645.02</v>
      </c>
      <c r="G797" s="37">
        <v>0</v>
      </c>
      <c r="H797" s="60">
        <f t="shared" si="62"/>
        <v>3645.02</v>
      </c>
      <c r="I797" s="60">
        <f t="shared" si="63"/>
        <v>0</v>
      </c>
      <c r="J797" s="60">
        <f t="shared" si="64"/>
        <v>0</v>
      </c>
      <c r="K797" s="1" t="str">
        <f t="shared" si="65"/>
        <v>COM</v>
      </c>
      <c r="L797" s="2" t="str">
        <f t="shared" si="61"/>
        <v>02LNX00102</v>
      </c>
      <c r="M797" s="40" t="str">
        <f>INDEX(CODE!A:B,MATCH(L797,CODE!A:A,0),2)</f>
        <v>NOT USED</v>
      </c>
    </row>
    <row r="798" spans="1:13">
      <c r="A798" s="36">
        <v>201704</v>
      </c>
      <c r="B798" s="37" t="s">
        <v>51</v>
      </c>
      <c r="C798" s="37" t="s">
        <v>195</v>
      </c>
      <c r="D798" s="37" t="s">
        <v>81</v>
      </c>
      <c r="E798" s="37">
        <v>219.32</v>
      </c>
      <c r="G798" s="37">
        <v>0</v>
      </c>
      <c r="H798" s="60">
        <f t="shared" si="62"/>
        <v>219.32</v>
      </c>
      <c r="I798" s="60">
        <f t="shared" si="63"/>
        <v>0</v>
      </c>
      <c r="J798" s="60">
        <f t="shared" si="64"/>
        <v>0</v>
      </c>
      <c r="K798" s="1" t="str">
        <f t="shared" si="65"/>
        <v>COM</v>
      </c>
      <c r="L798" s="2" t="str">
        <f t="shared" si="61"/>
        <v>02LNX00105</v>
      </c>
      <c r="M798" s="40" t="str">
        <f>INDEX(CODE!A:B,MATCH(L798,CODE!A:A,0),2)</f>
        <v>NOT USED</v>
      </c>
    </row>
    <row r="799" spans="1:13">
      <c r="A799" s="36">
        <v>201704</v>
      </c>
      <c r="B799" s="37" t="s">
        <v>51</v>
      </c>
      <c r="C799" s="37" t="s">
        <v>195</v>
      </c>
      <c r="D799" s="37" t="s">
        <v>82</v>
      </c>
      <c r="E799" s="37">
        <v>20674.560000000001</v>
      </c>
      <c r="G799" s="37">
        <v>0</v>
      </c>
      <c r="H799" s="60">
        <f t="shared" si="62"/>
        <v>20674.560000000001</v>
      </c>
      <c r="I799" s="60">
        <f t="shared" si="63"/>
        <v>0</v>
      </c>
      <c r="J799" s="60">
        <f t="shared" si="64"/>
        <v>0</v>
      </c>
      <c r="K799" s="1" t="str">
        <f t="shared" si="65"/>
        <v>COM</v>
      </c>
      <c r="L799" s="2" t="str">
        <f t="shared" si="61"/>
        <v>02LNX00109</v>
      </c>
      <c r="M799" s="40" t="str">
        <f>INDEX(CODE!A:B,MATCH(L799,CODE!A:A,0),2)</f>
        <v>NOT USED</v>
      </c>
    </row>
    <row r="800" spans="1:13">
      <c r="A800" s="36">
        <v>201704</v>
      </c>
      <c r="B800" s="37" t="s">
        <v>51</v>
      </c>
      <c r="C800" s="37" t="s">
        <v>195</v>
      </c>
      <c r="D800" s="37" t="s">
        <v>83</v>
      </c>
      <c r="E800" s="37">
        <v>300.70999999999998</v>
      </c>
      <c r="G800" s="37">
        <v>0</v>
      </c>
      <c r="H800" s="60">
        <f t="shared" si="62"/>
        <v>300.70999999999998</v>
      </c>
      <c r="I800" s="60">
        <f t="shared" si="63"/>
        <v>0</v>
      </c>
      <c r="J800" s="60">
        <f t="shared" si="64"/>
        <v>0</v>
      </c>
      <c r="K800" s="1" t="str">
        <f t="shared" si="65"/>
        <v>COM</v>
      </c>
      <c r="L800" s="2" t="str">
        <f t="shared" si="61"/>
        <v>02LNX00110</v>
      </c>
      <c r="M800" s="40" t="str">
        <f>INDEX(CODE!A:B,MATCH(L800,CODE!A:A,0),2)</f>
        <v>NOT USED</v>
      </c>
    </row>
    <row r="801" spans="1:13">
      <c r="A801" s="36">
        <v>201704</v>
      </c>
      <c r="B801" s="37" t="s">
        <v>51</v>
      </c>
      <c r="C801" s="37" t="s">
        <v>195</v>
      </c>
      <c r="D801" s="37" t="s">
        <v>84</v>
      </c>
      <c r="E801" s="37">
        <v>55.73</v>
      </c>
      <c r="G801" s="37">
        <v>0</v>
      </c>
      <c r="H801" s="60">
        <f t="shared" si="62"/>
        <v>55.73</v>
      </c>
      <c r="I801" s="60">
        <f t="shared" si="63"/>
        <v>0</v>
      </c>
      <c r="J801" s="60">
        <f t="shared" si="64"/>
        <v>0</v>
      </c>
      <c r="K801" s="1" t="str">
        <f t="shared" si="65"/>
        <v>COM</v>
      </c>
      <c r="L801" s="2" t="str">
        <f t="shared" si="61"/>
        <v>02LNX00112</v>
      </c>
      <c r="M801" s="40" t="str">
        <f>INDEX(CODE!A:B,MATCH(L801,CODE!A:A,0),2)</f>
        <v>NOT USED</v>
      </c>
    </row>
    <row r="802" spans="1:13">
      <c r="A802" s="36">
        <v>201704</v>
      </c>
      <c r="B802" s="37" t="s">
        <v>51</v>
      </c>
      <c r="C802" s="37" t="s">
        <v>195</v>
      </c>
      <c r="D802" s="37" t="s">
        <v>85</v>
      </c>
      <c r="E802" s="37">
        <v>140.44999999999999</v>
      </c>
      <c r="G802" s="37">
        <v>0</v>
      </c>
      <c r="H802" s="60">
        <f t="shared" si="62"/>
        <v>140.44999999999999</v>
      </c>
      <c r="I802" s="60">
        <f t="shared" si="63"/>
        <v>0</v>
      </c>
      <c r="J802" s="60">
        <f t="shared" si="64"/>
        <v>0</v>
      </c>
      <c r="K802" s="1" t="str">
        <f t="shared" si="65"/>
        <v>COM</v>
      </c>
      <c r="L802" s="2" t="str">
        <f t="shared" si="61"/>
        <v>02LNX00300</v>
      </c>
      <c r="M802" s="40" t="str">
        <f>INDEX(CODE!A:B,MATCH(L802,CODE!A:A,0),2)</f>
        <v>NOT USED</v>
      </c>
    </row>
    <row r="803" spans="1:13">
      <c r="A803" s="36">
        <v>201704</v>
      </c>
      <c r="B803" s="37" t="s">
        <v>51</v>
      </c>
      <c r="C803" s="37" t="s">
        <v>195</v>
      </c>
      <c r="D803" s="37" t="s">
        <v>87</v>
      </c>
      <c r="E803" s="37">
        <v>6546.81</v>
      </c>
      <c r="G803" s="37">
        <v>0</v>
      </c>
      <c r="H803" s="60">
        <f t="shared" si="62"/>
        <v>6546.81</v>
      </c>
      <c r="I803" s="60">
        <f t="shared" si="63"/>
        <v>0</v>
      </c>
      <c r="J803" s="60">
        <f t="shared" si="64"/>
        <v>0</v>
      </c>
      <c r="K803" s="1" t="str">
        <f t="shared" si="65"/>
        <v>COM</v>
      </c>
      <c r="L803" s="2" t="str">
        <f t="shared" si="61"/>
        <v>02LNX00311</v>
      </c>
      <c r="M803" s="40" t="str">
        <f>INDEX(CODE!A:B,MATCH(L803,CODE!A:A,0),2)</f>
        <v>NOT USED</v>
      </c>
    </row>
    <row r="804" spans="1:13">
      <c r="A804" s="36">
        <v>201704</v>
      </c>
      <c r="B804" s="37" t="s">
        <v>51</v>
      </c>
      <c r="C804" s="37" t="s">
        <v>195</v>
      </c>
      <c r="D804" s="37" t="s">
        <v>40</v>
      </c>
      <c r="E804" s="37">
        <v>25729.8</v>
      </c>
      <c r="F804" s="37">
        <v>69</v>
      </c>
      <c r="G804" s="37">
        <v>272359</v>
      </c>
      <c r="H804" s="60">
        <f t="shared" si="62"/>
        <v>25729.8</v>
      </c>
      <c r="I804" s="60">
        <f t="shared" si="63"/>
        <v>69</v>
      </c>
      <c r="J804" s="60">
        <f t="shared" si="64"/>
        <v>272359</v>
      </c>
      <c r="K804" s="1" t="str">
        <f t="shared" si="65"/>
        <v>COM</v>
      </c>
      <c r="L804" s="2" t="str">
        <f t="shared" si="61"/>
        <v>02NMT24135</v>
      </c>
      <c r="M804" s="40" t="str">
        <f>INDEX(CODE!A:B,MATCH(L804,CODE!A:A,0),2)</f>
        <v>Separate - Small GS</v>
      </c>
    </row>
    <row r="805" spans="1:13">
      <c r="A805" s="36">
        <v>201704</v>
      </c>
      <c r="B805" s="37" t="s">
        <v>51</v>
      </c>
      <c r="C805" s="37" t="s">
        <v>195</v>
      </c>
      <c r="D805" s="37" t="s">
        <v>41</v>
      </c>
      <c r="E805" s="37">
        <v>63262.21</v>
      </c>
      <c r="F805" s="37">
        <v>13</v>
      </c>
      <c r="G805" s="37">
        <v>714231</v>
      </c>
      <c r="H805" s="60">
        <f t="shared" si="62"/>
        <v>63262.21</v>
      </c>
      <c r="I805" s="60">
        <f t="shared" si="63"/>
        <v>13</v>
      </c>
      <c r="J805" s="60">
        <f t="shared" si="64"/>
        <v>714231</v>
      </c>
      <c r="K805" s="1" t="str">
        <f t="shared" si="65"/>
        <v>COM</v>
      </c>
      <c r="L805" s="2" t="str">
        <f t="shared" si="61"/>
        <v>02NMT36135</v>
      </c>
      <c r="M805" s="40" t="str">
        <f>INDEX(CODE!A:B,MATCH(L805,CODE!A:A,0),2)</f>
        <v>Separate - Large GS</v>
      </c>
    </row>
    <row r="806" spans="1:13">
      <c r="A806" s="36">
        <v>201704</v>
      </c>
      <c r="B806" s="37" t="s">
        <v>51</v>
      </c>
      <c r="C806" s="37" t="s">
        <v>195</v>
      </c>
      <c r="D806" s="37" t="s">
        <v>42</v>
      </c>
      <c r="E806" s="37">
        <v>55443.57</v>
      </c>
      <c r="F806" s="37">
        <v>2</v>
      </c>
      <c r="G806" s="37">
        <v>727200</v>
      </c>
      <c r="H806" s="60">
        <f t="shared" si="62"/>
        <v>55443.57</v>
      </c>
      <c r="I806" s="60">
        <f t="shared" si="63"/>
        <v>2</v>
      </c>
      <c r="J806" s="60">
        <f t="shared" si="64"/>
        <v>727200</v>
      </c>
      <c r="K806" s="1" t="str">
        <f t="shared" si="65"/>
        <v>COM</v>
      </c>
      <c r="L806" s="2" t="str">
        <f t="shared" si="61"/>
        <v>02NMT48135</v>
      </c>
      <c r="M806" s="40" t="str">
        <f>INDEX(CODE!A:B,MATCH(L806,CODE!A:A,0),2)</f>
        <v>NOT USED</v>
      </c>
    </row>
    <row r="807" spans="1:13">
      <c r="A807" s="36">
        <v>201704</v>
      </c>
      <c r="B807" s="37" t="s">
        <v>51</v>
      </c>
      <c r="C807" s="37" t="s">
        <v>195</v>
      </c>
      <c r="D807" s="37" t="s">
        <v>56</v>
      </c>
      <c r="E807" s="37">
        <v>17538.53</v>
      </c>
      <c r="F807" s="37">
        <v>780</v>
      </c>
      <c r="G807" s="37">
        <v>121592</v>
      </c>
      <c r="H807" s="60">
        <f t="shared" si="62"/>
        <v>17538.53</v>
      </c>
      <c r="I807" s="60">
        <f t="shared" si="63"/>
        <v>780</v>
      </c>
      <c r="J807" s="60">
        <f t="shared" si="64"/>
        <v>121592</v>
      </c>
      <c r="K807" s="1" t="str">
        <f t="shared" si="65"/>
        <v>COM</v>
      </c>
      <c r="L807" s="2" t="str">
        <f t="shared" si="61"/>
        <v>02OALT015N</v>
      </c>
      <c r="M807" s="40" t="str">
        <f>INDEX(CODE!A:B,MATCH(L807,CODE!A:A,0),2)</f>
        <v>NOT USED</v>
      </c>
    </row>
    <row r="808" spans="1:13">
      <c r="A808" s="36">
        <v>201704</v>
      </c>
      <c r="B808" s="37" t="s">
        <v>51</v>
      </c>
      <c r="C808" s="37" t="s">
        <v>195</v>
      </c>
      <c r="D808" s="37" t="s">
        <v>43</v>
      </c>
      <c r="E808" s="37">
        <v>6842.65</v>
      </c>
      <c r="F808" s="37">
        <v>466</v>
      </c>
      <c r="G808" s="37">
        <v>43570</v>
      </c>
      <c r="H808" s="60">
        <f t="shared" si="62"/>
        <v>6842.65</v>
      </c>
      <c r="I808" s="60">
        <f t="shared" si="63"/>
        <v>466</v>
      </c>
      <c r="J808" s="60">
        <f t="shared" si="64"/>
        <v>43570</v>
      </c>
      <c r="K808" s="1" t="str">
        <f t="shared" si="65"/>
        <v>COM</v>
      </c>
      <c r="L808" s="2" t="str">
        <f t="shared" si="61"/>
        <v>02OALTB15N</v>
      </c>
      <c r="M808" s="40" t="str">
        <f>INDEX(CODE!A:B,MATCH(L808,CODE!A:A,0),2)</f>
        <v>NOT USED</v>
      </c>
    </row>
    <row r="809" spans="1:13">
      <c r="A809" s="36">
        <v>201704</v>
      </c>
      <c r="B809" s="37" t="s">
        <v>51</v>
      </c>
      <c r="C809" s="37" t="s">
        <v>195</v>
      </c>
      <c r="D809" s="37" t="s">
        <v>57</v>
      </c>
      <c r="E809" s="37">
        <v>2099.12</v>
      </c>
      <c r="F809" s="37">
        <v>28</v>
      </c>
      <c r="G809" s="37">
        <v>22621</v>
      </c>
      <c r="H809" s="60">
        <f t="shared" si="62"/>
        <v>2099.12</v>
      </c>
      <c r="I809" s="60">
        <f t="shared" si="63"/>
        <v>28</v>
      </c>
      <c r="J809" s="60">
        <f t="shared" si="64"/>
        <v>22621</v>
      </c>
      <c r="K809" s="1" t="str">
        <f t="shared" si="65"/>
        <v>COM</v>
      </c>
      <c r="L809" s="2" t="str">
        <f t="shared" si="61"/>
        <v>02RCFL0054</v>
      </c>
      <c r="M809" s="40" t="str">
        <f>INDEX(CODE!A:B,MATCH(L809,CODE!A:A,0),2)</f>
        <v>NOT USED</v>
      </c>
    </row>
    <row r="810" spans="1:13">
      <c r="A810" s="36">
        <v>201704</v>
      </c>
      <c r="B810" s="37" t="s">
        <v>51</v>
      </c>
      <c r="C810" s="37" t="s">
        <v>195</v>
      </c>
      <c r="D810" s="37" t="s">
        <v>89</v>
      </c>
      <c r="E810" s="37">
        <v>333056.62</v>
      </c>
      <c r="F810" s="37">
        <v>0</v>
      </c>
      <c r="G810" s="37">
        <v>0</v>
      </c>
      <c r="H810" s="60">
        <f t="shared" si="62"/>
        <v>333056.62</v>
      </c>
      <c r="I810" s="60">
        <f t="shared" si="63"/>
        <v>0</v>
      </c>
      <c r="J810" s="60">
        <f t="shared" si="64"/>
        <v>0</v>
      </c>
      <c r="K810" s="1" t="str">
        <f t="shared" si="65"/>
        <v>COM</v>
      </c>
      <c r="L810" s="2" t="str">
        <f t="shared" si="61"/>
        <v>301270-DSM</v>
      </c>
      <c r="M810" s="40" t="str">
        <f>INDEX(CODE!A:B,MATCH(L810,CODE!A:A,0),2)</f>
        <v>NOT USED</v>
      </c>
    </row>
    <row r="811" spans="1:13">
      <c r="A811" s="36">
        <v>201704</v>
      </c>
      <c r="B811" s="37" t="s">
        <v>51</v>
      </c>
      <c r="C811" s="37" t="s">
        <v>195</v>
      </c>
      <c r="D811" s="37" t="s">
        <v>44</v>
      </c>
      <c r="E811" s="37">
        <v>-477.58</v>
      </c>
      <c r="F811" s="37">
        <v>1</v>
      </c>
      <c r="G811" s="37">
        <v>0</v>
      </c>
      <c r="H811" s="60">
        <f t="shared" si="62"/>
        <v>-477.58</v>
      </c>
      <c r="I811" s="60">
        <f t="shared" si="63"/>
        <v>1</v>
      </c>
      <c r="J811" s="60">
        <f t="shared" si="64"/>
        <v>0</v>
      </c>
      <c r="K811" s="1" t="str">
        <f t="shared" si="65"/>
        <v>COM</v>
      </c>
      <c r="L811" s="2" t="str">
        <f t="shared" si="61"/>
        <v>301280-BLU</v>
      </c>
      <c r="M811" s="40" t="str">
        <f>INDEX(CODE!A:B,MATCH(L811,CODE!A:A,0),2)</f>
        <v>NOT USED</v>
      </c>
    </row>
    <row r="812" spans="1:13">
      <c r="A812" s="36">
        <v>201704</v>
      </c>
      <c r="B812" s="37" t="s">
        <v>51</v>
      </c>
      <c r="C812" s="37" t="s">
        <v>195</v>
      </c>
      <c r="D812" s="37" t="s">
        <v>90</v>
      </c>
      <c r="F812" s="37">
        <v>0</v>
      </c>
      <c r="H812" s="60">
        <f t="shared" si="62"/>
        <v>0</v>
      </c>
      <c r="I812" s="60">
        <f t="shared" si="63"/>
        <v>0</v>
      </c>
      <c r="J812" s="60">
        <f t="shared" si="64"/>
        <v>0</v>
      </c>
      <c r="K812" s="1" t="str">
        <f t="shared" si="65"/>
        <v>COM</v>
      </c>
      <c r="L812" s="2" t="str">
        <f t="shared" si="61"/>
        <v>CUSTOMER C</v>
      </c>
      <c r="M812" s="40" t="str">
        <f>INDEX(CODE!A:B,MATCH(L812,CODE!A:A,0),2)</f>
        <v>NOT USED</v>
      </c>
    </row>
    <row r="813" spans="1:13">
      <c r="A813" s="36">
        <v>201704</v>
      </c>
      <c r="B813" s="37" t="s">
        <v>51</v>
      </c>
      <c r="C813" s="37" t="s">
        <v>195</v>
      </c>
      <c r="D813" s="37" t="s">
        <v>92</v>
      </c>
      <c r="E813" s="37">
        <v>-668347.93999999994</v>
      </c>
      <c r="F813" s="37">
        <v>0</v>
      </c>
      <c r="G813" s="37">
        <v>0</v>
      </c>
      <c r="H813" s="60">
        <f t="shared" si="62"/>
        <v>-668347.93999999994</v>
      </c>
      <c r="I813" s="60">
        <f t="shared" si="63"/>
        <v>0</v>
      </c>
      <c r="J813" s="60">
        <f t="shared" si="64"/>
        <v>0</v>
      </c>
      <c r="K813" s="1" t="str">
        <f t="shared" si="65"/>
        <v>COM</v>
      </c>
      <c r="L813" s="2" t="str">
        <f t="shared" si="61"/>
        <v>REVENUE_AC</v>
      </c>
      <c r="M813" s="40" t="str">
        <f>INDEX(CODE!A:B,MATCH(L813,CODE!A:A,0),2)</f>
        <v>NOT USED</v>
      </c>
    </row>
    <row r="814" spans="1:13">
      <c r="A814" s="36">
        <v>201704</v>
      </c>
      <c r="B814" s="37" t="s">
        <v>51</v>
      </c>
      <c r="C814" s="37" t="s">
        <v>195</v>
      </c>
      <c r="D814" s="37" t="s">
        <v>104</v>
      </c>
      <c r="E814" s="37">
        <v>64481.58</v>
      </c>
      <c r="F814" s="37">
        <v>0</v>
      </c>
      <c r="G814" s="37">
        <v>0</v>
      </c>
      <c r="H814" s="60">
        <f t="shared" si="62"/>
        <v>64481.58</v>
      </c>
      <c r="I814" s="60">
        <f t="shared" si="63"/>
        <v>0</v>
      </c>
      <c r="J814" s="60">
        <f t="shared" si="64"/>
        <v>0</v>
      </c>
      <c r="K814" s="1" t="str">
        <f t="shared" si="65"/>
        <v>COM</v>
      </c>
      <c r="L814" s="2" t="str">
        <f t="shared" si="61"/>
        <v>REVENUE AD</v>
      </c>
      <c r="M814" s="40" t="str">
        <f>INDEX(CODE!A:B,MATCH(L814,CODE!A:A,0),2)</f>
        <v>NOT USED</v>
      </c>
    </row>
    <row r="815" spans="1:13">
      <c r="A815" s="36">
        <v>201704</v>
      </c>
      <c r="B815" s="37" t="s">
        <v>51</v>
      </c>
      <c r="C815" s="37" t="s">
        <v>196</v>
      </c>
      <c r="D815" s="37" t="s">
        <v>197</v>
      </c>
      <c r="E815" s="37">
        <v>389000</v>
      </c>
      <c r="F815" s="37">
        <v>0</v>
      </c>
      <c r="G815" s="37">
        <v>4433000</v>
      </c>
      <c r="H815" s="60">
        <f t="shared" si="62"/>
        <v>0</v>
      </c>
      <c r="I815" s="60">
        <f t="shared" si="63"/>
        <v>0</v>
      </c>
      <c r="J815" s="60">
        <f t="shared" si="64"/>
        <v>0</v>
      </c>
      <c r="K815" s="1" t="str">
        <f t="shared" si="65"/>
        <v>COM</v>
      </c>
      <c r="L815" s="2" t="str">
        <f t="shared" si="61"/>
        <v>UNBILLED R</v>
      </c>
      <c r="M815" s="40" t="str">
        <f>INDEX(CODE!A:B,MATCH(L815,CODE!A:A,0),2)</f>
        <v>NOT USED</v>
      </c>
    </row>
    <row r="816" spans="1:13">
      <c r="A816" s="36">
        <v>201704</v>
      </c>
      <c r="B816" s="37" t="s">
        <v>58</v>
      </c>
      <c r="C816" s="37" t="s">
        <v>186</v>
      </c>
      <c r="D816" s="37" t="s">
        <v>187</v>
      </c>
      <c r="E816" s="37">
        <v>-407.61</v>
      </c>
      <c r="F816" s="37">
        <v>44</v>
      </c>
      <c r="G816" s="37">
        <v>54564</v>
      </c>
      <c r="H816" s="60">
        <f t="shared" si="62"/>
        <v>0</v>
      </c>
      <c r="I816" s="60">
        <f t="shared" si="63"/>
        <v>0</v>
      </c>
      <c r="J816" s="60">
        <f t="shared" si="64"/>
        <v>0</v>
      </c>
      <c r="K816" s="1" t="str">
        <f t="shared" si="65"/>
        <v>IND</v>
      </c>
      <c r="L816" s="2" t="str">
        <f t="shared" si="61"/>
        <v>02GNSB0024</v>
      </c>
      <c r="M816" s="40" t="str">
        <f>INDEX(CODE!A:B,MATCH(L816,CODE!A:A,0),2)</f>
        <v>Separate - Small GS</v>
      </c>
    </row>
    <row r="817" spans="1:13">
      <c r="A817" s="36">
        <v>201704</v>
      </c>
      <c r="B817" s="37" t="s">
        <v>58</v>
      </c>
      <c r="C817" s="37" t="s">
        <v>186</v>
      </c>
      <c r="D817" s="37" t="s">
        <v>189</v>
      </c>
      <c r="E817" s="37">
        <v>-6.5</v>
      </c>
      <c r="F817" s="37">
        <v>1</v>
      </c>
      <c r="G817" s="37">
        <v>870</v>
      </c>
      <c r="H817" s="60">
        <f t="shared" si="62"/>
        <v>0</v>
      </c>
      <c r="I817" s="60">
        <f t="shared" si="63"/>
        <v>0</v>
      </c>
      <c r="J817" s="60">
        <f t="shared" si="64"/>
        <v>0</v>
      </c>
      <c r="K817" s="1" t="str">
        <f t="shared" si="65"/>
        <v>IND</v>
      </c>
      <c r="L817" s="2" t="str">
        <f t="shared" si="61"/>
        <v>02GNSB24FP</v>
      </c>
      <c r="M817" s="40" t="str">
        <f>INDEX(CODE!A:B,MATCH(L817,CODE!A:A,0),2)</f>
        <v>Separate - Small GS</v>
      </c>
    </row>
    <row r="818" spans="1:13">
      <c r="A818" s="36">
        <v>201704</v>
      </c>
      <c r="B818" s="37" t="s">
        <v>58</v>
      </c>
      <c r="C818" s="37" t="s">
        <v>186</v>
      </c>
      <c r="D818" s="37" t="s">
        <v>190</v>
      </c>
      <c r="E818" s="37">
        <v>-372.9</v>
      </c>
      <c r="F818" s="37">
        <v>10</v>
      </c>
      <c r="G818" s="37">
        <v>49920</v>
      </c>
      <c r="H818" s="60">
        <f t="shared" si="62"/>
        <v>0</v>
      </c>
      <c r="I818" s="60">
        <f t="shared" si="63"/>
        <v>0</v>
      </c>
      <c r="J818" s="60">
        <f t="shared" si="64"/>
        <v>0</v>
      </c>
      <c r="K818" s="1" t="str">
        <f t="shared" si="65"/>
        <v>IND</v>
      </c>
      <c r="L818" s="2" t="str">
        <f t="shared" si="61"/>
        <v>02LGSB0036</v>
      </c>
      <c r="M818" s="40" t="str">
        <f>INDEX(CODE!A:B,MATCH(L818,CODE!A:A,0),2)</f>
        <v>Separate - Large GS</v>
      </c>
    </row>
    <row r="819" spans="1:13">
      <c r="A819" s="36">
        <v>201704</v>
      </c>
      <c r="B819" s="37" t="s">
        <v>58</v>
      </c>
      <c r="C819" s="37" t="s">
        <v>186</v>
      </c>
      <c r="D819" s="37" t="s">
        <v>192</v>
      </c>
      <c r="E819" s="37">
        <v>-16.079999999999998</v>
      </c>
      <c r="G819" s="37">
        <v>2152</v>
      </c>
      <c r="H819" s="60">
        <f t="shared" si="62"/>
        <v>0</v>
      </c>
      <c r="I819" s="60">
        <f t="shared" si="63"/>
        <v>0</v>
      </c>
      <c r="J819" s="60">
        <f t="shared" si="64"/>
        <v>0</v>
      </c>
      <c r="K819" s="1" t="str">
        <f t="shared" si="65"/>
        <v>IND</v>
      </c>
      <c r="L819" s="2" t="str">
        <f t="shared" si="61"/>
        <v>02OALTB15N</v>
      </c>
      <c r="M819" s="40" t="str">
        <f>INDEX(CODE!A:B,MATCH(L819,CODE!A:A,0),2)</f>
        <v>NOT USED</v>
      </c>
    </row>
    <row r="820" spans="1:13">
      <c r="A820" s="36">
        <v>201704</v>
      </c>
      <c r="B820" s="37" t="s">
        <v>58</v>
      </c>
      <c r="C820" s="37" t="s">
        <v>186</v>
      </c>
      <c r="D820" s="37" t="s">
        <v>193</v>
      </c>
      <c r="E820" s="37">
        <v>-19.47</v>
      </c>
      <c r="F820" s="37">
        <v>0</v>
      </c>
      <c r="G820" s="37">
        <v>0</v>
      </c>
      <c r="H820" s="60">
        <f t="shared" si="62"/>
        <v>0</v>
      </c>
      <c r="I820" s="60">
        <f t="shared" si="63"/>
        <v>0</v>
      </c>
      <c r="J820" s="60">
        <f t="shared" si="64"/>
        <v>0</v>
      </c>
      <c r="K820" s="1" t="str">
        <f t="shared" si="65"/>
        <v>IND</v>
      </c>
      <c r="L820" s="2" t="str">
        <f t="shared" si="61"/>
        <v>BPA BALANC</v>
      </c>
      <c r="M820" s="40" t="str">
        <f>INDEX(CODE!A:B,MATCH(L820,CODE!A:A,0),2)</f>
        <v>NOT USED</v>
      </c>
    </row>
    <row r="821" spans="1:13">
      <c r="A821" s="36">
        <v>201704</v>
      </c>
      <c r="B821" s="37" t="s">
        <v>58</v>
      </c>
      <c r="C821" s="37" t="s">
        <v>186</v>
      </c>
      <c r="D821" s="37" t="s">
        <v>194</v>
      </c>
      <c r="F821" s="37">
        <v>0</v>
      </c>
      <c r="H821" s="60">
        <f t="shared" si="62"/>
        <v>0</v>
      </c>
      <c r="I821" s="60">
        <f t="shared" si="63"/>
        <v>0</v>
      </c>
      <c r="J821" s="60">
        <f t="shared" si="64"/>
        <v>0</v>
      </c>
      <c r="K821" s="1" t="str">
        <f t="shared" si="65"/>
        <v>IND</v>
      </c>
      <c r="L821" s="2" t="str">
        <f t="shared" si="61"/>
        <v>CUSTOMER C</v>
      </c>
      <c r="M821" s="40" t="str">
        <f>INDEX(CODE!A:B,MATCH(L821,CODE!A:A,0),2)</f>
        <v>NOT USED</v>
      </c>
    </row>
    <row r="822" spans="1:13">
      <c r="A822" s="36">
        <v>201704</v>
      </c>
      <c r="B822" s="37" t="s">
        <v>58</v>
      </c>
      <c r="C822" s="37" t="s">
        <v>195</v>
      </c>
      <c r="D822" s="37" t="s">
        <v>36</v>
      </c>
      <c r="E822" s="37">
        <v>6265.95</v>
      </c>
      <c r="F822" s="37">
        <v>44</v>
      </c>
      <c r="G822" s="37">
        <v>54564</v>
      </c>
      <c r="H822" s="60">
        <f t="shared" si="62"/>
        <v>6265.95</v>
      </c>
      <c r="I822" s="60">
        <f t="shared" si="63"/>
        <v>44</v>
      </c>
      <c r="J822" s="60">
        <f t="shared" si="64"/>
        <v>54564</v>
      </c>
      <c r="K822" s="1" t="str">
        <f t="shared" si="65"/>
        <v>IND</v>
      </c>
      <c r="L822" s="2" t="str">
        <f t="shared" si="61"/>
        <v>02GNSB0024</v>
      </c>
      <c r="M822" s="40" t="str">
        <f>INDEX(CODE!A:B,MATCH(L822,CODE!A:A,0),2)</f>
        <v>Separate - Small GS</v>
      </c>
    </row>
    <row r="823" spans="1:13">
      <c r="A823" s="36">
        <v>201704</v>
      </c>
      <c r="B823" s="37" t="s">
        <v>58</v>
      </c>
      <c r="C823" s="37" t="s">
        <v>195</v>
      </c>
      <c r="D823" s="37" t="s">
        <v>38</v>
      </c>
      <c r="E823" s="37">
        <v>339.17</v>
      </c>
      <c r="F823" s="37">
        <v>1</v>
      </c>
      <c r="G823" s="37">
        <v>870</v>
      </c>
      <c r="H823" s="60">
        <f t="shared" si="62"/>
        <v>339.17</v>
      </c>
      <c r="I823" s="60">
        <f t="shared" si="63"/>
        <v>1</v>
      </c>
      <c r="J823" s="60">
        <f t="shared" si="64"/>
        <v>870</v>
      </c>
      <c r="K823" s="1" t="str">
        <f t="shared" si="65"/>
        <v>IND</v>
      </c>
      <c r="L823" s="2" t="str">
        <f t="shared" si="61"/>
        <v>02GNSB24FP</v>
      </c>
      <c r="M823" s="40" t="str">
        <f>INDEX(CODE!A:B,MATCH(L823,CODE!A:A,0),2)</f>
        <v>Separate - Small GS</v>
      </c>
    </row>
    <row r="824" spans="1:13">
      <c r="A824" s="36">
        <v>201704</v>
      </c>
      <c r="B824" s="37" t="s">
        <v>58</v>
      </c>
      <c r="C824" s="37" t="s">
        <v>195</v>
      </c>
      <c r="D824" s="37" t="s">
        <v>52</v>
      </c>
      <c r="E824" s="37">
        <v>113783.31</v>
      </c>
      <c r="F824" s="37">
        <v>330</v>
      </c>
      <c r="G824" s="37">
        <v>1173846</v>
      </c>
      <c r="H824" s="60">
        <f t="shared" si="62"/>
        <v>113783.31</v>
      </c>
      <c r="I824" s="60">
        <f t="shared" si="63"/>
        <v>330</v>
      </c>
      <c r="J824" s="60">
        <f t="shared" si="64"/>
        <v>1173846</v>
      </c>
      <c r="K824" s="1" t="str">
        <f t="shared" si="65"/>
        <v>IND</v>
      </c>
      <c r="L824" s="2" t="str">
        <f t="shared" si="61"/>
        <v>02GNSV0024</v>
      </c>
      <c r="M824" s="40" t="str">
        <f>INDEX(CODE!A:B,MATCH(L824,CODE!A:A,0),2)</f>
        <v>Separate - Small GS</v>
      </c>
    </row>
    <row r="825" spans="1:13">
      <c r="A825" s="36">
        <v>201704</v>
      </c>
      <c r="B825" s="37" t="s">
        <v>58</v>
      </c>
      <c r="C825" s="37" t="s">
        <v>195</v>
      </c>
      <c r="D825" s="37" t="s">
        <v>53</v>
      </c>
      <c r="E825" s="37">
        <v>724.49</v>
      </c>
      <c r="F825" s="37">
        <v>4</v>
      </c>
      <c r="G825" s="37">
        <v>2776</v>
      </c>
      <c r="H825" s="60">
        <f t="shared" si="62"/>
        <v>724.49</v>
      </c>
      <c r="I825" s="60">
        <f t="shared" si="63"/>
        <v>4</v>
      </c>
      <c r="J825" s="60">
        <f t="shared" si="64"/>
        <v>2776</v>
      </c>
      <c r="K825" s="1" t="str">
        <f t="shared" si="65"/>
        <v>IND</v>
      </c>
      <c r="L825" s="2" t="str">
        <f t="shared" si="61"/>
        <v>02GNSV024F</v>
      </c>
      <c r="M825" s="40" t="str">
        <f>INDEX(CODE!A:B,MATCH(L825,CODE!A:A,0),2)</f>
        <v>Separate - Small GS</v>
      </c>
    </row>
    <row r="826" spans="1:13">
      <c r="A826" s="36">
        <v>201704</v>
      </c>
      <c r="B826" s="37" t="s">
        <v>58</v>
      </c>
      <c r="C826" s="37" t="s">
        <v>195</v>
      </c>
      <c r="D826" s="37" t="s">
        <v>39</v>
      </c>
      <c r="E826" s="37">
        <v>9665.33</v>
      </c>
      <c r="F826" s="37">
        <v>10</v>
      </c>
      <c r="G826" s="37">
        <v>49920</v>
      </c>
      <c r="H826" s="60">
        <f t="shared" si="62"/>
        <v>9665.33</v>
      </c>
      <c r="I826" s="60">
        <f t="shared" si="63"/>
        <v>10</v>
      </c>
      <c r="J826" s="60">
        <f t="shared" si="64"/>
        <v>49920</v>
      </c>
      <c r="K826" s="1" t="str">
        <f t="shared" si="65"/>
        <v>IND</v>
      </c>
      <c r="L826" s="2" t="str">
        <f t="shared" si="61"/>
        <v>02LGSB0036</v>
      </c>
      <c r="M826" s="40" t="str">
        <f>INDEX(CODE!A:B,MATCH(L826,CODE!A:A,0),2)</f>
        <v>Separate - Large GS</v>
      </c>
    </row>
    <row r="827" spans="1:13">
      <c r="A827" s="36">
        <v>201704</v>
      </c>
      <c r="B827" s="37" t="s">
        <v>58</v>
      </c>
      <c r="C827" s="37" t="s">
        <v>195</v>
      </c>
      <c r="D827" s="37" t="s">
        <v>54</v>
      </c>
      <c r="E827" s="37">
        <v>644002.55000000005</v>
      </c>
      <c r="F827" s="37">
        <v>98</v>
      </c>
      <c r="G827" s="37">
        <v>7618620</v>
      </c>
      <c r="H827" s="60">
        <f t="shared" si="62"/>
        <v>644002.55000000005</v>
      </c>
      <c r="I827" s="60">
        <f t="shared" si="63"/>
        <v>98</v>
      </c>
      <c r="J827" s="60">
        <f t="shared" si="64"/>
        <v>7618620</v>
      </c>
      <c r="K827" s="1" t="str">
        <f t="shared" si="65"/>
        <v>IND</v>
      </c>
      <c r="L827" s="2" t="str">
        <f t="shared" si="61"/>
        <v>02LGSV0036</v>
      </c>
      <c r="M827" s="40" t="str">
        <f>INDEX(CODE!A:B,MATCH(L827,CODE!A:A,0),2)</f>
        <v>Separate - Large GS</v>
      </c>
    </row>
    <row r="828" spans="1:13">
      <c r="A828" s="36">
        <v>201704</v>
      </c>
      <c r="B828" s="37" t="s">
        <v>58</v>
      </c>
      <c r="C828" s="37" t="s">
        <v>195</v>
      </c>
      <c r="D828" s="37" t="s">
        <v>55</v>
      </c>
      <c r="E828" s="37">
        <v>3544727.93</v>
      </c>
      <c r="F828" s="37">
        <v>31</v>
      </c>
      <c r="G828" s="37">
        <v>54732550</v>
      </c>
      <c r="H828" s="60">
        <f t="shared" si="62"/>
        <v>3544727.93</v>
      </c>
      <c r="I828" s="60">
        <f t="shared" si="63"/>
        <v>31</v>
      </c>
      <c r="J828" s="60">
        <f t="shared" si="64"/>
        <v>54732550</v>
      </c>
      <c r="K828" s="1" t="str">
        <f t="shared" si="65"/>
        <v>IND</v>
      </c>
      <c r="L828" s="2" t="str">
        <f t="shared" si="61"/>
        <v>02LGSV048T</v>
      </c>
      <c r="M828" s="40" t="str">
        <f>INDEX(CODE!A:B,MATCH(L828,CODE!A:A,0),2)</f>
        <v>NOT USED</v>
      </c>
    </row>
    <row r="829" spans="1:13">
      <c r="A829" s="36">
        <v>201704</v>
      </c>
      <c r="B829" s="37" t="s">
        <v>58</v>
      </c>
      <c r="C829" s="37" t="s">
        <v>195</v>
      </c>
      <c r="D829" s="37" t="s">
        <v>56</v>
      </c>
      <c r="E829" s="37">
        <v>1079.73</v>
      </c>
      <c r="F829" s="37">
        <v>38</v>
      </c>
      <c r="G829" s="37">
        <v>8031</v>
      </c>
      <c r="H829" s="60">
        <f t="shared" si="62"/>
        <v>1079.73</v>
      </c>
      <c r="I829" s="60">
        <f t="shared" si="63"/>
        <v>38</v>
      </c>
      <c r="J829" s="60">
        <f t="shared" si="64"/>
        <v>8031</v>
      </c>
      <c r="K829" s="1" t="str">
        <f t="shared" si="65"/>
        <v>IND</v>
      </c>
      <c r="L829" s="2" t="str">
        <f t="shared" si="61"/>
        <v>02OALT015N</v>
      </c>
      <c r="M829" s="40" t="str">
        <f>INDEX(CODE!A:B,MATCH(L829,CODE!A:A,0),2)</f>
        <v>NOT USED</v>
      </c>
    </row>
    <row r="830" spans="1:13">
      <c r="A830" s="36">
        <v>201704</v>
      </c>
      <c r="B830" s="37" t="s">
        <v>58</v>
      </c>
      <c r="C830" s="37" t="s">
        <v>195</v>
      </c>
      <c r="D830" s="37" t="s">
        <v>43</v>
      </c>
      <c r="E830" s="37">
        <v>330.84</v>
      </c>
      <c r="F830" s="37">
        <v>14</v>
      </c>
      <c r="G830" s="37">
        <v>2152</v>
      </c>
      <c r="H830" s="60">
        <f t="shared" si="62"/>
        <v>330.84</v>
      </c>
      <c r="I830" s="60">
        <f t="shared" si="63"/>
        <v>14</v>
      </c>
      <c r="J830" s="60">
        <f t="shared" si="64"/>
        <v>2152</v>
      </c>
      <c r="K830" s="1" t="str">
        <f t="shared" si="65"/>
        <v>IND</v>
      </c>
      <c r="L830" s="2" t="str">
        <f t="shared" si="61"/>
        <v>02OALTB15N</v>
      </c>
      <c r="M830" s="40" t="str">
        <f>INDEX(CODE!A:B,MATCH(L830,CODE!A:A,0),2)</f>
        <v>NOT USED</v>
      </c>
    </row>
    <row r="831" spans="1:13">
      <c r="A831" s="36">
        <v>201704</v>
      </c>
      <c r="B831" s="37" t="s">
        <v>58</v>
      </c>
      <c r="C831" s="37" t="s">
        <v>195</v>
      </c>
      <c r="D831" s="37" t="s">
        <v>59</v>
      </c>
      <c r="E831" s="37">
        <v>20483.939999999999</v>
      </c>
      <c r="F831" s="37">
        <v>1</v>
      </c>
      <c r="G831" s="37">
        <v>73000</v>
      </c>
      <c r="H831" s="60">
        <f t="shared" si="62"/>
        <v>20483.939999999999</v>
      </c>
      <c r="I831" s="60">
        <f t="shared" si="63"/>
        <v>1</v>
      </c>
      <c r="J831" s="60">
        <f t="shared" si="64"/>
        <v>73000</v>
      </c>
      <c r="K831" s="1" t="str">
        <f t="shared" si="65"/>
        <v>IND</v>
      </c>
      <c r="L831" s="2" t="str">
        <f t="shared" si="61"/>
        <v>02PRSV47TM</v>
      </c>
      <c r="M831" s="40" t="str">
        <f>INDEX(CODE!A:B,MATCH(L831,CODE!A:A,0),2)</f>
        <v>NOT USED</v>
      </c>
    </row>
    <row r="832" spans="1:13">
      <c r="A832" s="36">
        <v>201704</v>
      </c>
      <c r="B832" s="37" t="s">
        <v>58</v>
      </c>
      <c r="C832" s="37" t="s">
        <v>195</v>
      </c>
      <c r="D832" s="37" t="s">
        <v>94</v>
      </c>
      <c r="E832" s="37">
        <v>132962.79</v>
      </c>
      <c r="F832" s="37">
        <v>0</v>
      </c>
      <c r="G832" s="37">
        <v>0</v>
      </c>
      <c r="H832" s="60">
        <f t="shared" si="62"/>
        <v>132962.79</v>
      </c>
      <c r="I832" s="60">
        <f t="shared" si="63"/>
        <v>0</v>
      </c>
      <c r="J832" s="60">
        <f t="shared" si="64"/>
        <v>0</v>
      </c>
      <c r="K832" s="1" t="str">
        <f t="shared" si="65"/>
        <v>IND</v>
      </c>
      <c r="L832" s="2" t="str">
        <f t="shared" si="61"/>
        <v>301370-DSM</v>
      </c>
      <c r="M832" s="40" t="str">
        <f>INDEX(CODE!A:B,MATCH(L832,CODE!A:A,0),2)</f>
        <v>NOT USED</v>
      </c>
    </row>
    <row r="833" spans="1:13">
      <c r="A833" s="36">
        <v>201704</v>
      </c>
      <c r="B833" s="37" t="s">
        <v>58</v>
      </c>
      <c r="C833" s="37" t="s">
        <v>195</v>
      </c>
      <c r="D833" s="37" t="s">
        <v>76</v>
      </c>
      <c r="E833" s="37">
        <v>1.56</v>
      </c>
      <c r="F833" s="37">
        <v>1</v>
      </c>
      <c r="G833" s="37">
        <v>0</v>
      </c>
      <c r="H833" s="60">
        <f t="shared" si="62"/>
        <v>1.56</v>
      </c>
      <c r="I833" s="60">
        <f t="shared" si="63"/>
        <v>1</v>
      </c>
      <c r="J833" s="60">
        <f t="shared" si="64"/>
        <v>0</v>
      </c>
      <c r="K833" s="1" t="str">
        <f t="shared" si="65"/>
        <v>IND</v>
      </c>
      <c r="L833" s="2" t="str">
        <f t="shared" si="61"/>
        <v>301380-BLU</v>
      </c>
      <c r="M833" s="40" t="str">
        <f>INDEX(CODE!A:B,MATCH(L833,CODE!A:A,0),2)</f>
        <v>NOT USED</v>
      </c>
    </row>
    <row r="834" spans="1:13">
      <c r="A834" s="36">
        <v>201704</v>
      </c>
      <c r="B834" s="37" t="s">
        <v>58</v>
      </c>
      <c r="C834" s="37" t="s">
        <v>195</v>
      </c>
      <c r="D834" s="37" t="s">
        <v>90</v>
      </c>
      <c r="F834" s="37">
        <v>0</v>
      </c>
      <c r="H834" s="60">
        <f t="shared" si="62"/>
        <v>0</v>
      </c>
      <c r="I834" s="60">
        <f t="shared" si="63"/>
        <v>0</v>
      </c>
      <c r="J834" s="60">
        <f t="shared" si="64"/>
        <v>0</v>
      </c>
      <c r="K834" s="1" t="str">
        <f t="shared" si="65"/>
        <v>IND</v>
      </c>
      <c r="L834" s="2" t="str">
        <f t="shared" ref="L834:L897" si="66">LEFT(D834,10)</f>
        <v>CUSTOMER C</v>
      </c>
      <c r="M834" s="40" t="str">
        <f>INDEX(CODE!A:B,MATCH(L834,CODE!A:A,0),2)</f>
        <v>NOT USED</v>
      </c>
    </row>
    <row r="835" spans="1:13">
      <c r="A835" s="36">
        <v>201704</v>
      </c>
      <c r="B835" s="37" t="s">
        <v>58</v>
      </c>
      <c r="C835" s="37" t="s">
        <v>195</v>
      </c>
      <c r="D835" s="37" t="s">
        <v>92</v>
      </c>
      <c r="E835" s="37">
        <v>-277726.45</v>
      </c>
      <c r="F835" s="37">
        <v>0</v>
      </c>
      <c r="G835" s="37">
        <v>0</v>
      </c>
      <c r="H835" s="60">
        <f t="shared" ref="H835:H898" si="67">IF($C835="R",E835,0)</f>
        <v>-277726.45</v>
      </c>
      <c r="I835" s="60">
        <f t="shared" ref="I835:I898" si="68">IF($C835="R",F835,0)</f>
        <v>0</v>
      </c>
      <c r="J835" s="60">
        <f t="shared" ref="J835:J898" si="69">IF($C835="R",G835,0)</f>
        <v>0</v>
      </c>
      <c r="K835" s="1" t="str">
        <f t="shared" ref="K835:K898" si="70">IF(LEFT(B835,3)="IRR","IRG",LEFT(B835,3))</f>
        <v>IND</v>
      </c>
      <c r="L835" s="2" t="str">
        <f t="shared" si="66"/>
        <v>REVENUE_AC</v>
      </c>
      <c r="M835" s="40" t="str">
        <f>INDEX(CODE!A:B,MATCH(L835,CODE!A:A,0),2)</f>
        <v>NOT USED</v>
      </c>
    </row>
    <row r="836" spans="1:13">
      <c r="A836" s="36">
        <v>201704</v>
      </c>
      <c r="B836" s="37" t="s">
        <v>58</v>
      </c>
      <c r="C836" s="37" t="s">
        <v>195</v>
      </c>
      <c r="D836" s="37" t="s">
        <v>104</v>
      </c>
      <c r="E836" s="37">
        <v>34175.06</v>
      </c>
      <c r="F836" s="37">
        <v>0</v>
      </c>
      <c r="G836" s="37">
        <v>0</v>
      </c>
      <c r="H836" s="60">
        <f t="shared" si="67"/>
        <v>34175.06</v>
      </c>
      <c r="I836" s="60">
        <f t="shared" si="68"/>
        <v>0</v>
      </c>
      <c r="J836" s="60">
        <f t="shared" si="69"/>
        <v>0</v>
      </c>
      <c r="K836" s="1" t="str">
        <f t="shared" si="70"/>
        <v>IND</v>
      </c>
      <c r="L836" s="2" t="str">
        <f t="shared" si="66"/>
        <v>REVENUE AD</v>
      </c>
      <c r="M836" s="40" t="str">
        <f>INDEX(CODE!A:B,MATCH(L836,CODE!A:A,0),2)</f>
        <v>NOT USED</v>
      </c>
    </row>
    <row r="837" spans="1:13">
      <c r="A837" s="36">
        <v>201704</v>
      </c>
      <c r="B837" s="37" t="s">
        <v>58</v>
      </c>
      <c r="C837" s="37" t="s">
        <v>196</v>
      </c>
      <c r="D837" s="37" t="s">
        <v>197</v>
      </c>
      <c r="E837" s="37">
        <v>-26000</v>
      </c>
      <c r="F837" s="37">
        <v>0</v>
      </c>
      <c r="G837" s="37">
        <v>-476000</v>
      </c>
      <c r="H837" s="60">
        <f t="shared" si="67"/>
        <v>0</v>
      </c>
      <c r="I837" s="60">
        <f t="shared" si="68"/>
        <v>0</v>
      </c>
      <c r="J837" s="60">
        <f t="shared" si="69"/>
        <v>0</v>
      </c>
      <c r="K837" s="1" t="str">
        <f t="shared" si="70"/>
        <v>IND</v>
      </c>
      <c r="L837" s="2" t="str">
        <f t="shared" si="66"/>
        <v>UNBILLED R</v>
      </c>
      <c r="M837" s="40" t="str">
        <f>INDEX(CODE!A:B,MATCH(L837,CODE!A:A,0),2)</f>
        <v>NOT USED</v>
      </c>
    </row>
    <row r="838" spans="1:13">
      <c r="A838" s="36">
        <v>201704</v>
      </c>
      <c r="B838" s="37" t="s">
        <v>60</v>
      </c>
      <c r="C838" s="37" t="s">
        <v>186</v>
      </c>
      <c r="D838" s="37" t="s">
        <v>61</v>
      </c>
      <c r="E838" s="37">
        <v>-8654.7900000000009</v>
      </c>
      <c r="F838" s="37">
        <v>3105</v>
      </c>
      <c r="G838" s="37">
        <v>1158639</v>
      </c>
      <c r="H838" s="60">
        <f t="shared" si="67"/>
        <v>0</v>
      </c>
      <c r="I838" s="60">
        <f t="shared" si="68"/>
        <v>0</v>
      </c>
      <c r="J838" s="60">
        <f t="shared" si="69"/>
        <v>0</v>
      </c>
      <c r="K838" s="1" t="str">
        <f t="shared" si="70"/>
        <v>IRG</v>
      </c>
      <c r="L838" s="2" t="str">
        <f t="shared" si="66"/>
        <v>02APSV0040</v>
      </c>
      <c r="M838" s="40" t="str">
        <f>INDEX(CODE!A:B,MATCH(L838,CODE!A:A,0),2)</f>
        <v>Separate - APS</v>
      </c>
    </row>
    <row r="839" spans="1:13">
      <c r="A839" s="36">
        <v>201704</v>
      </c>
      <c r="B839" s="37" t="s">
        <v>60</v>
      </c>
      <c r="C839" s="37" t="s">
        <v>186</v>
      </c>
      <c r="D839" s="37" t="s">
        <v>199</v>
      </c>
      <c r="F839" s="37">
        <v>9</v>
      </c>
      <c r="H839" s="60">
        <f t="shared" si="67"/>
        <v>0</v>
      </c>
      <c r="I839" s="60">
        <f t="shared" si="68"/>
        <v>0</v>
      </c>
      <c r="J839" s="60">
        <f t="shared" si="69"/>
        <v>0</v>
      </c>
      <c r="K839" s="1" t="str">
        <f t="shared" si="70"/>
        <v>IRG</v>
      </c>
      <c r="L839" s="2" t="str">
        <f t="shared" si="66"/>
        <v>02NMT40135</v>
      </c>
      <c r="M839" s="40" t="str">
        <f>INDEX(CODE!A:B,MATCH(L839,CODE!A:A,0),2)</f>
        <v>Separate - APS</v>
      </c>
    </row>
    <row r="840" spans="1:13">
      <c r="A840" s="36">
        <v>201704</v>
      </c>
      <c r="B840" s="37" t="s">
        <v>60</v>
      </c>
      <c r="C840" s="37" t="s">
        <v>186</v>
      </c>
      <c r="D840" s="37" t="s">
        <v>200</v>
      </c>
      <c r="F840" s="37">
        <v>0</v>
      </c>
      <c r="H840" s="60">
        <f t="shared" si="67"/>
        <v>0</v>
      </c>
      <c r="I840" s="60">
        <f t="shared" si="68"/>
        <v>0</v>
      </c>
      <c r="J840" s="60">
        <f t="shared" si="69"/>
        <v>0</v>
      </c>
      <c r="K840" s="1" t="str">
        <f t="shared" si="70"/>
        <v>IRG</v>
      </c>
      <c r="L840" s="2" t="str">
        <f t="shared" si="66"/>
        <v>CUSTOMER C</v>
      </c>
      <c r="M840" s="40" t="str">
        <f>INDEX(CODE!A:B,MATCH(L840,CODE!A:A,0),2)</f>
        <v>NOT USED</v>
      </c>
    </row>
    <row r="841" spans="1:13">
      <c r="A841" s="36">
        <v>201704</v>
      </c>
      <c r="B841" s="37" t="s">
        <v>60</v>
      </c>
      <c r="C841" s="37" t="s">
        <v>186</v>
      </c>
      <c r="D841" s="37" t="s">
        <v>201</v>
      </c>
      <c r="E841" s="37">
        <v>-207.65</v>
      </c>
      <c r="F841" s="37">
        <v>0</v>
      </c>
      <c r="G841" s="37">
        <v>0</v>
      </c>
      <c r="H841" s="60">
        <f t="shared" si="67"/>
        <v>0</v>
      </c>
      <c r="I841" s="60">
        <f t="shared" si="68"/>
        <v>0</v>
      </c>
      <c r="J841" s="60">
        <f t="shared" si="69"/>
        <v>0</v>
      </c>
      <c r="K841" s="1" t="str">
        <f t="shared" si="70"/>
        <v>IRG</v>
      </c>
      <c r="L841" s="2" t="str">
        <f t="shared" si="66"/>
        <v>IRRIGATION</v>
      </c>
      <c r="M841" s="40" t="str">
        <f>INDEX(CODE!A:B,MATCH(L841,CODE!A:A,0),2)</f>
        <v>NOT USED</v>
      </c>
    </row>
    <row r="842" spans="1:13">
      <c r="A842" s="36">
        <v>201704</v>
      </c>
      <c r="B842" s="37" t="s">
        <v>60</v>
      </c>
      <c r="C842" s="37" t="s">
        <v>195</v>
      </c>
      <c r="D842" s="37" t="s">
        <v>61</v>
      </c>
      <c r="E842" s="37">
        <v>87957.71</v>
      </c>
      <c r="F842" s="37">
        <v>3105</v>
      </c>
      <c r="G842" s="37">
        <v>1158639</v>
      </c>
      <c r="H842" s="60">
        <f t="shared" si="67"/>
        <v>87957.71</v>
      </c>
      <c r="I842" s="60">
        <f t="shared" si="68"/>
        <v>3105</v>
      </c>
      <c r="J842" s="60">
        <f t="shared" si="69"/>
        <v>1158639</v>
      </c>
      <c r="K842" s="1" t="str">
        <f t="shared" si="70"/>
        <v>IRG</v>
      </c>
      <c r="L842" s="2" t="str">
        <f t="shared" si="66"/>
        <v>02APSV0040</v>
      </c>
      <c r="M842" s="40" t="str">
        <f>INDEX(CODE!A:B,MATCH(L842,CODE!A:A,0),2)</f>
        <v>Separate - APS</v>
      </c>
    </row>
    <row r="843" spans="1:13">
      <c r="A843" s="36">
        <v>201704</v>
      </c>
      <c r="B843" s="37" t="s">
        <v>60</v>
      </c>
      <c r="C843" s="37" t="s">
        <v>195</v>
      </c>
      <c r="D843" s="37" t="s">
        <v>62</v>
      </c>
      <c r="E843" s="37">
        <v>51919.87</v>
      </c>
      <c r="F843" s="37">
        <v>2036</v>
      </c>
      <c r="G843" s="37">
        <v>672780</v>
      </c>
      <c r="H843" s="60">
        <f t="shared" si="67"/>
        <v>51919.87</v>
      </c>
      <c r="I843" s="60">
        <f t="shared" si="68"/>
        <v>2036</v>
      </c>
      <c r="J843" s="60">
        <f t="shared" si="69"/>
        <v>672780</v>
      </c>
      <c r="K843" s="1" t="str">
        <f t="shared" si="70"/>
        <v>IRG</v>
      </c>
      <c r="L843" s="2" t="str">
        <f t="shared" si="66"/>
        <v>02APSV040X</v>
      </c>
      <c r="M843" s="40" t="str">
        <f>INDEX(CODE!A:B,MATCH(L843,CODE!A:A,0),2)</f>
        <v>Separate - APS</v>
      </c>
    </row>
    <row r="844" spans="1:13">
      <c r="A844" s="36">
        <v>201704</v>
      </c>
      <c r="B844" s="37" t="s">
        <v>60</v>
      </c>
      <c r="C844" s="37" t="s">
        <v>195</v>
      </c>
      <c r="D844" s="37" t="s">
        <v>81</v>
      </c>
      <c r="E844" s="37">
        <v>7.5</v>
      </c>
      <c r="G844" s="37">
        <v>0</v>
      </c>
      <c r="H844" s="60">
        <f t="shared" si="67"/>
        <v>7.5</v>
      </c>
      <c r="I844" s="60">
        <f t="shared" si="68"/>
        <v>0</v>
      </c>
      <c r="J844" s="60">
        <f t="shared" si="69"/>
        <v>0</v>
      </c>
      <c r="K844" s="1" t="str">
        <f t="shared" si="70"/>
        <v>IRG</v>
      </c>
      <c r="L844" s="2" t="str">
        <f t="shared" si="66"/>
        <v>02LNX00105</v>
      </c>
      <c r="M844" s="40" t="str">
        <f>INDEX(CODE!A:B,MATCH(L844,CODE!A:A,0),2)</f>
        <v>NOT USED</v>
      </c>
    </row>
    <row r="845" spans="1:13">
      <c r="A845" s="36">
        <v>201704</v>
      </c>
      <c r="B845" s="37" t="s">
        <v>60</v>
      </c>
      <c r="C845" s="37" t="s">
        <v>195</v>
      </c>
      <c r="D845" s="37" t="s">
        <v>82</v>
      </c>
      <c r="E845" s="37">
        <v>533.98</v>
      </c>
      <c r="G845" s="37">
        <v>0</v>
      </c>
      <c r="H845" s="60">
        <f t="shared" si="67"/>
        <v>533.98</v>
      </c>
      <c r="I845" s="60">
        <f t="shared" si="68"/>
        <v>0</v>
      </c>
      <c r="J845" s="60">
        <f t="shared" si="69"/>
        <v>0</v>
      </c>
      <c r="K845" s="1" t="str">
        <f t="shared" si="70"/>
        <v>IRG</v>
      </c>
      <c r="L845" s="2" t="str">
        <f t="shared" si="66"/>
        <v>02LNX00109</v>
      </c>
      <c r="M845" s="40" t="str">
        <f>INDEX(CODE!A:B,MATCH(L845,CODE!A:A,0),2)</f>
        <v>NOT USED</v>
      </c>
    </row>
    <row r="846" spans="1:13">
      <c r="A846" s="36">
        <v>201704</v>
      </c>
      <c r="B846" s="37" t="s">
        <v>60</v>
      </c>
      <c r="C846" s="37" t="s">
        <v>195</v>
      </c>
      <c r="D846" s="37" t="s">
        <v>83</v>
      </c>
      <c r="E846" s="37">
        <v>1850.09</v>
      </c>
      <c r="G846" s="37">
        <v>0</v>
      </c>
      <c r="H846" s="60">
        <f t="shared" si="67"/>
        <v>1850.09</v>
      </c>
      <c r="I846" s="60">
        <f t="shared" si="68"/>
        <v>0</v>
      </c>
      <c r="J846" s="60">
        <f t="shared" si="69"/>
        <v>0</v>
      </c>
      <c r="K846" s="1" t="str">
        <f t="shared" si="70"/>
        <v>IRG</v>
      </c>
      <c r="L846" s="2" t="str">
        <f t="shared" si="66"/>
        <v>02LNX00110</v>
      </c>
      <c r="M846" s="40" t="str">
        <f>INDEX(CODE!A:B,MATCH(L846,CODE!A:A,0),2)</f>
        <v>NOT USED</v>
      </c>
    </row>
    <row r="847" spans="1:13">
      <c r="A847" s="36">
        <v>201704</v>
      </c>
      <c r="B847" s="37" t="s">
        <v>60</v>
      </c>
      <c r="C847" s="37" t="s">
        <v>195</v>
      </c>
      <c r="D847" s="37" t="s">
        <v>87</v>
      </c>
      <c r="E847" s="37">
        <v>21.27</v>
      </c>
      <c r="G847" s="37">
        <v>0</v>
      </c>
      <c r="H847" s="60">
        <f t="shared" si="67"/>
        <v>21.27</v>
      </c>
      <c r="I847" s="60">
        <f t="shared" si="68"/>
        <v>0</v>
      </c>
      <c r="J847" s="60">
        <f t="shared" si="69"/>
        <v>0</v>
      </c>
      <c r="K847" s="1" t="str">
        <f t="shared" si="70"/>
        <v>IRG</v>
      </c>
      <c r="L847" s="2" t="str">
        <f t="shared" si="66"/>
        <v>02LNX00311</v>
      </c>
      <c r="M847" s="40" t="str">
        <f>INDEX(CODE!A:B,MATCH(L847,CODE!A:A,0),2)</f>
        <v>NOT USED</v>
      </c>
    </row>
    <row r="848" spans="1:13">
      <c r="A848" s="36">
        <v>201704</v>
      </c>
      <c r="B848" s="37" t="s">
        <v>60</v>
      </c>
      <c r="C848" s="37" t="s">
        <v>195</v>
      </c>
      <c r="D848" s="37" t="s">
        <v>88</v>
      </c>
      <c r="E848" s="37">
        <v>2547.5700000000002</v>
      </c>
      <c r="G848" s="37">
        <v>0</v>
      </c>
      <c r="H848" s="60">
        <f t="shared" si="67"/>
        <v>2547.5700000000002</v>
      </c>
      <c r="I848" s="60">
        <f t="shared" si="68"/>
        <v>0</v>
      </c>
      <c r="J848" s="60">
        <f t="shared" si="69"/>
        <v>0</v>
      </c>
      <c r="K848" s="1" t="str">
        <f t="shared" si="70"/>
        <v>IRG</v>
      </c>
      <c r="L848" s="2" t="str">
        <f t="shared" si="66"/>
        <v>02LNX00312</v>
      </c>
      <c r="M848" s="40" t="str">
        <f>INDEX(CODE!A:B,MATCH(L848,CODE!A:A,0),2)</f>
        <v>NOT USED</v>
      </c>
    </row>
    <row r="849" spans="1:13">
      <c r="A849" s="36">
        <v>201704</v>
      </c>
      <c r="B849" s="37" t="s">
        <v>60</v>
      </c>
      <c r="C849" s="37" t="s">
        <v>195</v>
      </c>
      <c r="D849" s="37" t="s">
        <v>45</v>
      </c>
      <c r="E849" s="37">
        <v>1.1399999999999999</v>
      </c>
      <c r="F849" s="37">
        <v>9</v>
      </c>
      <c r="G849" s="37">
        <v>0</v>
      </c>
      <c r="H849" s="60">
        <f t="shared" si="67"/>
        <v>1.1399999999999999</v>
      </c>
      <c r="I849" s="60">
        <f t="shared" si="68"/>
        <v>9</v>
      </c>
      <c r="J849" s="60">
        <f t="shared" si="69"/>
        <v>0</v>
      </c>
      <c r="K849" s="1" t="str">
        <f t="shared" si="70"/>
        <v>IRG</v>
      </c>
      <c r="L849" s="2" t="str">
        <f t="shared" si="66"/>
        <v>02NMT40135</v>
      </c>
      <c r="M849" s="40" t="str">
        <f>INDEX(CODE!A:B,MATCH(L849,CODE!A:A,0),2)</f>
        <v>Separate - APS</v>
      </c>
    </row>
    <row r="850" spans="1:13">
      <c r="A850" s="36">
        <v>201704</v>
      </c>
      <c r="B850" s="37" t="s">
        <v>60</v>
      </c>
      <c r="C850" s="37" t="s">
        <v>195</v>
      </c>
      <c r="D850" s="37" t="s">
        <v>73</v>
      </c>
      <c r="F850" s="37">
        <v>1</v>
      </c>
      <c r="H850" s="60">
        <f t="shared" si="67"/>
        <v>0</v>
      </c>
      <c r="I850" s="60">
        <f t="shared" si="68"/>
        <v>1</v>
      </c>
      <c r="J850" s="60">
        <f t="shared" si="69"/>
        <v>0</v>
      </c>
      <c r="K850" s="1" t="str">
        <f t="shared" si="70"/>
        <v>IRG</v>
      </c>
      <c r="L850" s="2" t="str">
        <f t="shared" si="66"/>
        <v>02NMX40135</v>
      </c>
      <c r="M850" s="40" t="str">
        <f>INDEX(CODE!A:B,MATCH(L850,CODE!A:A,0),2)</f>
        <v>Separate - APS</v>
      </c>
    </row>
    <row r="851" spans="1:13">
      <c r="A851" s="36">
        <v>201704</v>
      </c>
      <c r="B851" s="37" t="s">
        <v>60</v>
      </c>
      <c r="C851" s="37" t="s">
        <v>195</v>
      </c>
      <c r="D851" s="37" t="s">
        <v>95</v>
      </c>
      <c r="E851" s="37">
        <v>196000</v>
      </c>
      <c r="F851" s="37">
        <v>0</v>
      </c>
      <c r="G851" s="37">
        <v>0</v>
      </c>
      <c r="H851" s="60">
        <f t="shared" si="67"/>
        <v>196000</v>
      </c>
      <c r="I851" s="60">
        <f t="shared" si="68"/>
        <v>0</v>
      </c>
      <c r="J851" s="60">
        <f t="shared" si="69"/>
        <v>0</v>
      </c>
      <c r="K851" s="1" t="str">
        <f t="shared" si="70"/>
        <v>IRG</v>
      </c>
      <c r="L851" s="2" t="str">
        <f t="shared" si="66"/>
        <v>301461-IRR</v>
      </c>
      <c r="M851" s="40" t="str">
        <f>INDEX(CODE!A:B,MATCH(L851,CODE!A:A,0),2)</f>
        <v>NOT USED</v>
      </c>
    </row>
    <row r="852" spans="1:13">
      <c r="A852" s="36">
        <v>201704</v>
      </c>
      <c r="B852" s="37" t="s">
        <v>60</v>
      </c>
      <c r="C852" s="37" t="s">
        <v>195</v>
      </c>
      <c r="D852" s="37" t="s">
        <v>96</v>
      </c>
      <c r="E852" s="37">
        <v>4865.13</v>
      </c>
      <c r="F852" s="37">
        <v>0</v>
      </c>
      <c r="G852" s="37">
        <v>0</v>
      </c>
      <c r="H852" s="60">
        <f t="shared" si="67"/>
        <v>4865.13</v>
      </c>
      <c r="I852" s="60">
        <f t="shared" si="68"/>
        <v>0</v>
      </c>
      <c r="J852" s="60">
        <f t="shared" si="69"/>
        <v>0</v>
      </c>
      <c r="K852" s="1" t="str">
        <f t="shared" si="70"/>
        <v>IRG</v>
      </c>
      <c r="L852" s="2" t="str">
        <f t="shared" si="66"/>
        <v>301470-DSM</v>
      </c>
      <c r="M852" s="40" t="str">
        <f>INDEX(CODE!A:B,MATCH(L852,CODE!A:A,0),2)</f>
        <v>NOT USED</v>
      </c>
    </row>
    <row r="853" spans="1:13">
      <c r="A853" s="36">
        <v>201704</v>
      </c>
      <c r="B853" s="37" t="s">
        <v>60</v>
      </c>
      <c r="C853" s="37" t="s">
        <v>195</v>
      </c>
      <c r="D853" s="37" t="s">
        <v>46</v>
      </c>
      <c r="E853" s="37">
        <v>30.68</v>
      </c>
      <c r="G853" s="37">
        <v>0</v>
      </c>
      <c r="H853" s="60">
        <f t="shared" si="67"/>
        <v>30.68</v>
      </c>
      <c r="I853" s="60">
        <f t="shared" si="68"/>
        <v>0</v>
      </c>
      <c r="J853" s="60">
        <f t="shared" si="69"/>
        <v>0</v>
      </c>
      <c r="K853" s="1" t="str">
        <f t="shared" si="70"/>
        <v>IRG</v>
      </c>
      <c r="L853" s="2" t="str">
        <f t="shared" si="66"/>
        <v>301480-BLU</v>
      </c>
      <c r="M853" s="40" t="str">
        <f>INDEX(CODE!A:B,MATCH(L853,CODE!A:A,0),2)</f>
        <v>NOT USED</v>
      </c>
    </row>
    <row r="854" spans="1:13">
      <c r="A854" s="36">
        <v>201704</v>
      </c>
      <c r="B854" s="37" t="s">
        <v>60</v>
      </c>
      <c r="C854" s="37" t="s">
        <v>195</v>
      </c>
      <c r="D854" s="37" t="s">
        <v>97</v>
      </c>
      <c r="F854" s="37">
        <v>0</v>
      </c>
      <c r="H854" s="60">
        <f t="shared" si="67"/>
        <v>0</v>
      </c>
      <c r="I854" s="60">
        <f t="shared" si="68"/>
        <v>0</v>
      </c>
      <c r="J854" s="60">
        <f t="shared" si="69"/>
        <v>0</v>
      </c>
      <c r="K854" s="1" t="str">
        <f t="shared" si="70"/>
        <v>IRG</v>
      </c>
      <c r="L854" s="2" t="str">
        <f t="shared" si="66"/>
        <v>CUSTOMER C</v>
      </c>
      <c r="M854" s="40" t="str">
        <f>INDEX(CODE!A:B,MATCH(L854,CODE!A:A,0),2)</f>
        <v>NOT USED</v>
      </c>
    </row>
    <row r="855" spans="1:13">
      <c r="A855" s="36">
        <v>201704</v>
      </c>
      <c r="B855" s="37" t="s">
        <v>60</v>
      </c>
      <c r="C855" s="37" t="s">
        <v>195</v>
      </c>
      <c r="D855" s="37" t="s">
        <v>92</v>
      </c>
      <c r="E855" s="37">
        <v>-36619.74</v>
      </c>
      <c r="F855" s="37">
        <v>0</v>
      </c>
      <c r="G855" s="37">
        <v>0</v>
      </c>
      <c r="H855" s="60">
        <f t="shared" si="67"/>
        <v>-36619.74</v>
      </c>
      <c r="I855" s="60">
        <f t="shared" si="68"/>
        <v>0</v>
      </c>
      <c r="J855" s="60">
        <f t="shared" si="69"/>
        <v>0</v>
      </c>
      <c r="K855" s="1" t="str">
        <f t="shared" si="70"/>
        <v>IRG</v>
      </c>
      <c r="L855" s="2" t="str">
        <f t="shared" si="66"/>
        <v>REVENUE_AC</v>
      </c>
      <c r="M855" s="40" t="str">
        <f>INDEX(CODE!A:B,MATCH(L855,CODE!A:A,0),2)</f>
        <v>NOT USED</v>
      </c>
    </row>
    <row r="856" spans="1:13">
      <c r="A856" s="36">
        <v>201704</v>
      </c>
      <c r="B856" s="37" t="s">
        <v>60</v>
      </c>
      <c r="C856" s="37" t="s">
        <v>195</v>
      </c>
      <c r="D856" s="37" t="s">
        <v>104</v>
      </c>
      <c r="E856" s="37">
        <v>6418.67</v>
      </c>
      <c r="F856" s="37">
        <v>0</v>
      </c>
      <c r="G856" s="37">
        <v>0</v>
      </c>
      <c r="H856" s="60">
        <f t="shared" si="67"/>
        <v>6418.67</v>
      </c>
      <c r="I856" s="60">
        <f t="shared" si="68"/>
        <v>0</v>
      </c>
      <c r="J856" s="60">
        <f t="shared" si="69"/>
        <v>0</v>
      </c>
      <c r="K856" s="1" t="str">
        <f t="shared" si="70"/>
        <v>IRG</v>
      </c>
      <c r="L856" s="2" t="str">
        <f t="shared" si="66"/>
        <v>REVENUE AD</v>
      </c>
      <c r="M856" s="40" t="str">
        <f>INDEX(CODE!A:B,MATCH(L856,CODE!A:A,0),2)</f>
        <v>NOT USED</v>
      </c>
    </row>
    <row r="857" spans="1:13">
      <c r="A857" s="36">
        <v>201704</v>
      </c>
      <c r="B857" s="37" t="s">
        <v>60</v>
      </c>
      <c r="C857" s="37" t="s">
        <v>196</v>
      </c>
      <c r="D857" s="37" t="s">
        <v>202</v>
      </c>
      <c r="E857" s="37">
        <v>-9000</v>
      </c>
      <c r="F857" s="37">
        <v>0</v>
      </c>
      <c r="G857" s="37">
        <v>-144000</v>
      </c>
      <c r="H857" s="60">
        <f t="shared" si="67"/>
        <v>0</v>
      </c>
      <c r="I857" s="60">
        <f t="shared" si="68"/>
        <v>0</v>
      </c>
      <c r="J857" s="60">
        <f t="shared" si="69"/>
        <v>0</v>
      </c>
      <c r="K857" s="1" t="str">
        <f t="shared" si="70"/>
        <v>IRG</v>
      </c>
      <c r="L857" s="2" t="str">
        <f t="shared" si="66"/>
        <v>IRRIGATION</v>
      </c>
      <c r="M857" s="40" t="str">
        <f>INDEX(CODE!A:B,MATCH(L857,CODE!A:A,0),2)</f>
        <v>NOT USED</v>
      </c>
    </row>
    <row r="858" spans="1:13">
      <c r="A858" s="36">
        <v>201704</v>
      </c>
      <c r="B858" s="37" t="s">
        <v>63</v>
      </c>
      <c r="C858" s="37" t="s">
        <v>195</v>
      </c>
      <c r="D858" s="37" t="s">
        <v>98</v>
      </c>
      <c r="E858" s="37">
        <v>7.57</v>
      </c>
      <c r="G858" s="37">
        <v>0</v>
      </c>
      <c r="H858" s="60">
        <f t="shared" si="67"/>
        <v>7.57</v>
      </c>
      <c r="I858" s="60">
        <f t="shared" si="68"/>
        <v>0</v>
      </c>
      <c r="J858" s="60">
        <f t="shared" si="69"/>
        <v>0</v>
      </c>
      <c r="K858" s="1" t="str">
        <f t="shared" si="70"/>
        <v>PUB</v>
      </c>
      <c r="L858" s="2" t="str">
        <f t="shared" si="66"/>
        <v>02CFR00012</v>
      </c>
      <c r="M858" s="40" t="str">
        <f>INDEX(CODE!A:B,MATCH(L858,CODE!A:A,0),2)</f>
        <v>NOT USED</v>
      </c>
    </row>
    <row r="859" spans="1:13">
      <c r="A859" s="36">
        <v>201704</v>
      </c>
      <c r="B859" s="37" t="s">
        <v>63</v>
      </c>
      <c r="C859" s="37" t="s">
        <v>195</v>
      </c>
      <c r="D859" s="37" t="s">
        <v>64</v>
      </c>
      <c r="E859" s="37">
        <v>2620.3200000000002</v>
      </c>
      <c r="F859" s="37">
        <v>14</v>
      </c>
      <c r="G859" s="37">
        <v>12602</v>
      </c>
      <c r="H859" s="60">
        <f t="shared" si="67"/>
        <v>2620.3200000000002</v>
      </c>
      <c r="I859" s="60">
        <f t="shared" si="68"/>
        <v>14</v>
      </c>
      <c r="J859" s="60">
        <f t="shared" si="69"/>
        <v>12602</v>
      </c>
      <c r="K859" s="1" t="str">
        <f t="shared" si="70"/>
        <v>PUB</v>
      </c>
      <c r="L859" s="2" t="str">
        <f t="shared" si="66"/>
        <v>02COSL0052</v>
      </c>
      <c r="M859" s="40" t="str">
        <f>INDEX(CODE!A:B,MATCH(L859,CODE!A:A,0),2)</f>
        <v>NOT USED</v>
      </c>
    </row>
    <row r="860" spans="1:13">
      <c r="A860" s="36">
        <v>201704</v>
      </c>
      <c r="B860" s="37" t="s">
        <v>63</v>
      </c>
      <c r="C860" s="37" t="s">
        <v>195</v>
      </c>
      <c r="D860" s="37" t="s">
        <v>65</v>
      </c>
      <c r="E860" s="37">
        <v>20634.12</v>
      </c>
      <c r="F860" s="37">
        <v>116</v>
      </c>
      <c r="G860" s="37">
        <v>277744</v>
      </c>
      <c r="H860" s="60">
        <f t="shared" si="67"/>
        <v>20634.12</v>
      </c>
      <c r="I860" s="60">
        <f t="shared" si="68"/>
        <v>116</v>
      </c>
      <c r="J860" s="60">
        <f t="shared" si="69"/>
        <v>277744</v>
      </c>
      <c r="K860" s="1" t="str">
        <f t="shared" si="70"/>
        <v>PUB</v>
      </c>
      <c r="L860" s="2" t="str">
        <f t="shared" si="66"/>
        <v>02CUSL053F</v>
      </c>
      <c r="M860" s="40" t="str">
        <f>INDEX(CODE!A:B,MATCH(L860,CODE!A:A,0),2)</f>
        <v>NOT USED</v>
      </c>
    </row>
    <row r="861" spans="1:13">
      <c r="A861" s="36">
        <v>201704</v>
      </c>
      <c r="B861" s="37" t="s">
        <v>63</v>
      </c>
      <c r="C861" s="37" t="s">
        <v>195</v>
      </c>
      <c r="D861" s="37" t="s">
        <v>66</v>
      </c>
      <c r="E861" s="37">
        <v>5901.6</v>
      </c>
      <c r="F861" s="37">
        <v>105</v>
      </c>
      <c r="G861" s="37">
        <v>80174</v>
      </c>
      <c r="H861" s="60">
        <f t="shared" si="67"/>
        <v>5901.6</v>
      </c>
      <c r="I861" s="60">
        <f t="shared" si="68"/>
        <v>105</v>
      </c>
      <c r="J861" s="60">
        <f t="shared" si="69"/>
        <v>80174</v>
      </c>
      <c r="K861" s="1" t="str">
        <f t="shared" si="70"/>
        <v>PUB</v>
      </c>
      <c r="L861" s="2" t="str">
        <f t="shared" si="66"/>
        <v>02CUSL053M</v>
      </c>
      <c r="M861" s="40" t="str">
        <f>INDEX(CODE!A:B,MATCH(L861,CODE!A:A,0),2)</f>
        <v>NOT USED</v>
      </c>
    </row>
    <row r="862" spans="1:13">
      <c r="A862" s="36">
        <v>201704</v>
      </c>
      <c r="B862" s="37" t="s">
        <v>63</v>
      </c>
      <c r="C862" s="37" t="s">
        <v>195</v>
      </c>
      <c r="D862" s="37" t="s">
        <v>67</v>
      </c>
      <c r="E862" s="37">
        <v>17789.14</v>
      </c>
      <c r="F862" s="37">
        <v>40</v>
      </c>
      <c r="G862" s="37">
        <v>136828</v>
      </c>
      <c r="H862" s="60">
        <f t="shared" si="67"/>
        <v>17789.14</v>
      </c>
      <c r="I862" s="60">
        <f t="shared" si="68"/>
        <v>40</v>
      </c>
      <c r="J862" s="60">
        <f t="shared" si="69"/>
        <v>136828</v>
      </c>
      <c r="K862" s="1" t="str">
        <f t="shared" si="70"/>
        <v>PUB</v>
      </c>
      <c r="L862" s="2" t="str">
        <f t="shared" si="66"/>
        <v>02MVSL0057</v>
      </c>
      <c r="M862" s="40" t="str">
        <f>INDEX(CODE!A:B,MATCH(L862,CODE!A:A,0),2)</f>
        <v>NOT USED</v>
      </c>
    </row>
    <row r="863" spans="1:13">
      <c r="A863" s="36">
        <v>201704</v>
      </c>
      <c r="B863" s="37" t="s">
        <v>63</v>
      </c>
      <c r="C863" s="37" t="s">
        <v>195</v>
      </c>
      <c r="D863" s="37" t="s">
        <v>47</v>
      </c>
      <c r="E863" s="37">
        <v>65824.09</v>
      </c>
      <c r="F863" s="37">
        <v>192</v>
      </c>
      <c r="G863" s="37">
        <v>319404</v>
      </c>
      <c r="H863" s="60">
        <f t="shared" si="67"/>
        <v>65824.09</v>
      </c>
      <c r="I863" s="60">
        <f t="shared" si="68"/>
        <v>192</v>
      </c>
      <c r="J863" s="60">
        <f t="shared" si="69"/>
        <v>319404</v>
      </c>
      <c r="K863" s="1" t="str">
        <f t="shared" si="70"/>
        <v>PUB</v>
      </c>
      <c r="L863" s="2" t="str">
        <f t="shared" si="66"/>
        <v>02SLCO0051</v>
      </c>
      <c r="M863" s="40" t="str">
        <f>INDEX(CODE!A:B,MATCH(L863,CODE!A:A,0),2)</f>
        <v>NOT USED</v>
      </c>
    </row>
    <row r="864" spans="1:13">
      <c r="A864" s="36">
        <v>201704</v>
      </c>
      <c r="B864" s="37" t="s">
        <v>63</v>
      </c>
      <c r="C864" s="37" t="s">
        <v>195</v>
      </c>
      <c r="D864" s="37" t="s">
        <v>99</v>
      </c>
      <c r="E864" s="37">
        <v>2349.85</v>
      </c>
      <c r="F864" s="37">
        <v>0</v>
      </c>
      <c r="G864" s="37">
        <v>0</v>
      </c>
      <c r="H864" s="60">
        <f t="shared" si="67"/>
        <v>2349.85</v>
      </c>
      <c r="I864" s="60">
        <f t="shared" si="68"/>
        <v>0</v>
      </c>
      <c r="J864" s="60">
        <f t="shared" si="69"/>
        <v>0</v>
      </c>
      <c r="K864" s="1" t="str">
        <f t="shared" si="70"/>
        <v>PUB</v>
      </c>
      <c r="L864" s="2" t="str">
        <f t="shared" si="66"/>
        <v>301670-DSM</v>
      </c>
      <c r="M864" s="40" t="str">
        <f>INDEX(CODE!A:B,MATCH(L864,CODE!A:A,0),2)</f>
        <v>NOT USED</v>
      </c>
    </row>
    <row r="865" spans="1:13">
      <c r="A865" s="36">
        <v>201704</v>
      </c>
      <c r="B865" s="37" t="s">
        <v>63</v>
      </c>
      <c r="C865" s="37" t="s">
        <v>195</v>
      </c>
      <c r="D865" s="37" t="s">
        <v>90</v>
      </c>
      <c r="F865" s="37">
        <v>0</v>
      </c>
      <c r="H865" s="60">
        <f t="shared" si="67"/>
        <v>0</v>
      </c>
      <c r="I865" s="60">
        <f t="shared" si="68"/>
        <v>0</v>
      </c>
      <c r="J865" s="60">
        <f t="shared" si="69"/>
        <v>0</v>
      </c>
      <c r="K865" s="1" t="str">
        <f t="shared" si="70"/>
        <v>PUB</v>
      </c>
      <c r="L865" s="2" t="str">
        <f t="shared" si="66"/>
        <v>CUSTOMER C</v>
      </c>
      <c r="M865" s="40" t="str">
        <f>INDEX(CODE!A:B,MATCH(L865,CODE!A:A,0),2)</f>
        <v>NOT USED</v>
      </c>
    </row>
    <row r="866" spans="1:13">
      <c r="A866" s="36">
        <v>201704</v>
      </c>
      <c r="B866" s="37" t="s">
        <v>63</v>
      </c>
      <c r="C866" s="37" t="s">
        <v>195</v>
      </c>
      <c r="D866" s="37" t="s">
        <v>92</v>
      </c>
      <c r="E866" s="37">
        <v>-6085.69</v>
      </c>
      <c r="F866" s="37">
        <v>0</v>
      </c>
      <c r="G866" s="37">
        <v>0</v>
      </c>
      <c r="H866" s="60">
        <f t="shared" si="67"/>
        <v>-6085.69</v>
      </c>
      <c r="I866" s="60">
        <f t="shared" si="68"/>
        <v>0</v>
      </c>
      <c r="J866" s="60">
        <f t="shared" si="69"/>
        <v>0</v>
      </c>
      <c r="K866" s="1" t="str">
        <f t="shared" si="70"/>
        <v>PUB</v>
      </c>
      <c r="L866" s="2" t="str">
        <f t="shared" si="66"/>
        <v>REVENUE_AC</v>
      </c>
      <c r="M866" s="40" t="str">
        <f>INDEX(CODE!A:B,MATCH(L866,CODE!A:A,0),2)</f>
        <v>NOT USED</v>
      </c>
    </row>
    <row r="867" spans="1:13">
      <c r="A867" s="36">
        <v>201704</v>
      </c>
      <c r="B867" s="37" t="s">
        <v>63</v>
      </c>
      <c r="C867" s="37" t="s">
        <v>196</v>
      </c>
      <c r="D867" s="37" t="s">
        <v>197</v>
      </c>
      <c r="E867" s="37">
        <v>23000</v>
      </c>
      <c r="F867" s="37">
        <v>0</v>
      </c>
      <c r="G867" s="37">
        <v>162000</v>
      </c>
      <c r="H867" s="60">
        <f t="shared" si="67"/>
        <v>0</v>
      </c>
      <c r="I867" s="60">
        <f t="shared" si="68"/>
        <v>0</v>
      </c>
      <c r="J867" s="60">
        <f t="shared" si="69"/>
        <v>0</v>
      </c>
      <c r="K867" s="1" t="str">
        <f t="shared" si="70"/>
        <v>PUB</v>
      </c>
      <c r="L867" s="2" t="str">
        <f t="shared" si="66"/>
        <v>UNBILLED R</v>
      </c>
      <c r="M867" s="40" t="str">
        <f>INDEX(CODE!A:B,MATCH(L867,CODE!A:A,0),2)</f>
        <v>NOT USED</v>
      </c>
    </row>
    <row r="868" spans="1:13">
      <c r="A868" s="36">
        <v>201704</v>
      </c>
      <c r="B868" s="37" t="s">
        <v>68</v>
      </c>
      <c r="C868" s="37" t="s">
        <v>186</v>
      </c>
      <c r="D868" s="37" t="s">
        <v>203</v>
      </c>
      <c r="E868" s="37">
        <v>-3114.12</v>
      </c>
      <c r="F868" s="37">
        <v>630</v>
      </c>
      <c r="G868" s="37">
        <v>416886</v>
      </c>
      <c r="H868" s="60">
        <f t="shared" si="67"/>
        <v>0</v>
      </c>
      <c r="I868" s="60">
        <f t="shared" si="68"/>
        <v>0</v>
      </c>
      <c r="J868" s="60">
        <f t="shared" si="69"/>
        <v>0</v>
      </c>
      <c r="K868" s="1" t="str">
        <f t="shared" si="70"/>
        <v>RES</v>
      </c>
      <c r="L868" s="2" t="str">
        <f t="shared" si="66"/>
        <v>02NETMT135</v>
      </c>
      <c r="M868" s="40" t="str">
        <f>INDEX(CODE!A:B,MATCH(L868,CODE!A:A,0),2)</f>
        <v>Separate - Res</v>
      </c>
    </row>
    <row r="869" spans="1:13">
      <c r="A869" s="36">
        <v>201704</v>
      </c>
      <c r="B869" s="37" t="s">
        <v>68</v>
      </c>
      <c r="C869" s="37" t="s">
        <v>186</v>
      </c>
      <c r="D869" s="37" t="s">
        <v>204</v>
      </c>
      <c r="E869" s="37">
        <v>-608.94000000000005</v>
      </c>
      <c r="G869" s="37">
        <v>81256</v>
      </c>
      <c r="H869" s="60">
        <f t="shared" si="67"/>
        <v>0</v>
      </c>
      <c r="I869" s="60">
        <f t="shared" si="68"/>
        <v>0</v>
      </c>
      <c r="J869" s="60">
        <f t="shared" si="69"/>
        <v>0</v>
      </c>
      <c r="K869" s="1" t="str">
        <f t="shared" si="70"/>
        <v>RES</v>
      </c>
      <c r="L869" s="2" t="str">
        <f t="shared" si="66"/>
        <v>02OALTB15R</v>
      </c>
      <c r="M869" s="40" t="str">
        <f>INDEX(CODE!A:B,MATCH(L869,CODE!A:A,0),2)</f>
        <v>NOT USED</v>
      </c>
    </row>
    <row r="870" spans="1:13">
      <c r="A870" s="36">
        <v>201704</v>
      </c>
      <c r="B870" s="37" t="s">
        <v>68</v>
      </c>
      <c r="C870" s="37" t="s">
        <v>186</v>
      </c>
      <c r="D870" s="37" t="s">
        <v>205</v>
      </c>
      <c r="E870" s="37">
        <v>-791081.17</v>
      </c>
      <c r="F870" s="37">
        <v>101163</v>
      </c>
      <c r="G870" s="37">
        <v>105901046</v>
      </c>
      <c r="H870" s="60">
        <f t="shared" si="67"/>
        <v>0</v>
      </c>
      <c r="I870" s="60">
        <f t="shared" si="68"/>
        <v>0</v>
      </c>
      <c r="J870" s="60">
        <f t="shared" si="69"/>
        <v>0</v>
      </c>
      <c r="K870" s="1" t="str">
        <f t="shared" si="70"/>
        <v>RES</v>
      </c>
      <c r="L870" s="2" t="str">
        <f t="shared" si="66"/>
        <v>02RESD0016</v>
      </c>
      <c r="M870" s="40" t="str">
        <f>INDEX(CODE!A:B,MATCH(L870,CODE!A:A,0),2)</f>
        <v>Separate - Res</v>
      </c>
    </row>
    <row r="871" spans="1:13">
      <c r="A871" s="36">
        <v>201704</v>
      </c>
      <c r="B871" s="37" t="s">
        <v>68</v>
      </c>
      <c r="C871" s="37" t="s">
        <v>186</v>
      </c>
      <c r="D871" s="37" t="s">
        <v>206</v>
      </c>
      <c r="E871" s="37">
        <v>-45170.63</v>
      </c>
      <c r="F871" s="37">
        <v>5191</v>
      </c>
      <c r="G871" s="37">
        <v>6046951</v>
      </c>
      <c r="H871" s="60">
        <f t="shared" si="67"/>
        <v>0</v>
      </c>
      <c r="I871" s="60">
        <f t="shared" si="68"/>
        <v>0</v>
      </c>
      <c r="J871" s="60">
        <f t="shared" si="69"/>
        <v>0</v>
      </c>
      <c r="K871" s="1" t="str">
        <f t="shared" si="70"/>
        <v>RES</v>
      </c>
      <c r="L871" s="2" t="str">
        <f t="shared" si="66"/>
        <v>02RESD0017</v>
      </c>
      <c r="M871" s="40" t="str">
        <f>INDEX(CODE!A:B,MATCH(L871,CODE!A:A,0),2)</f>
        <v>Separate - Res</v>
      </c>
    </row>
    <row r="872" spans="1:13">
      <c r="A872" s="36">
        <v>201704</v>
      </c>
      <c r="B872" s="37" t="s">
        <v>68</v>
      </c>
      <c r="C872" s="37" t="s">
        <v>186</v>
      </c>
      <c r="D872" s="37" t="s">
        <v>207</v>
      </c>
      <c r="E872" s="37">
        <v>-1231.1099999999999</v>
      </c>
      <c r="F872" s="37">
        <v>83</v>
      </c>
      <c r="G872" s="37">
        <v>164800</v>
      </c>
      <c r="H872" s="60">
        <f t="shared" si="67"/>
        <v>0</v>
      </c>
      <c r="I872" s="60">
        <f t="shared" si="68"/>
        <v>0</v>
      </c>
      <c r="J872" s="60">
        <f t="shared" si="69"/>
        <v>0</v>
      </c>
      <c r="K872" s="1" t="str">
        <f t="shared" si="70"/>
        <v>RES</v>
      </c>
      <c r="L872" s="2" t="str">
        <f t="shared" si="66"/>
        <v>02RESD0018</v>
      </c>
      <c r="M872" s="40" t="str">
        <f>INDEX(CODE!A:B,MATCH(L872,CODE!A:A,0),2)</f>
        <v>Separate - Res</v>
      </c>
    </row>
    <row r="873" spans="1:13">
      <c r="A873" s="36">
        <v>201704</v>
      </c>
      <c r="B873" s="37" t="s">
        <v>68</v>
      </c>
      <c r="C873" s="37" t="s">
        <v>186</v>
      </c>
      <c r="D873" s="37" t="s">
        <v>208</v>
      </c>
      <c r="E873" s="37">
        <v>-178.97</v>
      </c>
      <c r="F873" s="37">
        <v>15</v>
      </c>
      <c r="G873" s="37">
        <v>23959</v>
      </c>
      <c r="H873" s="60">
        <f t="shared" si="67"/>
        <v>0</v>
      </c>
      <c r="I873" s="60">
        <f t="shared" si="68"/>
        <v>0</v>
      </c>
      <c r="J873" s="60">
        <f t="shared" si="69"/>
        <v>0</v>
      </c>
      <c r="K873" s="1" t="str">
        <f t="shared" si="70"/>
        <v>RES</v>
      </c>
      <c r="L873" s="2" t="str">
        <f t="shared" si="66"/>
        <v>02RESD018X</v>
      </c>
      <c r="M873" s="40" t="str">
        <f>INDEX(CODE!A:B,MATCH(L873,CODE!A:A,0),2)</f>
        <v>Separate - Res</v>
      </c>
    </row>
    <row r="874" spans="1:13">
      <c r="A874" s="36">
        <v>201704</v>
      </c>
      <c r="B874" s="37" t="s">
        <v>68</v>
      </c>
      <c r="C874" s="37" t="s">
        <v>186</v>
      </c>
      <c r="D874" s="37" t="s">
        <v>209</v>
      </c>
      <c r="E874" s="37">
        <v>-10306.44</v>
      </c>
      <c r="F874" s="37">
        <v>3447</v>
      </c>
      <c r="G874" s="37">
        <v>1379732</v>
      </c>
      <c r="H874" s="60">
        <f t="shared" si="67"/>
        <v>0</v>
      </c>
      <c r="I874" s="60">
        <f t="shared" si="68"/>
        <v>0</v>
      </c>
      <c r="J874" s="60">
        <f t="shared" si="69"/>
        <v>0</v>
      </c>
      <c r="K874" s="1" t="str">
        <f t="shared" si="70"/>
        <v>RES</v>
      </c>
      <c r="L874" s="2" t="str">
        <f t="shared" si="66"/>
        <v>02RGNSB024</v>
      </c>
      <c r="M874" s="40" t="str">
        <f>INDEX(CODE!A:B,MATCH(L874,CODE!A:A,0),2)</f>
        <v>Separate - Small GS</v>
      </c>
    </row>
    <row r="875" spans="1:13">
      <c r="A875" s="36">
        <v>201704</v>
      </c>
      <c r="B875" s="37" t="s">
        <v>68</v>
      </c>
      <c r="C875" s="37" t="s">
        <v>186</v>
      </c>
      <c r="D875" s="37" t="s">
        <v>213</v>
      </c>
      <c r="E875" s="37">
        <v>-800.04</v>
      </c>
      <c r="F875" s="37">
        <v>1</v>
      </c>
      <c r="G875" s="37">
        <v>107100</v>
      </c>
      <c r="H875" s="60">
        <f t="shared" si="67"/>
        <v>0</v>
      </c>
      <c r="I875" s="60">
        <f t="shared" si="68"/>
        <v>0</v>
      </c>
      <c r="J875" s="60">
        <f t="shared" si="69"/>
        <v>0</v>
      </c>
      <c r="K875" s="1" t="str">
        <f t="shared" si="70"/>
        <v>RES</v>
      </c>
      <c r="L875" s="2" t="str">
        <f t="shared" si="66"/>
        <v>02RGNSB036</v>
      </c>
      <c r="M875" s="40" t="str">
        <f>INDEX(CODE!A:B,MATCH(L875,CODE!A:A,0),2)</f>
        <v>Separate - Large GS</v>
      </c>
    </row>
    <row r="876" spans="1:13">
      <c r="A876" s="36">
        <v>201704</v>
      </c>
      <c r="B876" s="37" t="s">
        <v>68</v>
      </c>
      <c r="C876" s="37" t="s">
        <v>186</v>
      </c>
      <c r="D876" s="37" t="s">
        <v>212</v>
      </c>
      <c r="E876" s="37">
        <v>-5.4</v>
      </c>
      <c r="F876" s="37">
        <v>5</v>
      </c>
      <c r="G876" s="37">
        <v>723</v>
      </c>
      <c r="H876" s="60">
        <f t="shared" si="67"/>
        <v>0</v>
      </c>
      <c r="I876" s="60">
        <f t="shared" si="68"/>
        <v>0</v>
      </c>
      <c r="J876" s="60">
        <f t="shared" si="69"/>
        <v>0</v>
      </c>
      <c r="K876" s="1" t="str">
        <f t="shared" si="70"/>
        <v>RES</v>
      </c>
      <c r="L876" s="2" t="str">
        <f t="shared" si="66"/>
        <v>02RNM24135</v>
      </c>
      <c r="M876" s="40" t="str">
        <f>INDEX(CODE!A:B,MATCH(L876,CODE!A:A,0),2)</f>
        <v>Separate - Small GS</v>
      </c>
    </row>
    <row r="877" spans="1:13">
      <c r="A877" s="36">
        <v>201704</v>
      </c>
      <c r="B877" s="37" t="s">
        <v>68</v>
      </c>
      <c r="C877" s="37" t="s">
        <v>186</v>
      </c>
      <c r="D877" s="37" t="s">
        <v>193</v>
      </c>
      <c r="E877" s="37">
        <v>-20371.810000000001</v>
      </c>
      <c r="F877" s="37">
        <v>0</v>
      </c>
      <c r="G877" s="37">
        <v>0</v>
      </c>
      <c r="H877" s="60">
        <f t="shared" si="67"/>
        <v>0</v>
      </c>
      <c r="I877" s="60">
        <f t="shared" si="68"/>
        <v>0</v>
      </c>
      <c r="J877" s="60">
        <f t="shared" si="69"/>
        <v>0</v>
      </c>
      <c r="K877" s="1" t="str">
        <f t="shared" si="70"/>
        <v>RES</v>
      </c>
      <c r="L877" s="2" t="str">
        <f t="shared" si="66"/>
        <v>BPA BALANC</v>
      </c>
      <c r="M877" s="40" t="str">
        <f>INDEX(CODE!A:B,MATCH(L877,CODE!A:A,0),2)</f>
        <v>NOT USED</v>
      </c>
    </row>
    <row r="878" spans="1:13">
      <c r="A878" s="36">
        <v>201704</v>
      </c>
      <c r="B878" s="37" t="s">
        <v>68</v>
      </c>
      <c r="C878" s="37" t="s">
        <v>186</v>
      </c>
      <c r="D878" s="37" t="s">
        <v>194</v>
      </c>
      <c r="F878" s="37">
        <v>0</v>
      </c>
      <c r="H878" s="60">
        <f t="shared" si="67"/>
        <v>0</v>
      </c>
      <c r="I878" s="60">
        <f t="shared" si="68"/>
        <v>0</v>
      </c>
      <c r="J878" s="60">
        <f t="shared" si="69"/>
        <v>0</v>
      </c>
      <c r="K878" s="1" t="str">
        <f t="shared" si="70"/>
        <v>RES</v>
      </c>
      <c r="L878" s="2" t="str">
        <f t="shared" si="66"/>
        <v>CUSTOMER C</v>
      </c>
      <c r="M878" s="40" t="str">
        <f>INDEX(CODE!A:B,MATCH(L878,CODE!A:A,0),2)</f>
        <v>NOT USED</v>
      </c>
    </row>
    <row r="879" spans="1:13">
      <c r="A879" s="36">
        <v>201704</v>
      </c>
      <c r="B879" s="37" t="s">
        <v>68</v>
      </c>
      <c r="C879" s="37" t="s">
        <v>195</v>
      </c>
      <c r="D879" s="37" t="s">
        <v>82</v>
      </c>
      <c r="E879" s="37">
        <v>152.22999999999999</v>
      </c>
      <c r="G879" s="37">
        <v>0</v>
      </c>
      <c r="H879" s="60">
        <f t="shared" si="67"/>
        <v>152.22999999999999</v>
      </c>
      <c r="I879" s="60">
        <f t="shared" si="68"/>
        <v>0</v>
      </c>
      <c r="J879" s="60">
        <f t="shared" si="69"/>
        <v>0</v>
      </c>
      <c r="K879" s="1" t="str">
        <f t="shared" si="70"/>
        <v>RES</v>
      </c>
      <c r="L879" s="2" t="str">
        <f t="shared" si="66"/>
        <v>02LNX00109</v>
      </c>
      <c r="M879" s="40" t="str">
        <f>INDEX(CODE!A:B,MATCH(L879,CODE!A:A,0),2)</f>
        <v>NOT USED</v>
      </c>
    </row>
    <row r="880" spans="1:13">
      <c r="A880" s="36">
        <v>201704</v>
      </c>
      <c r="B880" s="37" t="s">
        <v>68</v>
      </c>
      <c r="C880" s="37" t="s">
        <v>195</v>
      </c>
      <c r="D880" s="37" t="s">
        <v>48</v>
      </c>
      <c r="E880" s="37">
        <v>40712.75</v>
      </c>
      <c r="F880" s="37">
        <v>630</v>
      </c>
      <c r="G880" s="37">
        <v>426973</v>
      </c>
      <c r="H880" s="60">
        <f t="shared" si="67"/>
        <v>40712.75</v>
      </c>
      <c r="I880" s="60">
        <f t="shared" si="68"/>
        <v>630</v>
      </c>
      <c r="J880" s="60">
        <f t="shared" si="69"/>
        <v>426973</v>
      </c>
      <c r="K880" s="1" t="str">
        <f t="shared" si="70"/>
        <v>RES</v>
      </c>
      <c r="L880" s="2" t="str">
        <f t="shared" si="66"/>
        <v>02NETMT135</v>
      </c>
      <c r="M880" s="40" t="str">
        <f>INDEX(CODE!A:B,MATCH(L880,CODE!A:A,0),2)</f>
        <v>Separate - Res</v>
      </c>
    </row>
    <row r="881" spans="1:13">
      <c r="A881" s="36">
        <v>201704</v>
      </c>
      <c r="B881" s="37" t="s">
        <v>68</v>
      </c>
      <c r="C881" s="37" t="s">
        <v>195</v>
      </c>
      <c r="D881" s="37" t="s">
        <v>49</v>
      </c>
      <c r="E881" s="37">
        <v>12564.27</v>
      </c>
      <c r="F881" s="37">
        <v>1079</v>
      </c>
      <c r="G881" s="37">
        <v>81256</v>
      </c>
      <c r="H881" s="60">
        <f t="shared" si="67"/>
        <v>12564.27</v>
      </c>
      <c r="I881" s="60">
        <f t="shared" si="68"/>
        <v>1079</v>
      </c>
      <c r="J881" s="60">
        <f t="shared" si="69"/>
        <v>81256</v>
      </c>
      <c r="K881" s="1" t="str">
        <f t="shared" si="70"/>
        <v>RES</v>
      </c>
      <c r="L881" s="2" t="str">
        <f t="shared" si="66"/>
        <v>02OALTB15R</v>
      </c>
      <c r="M881" s="40" t="str">
        <f>INDEX(CODE!A:B,MATCH(L881,CODE!A:A,0),2)</f>
        <v>NOT USED</v>
      </c>
    </row>
    <row r="882" spans="1:13">
      <c r="A882" s="36">
        <v>201704</v>
      </c>
      <c r="B882" s="37" t="s">
        <v>68</v>
      </c>
      <c r="C882" s="37" t="s">
        <v>195</v>
      </c>
      <c r="D882" s="37" t="s">
        <v>69</v>
      </c>
      <c r="E882" s="37">
        <v>10040485.800000001</v>
      </c>
      <c r="F882" s="37">
        <v>101163</v>
      </c>
      <c r="G882" s="37">
        <v>105955279</v>
      </c>
      <c r="H882" s="60">
        <f t="shared" si="67"/>
        <v>10040485.800000001</v>
      </c>
      <c r="I882" s="60">
        <f t="shared" si="68"/>
        <v>101163</v>
      </c>
      <c r="J882" s="60">
        <f t="shared" si="69"/>
        <v>105955279</v>
      </c>
      <c r="K882" s="1" t="str">
        <f t="shared" si="70"/>
        <v>RES</v>
      </c>
      <c r="L882" s="2" t="str">
        <f t="shared" si="66"/>
        <v>02RESD0016</v>
      </c>
      <c r="M882" s="40" t="str">
        <f>INDEX(CODE!A:B,MATCH(L882,CODE!A:A,0),2)</f>
        <v>Separate - Res</v>
      </c>
    </row>
    <row r="883" spans="1:13">
      <c r="A883" s="36">
        <v>201704</v>
      </c>
      <c r="B883" s="37" t="s">
        <v>68</v>
      </c>
      <c r="C883" s="37" t="s">
        <v>195</v>
      </c>
      <c r="D883" s="37" t="s">
        <v>70</v>
      </c>
      <c r="E883" s="37">
        <v>573464.22</v>
      </c>
      <c r="F883" s="37">
        <v>5191</v>
      </c>
      <c r="G883" s="37">
        <v>6046951</v>
      </c>
      <c r="H883" s="60">
        <f t="shared" si="67"/>
        <v>573464.22</v>
      </c>
      <c r="I883" s="60">
        <f t="shared" si="68"/>
        <v>5191</v>
      </c>
      <c r="J883" s="60">
        <f t="shared" si="69"/>
        <v>6046951</v>
      </c>
      <c r="K883" s="1" t="str">
        <f t="shared" si="70"/>
        <v>RES</v>
      </c>
      <c r="L883" s="2" t="str">
        <f t="shared" si="66"/>
        <v>02RESD0017</v>
      </c>
      <c r="M883" s="40" t="str">
        <f>INDEX(CODE!A:B,MATCH(L883,CODE!A:A,0),2)</f>
        <v>Separate - Res</v>
      </c>
    </row>
    <row r="884" spans="1:13">
      <c r="A884" s="36">
        <v>201704</v>
      </c>
      <c r="B884" s="37" t="s">
        <v>68</v>
      </c>
      <c r="C884" s="37" t="s">
        <v>195</v>
      </c>
      <c r="D884" s="37" t="s">
        <v>71</v>
      </c>
      <c r="E884" s="37">
        <v>17293.62</v>
      </c>
      <c r="F884" s="37">
        <v>83</v>
      </c>
      <c r="G884" s="37">
        <v>164800</v>
      </c>
      <c r="H884" s="60">
        <f t="shared" si="67"/>
        <v>17293.62</v>
      </c>
      <c r="I884" s="60">
        <f t="shared" si="68"/>
        <v>83</v>
      </c>
      <c r="J884" s="60">
        <f t="shared" si="69"/>
        <v>164800</v>
      </c>
      <c r="K884" s="1" t="str">
        <f t="shared" si="70"/>
        <v>RES</v>
      </c>
      <c r="L884" s="2" t="str">
        <f t="shared" si="66"/>
        <v>02RESD0018</v>
      </c>
      <c r="M884" s="40" t="str">
        <f>INDEX(CODE!A:B,MATCH(L884,CODE!A:A,0),2)</f>
        <v>Separate - Res</v>
      </c>
    </row>
    <row r="885" spans="1:13">
      <c r="A885" s="36">
        <v>201704</v>
      </c>
      <c r="B885" s="37" t="s">
        <v>68</v>
      </c>
      <c r="C885" s="37" t="s">
        <v>195</v>
      </c>
      <c r="D885" s="37" t="s">
        <v>72</v>
      </c>
      <c r="E885" s="37">
        <v>2423.9499999999998</v>
      </c>
      <c r="F885" s="37">
        <v>15</v>
      </c>
      <c r="G885" s="37">
        <v>23959</v>
      </c>
      <c r="H885" s="60">
        <f t="shared" si="67"/>
        <v>2423.9499999999998</v>
      </c>
      <c r="I885" s="60">
        <f t="shared" si="68"/>
        <v>15</v>
      </c>
      <c r="J885" s="60">
        <f t="shared" si="69"/>
        <v>23959</v>
      </c>
      <c r="K885" s="1" t="str">
        <f t="shared" si="70"/>
        <v>RES</v>
      </c>
      <c r="L885" s="2" t="str">
        <f t="shared" si="66"/>
        <v>02RESD018X</v>
      </c>
      <c r="M885" s="40" t="str">
        <f>INDEX(CODE!A:B,MATCH(L885,CODE!A:A,0),2)</f>
        <v>Separate - Res</v>
      </c>
    </row>
    <row r="886" spans="1:13">
      <c r="A886" s="36">
        <v>201704</v>
      </c>
      <c r="B886" s="37" t="s">
        <v>68</v>
      </c>
      <c r="C886" s="37" t="s">
        <v>195</v>
      </c>
      <c r="D886" s="37" t="s">
        <v>50</v>
      </c>
      <c r="E886" s="37">
        <v>181623.52</v>
      </c>
      <c r="F886" s="37">
        <v>3447</v>
      </c>
      <c r="G886" s="37">
        <v>1439744</v>
      </c>
      <c r="H886" s="60">
        <f t="shared" si="67"/>
        <v>181623.52</v>
      </c>
      <c r="I886" s="60">
        <f t="shared" si="68"/>
        <v>3447</v>
      </c>
      <c r="J886" s="60">
        <f t="shared" si="69"/>
        <v>1439744</v>
      </c>
      <c r="K886" s="1" t="str">
        <f t="shared" si="70"/>
        <v>RES</v>
      </c>
      <c r="L886" s="2" t="str">
        <f t="shared" si="66"/>
        <v>02RGNSB024</v>
      </c>
      <c r="M886" s="40" t="str">
        <f>INDEX(CODE!A:B,MATCH(L886,CODE!A:A,0),2)</f>
        <v>Separate - Small GS</v>
      </c>
    </row>
    <row r="887" spans="1:13">
      <c r="A887" s="36">
        <v>201704</v>
      </c>
      <c r="B887" s="37" t="s">
        <v>68</v>
      </c>
      <c r="C887" s="37" t="s">
        <v>195</v>
      </c>
      <c r="D887" s="37" t="s">
        <v>74</v>
      </c>
      <c r="E887" s="37">
        <v>10929.85</v>
      </c>
      <c r="F887" s="37">
        <v>2</v>
      </c>
      <c r="G887" s="37">
        <v>137980</v>
      </c>
      <c r="H887" s="60">
        <f t="shared" si="67"/>
        <v>10929.85</v>
      </c>
      <c r="I887" s="60">
        <f t="shared" si="68"/>
        <v>2</v>
      </c>
      <c r="J887" s="60">
        <f t="shared" si="69"/>
        <v>137980</v>
      </c>
      <c r="K887" s="1" t="str">
        <f t="shared" si="70"/>
        <v>RES</v>
      </c>
      <c r="L887" s="2" t="str">
        <f t="shared" si="66"/>
        <v>02RGNSB036</v>
      </c>
      <c r="M887" s="40" t="str">
        <f>INDEX(CODE!A:B,MATCH(L887,CODE!A:A,0),2)</f>
        <v>Separate - Large GS</v>
      </c>
    </row>
    <row r="888" spans="1:13">
      <c r="A888" s="36">
        <v>201704</v>
      </c>
      <c r="B888" s="37" t="s">
        <v>68</v>
      </c>
      <c r="C888" s="37" t="s">
        <v>195</v>
      </c>
      <c r="D888" s="37" t="s">
        <v>75</v>
      </c>
      <c r="E888" s="37">
        <v>128.16999999999999</v>
      </c>
      <c r="F888" s="37">
        <v>5</v>
      </c>
      <c r="G888" s="37">
        <v>723</v>
      </c>
      <c r="H888" s="60">
        <f t="shared" si="67"/>
        <v>128.16999999999999</v>
      </c>
      <c r="I888" s="60">
        <f t="shared" si="68"/>
        <v>5</v>
      </c>
      <c r="J888" s="60">
        <f t="shared" si="69"/>
        <v>723</v>
      </c>
      <c r="K888" s="1" t="str">
        <f t="shared" si="70"/>
        <v>RES</v>
      </c>
      <c r="L888" s="2" t="str">
        <f t="shared" si="66"/>
        <v>02RNM24135</v>
      </c>
      <c r="M888" s="40" t="str">
        <f>INDEX(CODE!A:B,MATCH(L888,CODE!A:A,0),2)</f>
        <v>Separate - Small GS</v>
      </c>
    </row>
    <row r="889" spans="1:13">
      <c r="A889" s="36">
        <v>201704</v>
      </c>
      <c r="B889" s="37" t="s">
        <v>68</v>
      </c>
      <c r="C889" s="37" t="s">
        <v>195</v>
      </c>
      <c r="D889" s="37" t="s">
        <v>101</v>
      </c>
      <c r="E889" s="37">
        <v>468253.54</v>
      </c>
      <c r="F889" s="37">
        <v>0</v>
      </c>
      <c r="G889" s="37">
        <v>0</v>
      </c>
      <c r="H889" s="60">
        <f t="shared" si="67"/>
        <v>468253.54</v>
      </c>
      <c r="I889" s="60">
        <f t="shared" si="68"/>
        <v>0</v>
      </c>
      <c r="J889" s="60">
        <f t="shared" si="69"/>
        <v>0</v>
      </c>
      <c r="K889" s="1" t="str">
        <f t="shared" si="70"/>
        <v>RES</v>
      </c>
      <c r="L889" s="2" t="str">
        <f t="shared" si="66"/>
        <v>301170-DSM</v>
      </c>
      <c r="M889" s="40" t="str">
        <f>INDEX(CODE!A:B,MATCH(L889,CODE!A:A,0),2)</f>
        <v>NOT USED</v>
      </c>
    </row>
    <row r="890" spans="1:13">
      <c r="A890" s="36">
        <v>201704</v>
      </c>
      <c r="B890" s="37" t="s">
        <v>68</v>
      </c>
      <c r="C890" s="37" t="s">
        <v>195</v>
      </c>
      <c r="D890" s="37" t="s">
        <v>102</v>
      </c>
      <c r="E890" s="37">
        <v>4633.1000000000004</v>
      </c>
      <c r="F890" s="37">
        <v>0</v>
      </c>
      <c r="G890" s="37">
        <v>0</v>
      </c>
      <c r="H890" s="60">
        <f t="shared" si="67"/>
        <v>4633.1000000000004</v>
      </c>
      <c r="I890" s="60">
        <f t="shared" si="68"/>
        <v>0</v>
      </c>
      <c r="J890" s="60">
        <f t="shared" si="69"/>
        <v>0</v>
      </c>
      <c r="K890" s="1" t="str">
        <f t="shared" si="70"/>
        <v>RES</v>
      </c>
      <c r="L890" s="2" t="str">
        <f t="shared" si="66"/>
        <v>301180-BLU</v>
      </c>
      <c r="M890" s="40" t="str">
        <f>INDEX(CODE!A:B,MATCH(L890,CODE!A:A,0),2)</f>
        <v>NOT USED</v>
      </c>
    </row>
    <row r="891" spans="1:13">
      <c r="A891" s="36">
        <v>201704</v>
      </c>
      <c r="B891" s="37" t="s">
        <v>68</v>
      </c>
      <c r="C891" s="37" t="s">
        <v>195</v>
      </c>
      <c r="D891" s="37" t="s">
        <v>90</v>
      </c>
      <c r="F891" s="37">
        <v>0</v>
      </c>
      <c r="H891" s="60">
        <f t="shared" si="67"/>
        <v>0</v>
      </c>
      <c r="I891" s="60">
        <f t="shared" si="68"/>
        <v>0</v>
      </c>
      <c r="J891" s="60">
        <f t="shared" si="69"/>
        <v>0</v>
      </c>
      <c r="K891" s="1" t="str">
        <f t="shared" si="70"/>
        <v>RES</v>
      </c>
      <c r="L891" s="2" t="str">
        <f t="shared" si="66"/>
        <v>CUSTOMER C</v>
      </c>
      <c r="M891" s="40" t="str">
        <f>INDEX(CODE!A:B,MATCH(L891,CODE!A:A,0),2)</f>
        <v>NOT USED</v>
      </c>
    </row>
    <row r="892" spans="1:13">
      <c r="A892" s="36">
        <v>201704</v>
      </c>
      <c r="B892" s="37" t="s">
        <v>68</v>
      </c>
      <c r="C892" s="37" t="s">
        <v>195</v>
      </c>
      <c r="D892" s="37" t="s">
        <v>92</v>
      </c>
      <c r="E892" s="37">
        <v>-886667.21</v>
      </c>
      <c r="F892" s="37">
        <v>0</v>
      </c>
      <c r="G892" s="37">
        <v>0</v>
      </c>
      <c r="H892" s="60">
        <f t="shared" si="67"/>
        <v>-886667.21</v>
      </c>
      <c r="I892" s="60">
        <f t="shared" si="68"/>
        <v>0</v>
      </c>
      <c r="J892" s="60">
        <f t="shared" si="69"/>
        <v>0</v>
      </c>
      <c r="K892" s="1" t="str">
        <f t="shared" si="70"/>
        <v>RES</v>
      </c>
      <c r="L892" s="2" t="str">
        <f t="shared" si="66"/>
        <v>REVENUE_AC</v>
      </c>
      <c r="M892" s="40" t="str">
        <f>INDEX(CODE!A:B,MATCH(L892,CODE!A:A,0),2)</f>
        <v>NOT USED</v>
      </c>
    </row>
    <row r="893" spans="1:13">
      <c r="A893" s="36">
        <v>201704</v>
      </c>
      <c r="B893" s="37" t="s">
        <v>68</v>
      </c>
      <c r="C893" s="37" t="s">
        <v>195</v>
      </c>
      <c r="D893" s="37" t="s">
        <v>104</v>
      </c>
      <c r="E893" s="37">
        <v>68402.16</v>
      </c>
      <c r="F893" s="37">
        <v>0</v>
      </c>
      <c r="G893" s="37">
        <v>0</v>
      </c>
      <c r="H893" s="60">
        <f t="shared" si="67"/>
        <v>68402.16</v>
      </c>
      <c r="I893" s="60">
        <f t="shared" si="68"/>
        <v>0</v>
      </c>
      <c r="J893" s="60">
        <f t="shared" si="69"/>
        <v>0</v>
      </c>
      <c r="K893" s="1" t="str">
        <f t="shared" si="70"/>
        <v>RES</v>
      </c>
      <c r="L893" s="2" t="str">
        <f t="shared" si="66"/>
        <v>REVENUE AD</v>
      </c>
      <c r="M893" s="40" t="str">
        <f>INDEX(CODE!A:B,MATCH(L893,CODE!A:A,0),2)</f>
        <v>NOT USED</v>
      </c>
    </row>
    <row r="894" spans="1:13">
      <c r="A894" s="36">
        <v>201704</v>
      </c>
      <c r="B894" s="37" t="s">
        <v>68</v>
      </c>
      <c r="C894" s="37" t="s">
        <v>196</v>
      </c>
      <c r="D894" s="37" t="s">
        <v>210</v>
      </c>
      <c r="E894" s="37">
        <v>1000</v>
      </c>
      <c r="F894" s="37">
        <v>0</v>
      </c>
      <c r="G894" s="37">
        <v>0</v>
      </c>
      <c r="H894" s="60">
        <f t="shared" si="67"/>
        <v>0</v>
      </c>
      <c r="I894" s="60">
        <f t="shared" si="68"/>
        <v>0</v>
      </c>
      <c r="J894" s="60">
        <f t="shared" si="69"/>
        <v>0</v>
      </c>
      <c r="K894" s="1" t="str">
        <f t="shared" si="70"/>
        <v>RES</v>
      </c>
      <c r="L894" s="2" t="str">
        <f t="shared" si="66"/>
        <v>301119 - U</v>
      </c>
      <c r="M894" s="40" t="str">
        <f>INDEX(CODE!A:B,MATCH(L894,CODE!A:A,0),2)</f>
        <v>NOT USED</v>
      </c>
    </row>
    <row r="895" spans="1:13">
      <c r="A895" s="36">
        <v>201704</v>
      </c>
      <c r="B895" s="37" t="s">
        <v>68</v>
      </c>
      <c r="C895" s="37" t="s">
        <v>196</v>
      </c>
      <c r="D895" s="37" t="s">
        <v>197</v>
      </c>
      <c r="E895" s="37">
        <v>-597000</v>
      </c>
      <c r="F895" s="37">
        <v>0</v>
      </c>
      <c r="G895" s="37">
        <v>-3092000</v>
      </c>
      <c r="H895" s="60">
        <f t="shared" si="67"/>
        <v>0</v>
      </c>
      <c r="I895" s="60">
        <f t="shared" si="68"/>
        <v>0</v>
      </c>
      <c r="J895" s="60">
        <f t="shared" si="69"/>
        <v>0</v>
      </c>
      <c r="K895" s="1" t="str">
        <f t="shared" si="70"/>
        <v>RES</v>
      </c>
      <c r="L895" s="2" t="str">
        <f t="shared" si="66"/>
        <v>UNBILLED R</v>
      </c>
      <c r="M895" s="40" t="str">
        <f>INDEX(CODE!A:B,MATCH(L895,CODE!A:A,0),2)</f>
        <v>NOT USED</v>
      </c>
    </row>
    <row r="896" spans="1:13">
      <c r="A896" s="36">
        <v>201705</v>
      </c>
      <c r="B896" s="37" t="s">
        <v>51</v>
      </c>
      <c r="C896" s="37" t="s">
        <v>186</v>
      </c>
      <c r="D896" s="37" t="s">
        <v>187</v>
      </c>
      <c r="E896" s="37">
        <v>-13322.65</v>
      </c>
      <c r="F896" s="37">
        <v>1476</v>
      </c>
      <c r="G896" s="37">
        <v>1783487</v>
      </c>
      <c r="H896" s="60">
        <f t="shared" si="67"/>
        <v>0</v>
      </c>
      <c r="I896" s="60">
        <f t="shared" si="68"/>
        <v>0</v>
      </c>
      <c r="J896" s="60">
        <f t="shared" si="69"/>
        <v>0</v>
      </c>
      <c r="K896" s="1" t="str">
        <f t="shared" si="70"/>
        <v>COM</v>
      </c>
      <c r="L896" s="2" t="str">
        <f t="shared" si="66"/>
        <v>02GNSB0024</v>
      </c>
      <c r="M896" s="40" t="str">
        <f>INDEX(CODE!A:B,MATCH(L896,CODE!A:A,0),2)</f>
        <v>Separate - Small GS</v>
      </c>
    </row>
    <row r="897" spans="1:13">
      <c r="A897" s="36">
        <v>201705</v>
      </c>
      <c r="B897" s="37" t="s">
        <v>51</v>
      </c>
      <c r="C897" s="37" t="s">
        <v>186</v>
      </c>
      <c r="D897" s="37" t="s">
        <v>188</v>
      </c>
      <c r="E897" s="37">
        <v>-0.54</v>
      </c>
      <c r="F897" s="37">
        <v>1</v>
      </c>
      <c r="G897" s="37">
        <v>72</v>
      </c>
      <c r="H897" s="60">
        <f t="shared" si="67"/>
        <v>0</v>
      </c>
      <c r="I897" s="60">
        <f t="shared" si="68"/>
        <v>0</v>
      </c>
      <c r="J897" s="60">
        <f t="shared" si="69"/>
        <v>0</v>
      </c>
      <c r="K897" s="1" t="str">
        <f t="shared" si="70"/>
        <v>COM</v>
      </c>
      <c r="L897" s="2" t="str">
        <f t="shared" si="66"/>
        <v>02GNSB024F</v>
      </c>
      <c r="M897" s="40" t="str">
        <f>INDEX(CODE!A:B,MATCH(L897,CODE!A:A,0),2)</f>
        <v>Separate - Small GS</v>
      </c>
    </row>
    <row r="898" spans="1:13">
      <c r="A898" s="36">
        <v>201705</v>
      </c>
      <c r="B898" s="37" t="s">
        <v>51</v>
      </c>
      <c r="C898" s="37" t="s">
        <v>186</v>
      </c>
      <c r="D898" s="37" t="s">
        <v>189</v>
      </c>
      <c r="E898" s="37">
        <v>-343.73</v>
      </c>
      <c r="F898" s="37">
        <v>78</v>
      </c>
      <c r="G898" s="37">
        <v>46018</v>
      </c>
      <c r="H898" s="60">
        <f t="shared" si="67"/>
        <v>0</v>
      </c>
      <c r="I898" s="60">
        <f t="shared" si="68"/>
        <v>0</v>
      </c>
      <c r="J898" s="60">
        <f t="shared" si="69"/>
        <v>0</v>
      </c>
      <c r="K898" s="1" t="str">
        <f t="shared" si="70"/>
        <v>COM</v>
      </c>
      <c r="L898" s="2" t="str">
        <f t="shared" ref="L898:L961" si="71">LEFT(D898,10)</f>
        <v>02GNSB24FP</v>
      </c>
      <c r="M898" s="40" t="str">
        <f>INDEX(CODE!A:B,MATCH(L898,CODE!A:A,0),2)</f>
        <v>Separate - Small GS</v>
      </c>
    </row>
    <row r="899" spans="1:13">
      <c r="A899" s="36">
        <v>201705</v>
      </c>
      <c r="B899" s="37" t="s">
        <v>51</v>
      </c>
      <c r="C899" s="37" t="s">
        <v>186</v>
      </c>
      <c r="D899" s="37" t="s">
        <v>190</v>
      </c>
      <c r="E899" s="37">
        <v>-33806.44</v>
      </c>
      <c r="F899" s="37">
        <v>108</v>
      </c>
      <c r="G899" s="37">
        <v>4525626</v>
      </c>
      <c r="H899" s="60">
        <f t="shared" ref="H899:H962" si="72">IF($C899="R",E899,0)</f>
        <v>0</v>
      </c>
      <c r="I899" s="60">
        <f t="shared" ref="I899:I962" si="73">IF($C899="R",F899,0)</f>
        <v>0</v>
      </c>
      <c r="J899" s="60">
        <f t="shared" ref="J899:J962" si="74">IF($C899="R",G899,0)</f>
        <v>0</v>
      </c>
      <c r="K899" s="1" t="str">
        <f t="shared" ref="K899:K962" si="75">IF(LEFT(B899,3)="IRR","IRG",LEFT(B899,3))</f>
        <v>COM</v>
      </c>
      <c r="L899" s="2" t="str">
        <f t="shared" si="71"/>
        <v>02LGSB0036</v>
      </c>
      <c r="M899" s="40" t="str">
        <f>INDEX(CODE!A:B,MATCH(L899,CODE!A:A,0),2)</f>
        <v>Separate - Large GS</v>
      </c>
    </row>
    <row r="900" spans="1:13">
      <c r="A900" s="36">
        <v>201705</v>
      </c>
      <c r="B900" s="37" t="s">
        <v>51</v>
      </c>
      <c r="C900" s="37" t="s">
        <v>186</v>
      </c>
      <c r="D900" s="37" t="s">
        <v>191</v>
      </c>
      <c r="E900" s="37">
        <v>-120.9</v>
      </c>
      <c r="F900" s="37">
        <v>22</v>
      </c>
      <c r="G900" s="37">
        <v>16185</v>
      </c>
      <c r="H900" s="60">
        <f t="shared" si="72"/>
        <v>0</v>
      </c>
      <c r="I900" s="60">
        <f t="shared" si="73"/>
        <v>0</v>
      </c>
      <c r="J900" s="60">
        <f t="shared" si="74"/>
        <v>0</v>
      </c>
      <c r="K900" s="1" t="str">
        <f t="shared" si="75"/>
        <v>COM</v>
      </c>
      <c r="L900" s="2" t="str">
        <f t="shared" si="71"/>
        <v>02NMB24135</v>
      </c>
      <c r="M900" s="40" t="str">
        <f>INDEX(CODE!A:B,MATCH(L900,CODE!A:A,0),2)</f>
        <v>Separate - Small GS</v>
      </c>
    </row>
    <row r="901" spans="1:13">
      <c r="A901" s="36">
        <v>201705</v>
      </c>
      <c r="B901" s="37" t="s">
        <v>51</v>
      </c>
      <c r="C901" s="37" t="s">
        <v>186</v>
      </c>
      <c r="D901" s="37" t="s">
        <v>192</v>
      </c>
      <c r="E901" s="37">
        <v>-329.34</v>
      </c>
      <c r="G901" s="37">
        <v>43987</v>
      </c>
      <c r="H901" s="60">
        <f t="shared" si="72"/>
        <v>0</v>
      </c>
      <c r="I901" s="60">
        <f t="shared" si="73"/>
        <v>0</v>
      </c>
      <c r="J901" s="60">
        <f t="shared" si="74"/>
        <v>0</v>
      </c>
      <c r="K901" s="1" t="str">
        <f t="shared" si="75"/>
        <v>COM</v>
      </c>
      <c r="L901" s="2" t="str">
        <f t="shared" si="71"/>
        <v>02OALTB15N</v>
      </c>
      <c r="M901" s="40" t="str">
        <f>INDEX(CODE!A:B,MATCH(L901,CODE!A:A,0),2)</f>
        <v>NOT USED</v>
      </c>
    </row>
    <row r="902" spans="1:13">
      <c r="A902" s="36">
        <v>201705</v>
      </c>
      <c r="B902" s="37" t="s">
        <v>51</v>
      </c>
      <c r="C902" s="37" t="s">
        <v>186</v>
      </c>
      <c r="D902" s="37" t="s">
        <v>193</v>
      </c>
      <c r="E902" s="37">
        <v>-5555.89</v>
      </c>
      <c r="F902" s="37">
        <v>0</v>
      </c>
      <c r="G902" s="37">
        <v>0</v>
      </c>
      <c r="H902" s="60">
        <f t="shared" si="72"/>
        <v>0</v>
      </c>
      <c r="I902" s="60">
        <f t="shared" si="73"/>
        <v>0</v>
      </c>
      <c r="J902" s="60">
        <f t="shared" si="74"/>
        <v>0</v>
      </c>
      <c r="K902" s="1" t="str">
        <f t="shared" si="75"/>
        <v>COM</v>
      </c>
      <c r="L902" s="2" t="str">
        <f t="shared" si="71"/>
        <v>BPA BALANC</v>
      </c>
      <c r="M902" s="40" t="str">
        <f>INDEX(CODE!A:B,MATCH(L902,CODE!A:A,0),2)</f>
        <v>NOT USED</v>
      </c>
    </row>
    <row r="903" spans="1:13">
      <c r="A903" s="36">
        <v>201705</v>
      </c>
      <c r="B903" s="37" t="s">
        <v>51</v>
      </c>
      <c r="C903" s="37" t="s">
        <v>186</v>
      </c>
      <c r="D903" s="37" t="s">
        <v>194</v>
      </c>
      <c r="F903" s="37">
        <v>0</v>
      </c>
      <c r="H903" s="60">
        <f t="shared" si="72"/>
        <v>0</v>
      </c>
      <c r="I903" s="60">
        <f t="shared" si="73"/>
        <v>0</v>
      </c>
      <c r="J903" s="60">
        <f t="shared" si="74"/>
        <v>0</v>
      </c>
      <c r="K903" s="1" t="str">
        <f t="shared" si="75"/>
        <v>COM</v>
      </c>
      <c r="L903" s="2" t="str">
        <f t="shared" si="71"/>
        <v>CUSTOMER C</v>
      </c>
      <c r="M903" s="40" t="str">
        <f>INDEX(CODE!A:B,MATCH(L903,CODE!A:A,0),2)</f>
        <v>NOT USED</v>
      </c>
    </row>
    <row r="904" spans="1:13">
      <c r="A904" s="36">
        <v>201705</v>
      </c>
      <c r="B904" s="37" t="s">
        <v>51</v>
      </c>
      <c r="C904" s="37" t="s">
        <v>195</v>
      </c>
      <c r="D904" s="37" t="s">
        <v>36</v>
      </c>
      <c r="E904" s="37">
        <v>187570.81</v>
      </c>
      <c r="F904" s="37">
        <v>1476</v>
      </c>
      <c r="G904" s="37">
        <v>1783487</v>
      </c>
      <c r="H904" s="60">
        <f t="shared" si="72"/>
        <v>187570.81</v>
      </c>
      <c r="I904" s="60">
        <f t="shared" si="73"/>
        <v>1476</v>
      </c>
      <c r="J904" s="60">
        <f t="shared" si="74"/>
        <v>1783487</v>
      </c>
      <c r="K904" s="1" t="str">
        <f t="shared" si="75"/>
        <v>COM</v>
      </c>
      <c r="L904" s="2" t="str">
        <f t="shared" si="71"/>
        <v>02GNSB0024</v>
      </c>
      <c r="M904" s="40" t="str">
        <f>INDEX(CODE!A:B,MATCH(L904,CODE!A:A,0),2)</f>
        <v>Separate - Small GS</v>
      </c>
    </row>
    <row r="905" spans="1:13">
      <c r="A905" s="36">
        <v>201705</v>
      </c>
      <c r="B905" s="37" t="s">
        <v>51</v>
      </c>
      <c r="C905" s="37" t="s">
        <v>195</v>
      </c>
      <c r="D905" s="37" t="s">
        <v>37</v>
      </c>
      <c r="E905" s="37">
        <v>1674.83</v>
      </c>
      <c r="F905" s="37">
        <v>6</v>
      </c>
      <c r="G905" s="37">
        <v>12857</v>
      </c>
      <c r="H905" s="60">
        <f t="shared" si="72"/>
        <v>1674.83</v>
      </c>
      <c r="I905" s="60">
        <f t="shared" si="73"/>
        <v>6</v>
      </c>
      <c r="J905" s="60">
        <f t="shared" si="74"/>
        <v>12857</v>
      </c>
      <c r="K905" s="1" t="str">
        <f t="shared" si="75"/>
        <v>COM</v>
      </c>
      <c r="L905" s="2" t="str">
        <f t="shared" si="71"/>
        <v>02GNSB024F</v>
      </c>
      <c r="M905" s="40" t="str">
        <f>INDEX(CODE!A:B,MATCH(L905,CODE!A:A,0),2)</f>
        <v>Separate - Small GS</v>
      </c>
    </row>
    <row r="906" spans="1:13">
      <c r="A906" s="36">
        <v>201705</v>
      </c>
      <c r="B906" s="37" t="s">
        <v>51</v>
      </c>
      <c r="C906" s="37" t="s">
        <v>195</v>
      </c>
      <c r="D906" s="37" t="s">
        <v>38</v>
      </c>
      <c r="E906" s="37">
        <v>13533.13</v>
      </c>
      <c r="F906" s="37">
        <v>78</v>
      </c>
      <c r="G906" s="37">
        <v>46018</v>
      </c>
      <c r="H906" s="60">
        <f t="shared" si="72"/>
        <v>13533.13</v>
      </c>
      <c r="I906" s="60">
        <f t="shared" si="73"/>
        <v>78</v>
      </c>
      <c r="J906" s="60">
        <f t="shared" si="74"/>
        <v>46018</v>
      </c>
      <c r="K906" s="1" t="str">
        <f t="shared" si="75"/>
        <v>COM</v>
      </c>
      <c r="L906" s="2" t="str">
        <f t="shared" si="71"/>
        <v>02GNSB24FP</v>
      </c>
      <c r="M906" s="40" t="str">
        <f>INDEX(CODE!A:B,MATCH(L906,CODE!A:A,0),2)</f>
        <v>Separate - Small GS</v>
      </c>
    </row>
    <row r="907" spans="1:13">
      <c r="A907" s="36">
        <v>201705</v>
      </c>
      <c r="B907" s="37" t="s">
        <v>51</v>
      </c>
      <c r="C907" s="37" t="s">
        <v>195</v>
      </c>
      <c r="D907" s="37" t="s">
        <v>52</v>
      </c>
      <c r="E907" s="37">
        <v>3237136.93</v>
      </c>
      <c r="F907" s="37">
        <v>13939</v>
      </c>
      <c r="G907" s="37">
        <v>33365486</v>
      </c>
      <c r="H907" s="60">
        <f t="shared" si="72"/>
        <v>3237136.93</v>
      </c>
      <c r="I907" s="60">
        <f t="shared" si="73"/>
        <v>13939</v>
      </c>
      <c r="J907" s="60">
        <f t="shared" si="74"/>
        <v>33365486</v>
      </c>
      <c r="K907" s="1" t="str">
        <f t="shared" si="75"/>
        <v>COM</v>
      </c>
      <c r="L907" s="2" t="str">
        <f t="shared" si="71"/>
        <v>02GNSV0024</v>
      </c>
      <c r="M907" s="40" t="str">
        <f>INDEX(CODE!A:B,MATCH(L907,CODE!A:A,0),2)</f>
        <v>Separate - Small GS</v>
      </c>
    </row>
    <row r="908" spans="1:13">
      <c r="A908" s="36">
        <v>201705</v>
      </c>
      <c r="B908" s="37" t="s">
        <v>51</v>
      </c>
      <c r="C908" s="37" t="s">
        <v>195</v>
      </c>
      <c r="D908" s="37" t="s">
        <v>53</v>
      </c>
      <c r="E908" s="37">
        <v>12597.47</v>
      </c>
      <c r="F908" s="37">
        <v>107</v>
      </c>
      <c r="G908" s="37">
        <v>89283</v>
      </c>
      <c r="H908" s="60">
        <f t="shared" si="72"/>
        <v>12597.47</v>
      </c>
      <c r="I908" s="60">
        <f t="shared" si="73"/>
        <v>107</v>
      </c>
      <c r="J908" s="60">
        <f t="shared" si="74"/>
        <v>89283</v>
      </c>
      <c r="K908" s="1" t="str">
        <f t="shared" si="75"/>
        <v>COM</v>
      </c>
      <c r="L908" s="2" t="str">
        <f t="shared" si="71"/>
        <v>02GNSV024F</v>
      </c>
      <c r="M908" s="40" t="str">
        <f>INDEX(CODE!A:B,MATCH(L908,CODE!A:A,0),2)</f>
        <v>Separate - Small GS</v>
      </c>
    </row>
    <row r="909" spans="1:13">
      <c r="A909" s="36">
        <v>201705</v>
      </c>
      <c r="B909" s="37" t="s">
        <v>51</v>
      </c>
      <c r="C909" s="37" t="s">
        <v>195</v>
      </c>
      <c r="D909" s="37" t="s">
        <v>39</v>
      </c>
      <c r="E909" s="37">
        <v>396517.21</v>
      </c>
      <c r="F909" s="37">
        <v>108</v>
      </c>
      <c r="G909" s="37">
        <v>4525626</v>
      </c>
      <c r="H909" s="60">
        <f t="shared" si="72"/>
        <v>396517.21</v>
      </c>
      <c r="I909" s="60">
        <f t="shared" si="73"/>
        <v>108</v>
      </c>
      <c r="J909" s="60">
        <f t="shared" si="74"/>
        <v>4525626</v>
      </c>
      <c r="K909" s="1" t="str">
        <f t="shared" si="75"/>
        <v>COM</v>
      </c>
      <c r="L909" s="2" t="str">
        <f t="shared" si="71"/>
        <v>02LGSB0036</v>
      </c>
      <c r="M909" s="40" t="str">
        <f>INDEX(CODE!A:B,MATCH(L909,CODE!A:A,0),2)</f>
        <v>Separate - Large GS</v>
      </c>
    </row>
    <row r="910" spans="1:13">
      <c r="A910" s="36">
        <v>201705</v>
      </c>
      <c r="B910" s="37" t="s">
        <v>51</v>
      </c>
      <c r="C910" s="37" t="s">
        <v>195</v>
      </c>
      <c r="D910" s="37" t="s">
        <v>54</v>
      </c>
      <c r="E910" s="37">
        <v>4971174.8499999996</v>
      </c>
      <c r="F910" s="37">
        <v>882</v>
      </c>
      <c r="G910" s="37">
        <v>59161470</v>
      </c>
      <c r="H910" s="60">
        <f t="shared" si="72"/>
        <v>4971174.8499999996</v>
      </c>
      <c r="I910" s="60">
        <f t="shared" si="73"/>
        <v>882</v>
      </c>
      <c r="J910" s="60">
        <f t="shared" si="74"/>
        <v>59161470</v>
      </c>
      <c r="K910" s="1" t="str">
        <f t="shared" si="75"/>
        <v>COM</v>
      </c>
      <c r="L910" s="2" t="str">
        <f t="shared" si="71"/>
        <v>02LGSV0036</v>
      </c>
      <c r="M910" s="40" t="str">
        <f>INDEX(CODE!A:B,MATCH(L910,CODE!A:A,0),2)</f>
        <v>Separate - Large GS</v>
      </c>
    </row>
    <row r="911" spans="1:13">
      <c r="A911" s="36">
        <v>201705</v>
      </c>
      <c r="B911" s="37" t="s">
        <v>51</v>
      </c>
      <c r="C911" s="37" t="s">
        <v>195</v>
      </c>
      <c r="D911" s="37" t="s">
        <v>55</v>
      </c>
      <c r="E911" s="37">
        <v>1105408.44</v>
      </c>
      <c r="F911" s="37">
        <v>37</v>
      </c>
      <c r="G911" s="37">
        <v>14397740</v>
      </c>
      <c r="H911" s="60">
        <f t="shared" si="72"/>
        <v>1105408.44</v>
      </c>
      <c r="I911" s="60">
        <f t="shared" si="73"/>
        <v>37</v>
      </c>
      <c r="J911" s="60">
        <f t="shared" si="74"/>
        <v>14397740</v>
      </c>
      <c r="K911" s="1" t="str">
        <f t="shared" si="75"/>
        <v>COM</v>
      </c>
      <c r="L911" s="2" t="str">
        <f t="shared" si="71"/>
        <v>02LGSV048T</v>
      </c>
      <c r="M911" s="40" t="str">
        <f>INDEX(CODE!A:B,MATCH(L911,CODE!A:A,0),2)</f>
        <v>NOT USED</v>
      </c>
    </row>
    <row r="912" spans="1:13">
      <c r="A912" s="36">
        <v>201705</v>
      </c>
      <c r="B912" s="37" t="s">
        <v>51</v>
      </c>
      <c r="C912" s="37" t="s">
        <v>195</v>
      </c>
      <c r="D912" s="37" t="s">
        <v>79</v>
      </c>
      <c r="E912" s="37">
        <v>4901.8999999999996</v>
      </c>
      <c r="G912" s="37">
        <v>0</v>
      </c>
      <c r="H912" s="60">
        <f t="shared" si="72"/>
        <v>4901.8999999999996</v>
      </c>
      <c r="I912" s="60">
        <f t="shared" si="73"/>
        <v>0</v>
      </c>
      <c r="J912" s="60">
        <f t="shared" si="74"/>
        <v>0</v>
      </c>
      <c r="K912" s="1" t="str">
        <f t="shared" si="75"/>
        <v>COM</v>
      </c>
      <c r="L912" s="2" t="str">
        <f t="shared" si="71"/>
        <v>02LNX00102</v>
      </c>
      <c r="M912" s="40" t="str">
        <f>INDEX(CODE!A:B,MATCH(L912,CODE!A:A,0),2)</f>
        <v>NOT USED</v>
      </c>
    </row>
    <row r="913" spans="1:13">
      <c r="A913" s="36">
        <v>201705</v>
      </c>
      <c r="B913" s="37" t="s">
        <v>51</v>
      </c>
      <c r="C913" s="37" t="s">
        <v>195</v>
      </c>
      <c r="D913" s="37" t="s">
        <v>80</v>
      </c>
      <c r="E913" s="37">
        <v>16334.74</v>
      </c>
      <c r="G913" s="37">
        <v>0</v>
      </c>
      <c r="H913" s="60">
        <f t="shared" si="72"/>
        <v>16334.74</v>
      </c>
      <c r="I913" s="60">
        <f t="shared" si="73"/>
        <v>0</v>
      </c>
      <c r="J913" s="60">
        <f t="shared" si="74"/>
        <v>0</v>
      </c>
      <c r="K913" s="1" t="str">
        <f t="shared" si="75"/>
        <v>COM</v>
      </c>
      <c r="L913" s="2" t="str">
        <f t="shared" si="71"/>
        <v>02LNX00103</v>
      </c>
      <c r="M913" s="40" t="str">
        <f>INDEX(CODE!A:B,MATCH(L913,CODE!A:A,0),2)</f>
        <v>NOT USED</v>
      </c>
    </row>
    <row r="914" spans="1:13">
      <c r="A914" s="36">
        <v>201705</v>
      </c>
      <c r="B914" s="37" t="s">
        <v>51</v>
      </c>
      <c r="C914" s="37" t="s">
        <v>195</v>
      </c>
      <c r="D914" s="37" t="s">
        <v>81</v>
      </c>
      <c r="E914" s="37">
        <v>143.74</v>
      </c>
      <c r="G914" s="37">
        <v>0</v>
      </c>
      <c r="H914" s="60">
        <f t="shared" si="72"/>
        <v>143.74</v>
      </c>
      <c r="I914" s="60">
        <f t="shared" si="73"/>
        <v>0</v>
      </c>
      <c r="J914" s="60">
        <f t="shared" si="74"/>
        <v>0</v>
      </c>
      <c r="K914" s="1" t="str">
        <f t="shared" si="75"/>
        <v>COM</v>
      </c>
      <c r="L914" s="2" t="str">
        <f t="shared" si="71"/>
        <v>02LNX00105</v>
      </c>
      <c r="M914" s="40" t="str">
        <f>INDEX(CODE!A:B,MATCH(L914,CODE!A:A,0),2)</f>
        <v>NOT USED</v>
      </c>
    </row>
    <row r="915" spans="1:13">
      <c r="A915" s="36">
        <v>201705</v>
      </c>
      <c r="B915" s="37" t="s">
        <v>51</v>
      </c>
      <c r="C915" s="37" t="s">
        <v>195</v>
      </c>
      <c r="D915" s="37" t="s">
        <v>82</v>
      </c>
      <c r="E915" s="37">
        <v>22490.05</v>
      </c>
      <c r="G915" s="37">
        <v>0</v>
      </c>
      <c r="H915" s="60">
        <f t="shared" si="72"/>
        <v>22490.05</v>
      </c>
      <c r="I915" s="60">
        <f t="shared" si="73"/>
        <v>0</v>
      </c>
      <c r="J915" s="60">
        <f t="shared" si="74"/>
        <v>0</v>
      </c>
      <c r="K915" s="1" t="str">
        <f t="shared" si="75"/>
        <v>COM</v>
      </c>
      <c r="L915" s="2" t="str">
        <f t="shared" si="71"/>
        <v>02LNX00109</v>
      </c>
      <c r="M915" s="40" t="str">
        <f>INDEX(CODE!A:B,MATCH(L915,CODE!A:A,0),2)</f>
        <v>NOT USED</v>
      </c>
    </row>
    <row r="916" spans="1:13">
      <c r="A916" s="36">
        <v>201705</v>
      </c>
      <c r="B916" s="37" t="s">
        <v>51</v>
      </c>
      <c r="C916" s="37" t="s">
        <v>195</v>
      </c>
      <c r="D916" s="37" t="s">
        <v>83</v>
      </c>
      <c r="E916" s="37">
        <v>1433.91</v>
      </c>
      <c r="G916" s="37">
        <v>0</v>
      </c>
      <c r="H916" s="60">
        <f t="shared" si="72"/>
        <v>1433.91</v>
      </c>
      <c r="I916" s="60">
        <f t="shared" si="73"/>
        <v>0</v>
      </c>
      <c r="J916" s="60">
        <f t="shared" si="74"/>
        <v>0</v>
      </c>
      <c r="K916" s="1" t="str">
        <f t="shared" si="75"/>
        <v>COM</v>
      </c>
      <c r="L916" s="2" t="str">
        <f t="shared" si="71"/>
        <v>02LNX00110</v>
      </c>
      <c r="M916" s="40" t="str">
        <f>INDEX(CODE!A:B,MATCH(L916,CODE!A:A,0),2)</f>
        <v>NOT USED</v>
      </c>
    </row>
    <row r="917" spans="1:13">
      <c r="A917" s="36">
        <v>201705</v>
      </c>
      <c r="B917" s="37" t="s">
        <v>51</v>
      </c>
      <c r="C917" s="37" t="s">
        <v>195</v>
      </c>
      <c r="D917" s="37" t="s">
        <v>84</v>
      </c>
      <c r="E917" s="37">
        <v>55.73</v>
      </c>
      <c r="G917" s="37">
        <v>0</v>
      </c>
      <c r="H917" s="60">
        <f t="shared" si="72"/>
        <v>55.73</v>
      </c>
      <c r="I917" s="60">
        <f t="shared" si="73"/>
        <v>0</v>
      </c>
      <c r="J917" s="60">
        <f t="shared" si="74"/>
        <v>0</v>
      </c>
      <c r="K917" s="1" t="str">
        <f t="shared" si="75"/>
        <v>COM</v>
      </c>
      <c r="L917" s="2" t="str">
        <f t="shared" si="71"/>
        <v>02LNX00112</v>
      </c>
      <c r="M917" s="40" t="str">
        <f>INDEX(CODE!A:B,MATCH(L917,CODE!A:A,0),2)</f>
        <v>NOT USED</v>
      </c>
    </row>
    <row r="918" spans="1:13">
      <c r="A918" s="36">
        <v>201705</v>
      </c>
      <c r="B918" s="37" t="s">
        <v>51</v>
      </c>
      <c r="C918" s="37" t="s">
        <v>195</v>
      </c>
      <c r="D918" s="37" t="s">
        <v>85</v>
      </c>
      <c r="E918" s="37">
        <v>229.03</v>
      </c>
      <c r="G918" s="37">
        <v>0</v>
      </c>
      <c r="H918" s="60">
        <f t="shared" si="72"/>
        <v>229.03</v>
      </c>
      <c r="I918" s="60">
        <f t="shared" si="73"/>
        <v>0</v>
      </c>
      <c r="J918" s="60">
        <f t="shared" si="74"/>
        <v>0</v>
      </c>
      <c r="K918" s="1" t="str">
        <f t="shared" si="75"/>
        <v>COM</v>
      </c>
      <c r="L918" s="2" t="str">
        <f t="shared" si="71"/>
        <v>02LNX00300</v>
      </c>
      <c r="M918" s="40" t="str">
        <f>INDEX(CODE!A:B,MATCH(L918,CODE!A:A,0),2)</f>
        <v>NOT USED</v>
      </c>
    </row>
    <row r="919" spans="1:13">
      <c r="A919" s="36">
        <v>201705</v>
      </c>
      <c r="B919" s="37" t="s">
        <v>51</v>
      </c>
      <c r="C919" s="37" t="s">
        <v>195</v>
      </c>
      <c r="D919" s="37" t="s">
        <v>87</v>
      </c>
      <c r="E919" s="37">
        <v>6266.27</v>
      </c>
      <c r="G919" s="37">
        <v>0</v>
      </c>
      <c r="H919" s="60">
        <f t="shared" si="72"/>
        <v>6266.27</v>
      </c>
      <c r="I919" s="60">
        <f t="shared" si="73"/>
        <v>0</v>
      </c>
      <c r="J919" s="60">
        <f t="shared" si="74"/>
        <v>0</v>
      </c>
      <c r="K919" s="1" t="str">
        <f t="shared" si="75"/>
        <v>COM</v>
      </c>
      <c r="L919" s="2" t="str">
        <f t="shared" si="71"/>
        <v>02LNX00311</v>
      </c>
      <c r="M919" s="40" t="str">
        <f>INDEX(CODE!A:B,MATCH(L919,CODE!A:A,0),2)</f>
        <v>NOT USED</v>
      </c>
    </row>
    <row r="920" spans="1:13">
      <c r="A920" s="36">
        <v>201705</v>
      </c>
      <c r="B920" s="37" t="s">
        <v>51</v>
      </c>
      <c r="C920" s="37" t="s">
        <v>195</v>
      </c>
      <c r="D920" s="37" t="s">
        <v>88</v>
      </c>
      <c r="E920" s="37">
        <v>3036.63</v>
      </c>
      <c r="G920" s="37">
        <v>0</v>
      </c>
      <c r="H920" s="60">
        <f t="shared" si="72"/>
        <v>3036.63</v>
      </c>
      <c r="I920" s="60">
        <f t="shared" si="73"/>
        <v>0</v>
      </c>
      <c r="J920" s="60">
        <f t="shared" si="74"/>
        <v>0</v>
      </c>
      <c r="K920" s="1" t="str">
        <f t="shared" si="75"/>
        <v>COM</v>
      </c>
      <c r="L920" s="2" t="str">
        <f t="shared" si="71"/>
        <v>02LNX00312</v>
      </c>
      <c r="M920" s="40" t="str">
        <f>INDEX(CODE!A:B,MATCH(L920,CODE!A:A,0),2)</f>
        <v>NOT USED</v>
      </c>
    </row>
    <row r="921" spans="1:13">
      <c r="A921" s="36">
        <v>201705</v>
      </c>
      <c r="B921" s="37" t="s">
        <v>51</v>
      </c>
      <c r="C921" s="37" t="s">
        <v>195</v>
      </c>
      <c r="D921" s="37" t="s">
        <v>40</v>
      </c>
      <c r="E921" s="37">
        <v>18296.32</v>
      </c>
      <c r="F921" s="37">
        <v>71</v>
      </c>
      <c r="G921" s="37">
        <v>187591</v>
      </c>
      <c r="H921" s="60">
        <f t="shared" si="72"/>
        <v>18296.32</v>
      </c>
      <c r="I921" s="60">
        <f t="shared" si="73"/>
        <v>71</v>
      </c>
      <c r="J921" s="60">
        <f t="shared" si="74"/>
        <v>187591</v>
      </c>
      <c r="K921" s="1" t="str">
        <f t="shared" si="75"/>
        <v>COM</v>
      </c>
      <c r="L921" s="2" t="str">
        <f t="shared" si="71"/>
        <v>02NMT24135</v>
      </c>
      <c r="M921" s="40" t="str">
        <f>INDEX(CODE!A:B,MATCH(L921,CODE!A:A,0),2)</f>
        <v>Separate - Small GS</v>
      </c>
    </row>
    <row r="922" spans="1:13">
      <c r="A922" s="36">
        <v>201705</v>
      </c>
      <c r="B922" s="37" t="s">
        <v>51</v>
      </c>
      <c r="C922" s="37" t="s">
        <v>195</v>
      </c>
      <c r="D922" s="37" t="s">
        <v>41</v>
      </c>
      <c r="E922" s="37">
        <v>62009.75</v>
      </c>
      <c r="F922" s="37">
        <v>13</v>
      </c>
      <c r="G922" s="37">
        <v>666381</v>
      </c>
      <c r="H922" s="60">
        <f t="shared" si="72"/>
        <v>62009.75</v>
      </c>
      <c r="I922" s="60">
        <f t="shared" si="73"/>
        <v>13</v>
      </c>
      <c r="J922" s="60">
        <f t="shared" si="74"/>
        <v>666381</v>
      </c>
      <c r="K922" s="1" t="str">
        <f t="shared" si="75"/>
        <v>COM</v>
      </c>
      <c r="L922" s="2" t="str">
        <f t="shared" si="71"/>
        <v>02NMT36135</v>
      </c>
      <c r="M922" s="40" t="str">
        <f>INDEX(CODE!A:B,MATCH(L922,CODE!A:A,0),2)</f>
        <v>Separate - Large GS</v>
      </c>
    </row>
    <row r="923" spans="1:13">
      <c r="A923" s="36">
        <v>201705</v>
      </c>
      <c r="B923" s="37" t="s">
        <v>51</v>
      </c>
      <c r="C923" s="37" t="s">
        <v>195</v>
      </c>
      <c r="D923" s="37" t="s">
        <v>42</v>
      </c>
      <c r="E923" s="37">
        <v>64077.74</v>
      </c>
      <c r="F923" s="37">
        <v>2</v>
      </c>
      <c r="G923" s="37">
        <v>879600</v>
      </c>
      <c r="H923" s="60">
        <f t="shared" si="72"/>
        <v>64077.74</v>
      </c>
      <c r="I923" s="60">
        <f t="shared" si="73"/>
        <v>2</v>
      </c>
      <c r="J923" s="60">
        <f t="shared" si="74"/>
        <v>879600</v>
      </c>
      <c r="K923" s="1" t="str">
        <f t="shared" si="75"/>
        <v>COM</v>
      </c>
      <c r="L923" s="2" t="str">
        <f t="shared" si="71"/>
        <v>02NMT48135</v>
      </c>
      <c r="M923" s="40" t="str">
        <f>INDEX(CODE!A:B,MATCH(L923,CODE!A:A,0),2)</f>
        <v>NOT USED</v>
      </c>
    </row>
    <row r="924" spans="1:13">
      <c r="A924" s="36">
        <v>201705</v>
      </c>
      <c r="B924" s="37" t="s">
        <v>51</v>
      </c>
      <c r="C924" s="37" t="s">
        <v>195</v>
      </c>
      <c r="D924" s="37" t="s">
        <v>56</v>
      </c>
      <c r="E924" s="37">
        <v>17879.64</v>
      </c>
      <c r="F924" s="37">
        <v>774</v>
      </c>
      <c r="G924" s="37">
        <v>124884</v>
      </c>
      <c r="H924" s="60">
        <f t="shared" si="72"/>
        <v>17879.64</v>
      </c>
      <c r="I924" s="60">
        <f t="shared" si="73"/>
        <v>774</v>
      </c>
      <c r="J924" s="60">
        <f t="shared" si="74"/>
        <v>124884</v>
      </c>
      <c r="K924" s="1" t="str">
        <f t="shared" si="75"/>
        <v>COM</v>
      </c>
      <c r="L924" s="2" t="str">
        <f t="shared" si="71"/>
        <v>02OALT015N</v>
      </c>
      <c r="M924" s="40" t="str">
        <f>INDEX(CODE!A:B,MATCH(L924,CODE!A:A,0),2)</f>
        <v>NOT USED</v>
      </c>
    </row>
    <row r="925" spans="1:13">
      <c r="A925" s="36">
        <v>201705</v>
      </c>
      <c r="B925" s="37" t="s">
        <v>51</v>
      </c>
      <c r="C925" s="37" t="s">
        <v>195</v>
      </c>
      <c r="D925" s="37" t="s">
        <v>43</v>
      </c>
      <c r="E925" s="37">
        <v>6930.15</v>
      </c>
      <c r="F925" s="37">
        <v>466</v>
      </c>
      <c r="G925" s="37">
        <v>43987</v>
      </c>
      <c r="H925" s="60">
        <f t="shared" si="72"/>
        <v>6930.15</v>
      </c>
      <c r="I925" s="60">
        <f t="shared" si="73"/>
        <v>466</v>
      </c>
      <c r="J925" s="60">
        <f t="shared" si="74"/>
        <v>43987</v>
      </c>
      <c r="K925" s="1" t="str">
        <f t="shared" si="75"/>
        <v>COM</v>
      </c>
      <c r="L925" s="2" t="str">
        <f t="shared" si="71"/>
        <v>02OALTB15N</v>
      </c>
      <c r="M925" s="40" t="str">
        <f>INDEX(CODE!A:B,MATCH(L925,CODE!A:A,0),2)</f>
        <v>NOT USED</v>
      </c>
    </row>
    <row r="926" spans="1:13">
      <c r="A926" s="36">
        <v>201705</v>
      </c>
      <c r="B926" s="37" t="s">
        <v>51</v>
      </c>
      <c r="C926" s="37" t="s">
        <v>195</v>
      </c>
      <c r="D926" s="37" t="s">
        <v>57</v>
      </c>
      <c r="E926" s="37">
        <v>1851.55</v>
      </c>
      <c r="F926" s="37">
        <v>28</v>
      </c>
      <c r="G926" s="37">
        <v>19235</v>
      </c>
      <c r="H926" s="60">
        <f t="shared" si="72"/>
        <v>1851.55</v>
      </c>
      <c r="I926" s="60">
        <f t="shared" si="73"/>
        <v>28</v>
      </c>
      <c r="J926" s="60">
        <f t="shared" si="74"/>
        <v>19235</v>
      </c>
      <c r="K926" s="1" t="str">
        <f t="shared" si="75"/>
        <v>COM</v>
      </c>
      <c r="L926" s="2" t="str">
        <f t="shared" si="71"/>
        <v>02RCFL0054</v>
      </c>
      <c r="M926" s="40" t="str">
        <f>INDEX(CODE!A:B,MATCH(L926,CODE!A:A,0),2)</f>
        <v>NOT USED</v>
      </c>
    </row>
    <row r="927" spans="1:13">
      <c r="A927" s="36">
        <v>201705</v>
      </c>
      <c r="B927" s="37" t="s">
        <v>51</v>
      </c>
      <c r="C927" s="37" t="s">
        <v>195</v>
      </c>
      <c r="D927" s="37" t="s">
        <v>89</v>
      </c>
      <c r="E927" s="37">
        <v>294118.40999999997</v>
      </c>
      <c r="F927" s="37">
        <v>0</v>
      </c>
      <c r="G927" s="37">
        <v>0</v>
      </c>
      <c r="H927" s="60">
        <f t="shared" si="72"/>
        <v>294118.40999999997</v>
      </c>
      <c r="I927" s="60">
        <f t="shared" si="73"/>
        <v>0</v>
      </c>
      <c r="J927" s="60">
        <f t="shared" si="74"/>
        <v>0</v>
      </c>
      <c r="K927" s="1" t="str">
        <f t="shared" si="75"/>
        <v>COM</v>
      </c>
      <c r="L927" s="2" t="str">
        <f t="shared" si="71"/>
        <v>301270-DSM</v>
      </c>
      <c r="M927" s="40" t="str">
        <f>INDEX(CODE!A:B,MATCH(L927,CODE!A:A,0),2)</f>
        <v>NOT USED</v>
      </c>
    </row>
    <row r="928" spans="1:13">
      <c r="A928" s="36">
        <v>201705</v>
      </c>
      <c r="B928" s="37" t="s">
        <v>51</v>
      </c>
      <c r="C928" s="37" t="s">
        <v>195</v>
      </c>
      <c r="D928" s="37" t="s">
        <v>44</v>
      </c>
      <c r="E928" s="37">
        <v>769.53</v>
      </c>
      <c r="F928" s="37">
        <v>1</v>
      </c>
      <c r="G928" s="37">
        <v>0</v>
      </c>
      <c r="H928" s="60">
        <f t="shared" si="72"/>
        <v>769.53</v>
      </c>
      <c r="I928" s="60">
        <f t="shared" si="73"/>
        <v>1</v>
      </c>
      <c r="J928" s="60">
        <f t="shared" si="74"/>
        <v>0</v>
      </c>
      <c r="K928" s="1" t="str">
        <f t="shared" si="75"/>
        <v>COM</v>
      </c>
      <c r="L928" s="2" t="str">
        <f t="shared" si="71"/>
        <v>301280-BLU</v>
      </c>
      <c r="M928" s="40" t="str">
        <f>INDEX(CODE!A:B,MATCH(L928,CODE!A:A,0),2)</f>
        <v>NOT USED</v>
      </c>
    </row>
    <row r="929" spans="1:13">
      <c r="A929" s="36">
        <v>201705</v>
      </c>
      <c r="B929" s="37" t="s">
        <v>51</v>
      </c>
      <c r="C929" s="37" t="s">
        <v>195</v>
      </c>
      <c r="D929" s="37" t="s">
        <v>90</v>
      </c>
      <c r="F929" s="37">
        <v>0</v>
      </c>
      <c r="H929" s="60">
        <f t="shared" si="72"/>
        <v>0</v>
      </c>
      <c r="I929" s="60">
        <f t="shared" si="73"/>
        <v>0</v>
      </c>
      <c r="J929" s="60">
        <f t="shared" si="74"/>
        <v>0</v>
      </c>
      <c r="K929" s="1" t="str">
        <f t="shared" si="75"/>
        <v>COM</v>
      </c>
      <c r="L929" s="2" t="str">
        <f t="shared" si="71"/>
        <v>CUSTOMER C</v>
      </c>
      <c r="M929" s="40" t="str">
        <f>INDEX(CODE!A:B,MATCH(L929,CODE!A:A,0),2)</f>
        <v>NOT USED</v>
      </c>
    </row>
    <row r="930" spans="1:13">
      <c r="A930" s="36">
        <v>201705</v>
      </c>
      <c r="B930" s="37" t="s">
        <v>51</v>
      </c>
      <c r="C930" s="37" t="s">
        <v>195</v>
      </c>
      <c r="D930" s="37" t="s">
        <v>92</v>
      </c>
      <c r="E930" s="37">
        <v>-629409.73</v>
      </c>
      <c r="F930" s="37">
        <v>0</v>
      </c>
      <c r="G930" s="37">
        <v>0</v>
      </c>
      <c r="H930" s="60">
        <f t="shared" si="72"/>
        <v>-629409.73</v>
      </c>
      <c r="I930" s="60">
        <f t="shared" si="73"/>
        <v>0</v>
      </c>
      <c r="J930" s="60">
        <f t="shared" si="74"/>
        <v>0</v>
      </c>
      <c r="K930" s="1" t="str">
        <f t="shared" si="75"/>
        <v>COM</v>
      </c>
      <c r="L930" s="2" t="str">
        <f t="shared" si="71"/>
        <v>REVENUE_AC</v>
      </c>
      <c r="M930" s="40" t="str">
        <f>INDEX(CODE!A:B,MATCH(L930,CODE!A:A,0),2)</f>
        <v>NOT USED</v>
      </c>
    </row>
    <row r="931" spans="1:13">
      <c r="A931" s="36">
        <v>201705</v>
      </c>
      <c r="B931" s="37" t="s">
        <v>51</v>
      </c>
      <c r="C931" s="37" t="s">
        <v>195</v>
      </c>
      <c r="D931" s="37" t="s">
        <v>104</v>
      </c>
      <c r="E931" s="37">
        <v>50311.97</v>
      </c>
      <c r="F931" s="37">
        <v>0</v>
      </c>
      <c r="G931" s="37">
        <v>0</v>
      </c>
      <c r="H931" s="60">
        <f t="shared" si="72"/>
        <v>50311.97</v>
      </c>
      <c r="I931" s="60">
        <f t="shared" si="73"/>
        <v>0</v>
      </c>
      <c r="J931" s="60">
        <f t="shared" si="74"/>
        <v>0</v>
      </c>
      <c r="K931" s="1" t="str">
        <f t="shared" si="75"/>
        <v>COM</v>
      </c>
      <c r="L931" s="2" t="str">
        <f t="shared" si="71"/>
        <v>REVENUE AD</v>
      </c>
      <c r="M931" s="40" t="str">
        <f>INDEX(CODE!A:B,MATCH(L931,CODE!A:A,0),2)</f>
        <v>NOT USED</v>
      </c>
    </row>
    <row r="932" spans="1:13">
      <c r="A932" s="36">
        <v>201705</v>
      </c>
      <c r="B932" s="37" t="s">
        <v>51</v>
      </c>
      <c r="C932" s="37" t="s">
        <v>196</v>
      </c>
      <c r="D932" s="37" t="s">
        <v>197</v>
      </c>
      <c r="E932" s="37">
        <v>78000</v>
      </c>
      <c r="F932" s="37">
        <v>0</v>
      </c>
      <c r="G932" s="37">
        <v>857000</v>
      </c>
      <c r="H932" s="60">
        <f t="shared" si="72"/>
        <v>0</v>
      </c>
      <c r="I932" s="60">
        <f t="shared" si="73"/>
        <v>0</v>
      </c>
      <c r="J932" s="60">
        <f t="shared" si="74"/>
        <v>0</v>
      </c>
      <c r="K932" s="1" t="str">
        <f t="shared" si="75"/>
        <v>COM</v>
      </c>
      <c r="L932" s="2" t="str">
        <f t="shared" si="71"/>
        <v>UNBILLED R</v>
      </c>
      <c r="M932" s="40" t="str">
        <f>INDEX(CODE!A:B,MATCH(L932,CODE!A:A,0),2)</f>
        <v>NOT USED</v>
      </c>
    </row>
    <row r="933" spans="1:13">
      <c r="A933" s="36">
        <v>201705</v>
      </c>
      <c r="B933" s="37" t="s">
        <v>58</v>
      </c>
      <c r="C933" s="37" t="s">
        <v>186</v>
      </c>
      <c r="D933" s="37" t="s">
        <v>187</v>
      </c>
      <c r="E933" s="37">
        <v>-381.23</v>
      </c>
      <c r="F933" s="37">
        <v>43</v>
      </c>
      <c r="G933" s="37">
        <v>51031</v>
      </c>
      <c r="H933" s="60">
        <f t="shared" si="72"/>
        <v>0</v>
      </c>
      <c r="I933" s="60">
        <f t="shared" si="73"/>
        <v>0</v>
      </c>
      <c r="J933" s="60">
        <f t="shared" si="74"/>
        <v>0</v>
      </c>
      <c r="K933" s="1" t="str">
        <f t="shared" si="75"/>
        <v>IND</v>
      </c>
      <c r="L933" s="2" t="str">
        <f t="shared" si="71"/>
        <v>02GNSB0024</v>
      </c>
      <c r="M933" s="40" t="str">
        <f>INDEX(CODE!A:B,MATCH(L933,CODE!A:A,0),2)</f>
        <v>Separate - Small GS</v>
      </c>
    </row>
    <row r="934" spans="1:13">
      <c r="A934" s="36">
        <v>201705</v>
      </c>
      <c r="B934" s="37" t="s">
        <v>58</v>
      </c>
      <c r="C934" s="37" t="s">
        <v>186</v>
      </c>
      <c r="D934" s="37" t="s">
        <v>189</v>
      </c>
      <c r="E934" s="37">
        <v>-1.26</v>
      </c>
      <c r="F934" s="37">
        <v>1</v>
      </c>
      <c r="G934" s="37">
        <v>169</v>
      </c>
      <c r="H934" s="60">
        <f t="shared" si="72"/>
        <v>0</v>
      </c>
      <c r="I934" s="60">
        <f t="shared" si="73"/>
        <v>0</v>
      </c>
      <c r="J934" s="60">
        <f t="shared" si="74"/>
        <v>0</v>
      </c>
      <c r="K934" s="1" t="str">
        <f t="shared" si="75"/>
        <v>IND</v>
      </c>
      <c r="L934" s="2" t="str">
        <f t="shared" si="71"/>
        <v>02GNSB24FP</v>
      </c>
      <c r="M934" s="40" t="str">
        <f>INDEX(CODE!A:B,MATCH(L934,CODE!A:A,0),2)</f>
        <v>Separate - Small GS</v>
      </c>
    </row>
    <row r="935" spans="1:13">
      <c r="A935" s="36">
        <v>201705</v>
      </c>
      <c r="B935" s="37" t="s">
        <v>58</v>
      </c>
      <c r="C935" s="37" t="s">
        <v>186</v>
      </c>
      <c r="D935" s="37" t="s">
        <v>190</v>
      </c>
      <c r="E935" s="37">
        <v>-321.51</v>
      </c>
      <c r="F935" s="37">
        <v>10</v>
      </c>
      <c r="G935" s="37">
        <v>43040</v>
      </c>
      <c r="H935" s="60">
        <f t="shared" si="72"/>
        <v>0</v>
      </c>
      <c r="I935" s="60">
        <f t="shared" si="73"/>
        <v>0</v>
      </c>
      <c r="J935" s="60">
        <f t="shared" si="74"/>
        <v>0</v>
      </c>
      <c r="K935" s="1" t="str">
        <f t="shared" si="75"/>
        <v>IND</v>
      </c>
      <c r="L935" s="2" t="str">
        <f t="shared" si="71"/>
        <v>02LGSB0036</v>
      </c>
      <c r="M935" s="40" t="str">
        <f>INDEX(CODE!A:B,MATCH(L935,CODE!A:A,0),2)</f>
        <v>Separate - Large GS</v>
      </c>
    </row>
    <row r="936" spans="1:13">
      <c r="A936" s="36">
        <v>201705</v>
      </c>
      <c r="B936" s="37" t="s">
        <v>58</v>
      </c>
      <c r="C936" s="37" t="s">
        <v>186</v>
      </c>
      <c r="D936" s="37" t="s">
        <v>192</v>
      </c>
      <c r="E936" s="37">
        <v>-17.22</v>
      </c>
      <c r="G936" s="37">
        <v>2304</v>
      </c>
      <c r="H936" s="60">
        <f t="shared" si="72"/>
        <v>0</v>
      </c>
      <c r="I936" s="60">
        <f t="shared" si="73"/>
        <v>0</v>
      </c>
      <c r="J936" s="60">
        <f t="shared" si="74"/>
        <v>0</v>
      </c>
      <c r="K936" s="1" t="str">
        <f t="shared" si="75"/>
        <v>IND</v>
      </c>
      <c r="L936" s="2" t="str">
        <f t="shared" si="71"/>
        <v>02OALTB15N</v>
      </c>
      <c r="M936" s="40" t="str">
        <f>INDEX(CODE!A:B,MATCH(L936,CODE!A:A,0),2)</f>
        <v>NOT USED</v>
      </c>
    </row>
    <row r="937" spans="1:13">
      <c r="A937" s="36">
        <v>201705</v>
      </c>
      <c r="B937" s="37" t="s">
        <v>58</v>
      </c>
      <c r="C937" s="37" t="s">
        <v>186</v>
      </c>
      <c r="D937" s="37" t="s">
        <v>193</v>
      </c>
      <c r="E937" s="37">
        <v>-83.48</v>
      </c>
      <c r="F937" s="37">
        <v>0</v>
      </c>
      <c r="G937" s="37">
        <v>0</v>
      </c>
      <c r="H937" s="60">
        <f t="shared" si="72"/>
        <v>0</v>
      </c>
      <c r="I937" s="60">
        <f t="shared" si="73"/>
        <v>0</v>
      </c>
      <c r="J937" s="60">
        <f t="shared" si="74"/>
        <v>0</v>
      </c>
      <c r="K937" s="1" t="str">
        <f t="shared" si="75"/>
        <v>IND</v>
      </c>
      <c r="L937" s="2" t="str">
        <f t="shared" si="71"/>
        <v>BPA BALANC</v>
      </c>
      <c r="M937" s="40" t="str">
        <f>INDEX(CODE!A:B,MATCH(L937,CODE!A:A,0),2)</f>
        <v>NOT USED</v>
      </c>
    </row>
    <row r="938" spans="1:13">
      <c r="A938" s="36">
        <v>201705</v>
      </c>
      <c r="B938" s="37" t="s">
        <v>58</v>
      </c>
      <c r="C938" s="37" t="s">
        <v>186</v>
      </c>
      <c r="D938" s="37" t="s">
        <v>194</v>
      </c>
      <c r="F938" s="37">
        <v>0</v>
      </c>
      <c r="H938" s="60">
        <f t="shared" si="72"/>
        <v>0</v>
      </c>
      <c r="I938" s="60">
        <f t="shared" si="73"/>
        <v>0</v>
      </c>
      <c r="J938" s="60">
        <f t="shared" si="74"/>
        <v>0</v>
      </c>
      <c r="K938" s="1" t="str">
        <f t="shared" si="75"/>
        <v>IND</v>
      </c>
      <c r="L938" s="2" t="str">
        <f t="shared" si="71"/>
        <v>CUSTOMER C</v>
      </c>
      <c r="M938" s="40" t="str">
        <f>INDEX(CODE!A:B,MATCH(L938,CODE!A:A,0),2)</f>
        <v>NOT USED</v>
      </c>
    </row>
    <row r="939" spans="1:13">
      <c r="A939" s="36">
        <v>201705</v>
      </c>
      <c r="B939" s="37" t="s">
        <v>58</v>
      </c>
      <c r="C939" s="37" t="s">
        <v>195</v>
      </c>
      <c r="D939" s="37" t="s">
        <v>36</v>
      </c>
      <c r="E939" s="37">
        <v>6256.53</v>
      </c>
      <c r="F939" s="37">
        <v>43</v>
      </c>
      <c r="G939" s="37">
        <v>51031</v>
      </c>
      <c r="H939" s="60">
        <f t="shared" si="72"/>
        <v>6256.53</v>
      </c>
      <c r="I939" s="60">
        <f t="shared" si="73"/>
        <v>43</v>
      </c>
      <c r="J939" s="60">
        <f t="shared" si="74"/>
        <v>51031</v>
      </c>
      <c r="K939" s="1" t="str">
        <f t="shared" si="75"/>
        <v>IND</v>
      </c>
      <c r="L939" s="2" t="str">
        <f t="shared" si="71"/>
        <v>02GNSB0024</v>
      </c>
      <c r="M939" s="40" t="str">
        <f>INDEX(CODE!A:B,MATCH(L939,CODE!A:A,0),2)</f>
        <v>Separate - Small GS</v>
      </c>
    </row>
    <row r="940" spans="1:13">
      <c r="A940" s="36">
        <v>201705</v>
      </c>
      <c r="B940" s="37" t="s">
        <v>58</v>
      </c>
      <c r="C940" s="37" t="s">
        <v>195</v>
      </c>
      <c r="D940" s="37" t="s">
        <v>38</v>
      </c>
      <c r="E940" s="37">
        <v>257.95</v>
      </c>
      <c r="F940" s="37">
        <v>1</v>
      </c>
      <c r="G940" s="37">
        <v>169</v>
      </c>
      <c r="H940" s="60">
        <f t="shared" si="72"/>
        <v>257.95</v>
      </c>
      <c r="I940" s="60">
        <f t="shared" si="73"/>
        <v>1</v>
      </c>
      <c r="J940" s="60">
        <f t="shared" si="74"/>
        <v>169</v>
      </c>
      <c r="K940" s="1" t="str">
        <f t="shared" si="75"/>
        <v>IND</v>
      </c>
      <c r="L940" s="2" t="str">
        <f t="shared" si="71"/>
        <v>02GNSB24FP</v>
      </c>
      <c r="M940" s="40" t="str">
        <f>INDEX(CODE!A:B,MATCH(L940,CODE!A:A,0),2)</f>
        <v>Separate - Small GS</v>
      </c>
    </row>
    <row r="941" spans="1:13">
      <c r="A941" s="36">
        <v>201705</v>
      </c>
      <c r="B941" s="37" t="s">
        <v>58</v>
      </c>
      <c r="C941" s="37" t="s">
        <v>195</v>
      </c>
      <c r="D941" s="37" t="s">
        <v>52</v>
      </c>
      <c r="E941" s="37">
        <v>118377.32</v>
      </c>
      <c r="F941" s="37">
        <v>331</v>
      </c>
      <c r="G941" s="37">
        <v>1229514</v>
      </c>
      <c r="H941" s="60">
        <f t="shared" si="72"/>
        <v>118377.32</v>
      </c>
      <c r="I941" s="60">
        <f t="shared" si="73"/>
        <v>331</v>
      </c>
      <c r="J941" s="60">
        <f t="shared" si="74"/>
        <v>1229514</v>
      </c>
      <c r="K941" s="1" t="str">
        <f t="shared" si="75"/>
        <v>IND</v>
      </c>
      <c r="L941" s="2" t="str">
        <f t="shared" si="71"/>
        <v>02GNSV0024</v>
      </c>
      <c r="M941" s="40" t="str">
        <f>INDEX(CODE!A:B,MATCH(L941,CODE!A:A,0),2)</f>
        <v>Separate - Small GS</v>
      </c>
    </row>
    <row r="942" spans="1:13">
      <c r="A942" s="36">
        <v>201705</v>
      </c>
      <c r="B942" s="37" t="s">
        <v>58</v>
      </c>
      <c r="C942" s="37" t="s">
        <v>195</v>
      </c>
      <c r="D942" s="37" t="s">
        <v>53</v>
      </c>
      <c r="E942" s="37">
        <v>724.49</v>
      </c>
      <c r="F942" s="37">
        <v>4</v>
      </c>
      <c r="G942" s="37">
        <v>2776</v>
      </c>
      <c r="H942" s="60">
        <f t="shared" si="72"/>
        <v>724.49</v>
      </c>
      <c r="I942" s="60">
        <f t="shared" si="73"/>
        <v>4</v>
      </c>
      <c r="J942" s="60">
        <f t="shared" si="74"/>
        <v>2776</v>
      </c>
      <c r="K942" s="1" t="str">
        <f t="shared" si="75"/>
        <v>IND</v>
      </c>
      <c r="L942" s="2" t="str">
        <f t="shared" si="71"/>
        <v>02GNSV024F</v>
      </c>
      <c r="M942" s="40" t="str">
        <f>INDEX(CODE!A:B,MATCH(L942,CODE!A:A,0),2)</f>
        <v>Separate - Small GS</v>
      </c>
    </row>
    <row r="943" spans="1:13">
      <c r="A943" s="36">
        <v>201705</v>
      </c>
      <c r="B943" s="37" t="s">
        <v>58</v>
      </c>
      <c r="C943" s="37" t="s">
        <v>195</v>
      </c>
      <c r="D943" s="37" t="s">
        <v>39</v>
      </c>
      <c r="E943" s="37">
        <v>10139.32</v>
      </c>
      <c r="F943" s="37">
        <v>10</v>
      </c>
      <c r="G943" s="37">
        <v>43040</v>
      </c>
      <c r="H943" s="60">
        <f t="shared" si="72"/>
        <v>10139.32</v>
      </c>
      <c r="I943" s="60">
        <f t="shared" si="73"/>
        <v>10</v>
      </c>
      <c r="J943" s="60">
        <f t="shared" si="74"/>
        <v>43040</v>
      </c>
      <c r="K943" s="1" t="str">
        <f t="shared" si="75"/>
        <v>IND</v>
      </c>
      <c r="L943" s="2" t="str">
        <f t="shared" si="71"/>
        <v>02LGSB0036</v>
      </c>
      <c r="M943" s="40" t="str">
        <f>INDEX(CODE!A:B,MATCH(L943,CODE!A:A,0),2)</f>
        <v>Separate - Large GS</v>
      </c>
    </row>
    <row r="944" spans="1:13">
      <c r="A944" s="36">
        <v>201705</v>
      </c>
      <c r="B944" s="37" t="s">
        <v>58</v>
      </c>
      <c r="C944" s="37" t="s">
        <v>195</v>
      </c>
      <c r="D944" s="37" t="s">
        <v>54</v>
      </c>
      <c r="E944" s="37">
        <v>690109.64</v>
      </c>
      <c r="F944" s="37">
        <v>98</v>
      </c>
      <c r="G944" s="37">
        <v>8113540</v>
      </c>
      <c r="H944" s="60">
        <f t="shared" si="72"/>
        <v>690109.64</v>
      </c>
      <c r="I944" s="60">
        <f t="shared" si="73"/>
        <v>98</v>
      </c>
      <c r="J944" s="60">
        <f t="shared" si="74"/>
        <v>8113540</v>
      </c>
      <c r="K944" s="1" t="str">
        <f t="shared" si="75"/>
        <v>IND</v>
      </c>
      <c r="L944" s="2" t="str">
        <f t="shared" si="71"/>
        <v>02LGSV0036</v>
      </c>
      <c r="M944" s="40" t="str">
        <f>INDEX(CODE!A:B,MATCH(L944,CODE!A:A,0),2)</f>
        <v>Separate - Large GS</v>
      </c>
    </row>
    <row r="945" spans="1:13">
      <c r="A945" s="36">
        <v>201705</v>
      </c>
      <c r="B945" s="37" t="s">
        <v>58</v>
      </c>
      <c r="C945" s="37" t="s">
        <v>195</v>
      </c>
      <c r="D945" s="37" t="s">
        <v>55</v>
      </c>
      <c r="E945" s="37">
        <v>3464093.4</v>
      </c>
      <c r="F945" s="37">
        <v>31</v>
      </c>
      <c r="G945" s="37">
        <v>53126800</v>
      </c>
      <c r="H945" s="60">
        <f t="shared" si="72"/>
        <v>3464093.4</v>
      </c>
      <c r="I945" s="60">
        <f t="shared" si="73"/>
        <v>31</v>
      </c>
      <c r="J945" s="60">
        <f t="shared" si="74"/>
        <v>53126800</v>
      </c>
      <c r="K945" s="1" t="str">
        <f t="shared" si="75"/>
        <v>IND</v>
      </c>
      <c r="L945" s="2" t="str">
        <f t="shared" si="71"/>
        <v>02LGSV048T</v>
      </c>
      <c r="M945" s="40" t="str">
        <f>INDEX(CODE!A:B,MATCH(L945,CODE!A:A,0),2)</f>
        <v>NOT USED</v>
      </c>
    </row>
    <row r="946" spans="1:13">
      <c r="A946" s="36">
        <v>201705</v>
      </c>
      <c r="B946" s="37" t="s">
        <v>58</v>
      </c>
      <c r="C946" s="37" t="s">
        <v>195</v>
      </c>
      <c r="D946" s="37" t="s">
        <v>80</v>
      </c>
      <c r="E946" s="37">
        <v>25949.87</v>
      </c>
      <c r="G946" s="37">
        <v>0</v>
      </c>
      <c r="H946" s="60">
        <f t="shared" si="72"/>
        <v>25949.87</v>
      </c>
      <c r="I946" s="60">
        <f t="shared" si="73"/>
        <v>0</v>
      </c>
      <c r="J946" s="60">
        <f t="shared" si="74"/>
        <v>0</v>
      </c>
      <c r="K946" s="1" t="str">
        <f t="shared" si="75"/>
        <v>IND</v>
      </c>
      <c r="L946" s="2" t="str">
        <f t="shared" si="71"/>
        <v>02LNX00103</v>
      </c>
      <c r="M946" s="40" t="str">
        <f>INDEX(CODE!A:B,MATCH(L946,CODE!A:A,0),2)</f>
        <v>NOT USED</v>
      </c>
    </row>
    <row r="947" spans="1:13">
      <c r="A947" s="36">
        <v>201705</v>
      </c>
      <c r="B947" s="37" t="s">
        <v>58</v>
      </c>
      <c r="C947" s="37" t="s">
        <v>195</v>
      </c>
      <c r="D947" s="37" t="s">
        <v>56</v>
      </c>
      <c r="E947" s="37">
        <v>1090.95</v>
      </c>
      <c r="F947" s="37">
        <v>38</v>
      </c>
      <c r="G947" s="37">
        <v>8107</v>
      </c>
      <c r="H947" s="60">
        <f t="shared" si="72"/>
        <v>1090.95</v>
      </c>
      <c r="I947" s="60">
        <f t="shared" si="73"/>
        <v>38</v>
      </c>
      <c r="J947" s="60">
        <f t="shared" si="74"/>
        <v>8107</v>
      </c>
      <c r="K947" s="1" t="str">
        <f t="shared" si="75"/>
        <v>IND</v>
      </c>
      <c r="L947" s="2" t="str">
        <f t="shared" si="71"/>
        <v>02OALT015N</v>
      </c>
      <c r="M947" s="40" t="str">
        <f>INDEX(CODE!A:B,MATCH(L947,CODE!A:A,0),2)</f>
        <v>NOT USED</v>
      </c>
    </row>
    <row r="948" spans="1:13">
      <c r="A948" s="36">
        <v>201705</v>
      </c>
      <c r="B948" s="37" t="s">
        <v>58</v>
      </c>
      <c r="C948" s="37" t="s">
        <v>195</v>
      </c>
      <c r="D948" s="37" t="s">
        <v>43</v>
      </c>
      <c r="E948" s="37">
        <v>353.28</v>
      </c>
      <c r="F948" s="37">
        <v>14</v>
      </c>
      <c r="G948" s="37">
        <v>2304</v>
      </c>
      <c r="H948" s="60">
        <f t="shared" si="72"/>
        <v>353.28</v>
      </c>
      <c r="I948" s="60">
        <f t="shared" si="73"/>
        <v>14</v>
      </c>
      <c r="J948" s="60">
        <f t="shared" si="74"/>
        <v>2304</v>
      </c>
      <c r="K948" s="1" t="str">
        <f t="shared" si="75"/>
        <v>IND</v>
      </c>
      <c r="L948" s="2" t="str">
        <f t="shared" si="71"/>
        <v>02OALTB15N</v>
      </c>
      <c r="M948" s="40" t="str">
        <f>INDEX(CODE!A:B,MATCH(L948,CODE!A:A,0),2)</f>
        <v>NOT USED</v>
      </c>
    </row>
    <row r="949" spans="1:13">
      <c r="A949" s="36">
        <v>201705</v>
      </c>
      <c r="B949" s="37" t="s">
        <v>58</v>
      </c>
      <c r="C949" s="37" t="s">
        <v>195</v>
      </c>
      <c r="D949" s="37" t="s">
        <v>59</v>
      </c>
      <c r="E949" s="37">
        <v>18647.52</v>
      </c>
      <c r="F949" s="37">
        <v>1</v>
      </c>
      <c r="G949" s="37">
        <v>40000</v>
      </c>
      <c r="H949" s="60">
        <f t="shared" si="72"/>
        <v>18647.52</v>
      </c>
      <c r="I949" s="60">
        <f t="shared" si="73"/>
        <v>1</v>
      </c>
      <c r="J949" s="60">
        <f t="shared" si="74"/>
        <v>40000</v>
      </c>
      <c r="K949" s="1" t="str">
        <f t="shared" si="75"/>
        <v>IND</v>
      </c>
      <c r="L949" s="2" t="str">
        <f t="shared" si="71"/>
        <v>02PRSV47TM</v>
      </c>
      <c r="M949" s="40" t="str">
        <f>INDEX(CODE!A:B,MATCH(L949,CODE!A:A,0),2)</f>
        <v>NOT USED</v>
      </c>
    </row>
    <row r="950" spans="1:13">
      <c r="A950" s="36">
        <v>201705</v>
      </c>
      <c r="B950" s="37" t="s">
        <v>58</v>
      </c>
      <c r="C950" s="37" t="s">
        <v>195</v>
      </c>
      <c r="D950" s="37" t="s">
        <v>94</v>
      </c>
      <c r="E950" s="37">
        <v>149501.04999999999</v>
      </c>
      <c r="F950" s="37">
        <v>0</v>
      </c>
      <c r="G950" s="37">
        <v>0</v>
      </c>
      <c r="H950" s="60">
        <f t="shared" si="72"/>
        <v>149501.04999999999</v>
      </c>
      <c r="I950" s="60">
        <f t="shared" si="73"/>
        <v>0</v>
      </c>
      <c r="J950" s="60">
        <f t="shared" si="74"/>
        <v>0</v>
      </c>
      <c r="K950" s="1" t="str">
        <f t="shared" si="75"/>
        <v>IND</v>
      </c>
      <c r="L950" s="2" t="str">
        <f t="shared" si="71"/>
        <v>301370-DSM</v>
      </c>
      <c r="M950" s="40" t="str">
        <f>INDEX(CODE!A:B,MATCH(L950,CODE!A:A,0),2)</f>
        <v>NOT USED</v>
      </c>
    </row>
    <row r="951" spans="1:13">
      <c r="A951" s="36">
        <v>201705</v>
      </c>
      <c r="B951" s="37" t="s">
        <v>58</v>
      </c>
      <c r="C951" s="37" t="s">
        <v>195</v>
      </c>
      <c r="D951" s="37" t="s">
        <v>76</v>
      </c>
      <c r="E951" s="37">
        <v>1.95</v>
      </c>
      <c r="F951" s="37">
        <v>2</v>
      </c>
      <c r="G951" s="37">
        <v>0</v>
      </c>
      <c r="H951" s="60">
        <f t="shared" si="72"/>
        <v>1.95</v>
      </c>
      <c r="I951" s="60">
        <f t="shared" si="73"/>
        <v>2</v>
      </c>
      <c r="J951" s="60">
        <f t="shared" si="74"/>
        <v>0</v>
      </c>
      <c r="K951" s="1" t="str">
        <f t="shared" si="75"/>
        <v>IND</v>
      </c>
      <c r="L951" s="2" t="str">
        <f t="shared" si="71"/>
        <v>301380-BLU</v>
      </c>
      <c r="M951" s="40" t="str">
        <f>INDEX(CODE!A:B,MATCH(L951,CODE!A:A,0),2)</f>
        <v>NOT USED</v>
      </c>
    </row>
    <row r="952" spans="1:13">
      <c r="A952" s="36">
        <v>201705</v>
      </c>
      <c r="B952" s="37" t="s">
        <v>58</v>
      </c>
      <c r="C952" s="37" t="s">
        <v>195</v>
      </c>
      <c r="D952" s="37" t="s">
        <v>90</v>
      </c>
      <c r="F952" s="37">
        <v>0</v>
      </c>
      <c r="H952" s="60">
        <f t="shared" si="72"/>
        <v>0</v>
      </c>
      <c r="I952" s="60">
        <f t="shared" si="73"/>
        <v>0</v>
      </c>
      <c r="J952" s="60">
        <f t="shared" si="74"/>
        <v>0</v>
      </c>
      <c r="K952" s="1" t="str">
        <f t="shared" si="75"/>
        <v>IND</v>
      </c>
      <c r="L952" s="2" t="str">
        <f t="shared" si="71"/>
        <v>CUSTOMER C</v>
      </c>
      <c r="M952" s="40" t="str">
        <f>INDEX(CODE!A:B,MATCH(L952,CODE!A:A,0),2)</f>
        <v>NOT USED</v>
      </c>
    </row>
    <row r="953" spans="1:13">
      <c r="A953" s="36">
        <v>201705</v>
      </c>
      <c r="B953" s="37" t="s">
        <v>58</v>
      </c>
      <c r="C953" s="37" t="s">
        <v>195</v>
      </c>
      <c r="D953" s="37" t="s">
        <v>92</v>
      </c>
      <c r="E953" s="37">
        <v>-294264.71000000002</v>
      </c>
      <c r="F953" s="37">
        <v>0</v>
      </c>
      <c r="G953" s="37">
        <v>0</v>
      </c>
      <c r="H953" s="60">
        <f t="shared" si="72"/>
        <v>-294264.71000000002</v>
      </c>
      <c r="I953" s="60">
        <f t="shared" si="73"/>
        <v>0</v>
      </c>
      <c r="J953" s="60">
        <f t="shared" si="74"/>
        <v>0</v>
      </c>
      <c r="K953" s="1" t="str">
        <f t="shared" si="75"/>
        <v>IND</v>
      </c>
      <c r="L953" s="2" t="str">
        <f t="shared" si="71"/>
        <v>REVENUE_AC</v>
      </c>
      <c r="M953" s="40" t="str">
        <f>INDEX(CODE!A:B,MATCH(L953,CODE!A:A,0),2)</f>
        <v>NOT USED</v>
      </c>
    </row>
    <row r="954" spans="1:13">
      <c r="A954" s="36">
        <v>201705</v>
      </c>
      <c r="B954" s="37" t="s">
        <v>58</v>
      </c>
      <c r="C954" s="37" t="s">
        <v>195</v>
      </c>
      <c r="D954" s="37" t="s">
        <v>104</v>
      </c>
      <c r="E954" s="37">
        <v>26665.21</v>
      </c>
      <c r="F954" s="37">
        <v>0</v>
      </c>
      <c r="G954" s="37">
        <v>0</v>
      </c>
      <c r="H954" s="60">
        <f t="shared" si="72"/>
        <v>26665.21</v>
      </c>
      <c r="I954" s="60">
        <f t="shared" si="73"/>
        <v>0</v>
      </c>
      <c r="J954" s="60">
        <f t="shared" si="74"/>
        <v>0</v>
      </c>
      <c r="K954" s="1" t="str">
        <f t="shared" si="75"/>
        <v>IND</v>
      </c>
      <c r="L954" s="2" t="str">
        <f t="shared" si="71"/>
        <v>REVENUE AD</v>
      </c>
      <c r="M954" s="40" t="str">
        <f>INDEX(CODE!A:B,MATCH(L954,CODE!A:A,0),2)</f>
        <v>NOT USED</v>
      </c>
    </row>
    <row r="955" spans="1:13">
      <c r="A955" s="36">
        <v>201705</v>
      </c>
      <c r="B955" s="37" t="s">
        <v>58</v>
      </c>
      <c r="C955" s="37" t="s">
        <v>196</v>
      </c>
      <c r="D955" s="37" t="s">
        <v>197</v>
      </c>
      <c r="E955" s="37">
        <v>431000</v>
      </c>
      <c r="F955" s="37">
        <v>0</v>
      </c>
      <c r="G955" s="37">
        <v>1497000</v>
      </c>
      <c r="H955" s="60">
        <f t="shared" si="72"/>
        <v>0</v>
      </c>
      <c r="I955" s="60">
        <f t="shared" si="73"/>
        <v>0</v>
      </c>
      <c r="J955" s="60">
        <f t="shared" si="74"/>
        <v>0</v>
      </c>
      <c r="K955" s="1" t="str">
        <f t="shared" si="75"/>
        <v>IND</v>
      </c>
      <c r="L955" s="2" t="str">
        <f t="shared" si="71"/>
        <v>UNBILLED R</v>
      </c>
      <c r="M955" s="40" t="str">
        <f>INDEX(CODE!A:B,MATCH(L955,CODE!A:A,0),2)</f>
        <v>NOT USED</v>
      </c>
    </row>
    <row r="956" spans="1:13">
      <c r="A956" s="36">
        <v>201705</v>
      </c>
      <c r="B956" s="37" t="s">
        <v>60</v>
      </c>
      <c r="C956" s="37" t="s">
        <v>186</v>
      </c>
      <c r="D956" s="37" t="s">
        <v>61</v>
      </c>
      <c r="E956" s="37">
        <v>-41570.85</v>
      </c>
      <c r="F956" s="37">
        <v>3103</v>
      </c>
      <c r="G956" s="37">
        <v>5565069</v>
      </c>
      <c r="H956" s="60">
        <f t="shared" si="72"/>
        <v>0</v>
      </c>
      <c r="I956" s="60">
        <f t="shared" si="73"/>
        <v>0</v>
      </c>
      <c r="J956" s="60">
        <f t="shared" si="74"/>
        <v>0</v>
      </c>
      <c r="K956" s="1" t="str">
        <f t="shared" si="75"/>
        <v>IRG</v>
      </c>
      <c r="L956" s="2" t="str">
        <f t="shared" si="71"/>
        <v>02APSV0040</v>
      </c>
      <c r="M956" s="40" t="str">
        <f>INDEX(CODE!A:B,MATCH(L956,CODE!A:A,0),2)</f>
        <v>Separate - APS</v>
      </c>
    </row>
    <row r="957" spans="1:13">
      <c r="A957" s="36">
        <v>201705</v>
      </c>
      <c r="B957" s="37" t="s">
        <v>60</v>
      </c>
      <c r="C957" s="37" t="s">
        <v>186</v>
      </c>
      <c r="D957" s="37" t="s">
        <v>198</v>
      </c>
      <c r="E957" s="37">
        <v>510.06</v>
      </c>
      <c r="G957" s="37">
        <v>-68281</v>
      </c>
      <c r="H957" s="60">
        <f t="shared" si="72"/>
        <v>0</v>
      </c>
      <c r="I957" s="60">
        <f t="shared" si="73"/>
        <v>0</v>
      </c>
      <c r="J957" s="60">
        <f t="shared" si="74"/>
        <v>0</v>
      </c>
      <c r="K957" s="1" t="str">
        <f t="shared" si="75"/>
        <v>IRG</v>
      </c>
      <c r="L957" s="2" t="str">
        <f t="shared" si="71"/>
        <v>02BPADEBIT</v>
      </c>
      <c r="M957" s="40" t="str">
        <f>INDEX(CODE!A:B,MATCH(L957,CODE!A:A,0),2)</f>
        <v>NOT USED</v>
      </c>
    </row>
    <row r="958" spans="1:13">
      <c r="A958" s="36">
        <v>201705</v>
      </c>
      <c r="B958" s="37" t="s">
        <v>60</v>
      </c>
      <c r="C958" s="37" t="s">
        <v>186</v>
      </c>
      <c r="D958" s="37" t="s">
        <v>199</v>
      </c>
      <c r="E958" s="37">
        <v>-40.799999999999997</v>
      </c>
      <c r="F958" s="37">
        <v>8</v>
      </c>
      <c r="G958" s="37">
        <v>5463</v>
      </c>
      <c r="H958" s="60">
        <f t="shared" si="72"/>
        <v>0</v>
      </c>
      <c r="I958" s="60">
        <f t="shared" si="73"/>
        <v>0</v>
      </c>
      <c r="J958" s="60">
        <f t="shared" si="74"/>
        <v>0</v>
      </c>
      <c r="K958" s="1" t="str">
        <f t="shared" si="75"/>
        <v>IRG</v>
      </c>
      <c r="L958" s="2" t="str">
        <f t="shared" si="71"/>
        <v>02NMT40135</v>
      </c>
      <c r="M958" s="40" t="str">
        <f>INDEX(CODE!A:B,MATCH(L958,CODE!A:A,0),2)</f>
        <v>Separate - APS</v>
      </c>
    </row>
    <row r="959" spans="1:13">
      <c r="A959" s="36">
        <v>201705</v>
      </c>
      <c r="B959" s="37" t="s">
        <v>60</v>
      </c>
      <c r="C959" s="37" t="s">
        <v>186</v>
      </c>
      <c r="D959" s="37" t="s">
        <v>200</v>
      </c>
      <c r="F959" s="37">
        <v>0</v>
      </c>
      <c r="H959" s="60">
        <f t="shared" si="72"/>
        <v>0</v>
      </c>
      <c r="I959" s="60">
        <f t="shared" si="73"/>
        <v>0</v>
      </c>
      <c r="J959" s="60">
        <f t="shared" si="74"/>
        <v>0</v>
      </c>
      <c r="K959" s="1" t="str">
        <f t="shared" si="75"/>
        <v>IRG</v>
      </c>
      <c r="L959" s="2" t="str">
        <f t="shared" si="71"/>
        <v>CUSTOMER C</v>
      </c>
      <c r="M959" s="40" t="str">
        <f>INDEX(CODE!A:B,MATCH(L959,CODE!A:A,0),2)</f>
        <v>NOT USED</v>
      </c>
    </row>
    <row r="960" spans="1:13">
      <c r="A960" s="36">
        <v>201705</v>
      </c>
      <c r="B960" s="37" t="s">
        <v>60</v>
      </c>
      <c r="C960" s="37" t="s">
        <v>186</v>
      </c>
      <c r="D960" s="37" t="s">
        <v>201</v>
      </c>
      <c r="E960" s="37">
        <v>-4767.49</v>
      </c>
      <c r="F960" s="37">
        <v>0</v>
      </c>
      <c r="G960" s="37">
        <v>0</v>
      </c>
      <c r="H960" s="60">
        <f t="shared" si="72"/>
        <v>0</v>
      </c>
      <c r="I960" s="60">
        <f t="shared" si="73"/>
        <v>0</v>
      </c>
      <c r="J960" s="60">
        <f t="shared" si="74"/>
        <v>0</v>
      </c>
      <c r="K960" s="1" t="str">
        <f t="shared" si="75"/>
        <v>IRG</v>
      </c>
      <c r="L960" s="2" t="str">
        <f t="shared" si="71"/>
        <v>IRRIGATION</v>
      </c>
      <c r="M960" s="40" t="str">
        <f>INDEX(CODE!A:B,MATCH(L960,CODE!A:A,0),2)</f>
        <v>NOT USED</v>
      </c>
    </row>
    <row r="961" spans="1:13">
      <c r="A961" s="36">
        <v>201705</v>
      </c>
      <c r="B961" s="37" t="s">
        <v>60</v>
      </c>
      <c r="C961" s="37" t="s">
        <v>195</v>
      </c>
      <c r="D961" s="37" t="s">
        <v>61</v>
      </c>
      <c r="E961" s="37">
        <v>414538.67</v>
      </c>
      <c r="F961" s="37">
        <v>3103</v>
      </c>
      <c r="G961" s="37">
        <v>5565069</v>
      </c>
      <c r="H961" s="60">
        <f t="shared" si="72"/>
        <v>414538.67</v>
      </c>
      <c r="I961" s="60">
        <f t="shared" si="73"/>
        <v>3103</v>
      </c>
      <c r="J961" s="60">
        <f t="shared" si="74"/>
        <v>5565069</v>
      </c>
      <c r="K961" s="1" t="str">
        <f t="shared" si="75"/>
        <v>IRG</v>
      </c>
      <c r="L961" s="2" t="str">
        <f t="shared" si="71"/>
        <v>02APSV0040</v>
      </c>
      <c r="M961" s="40" t="str">
        <f>INDEX(CODE!A:B,MATCH(L961,CODE!A:A,0),2)</f>
        <v>Separate - APS</v>
      </c>
    </row>
    <row r="962" spans="1:13">
      <c r="A962" s="36">
        <v>201705</v>
      </c>
      <c r="B962" s="37" t="s">
        <v>60</v>
      </c>
      <c r="C962" s="37" t="s">
        <v>195</v>
      </c>
      <c r="D962" s="37" t="s">
        <v>62</v>
      </c>
      <c r="E962" s="37">
        <v>196959.38</v>
      </c>
      <c r="F962" s="37">
        <v>2064</v>
      </c>
      <c r="G962" s="37">
        <v>2645515</v>
      </c>
      <c r="H962" s="60">
        <f t="shared" si="72"/>
        <v>196959.38</v>
      </c>
      <c r="I962" s="60">
        <f t="shared" si="73"/>
        <v>2064</v>
      </c>
      <c r="J962" s="60">
        <f t="shared" si="74"/>
        <v>2645515</v>
      </c>
      <c r="K962" s="1" t="str">
        <f t="shared" si="75"/>
        <v>IRG</v>
      </c>
      <c r="L962" s="2" t="str">
        <f t="shared" ref="L962:L1025" si="76">LEFT(D962,10)</f>
        <v>02APSV040X</v>
      </c>
      <c r="M962" s="40" t="str">
        <f>INDEX(CODE!A:B,MATCH(L962,CODE!A:A,0),2)</f>
        <v>Separate - APS</v>
      </c>
    </row>
    <row r="963" spans="1:13">
      <c r="A963" s="36">
        <v>201705</v>
      </c>
      <c r="B963" s="37" t="s">
        <v>60</v>
      </c>
      <c r="C963" s="37" t="s">
        <v>195</v>
      </c>
      <c r="D963" s="37" t="s">
        <v>81</v>
      </c>
      <c r="E963" s="37">
        <v>7.5</v>
      </c>
      <c r="G963" s="37">
        <v>0</v>
      </c>
      <c r="H963" s="60">
        <f t="shared" ref="H963:H1026" si="77">IF($C963="R",E963,0)</f>
        <v>7.5</v>
      </c>
      <c r="I963" s="60">
        <f t="shared" ref="I963:I1026" si="78">IF($C963="R",F963,0)</f>
        <v>0</v>
      </c>
      <c r="J963" s="60">
        <f t="shared" ref="J963:J1026" si="79">IF($C963="R",G963,0)</f>
        <v>0</v>
      </c>
      <c r="K963" s="1" t="str">
        <f t="shared" ref="K963:K1026" si="80">IF(LEFT(B963,3)="IRR","IRG",LEFT(B963,3))</f>
        <v>IRG</v>
      </c>
      <c r="L963" s="2" t="str">
        <f t="shared" si="76"/>
        <v>02LNX00105</v>
      </c>
      <c r="M963" s="40" t="str">
        <f>INDEX(CODE!A:B,MATCH(L963,CODE!A:A,0),2)</f>
        <v>NOT USED</v>
      </c>
    </row>
    <row r="964" spans="1:13">
      <c r="A964" s="36">
        <v>201705</v>
      </c>
      <c r="B964" s="37" t="s">
        <v>60</v>
      </c>
      <c r="C964" s="37" t="s">
        <v>195</v>
      </c>
      <c r="D964" s="37" t="s">
        <v>82</v>
      </c>
      <c r="E964" s="37">
        <v>540.82000000000005</v>
      </c>
      <c r="G964" s="37">
        <v>0</v>
      </c>
      <c r="H964" s="60">
        <f t="shared" si="77"/>
        <v>540.82000000000005</v>
      </c>
      <c r="I964" s="60">
        <f t="shared" si="78"/>
        <v>0</v>
      </c>
      <c r="J964" s="60">
        <f t="shared" si="79"/>
        <v>0</v>
      </c>
      <c r="K964" s="1" t="str">
        <f t="shared" si="80"/>
        <v>IRG</v>
      </c>
      <c r="L964" s="2" t="str">
        <f t="shared" si="76"/>
        <v>02LNX00109</v>
      </c>
      <c r="M964" s="40" t="str">
        <f>INDEX(CODE!A:B,MATCH(L964,CODE!A:A,0),2)</f>
        <v>NOT USED</v>
      </c>
    </row>
    <row r="965" spans="1:13">
      <c r="A965" s="36">
        <v>201705</v>
      </c>
      <c r="B965" s="37" t="s">
        <v>60</v>
      </c>
      <c r="C965" s="37" t="s">
        <v>195</v>
      </c>
      <c r="D965" s="37" t="s">
        <v>83</v>
      </c>
      <c r="E965" s="37">
        <v>3139.37</v>
      </c>
      <c r="G965" s="37">
        <v>0</v>
      </c>
      <c r="H965" s="60">
        <f t="shared" si="77"/>
        <v>3139.37</v>
      </c>
      <c r="I965" s="60">
        <f t="shared" si="78"/>
        <v>0</v>
      </c>
      <c r="J965" s="60">
        <f t="shared" si="79"/>
        <v>0</v>
      </c>
      <c r="K965" s="1" t="str">
        <f t="shared" si="80"/>
        <v>IRG</v>
      </c>
      <c r="L965" s="2" t="str">
        <f t="shared" si="76"/>
        <v>02LNX00110</v>
      </c>
      <c r="M965" s="40" t="str">
        <f>INDEX(CODE!A:B,MATCH(L965,CODE!A:A,0),2)</f>
        <v>NOT USED</v>
      </c>
    </row>
    <row r="966" spans="1:13">
      <c r="A966" s="36">
        <v>201705</v>
      </c>
      <c r="B966" s="37" t="s">
        <v>60</v>
      </c>
      <c r="C966" s="37" t="s">
        <v>195</v>
      </c>
      <c r="D966" s="37" t="s">
        <v>87</v>
      </c>
      <c r="E966" s="37">
        <v>21.27</v>
      </c>
      <c r="G966" s="37">
        <v>0</v>
      </c>
      <c r="H966" s="60">
        <f t="shared" si="77"/>
        <v>21.27</v>
      </c>
      <c r="I966" s="60">
        <f t="shared" si="78"/>
        <v>0</v>
      </c>
      <c r="J966" s="60">
        <f t="shared" si="79"/>
        <v>0</v>
      </c>
      <c r="K966" s="1" t="str">
        <f t="shared" si="80"/>
        <v>IRG</v>
      </c>
      <c r="L966" s="2" t="str">
        <f t="shared" si="76"/>
        <v>02LNX00311</v>
      </c>
      <c r="M966" s="40" t="str">
        <f>INDEX(CODE!A:B,MATCH(L966,CODE!A:A,0),2)</f>
        <v>NOT USED</v>
      </c>
    </row>
    <row r="967" spans="1:13">
      <c r="A967" s="36">
        <v>201705</v>
      </c>
      <c r="B967" s="37" t="s">
        <v>60</v>
      </c>
      <c r="C967" s="37" t="s">
        <v>195</v>
      </c>
      <c r="D967" s="37" t="s">
        <v>45</v>
      </c>
      <c r="E967" s="37">
        <v>418.31</v>
      </c>
      <c r="F967" s="37">
        <v>8</v>
      </c>
      <c r="G967" s="37">
        <v>5463</v>
      </c>
      <c r="H967" s="60">
        <f t="shared" si="77"/>
        <v>418.31</v>
      </c>
      <c r="I967" s="60">
        <f t="shared" si="78"/>
        <v>8</v>
      </c>
      <c r="J967" s="60">
        <f t="shared" si="79"/>
        <v>5463</v>
      </c>
      <c r="K967" s="1" t="str">
        <f t="shared" si="80"/>
        <v>IRG</v>
      </c>
      <c r="L967" s="2" t="str">
        <f t="shared" si="76"/>
        <v>02NMT40135</v>
      </c>
      <c r="M967" s="40" t="str">
        <f>INDEX(CODE!A:B,MATCH(L967,CODE!A:A,0),2)</f>
        <v>Separate - APS</v>
      </c>
    </row>
    <row r="968" spans="1:13">
      <c r="A968" s="36">
        <v>201705</v>
      </c>
      <c r="B968" s="37" t="s">
        <v>60</v>
      </c>
      <c r="C968" s="37" t="s">
        <v>195</v>
      </c>
      <c r="D968" s="37" t="s">
        <v>73</v>
      </c>
      <c r="F968" s="37">
        <v>1</v>
      </c>
      <c r="H968" s="60">
        <f t="shared" si="77"/>
        <v>0</v>
      </c>
      <c r="I968" s="60">
        <f t="shared" si="78"/>
        <v>1</v>
      </c>
      <c r="J968" s="60">
        <f t="shared" si="79"/>
        <v>0</v>
      </c>
      <c r="K968" s="1" t="str">
        <f t="shared" si="80"/>
        <v>IRG</v>
      </c>
      <c r="L968" s="2" t="str">
        <f t="shared" si="76"/>
        <v>02NMX40135</v>
      </c>
      <c r="M968" s="40" t="str">
        <f>INDEX(CODE!A:B,MATCH(L968,CODE!A:A,0),2)</f>
        <v>Separate - APS</v>
      </c>
    </row>
    <row r="969" spans="1:13">
      <c r="A969" s="36">
        <v>201705</v>
      </c>
      <c r="B969" s="37" t="s">
        <v>60</v>
      </c>
      <c r="C969" s="37" t="s">
        <v>195</v>
      </c>
      <c r="D969" s="37" t="s">
        <v>95</v>
      </c>
      <c r="E969" s="37">
        <v>320000</v>
      </c>
      <c r="F969" s="37">
        <v>0</v>
      </c>
      <c r="G969" s="37">
        <v>0</v>
      </c>
      <c r="H969" s="60">
        <f t="shared" si="77"/>
        <v>320000</v>
      </c>
      <c r="I969" s="60">
        <f t="shared" si="78"/>
        <v>0</v>
      </c>
      <c r="J969" s="60">
        <f t="shared" si="79"/>
        <v>0</v>
      </c>
      <c r="K969" s="1" t="str">
        <f t="shared" si="80"/>
        <v>IRG</v>
      </c>
      <c r="L969" s="2" t="str">
        <f t="shared" si="76"/>
        <v>301461-IRR</v>
      </c>
      <c r="M969" s="40" t="str">
        <f>INDEX(CODE!A:B,MATCH(L969,CODE!A:A,0),2)</f>
        <v>NOT USED</v>
      </c>
    </row>
    <row r="970" spans="1:13">
      <c r="A970" s="36">
        <v>201705</v>
      </c>
      <c r="B970" s="37" t="s">
        <v>60</v>
      </c>
      <c r="C970" s="37" t="s">
        <v>195</v>
      </c>
      <c r="D970" s="37" t="s">
        <v>96</v>
      </c>
      <c r="E970" s="37">
        <v>5778.24</v>
      </c>
      <c r="F970" s="37">
        <v>0</v>
      </c>
      <c r="G970" s="37">
        <v>0</v>
      </c>
      <c r="H970" s="60">
        <f t="shared" si="77"/>
        <v>5778.24</v>
      </c>
      <c r="I970" s="60">
        <f t="shared" si="78"/>
        <v>0</v>
      </c>
      <c r="J970" s="60">
        <f t="shared" si="79"/>
        <v>0</v>
      </c>
      <c r="K970" s="1" t="str">
        <f t="shared" si="80"/>
        <v>IRG</v>
      </c>
      <c r="L970" s="2" t="str">
        <f t="shared" si="76"/>
        <v>301470-DSM</v>
      </c>
      <c r="M970" s="40" t="str">
        <f>INDEX(CODE!A:B,MATCH(L970,CODE!A:A,0),2)</f>
        <v>NOT USED</v>
      </c>
    </row>
    <row r="971" spans="1:13">
      <c r="A971" s="36">
        <v>201705</v>
      </c>
      <c r="B971" s="37" t="s">
        <v>60</v>
      </c>
      <c r="C971" s="37" t="s">
        <v>195</v>
      </c>
      <c r="D971" s="37" t="s">
        <v>46</v>
      </c>
      <c r="E971" s="37">
        <v>71.31</v>
      </c>
      <c r="F971" s="37">
        <v>0</v>
      </c>
      <c r="G971" s="37">
        <v>0</v>
      </c>
      <c r="H971" s="60">
        <f t="shared" si="77"/>
        <v>71.31</v>
      </c>
      <c r="I971" s="60">
        <f t="shared" si="78"/>
        <v>0</v>
      </c>
      <c r="J971" s="60">
        <f t="shared" si="79"/>
        <v>0</v>
      </c>
      <c r="K971" s="1" t="str">
        <f t="shared" si="80"/>
        <v>IRG</v>
      </c>
      <c r="L971" s="2" t="str">
        <f t="shared" si="76"/>
        <v>301480-BLU</v>
      </c>
      <c r="M971" s="40" t="str">
        <f>INDEX(CODE!A:B,MATCH(L971,CODE!A:A,0),2)</f>
        <v>NOT USED</v>
      </c>
    </row>
    <row r="972" spans="1:13">
      <c r="A972" s="36">
        <v>201705</v>
      </c>
      <c r="B972" s="37" t="s">
        <v>60</v>
      </c>
      <c r="C972" s="37" t="s">
        <v>195</v>
      </c>
      <c r="D972" s="37" t="s">
        <v>97</v>
      </c>
      <c r="F972" s="37">
        <v>0</v>
      </c>
      <c r="H972" s="60">
        <f t="shared" si="77"/>
        <v>0</v>
      </c>
      <c r="I972" s="60">
        <f t="shared" si="78"/>
        <v>0</v>
      </c>
      <c r="J972" s="60">
        <f t="shared" si="79"/>
        <v>0</v>
      </c>
      <c r="K972" s="1" t="str">
        <f t="shared" si="80"/>
        <v>IRG</v>
      </c>
      <c r="L972" s="2" t="str">
        <f t="shared" si="76"/>
        <v>CUSTOMER C</v>
      </c>
      <c r="M972" s="40" t="str">
        <f>INDEX(CODE!A:B,MATCH(L972,CODE!A:A,0),2)</f>
        <v>NOT USED</v>
      </c>
    </row>
    <row r="973" spans="1:13">
      <c r="A973" s="36">
        <v>201705</v>
      </c>
      <c r="B973" s="37" t="s">
        <v>60</v>
      </c>
      <c r="C973" s="37" t="s">
        <v>195</v>
      </c>
      <c r="D973" s="37" t="s">
        <v>92</v>
      </c>
      <c r="E973" s="37">
        <v>-37532.85</v>
      </c>
      <c r="F973" s="37">
        <v>0</v>
      </c>
      <c r="G973" s="37">
        <v>0</v>
      </c>
      <c r="H973" s="60">
        <f t="shared" si="77"/>
        <v>-37532.85</v>
      </c>
      <c r="I973" s="60">
        <f t="shared" si="78"/>
        <v>0</v>
      </c>
      <c r="J973" s="60">
        <f t="shared" si="79"/>
        <v>0</v>
      </c>
      <c r="K973" s="1" t="str">
        <f t="shared" si="80"/>
        <v>IRG</v>
      </c>
      <c r="L973" s="2" t="str">
        <f t="shared" si="76"/>
        <v>REVENUE_AC</v>
      </c>
      <c r="M973" s="40" t="str">
        <f>INDEX(CODE!A:B,MATCH(L973,CODE!A:A,0),2)</f>
        <v>NOT USED</v>
      </c>
    </row>
    <row r="974" spans="1:13">
      <c r="A974" s="36">
        <v>201705</v>
      </c>
      <c r="B974" s="37" t="s">
        <v>60</v>
      </c>
      <c r="C974" s="37" t="s">
        <v>195</v>
      </c>
      <c r="D974" s="37" t="s">
        <v>104</v>
      </c>
      <c r="E974" s="37">
        <v>5008.1899999999996</v>
      </c>
      <c r="F974" s="37">
        <v>0</v>
      </c>
      <c r="G974" s="37">
        <v>0</v>
      </c>
      <c r="H974" s="60">
        <f t="shared" si="77"/>
        <v>5008.1899999999996</v>
      </c>
      <c r="I974" s="60">
        <f t="shared" si="78"/>
        <v>0</v>
      </c>
      <c r="J974" s="60">
        <f t="shared" si="79"/>
        <v>0</v>
      </c>
      <c r="K974" s="1" t="str">
        <f t="shared" si="80"/>
        <v>IRG</v>
      </c>
      <c r="L974" s="2" t="str">
        <f t="shared" si="76"/>
        <v>REVENUE AD</v>
      </c>
      <c r="M974" s="40" t="str">
        <f>INDEX(CODE!A:B,MATCH(L974,CODE!A:A,0),2)</f>
        <v>NOT USED</v>
      </c>
    </row>
    <row r="975" spans="1:13">
      <c r="A975" s="36">
        <v>201705</v>
      </c>
      <c r="B975" s="37" t="s">
        <v>60</v>
      </c>
      <c r="C975" s="37" t="s">
        <v>196</v>
      </c>
      <c r="D975" s="37" t="s">
        <v>202</v>
      </c>
      <c r="E975" s="37">
        <v>960000</v>
      </c>
      <c r="F975" s="37">
        <v>0</v>
      </c>
      <c r="G975" s="37">
        <v>12907000</v>
      </c>
      <c r="H975" s="60">
        <f t="shared" si="77"/>
        <v>0</v>
      </c>
      <c r="I975" s="60">
        <f t="shared" si="78"/>
        <v>0</v>
      </c>
      <c r="J975" s="60">
        <f t="shared" si="79"/>
        <v>0</v>
      </c>
      <c r="K975" s="1" t="str">
        <f t="shared" si="80"/>
        <v>IRG</v>
      </c>
      <c r="L975" s="2" t="str">
        <f t="shared" si="76"/>
        <v>IRRIGATION</v>
      </c>
      <c r="M975" s="40" t="str">
        <f>INDEX(CODE!A:B,MATCH(L975,CODE!A:A,0),2)</f>
        <v>NOT USED</v>
      </c>
    </row>
    <row r="976" spans="1:13">
      <c r="A976" s="36">
        <v>201705</v>
      </c>
      <c r="B976" s="37" t="s">
        <v>63</v>
      </c>
      <c r="C976" s="37" t="s">
        <v>195</v>
      </c>
      <c r="D976" s="37" t="s">
        <v>98</v>
      </c>
      <c r="E976" s="37">
        <v>7.57</v>
      </c>
      <c r="G976" s="37">
        <v>0</v>
      </c>
      <c r="H976" s="60">
        <f t="shared" si="77"/>
        <v>7.57</v>
      </c>
      <c r="I976" s="60">
        <f t="shared" si="78"/>
        <v>0</v>
      </c>
      <c r="J976" s="60">
        <f t="shared" si="79"/>
        <v>0</v>
      </c>
      <c r="K976" s="1" t="str">
        <f t="shared" si="80"/>
        <v>PUB</v>
      </c>
      <c r="L976" s="2" t="str">
        <f t="shared" si="76"/>
        <v>02CFR00012</v>
      </c>
      <c r="M976" s="40" t="str">
        <f>INDEX(CODE!A:B,MATCH(L976,CODE!A:A,0),2)</f>
        <v>NOT USED</v>
      </c>
    </row>
    <row r="977" spans="1:13">
      <c r="A977" s="36">
        <v>201705</v>
      </c>
      <c r="B977" s="37" t="s">
        <v>63</v>
      </c>
      <c r="C977" s="37" t="s">
        <v>195</v>
      </c>
      <c r="D977" s="37" t="s">
        <v>64</v>
      </c>
      <c r="E977" s="37">
        <v>2603.63</v>
      </c>
      <c r="F977" s="37">
        <v>14</v>
      </c>
      <c r="G977" s="37">
        <v>12510</v>
      </c>
      <c r="H977" s="60">
        <f t="shared" si="77"/>
        <v>2603.63</v>
      </c>
      <c r="I977" s="60">
        <f t="shared" si="78"/>
        <v>14</v>
      </c>
      <c r="J977" s="60">
        <f t="shared" si="79"/>
        <v>12510</v>
      </c>
      <c r="K977" s="1" t="str">
        <f t="shared" si="80"/>
        <v>PUB</v>
      </c>
      <c r="L977" s="2" t="str">
        <f t="shared" si="76"/>
        <v>02COSL0052</v>
      </c>
      <c r="M977" s="40" t="str">
        <f>INDEX(CODE!A:B,MATCH(L977,CODE!A:A,0),2)</f>
        <v>NOT USED</v>
      </c>
    </row>
    <row r="978" spans="1:13">
      <c r="A978" s="36">
        <v>201705</v>
      </c>
      <c r="B978" s="37" t="s">
        <v>63</v>
      </c>
      <c r="C978" s="37" t="s">
        <v>195</v>
      </c>
      <c r="D978" s="37" t="s">
        <v>65</v>
      </c>
      <c r="E978" s="37">
        <v>20981.68</v>
      </c>
      <c r="F978" s="37">
        <v>116</v>
      </c>
      <c r="G978" s="37">
        <v>282472</v>
      </c>
      <c r="H978" s="60">
        <f t="shared" si="77"/>
        <v>20981.68</v>
      </c>
      <c r="I978" s="60">
        <f t="shared" si="78"/>
        <v>116</v>
      </c>
      <c r="J978" s="60">
        <f t="shared" si="79"/>
        <v>282472</v>
      </c>
      <c r="K978" s="1" t="str">
        <f t="shared" si="80"/>
        <v>PUB</v>
      </c>
      <c r="L978" s="2" t="str">
        <f t="shared" si="76"/>
        <v>02CUSL053F</v>
      </c>
      <c r="M978" s="40" t="str">
        <f>INDEX(CODE!A:B,MATCH(L978,CODE!A:A,0),2)</f>
        <v>NOT USED</v>
      </c>
    </row>
    <row r="979" spans="1:13">
      <c r="A979" s="36">
        <v>201705</v>
      </c>
      <c r="B979" s="37" t="s">
        <v>63</v>
      </c>
      <c r="C979" s="37" t="s">
        <v>195</v>
      </c>
      <c r="D979" s="37" t="s">
        <v>66</v>
      </c>
      <c r="E979" s="37">
        <v>5092.7299999999996</v>
      </c>
      <c r="F979" s="37">
        <v>105</v>
      </c>
      <c r="G979" s="37">
        <v>69185</v>
      </c>
      <c r="H979" s="60">
        <f t="shared" si="77"/>
        <v>5092.7299999999996</v>
      </c>
      <c r="I979" s="60">
        <f t="shared" si="78"/>
        <v>105</v>
      </c>
      <c r="J979" s="60">
        <f t="shared" si="79"/>
        <v>69185</v>
      </c>
      <c r="K979" s="1" t="str">
        <f t="shared" si="80"/>
        <v>PUB</v>
      </c>
      <c r="L979" s="2" t="str">
        <f t="shared" si="76"/>
        <v>02CUSL053M</v>
      </c>
      <c r="M979" s="40" t="str">
        <f>INDEX(CODE!A:B,MATCH(L979,CODE!A:A,0),2)</f>
        <v>NOT USED</v>
      </c>
    </row>
    <row r="980" spans="1:13">
      <c r="A980" s="36">
        <v>201705</v>
      </c>
      <c r="B980" s="37" t="s">
        <v>63</v>
      </c>
      <c r="C980" s="37" t="s">
        <v>195</v>
      </c>
      <c r="D980" s="37" t="s">
        <v>67</v>
      </c>
      <c r="E980" s="37">
        <v>17754.900000000001</v>
      </c>
      <c r="F980" s="37">
        <v>40</v>
      </c>
      <c r="G980" s="37">
        <v>136569</v>
      </c>
      <c r="H980" s="60">
        <f t="shared" si="77"/>
        <v>17754.900000000001</v>
      </c>
      <c r="I980" s="60">
        <f t="shared" si="78"/>
        <v>40</v>
      </c>
      <c r="J980" s="60">
        <f t="shared" si="79"/>
        <v>136569</v>
      </c>
      <c r="K980" s="1" t="str">
        <f t="shared" si="80"/>
        <v>PUB</v>
      </c>
      <c r="L980" s="2" t="str">
        <f t="shared" si="76"/>
        <v>02MVSL0057</v>
      </c>
      <c r="M980" s="40" t="str">
        <f>INDEX(CODE!A:B,MATCH(L980,CODE!A:A,0),2)</f>
        <v>NOT USED</v>
      </c>
    </row>
    <row r="981" spans="1:13">
      <c r="A981" s="36">
        <v>201705</v>
      </c>
      <c r="B981" s="37" t="s">
        <v>63</v>
      </c>
      <c r="C981" s="37" t="s">
        <v>195</v>
      </c>
      <c r="D981" s="37" t="s">
        <v>47</v>
      </c>
      <c r="E981" s="37">
        <v>66027.72</v>
      </c>
      <c r="F981" s="37">
        <v>194</v>
      </c>
      <c r="G981" s="37">
        <v>319899</v>
      </c>
      <c r="H981" s="60">
        <f t="shared" si="77"/>
        <v>66027.72</v>
      </c>
      <c r="I981" s="60">
        <f t="shared" si="78"/>
        <v>194</v>
      </c>
      <c r="J981" s="60">
        <f t="shared" si="79"/>
        <v>319899</v>
      </c>
      <c r="K981" s="1" t="str">
        <f t="shared" si="80"/>
        <v>PUB</v>
      </c>
      <c r="L981" s="2" t="str">
        <f t="shared" si="76"/>
        <v>02SLCO0051</v>
      </c>
      <c r="M981" s="40" t="str">
        <f>INDEX(CODE!A:B,MATCH(L981,CODE!A:A,0),2)</f>
        <v>NOT USED</v>
      </c>
    </row>
    <row r="982" spans="1:13">
      <c r="A982" s="36">
        <v>201705</v>
      </c>
      <c r="B982" s="37" t="s">
        <v>63</v>
      </c>
      <c r="C982" s="37" t="s">
        <v>195</v>
      </c>
      <c r="D982" s="37" t="s">
        <v>99</v>
      </c>
      <c r="E982" s="37">
        <v>2413.04</v>
      </c>
      <c r="F982" s="37">
        <v>0</v>
      </c>
      <c r="G982" s="37">
        <v>0</v>
      </c>
      <c r="H982" s="60">
        <f t="shared" si="77"/>
        <v>2413.04</v>
      </c>
      <c r="I982" s="60">
        <f t="shared" si="78"/>
        <v>0</v>
      </c>
      <c r="J982" s="60">
        <f t="shared" si="79"/>
        <v>0</v>
      </c>
      <c r="K982" s="1" t="str">
        <f t="shared" si="80"/>
        <v>PUB</v>
      </c>
      <c r="L982" s="2" t="str">
        <f t="shared" si="76"/>
        <v>301670-DSM</v>
      </c>
      <c r="M982" s="40" t="str">
        <f>INDEX(CODE!A:B,MATCH(L982,CODE!A:A,0),2)</f>
        <v>NOT USED</v>
      </c>
    </row>
    <row r="983" spans="1:13">
      <c r="A983" s="36">
        <v>201705</v>
      </c>
      <c r="B983" s="37" t="s">
        <v>63</v>
      </c>
      <c r="C983" s="37" t="s">
        <v>195</v>
      </c>
      <c r="D983" s="37" t="s">
        <v>90</v>
      </c>
      <c r="F983" s="37">
        <v>0</v>
      </c>
      <c r="H983" s="60">
        <f t="shared" si="77"/>
        <v>0</v>
      </c>
      <c r="I983" s="60">
        <f t="shared" si="78"/>
        <v>0</v>
      </c>
      <c r="J983" s="60">
        <f t="shared" si="79"/>
        <v>0</v>
      </c>
      <c r="K983" s="1" t="str">
        <f t="shared" si="80"/>
        <v>PUB</v>
      </c>
      <c r="L983" s="2" t="str">
        <f t="shared" si="76"/>
        <v>CUSTOMER C</v>
      </c>
      <c r="M983" s="40" t="str">
        <f>INDEX(CODE!A:B,MATCH(L983,CODE!A:A,0),2)</f>
        <v>NOT USED</v>
      </c>
    </row>
    <row r="984" spans="1:13">
      <c r="A984" s="36">
        <v>201705</v>
      </c>
      <c r="B984" s="37" t="s">
        <v>63</v>
      </c>
      <c r="C984" s="37" t="s">
        <v>195</v>
      </c>
      <c r="D984" s="37" t="s">
        <v>92</v>
      </c>
      <c r="E984" s="37">
        <v>-6148.88</v>
      </c>
      <c r="F984" s="37">
        <v>0</v>
      </c>
      <c r="G984" s="37">
        <v>0</v>
      </c>
      <c r="H984" s="60">
        <f t="shared" si="77"/>
        <v>-6148.88</v>
      </c>
      <c r="I984" s="60">
        <f t="shared" si="78"/>
        <v>0</v>
      </c>
      <c r="J984" s="60">
        <f t="shared" si="79"/>
        <v>0</v>
      </c>
      <c r="K984" s="1" t="str">
        <f t="shared" si="80"/>
        <v>PUB</v>
      </c>
      <c r="L984" s="2" t="str">
        <f t="shared" si="76"/>
        <v>REVENUE_AC</v>
      </c>
      <c r="M984" s="40" t="str">
        <f>INDEX(CODE!A:B,MATCH(L984,CODE!A:A,0),2)</f>
        <v>NOT USED</v>
      </c>
    </row>
    <row r="985" spans="1:13">
      <c r="A985" s="36">
        <v>201705</v>
      </c>
      <c r="B985" s="37" t="s">
        <v>63</v>
      </c>
      <c r="C985" s="37" t="s">
        <v>196</v>
      </c>
      <c r="D985" s="37" t="s">
        <v>197</v>
      </c>
      <c r="E985" s="37">
        <v>14000</v>
      </c>
      <c r="F985" s="37">
        <v>0</v>
      </c>
      <c r="G985" s="37">
        <v>101000</v>
      </c>
      <c r="H985" s="60">
        <f t="shared" si="77"/>
        <v>0</v>
      </c>
      <c r="I985" s="60">
        <f t="shared" si="78"/>
        <v>0</v>
      </c>
      <c r="J985" s="60">
        <f t="shared" si="79"/>
        <v>0</v>
      </c>
      <c r="K985" s="1" t="str">
        <f t="shared" si="80"/>
        <v>PUB</v>
      </c>
      <c r="L985" s="2" t="str">
        <f t="shared" si="76"/>
        <v>UNBILLED R</v>
      </c>
      <c r="M985" s="40" t="str">
        <f>INDEX(CODE!A:B,MATCH(L985,CODE!A:A,0),2)</f>
        <v>NOT USED</v>
      </c>
    </row>
    <row r="986" spans="1:13">
      <c r="A986" s="36">
        <v>201705</v>
      </c>
      <c r="B986" s="37" t="s">
        <v>68</v>
      </c>
      <c r="C986" s="37" t="s">
        <v>186</v>
      </c>
      <c r="D986" s="37" t="s">
        <v>203</v>
      </c>
      <c r="E986" s="37">
        <v>-1743.91</v>
      </c>
      <c r="F986" s="37">
        <v>647</v>
      </c>
      <c r="G986" s="37">
        <v>233448</v>
      </c>
      <c r="H986" s="60">
        <f t="shared" si="77"/>
        <v>0</v>
      </c>
      <c r="I986" s="60">
        <f t="shared" si="78"/>
        <v>0</v>
      </c>
      <c r="J986" s="60">
        <f t="shared" si="79"/>
        <v>0</v>
      </c>
      <c r="K986" s="1" t="str">
        <f t="shared" si="80"/>
        <v>RES</v>
      </c>
      <c r="L986" s="2" t="str">
        <f t="shared" si="76"/>
        <v>02NETMT135</v>
      </c>
      <c r="M986" s="40" t="str">
        <f>INDEX(CODE!A:B,MATCH(L986,CODE!A:A,0),2)</f>
        <v>Separate - Res</v>
      </c>
    </row>
    <row r="987" spans="1:13">
      <c r="A987" s="36">
        <v>201705</v>
      </c>
      <c r="B987" s="37" t="s">
        <v>68</v>
      </c>
      <c r="C987" s="37" t="s">
        <v>186</v>
      </c>
      <c r="D987" s="37" t="s">
        <v>204</v>
      </c>
      <c r="E987" s="37">
        <v>-612.78</v>
      </c>
      <c r="G987" s="37">
        <v>79995</v>
      </c>
      <c r="H987" s="60">
        <f t="shared" si="77"/>
        <v>0</v>
      </c>
      <c r="I987" s="60">
        <f t="shared" si="78"/>
        <v>0</v>
      </c>
      <c r="J987" s="60">
        <f t="shared" si="79"/>
        <v>0</v>
      </c>
      <c r="K987" s="1" t="str">
        <f t="shared" si="80"/>
        <v>RES</v>
      </c>
      <c r="L987" s="2" t="str">
        <f t="shared" si="76"/>
        <v>02OALTB15R</v>
      </c>
      <c r="M987" s="40" t="str">
        <f>INDEX(CODE!A:B,MATCH(L987,CODE!A:A,0),2)</f>
        <v>NOT USED</v>
      </c>
    </row>
    <row r="988" spans="1:13">
      <c r="A988" s="36">
        <v>201705</v>
      </c>
      <c r="B988" s="37" t="s">
        <v>68</v>
      </c>
      <c r="C988" s="37" t="s">
        <v>186</v>
      </c>
      <c r="D988" s="37" t="s">
        <v>205</v>
      </c>
      <c r="E988" s="37">
        <v>-662340.75</v>
      </c>
      <c r="F988" s="37">
        <v>101393</v>
      </c>
      <c r="G988" s="37">
        <v>88666640</v>
      </c>
      <c r="H988" s="60">
        <f t="shared" si="77"/>
        <v>0</v>
      </c>
      <c r="I988" s="60">
        <f t="shared" si="78"/>
        <v>0</v>
      </c>
      <c r="J988" s="60">
        <f t="shared" si="79"/>
        <v>0</v>
      </c>
      <c r="K988" s="1" t="str">
        <f t="shared" si="80"/>
        <v>RES</v>
      </c>
      <c r="L988" s="2" t="str">
        <f t="shared" si="76"/>
        <v>02RESD0016</v>
      </c>
      <c r="M988" s="40" t="str">
        <f>INDEX(CODE!A:B,MATCH(L988,CODE!A:A,0),2)</f>
        <v>Separate - Res</v>
      </c>
    </row>
    <row r="989" spans="1:13">
      <c r="A989" s="36">
        <v>201705</v>
      </c>
      <c r="B989" s="37" t="s">
        <v>68</v>
      </c>
      <c r="C989" s="37" t="s">
        <v>186</v>
      </c>
      <c r="D989" s="37" t="s">
        <v>206</v>
      </c>
      <c r="E989" s="37">
        <v>-34407.4</v>
      </c>
      <c r="F989" s="37">
        <v>4925</v>
      </c>
      <c r="G989" s="37">
        <v>4606071</v>
      </c>
      <c r="H989" s="60">
        <f t="shared" si="77"/>
        <v>0</v>
      </c>
      <c r="I989" s="60">
        <f t="shared" si="78"/>
        <v>0</v>
      </c>
      <c r="J989" s="60">
        <f t="shared" si="79"/>
        <v>0</v>
      </c>
      <c r="K989" s="1" t="str">
        <f t="shared" si="80"/>
        <v>RES</v>
      </c>
      <c r="L989" s="2" t="str">
        <f t="shared" si="76"/>
        <v>02RESD0017</v>
      </c>
      <c r="M989" s="40" t="str">
        <f>INDEX(CODE!A:B,MATCH(L989,CODE!A:A,0),2)</f>
        <v>Separate - Res</v>
      </c>
    </row>
    <row r="990" spans="1:13">
      <c r="A990" s="36">
        <v>201705</v>
      </c>
      <c r="B990" s="37" t="s">
        <v>68</v>
      </c>
      <c r="C990" s="37" t="s">
        <v>186</v>
      </c>
      <c r="D990" s="37" t="s">
        <v>207</v>
      </c>
      <c r="E990" s="37">
        <v>-1113.01</v>
      </c>
      <c r="F990" s="37">
        <v>83</v>
      </c>
      <c r="G990" s="37">
        <v>148993</v>
      </c>
      <c r="H990" s="60">
        <f t="shared" si="77"/>
        <v>0</v>
      </c>
      <c r="I990" s="60">
        <f t="shared" si="78"/>
        <v>0</v>
      </c>
      <c r="J990" s="60">
        <f t="shared" si="79"/>
        <v>0</v>
      </c>
      <c r="K990" s="1" t="str">
        <f t="shared" si="80"/>
        <v>RES</v>
      </c>
      <c r="L990" s="2" t="str">
        <f t="shared" si="76"/>
        <v>02RESD0018</v>
      </c>
      <c r="M990" s="40" t="str">
        <f>INDEX(CODE!A:B,MATCH(L990,CODE!A:A,0),2)</f>
        <v>Separate - Res</v>
      </c>
    </row>
    <row r="991" spans="1:13">
      <c r="A991" s="36">
        <v>201705</v>
      </c>
      <c r="B991" s="37" t="s">
        <v>68</v>
      </c>
      <c r="C991" s="37" t="s">
        <v>186</v>
      </c>
      <c r="D991" s="37" t="s">
        <v>208</v>
      </c>
      <c r="E991" s="37">
        <v>-154.9</v>
      </c>
      <c r="F991" s="37">
        <v>15</v>
      </c>
      <c r="G991" s="37">
        <v>20736</v>
      </c>
      <c r="H991" s="60">
        <f t="shared" si="77"/>
        <v>0</v>
      </c>
      <c r="I991" s="60">
        <f t="shared" si="78"/>
        <v>0</v>
      </c>
      <c r="J991" s="60">
        <f t="shared" si="79"/>
        <v>0</v>
      </c>
      <c r="K991" s="1" t="str">
        <f t="shared" si="80"/>
        <v>RES</v>
      </c>
      <c r="L991" s="2" t="str">
        <f t="shared" si="76"/>
        <v>02RESD018X</v>
      </c>
      <c r="M991" s="40" t="str">
        <f>INDEX(CODE!A:B,MATCH(L991,CODE!A:A,0),2)</f>
        <v>Separate - Res</v>
      </c>
    </row>
    <row r="992" spans="1:13">
      <c r="A992" s="36">
        <v>201705</v>
      </c>
      <c r="B992" s="37" t="s">
        <v>68</v>
      </c>
      <c r="C992" s="37" t="s">
        <v>186</v>
      </c>
      <c r="D992" s="37" t="s">
        <v>209</v>
      </c>
      <c r="E992" s="37">
        <v>-9158</v>
      </c>
      <c r="F992" s="37">
        <v>3445</v>
      </c>
      <c r="G992" s="37">
        <v>1199215</v>
      </c>
      <c r="H992" s="60">
        <f t="shared" si="77"/>
        <v>0</v>
      </c>
      <c r="I992" s="60">
        <f t="shared" si="78"/>
        <v>0</v>
      </c>
      <c r="J992" s="60">
        <f t="shared" si="79"/>
        <v>0</v>
      </c>
      <c r="K992" s="1" t="str">
        <f t="shared" si="80"/>
        <v>RES</v>
      </c>
      <c r="L992" s="2" t="str">
        <f t="shared" si="76"/>
        <v>02RGNSB024</v>
      </c>
      <c r="M992" s="40" t="str">
        <f>INDEX(CODE!A:B,MATCH(L992,CODE!A:A,0),2)</f>
        <v>Separate - Small GS</v>
      </c>
    </row>
    <row r="993" spans="1:13">
      <c r="A993" s="36">
        <v>201705</v>
      </c>
      <c r="B993" s="37" t="s">
        <v>68</v>
      </c>
      <c r="C993" s="37" t="s">
        <v>186</v>
      </c>
      <c r="D993" s="37" t="s">
        <v>213</v>
      </c>
      <c r="E993" s="37">
        <v>-661.1</v>
      </c>
      <c r="F993" s="37">
        <v>1</v>
      </c>
      <c r="G993" s="37">
        <v>88500</v>
      </c>
      <c r="H993" s="60">
        <f t="shared" si="77"/>
        <v>0</v>
      </c>
      <c r="I993" s="60">
        <f t="shared" si="78"/>
        <v>0</v>
      </c>
      <c r="J993" s="60">
        <f t="shared" si="79"/>
        <v>0</v>
      </c>
      <c r="K993" s="1" t="str">
        <f t="shared" si="80"/>
        <v>RES</v>
      </c>
      <c r="L993" s="2" t="str">
        <f t="shared" si="76"/>
        <v>02RGNSB036</v>
      </c>
      <c r="M993" s="40" t="str">
        <f>INDEX(CODE!A:B,MATCH(L993,CODE!A:A,0),2)</f>
        <v>Separate - Large GS</v>
      </c>
    </row>
    <row r="994" spans="1:13">
      <c r="A994" s="36">
        <v>201705</v>
      </c>
      <c r="B994" s="37" t="s">
        <v>68</v>
      </c>
      <c r="C994" s="37" t="s">
        <v>186</v>
      </c>
      <c r="D994" s="37" t="s">
        <v>212</v>
      </c>
      <c r="E994" s="37">
        <v>0</v>
      </c>
      <c r="F994" s="37">
        <v>5</v>
      </c>
      <c r="G994" s="37">
        <v>0</v>
      </c>
      <c r="H994" s="60">
        <f t="shared" si="77"/>
        <v>0</v>
      </c>
      <c r="I994" s="60">
        <f t="shared" si="78"/>
        <v>0</v>
      </c>
      <c r="J994" s="60">
        <f t="shared" si="79"/>
        <v>0</v>
      </c>
      <c r="K994" s="1" t="str">
        <f t="shared" si="80"/>
        <v>RES</v>
      </c>
      <c r="L994" s="2" t="str">
        <f t="shared" si="76"/>
        <v>02RNM24135</v>
      </c>
      <c r="M994" s="40" t="str">
        <f>INDEX(CODE!A:B,MATCH(L994,CODE!A:A,0),2)</f>
        <v>Separate - Small GS</v>
      </c>
    </row>
    <row r="995" spans="1:13">
      <c r="A995" s="36">
        <v>201705</v>
      </c>
      <c r="B995" s="37" t="s">
        <v>68</v>
      </c>
      <c r="C995" s="37" t="s">
        <v>186</v>
      </c>
      <c r="D995" s="37" t="s">
        <v>193</v>
      </c>
      <c r="E995" s="37">
        <v>-82345.83</v>
      </c>
      <c r="F995" s="37">
        <v>0</v>
      </c>
      <c r="G995" s="37">
        <v>0</v>
      </c>
      <c r="H995" s="60">
        <f t="shared" si="77"/>
        <v>0</v>
      </c>
      <c r="I995" s="60">
        <f t="shared" si="78"/>
        <v>0</v>
      </c>
      <c r="J995" s="60">
        <f t="shared" si="79"/>
        <v>0</v>
      </c>
      <c r="K995" s="1" t="str">
        <f t="shared" si="80"/>
        <v>RES</v>
      </c>
      <c r="L995" s="2" t="str">
        <f t="shared" si="76"/>
        <v>BPA BALANC</v>
      </c>
      <c r="M995" s="40" t="str">
        <f>INDEX(CODE!A:B,MATCH(L995,CODE!A:A,0),2)</f>
        <v>NOT USED</v>
      </c>
    </row>
    <row r="996" spans="1:13">
      <c r="A996" s="36">
        <v>201705</v>
      </c>
      <c r="B996" s="37" t="s">
        <v>68</v>
      </c>
      <c r="C996" s="37" t="s">
        <v>186</v>
      </c>
      <c r="D996" s="37" t="s">
        <v>194</v>
      </c>
      <c r="F996" s="37">
        <v>0</v>
      </c>
      <c r="H996" s="60">
        <f t="shared" si="77"/>
        <v>0</v>
      </c>
      <c r="I996" s="60">
        <f t="shared" si="78"/>
        <v>0</v>
      </c>
      <c r="J996" s="60">
        <f t="shared" si="79"/>
        <v>0</v>
      </c>
      <c r="K996" s="1" t="str">
        <f t="shared" si="80"/>
        <v>RES</v>
      </c>
      <c r="L996" s="2" t="str">
        <f t="shared" si="76"/>
        <v>CUSTOMER C</v>
      </c>
      <c r="M996" s="40" t="str">
        <f>INDEX(CODE!A:B,MATCH(L996,CODE!A:A,0),2)</f>
        <v>NOT USED</v>
      </c>
    </row>
    <row r="997" spans="1:13">
      <c r="A997" s="36">
        <v>201705</v>
      </c>
      <c r="B997" s="37" t="s">
        <v>68</v>
      </c>
      <c r="C997" s="37" t="s">
        <v>195</v>
      </c>
      <c r="D997" s="37" t="s">
        <v>82</v>
      </c>
      <c r="E997" s="37">
        <v>153.88</v>
      </c>
      <c r="G997" s="37">
        <v>0</v>
      </c>
      <c r="H997" s="60">
        <f t="shared" si="77"/>
        <v>153.88</v>
      </c>
      <c r="I997" s="60">
        <f t="shared" si="78"/>
        <v>0</v>
      </c>
      <c r="J997" s="60">
        <f t="shared" si="79"/>
        <v>0</v>
      </c>
      <c r="K997" s="1" t="str">
        <f t="shared" si="80"/>
        <v>RES</v>
      </c>
      <c r="L997" s="2" t="str">
        <f t="shared" si="76"/>
        <v>02LNX00109</v>
      </c>
      <c r="M997" s="40" t="str">
        <f>INDEX(CODE!A:B,MATCH(L997,CODE!A:A,0),2)</f>
        <v>NOT USED</v>
      </c>
    </row>
    <row r="998" spans="1:13">
      <c r="A998" s="36">
        <v>201705</v>
      </c>
      <c r="B998" s="37" t="s">
        <v>68</v>
      </c>
      <c r="C998" s="37" t="s">
        <v>195</v>
      </c>
      <c r="D998" s="37" t="s">
        <v>48</v>
      </c>
      <c r="E998" s="37">
        <v>24129.8</v>
      </c>
      <c r="F998" s="37">
        <v>647</v>
      </c>
      <c r="G998" s="37">
        <v>225655</v>
      </c>
      <c r="H998" s="60">
        <f t="shared" si="77"/>
        <v>24129.8</v>
      </c>
      <c r="I998" s="60">
        <f t="shared" si="78"/>
        <v>647</v>
      </c>
      <c r="J998" s="60">
        <f t="shared" si="79"/>
        <v>225655</v>
      </c>
      <c r="K998" s="1" t="str">
        <f t="shared" si="80"/>
        <v>RES</v>
      </c>
      <c r="L998" s="2" t="str">
        <f t="shared" si="76"/>
        <v>02NETMT135</v>
      </c>
      <c r="M998" s="40" t="str">
        <f>INDEX(CODE!A:B,MATCH(L998,CODE!A:A,0),2)</f>
        <v>Separate - Res</v>
      </c>
    </row>
    <row r="999" spans="1:13">
      <c r="A999" s="36">
        <v>201705</v>
      </c>
      <c r="B999" s="37" t="s">
        <v>68</v>
      </c>
      <c r="C999" s="37" t="s">
        <v>195</v>
      </c>
      <c r="D999" s="37" t="s">
        <v>49</v>
      </c>
      <c r="E999" s="37">
        <v>12479.95</v>
      </c>
      <c r="F999" s="37">
        <v>1078</v>
      </c>
      <c r="G999" s="37">
        <v>79995</v>
      </c>
      <c r="H999" s="60">
        <f t="shared" si="77"/>
        <v>12479.95</v>
      </c>
      <c r="I999" s="60">
        <f t="shared" si="78"/>
        <v>1078</v>
      </c>
      <c r="J999" s="60">
        <f t="shared" si="79"/>
        <v>79995</v>
      </c>
      <c r="K999" s="1" t="str">
        <f t="shared" si="80"/>
        <v>RES</v>
      </c>
      <c r="L999" s="2" t="str">
        <f t="shared" si="76"/>
        <v>02OALTB15R</v>
      </c>
      <c r="M999" s="40" t="str">
        <f>INDEX(CODE!A:B,MATCH(L999,CODE!A:A,0),2)</f>
        <v>NOT USED</v>
      </c>
    </row>
    <row r="1000" spans="1:13">
      <c r="A1000" s="36">
        <v>201705</v>
      </c>
      <c r="B1000" s="37" t="s">
        <v>68</v>
      </c>
      <c r="C1000" s="37" t="s">
        <v>195</v>
      </c>
      <c r="D1000" s="37" t="s">
        <v>69</v>
      </c>
      <c r="E1000" s="37">
        <v>8251758.6799999997</v>
      </c>
      <c r="F1000" s="37">
        <v>101393</v>
      </c>
      <c r="G1000" s="37">
        <v>88724811</v>
      </c>
      <c r="H1000" s="60">
        <f t="shared" si="77"/>
        <v>8251758.6799999997</v>
      </c>
      <c r="I1000" s="60">
        <f t="shared" si="78"/>
        <v>101393</v>
      </c>
      <c r="J1000" s="60">
        <f t="shared" si="79"/>
        <v>88724811</v>
      </c>
      <c r="K1000" s="1" t="str">
        <f t="shared" si="80"/>
        <v>RES</v>
      </c>
      <c r="L1000" s="2" t="str">
        <f t="shared" si="76"/>
        <v>02RESD0016</v>
      </c>
      <c r="M1000" s="40" t="str">
        <f>INDEX(CODE!A:B,MATCH(L1000,CODE!A:A,0),2)</f>
        <v>Separate - Res</v>
      </c>
    </row>
    <row r="1001" spans="1:13">
      <c r="A1001" s="36">
        <v>201705</v>
      </c>
      <c r="B1001" s="37" t="s">
        <v>68</v>
      </c>
      <c r="C1001" s="37" t="s">
        <v>195</v>
      </c>
      <c r="D1001" s="37" t="s">
        <v>70</v>
      </c>
      <c r="E1001" s="37">
        <v>425220.84</v>
      </c>
      <c r="F1001" s="37">
        <v>4925</v>
      </c>
      <c r="G1001" s="37">
        <v>4606071</v>
      </c>
      <c r="H1001" s="60">
        <f t="shared" si="77"/>
        <v>425220.84</v>
      </c>
      <c r="I1001" s="60">
        <f t="shared" si="78"/>
        <v>4925</v>
      </c>
      <c r="J1001" s="60">
        <f t="shared" si="79"/>
        <v>4606071</v>
      </c>
      <c r="K1001" s="1" t="str">
        <f t="shared" si="80"/>
        <v>RES</v>
      </c>
      <c r="L1001" s="2" t="str">
        <f t="shared" si="76"/>
        <v>02RESD0017</v>
      </c>
      <c r="M1001" s="40" t="str">
        <f>INDEX(CODE!A:B,MATCH(L1001,CODE!A:A,0),2)</f>
        <v>Separate - Res</v>
      </c>
    </row>
    <row r="1002" spans="1:13">
      <c r="A1002" s="36">
        <v>201705</v>
      </c>
      <c r="B1002" s="37" t="s">
        <v>68</v>
      </c>
      <c r="C1002" s="37" t="s">
        <v>195</v>
      </c>
      <c r="D1002" s="37" t="s">
        <v>71</v>
      </c>
      <c r="E1002" s="37">
        <v>15579.78</v>
      </c>
      <c r="F1002" s="37">
        <v>83</v>
      </c>
      <c r="G1002" s="37">
        <v>148993</v>
      </c>
      <c r="H1002" s="60">
        <f t="shared" si="77"/>
        <v>15579.78</v>
      </c>
      <c r="I1002" s="60">
        <f t="shared" si="78"/>
        <v>83</v>
      </c>
      <c r="J1002" s="60">
        <f t="shared" si="79"/>
        <v>148993</v>
      </c>
      <c r="K1002" s="1" t="str">
        <f t="shared" si="80"/>
        <v>RES</v>
      </c>
      <c r="L1002" s="2" t="str">
        <f t="shared" si="76"/>
        <v>02RESD0018</v>
      </c>
      <c r="M1002" s="40" t="str">
        <f>INDEX(CODE!A:B,MATCH(L1002,CODE!A:A,0),2)</f>
        <v>Separate - Res</v>
      </c>
    </row>
    <row r="1003" spans="1:13">
      <c r="A1003" s="36">
        <v>201705</v>
      </c>
      <c r="B1003" s="37" t="s">
        <v>68</v>
      </c>
      <c r="C1003" s="37" t="s">
        <v>195</v>
      </c>
      <c r="D1003" s="37" t="s">
        <v>72</v>
      </c>
      <c r="E1003" s="37">
        <v>2087.63</v>
      </c>
      <c r="F1003" s="37">
        <v>15</v>
      </c>
      <c r="G1003" s="37">
        <v>20736</v>
      </c>
      <c r="H1003" s="60">
        <f t="shared" si="77"/>
        <v>2087.63</v>
      </c>
      <c r="I1003" s="60">
        <f t="shared" si="78"/>
        <v>15</v>
      </c>
      <c r="J1003" s="60">
        <f t="shared" si="79"/>
        <v>20736</v>
      </c>
      <c r="K1003" s="1" t="str">
        <f t="shared" si="80"/>
        <v>RES</v>
      </c>
      <c r="L1003" s="2" t="str">
        <f t="shared" si="76"/>
        <v>02RESD018X</v>
      </c>
      <c r="M1003" s="40" t="str">
        <f>INDEX(CODE!A:B,MATCH(L1003,CODE!A:A,0),2)</f>
        <v>Separate - Res</v>
      </c>
    </row>
    <row r="1004" spans="1:13">
      <c r="A1004" s="36">
        <v>201705</v>
      </c>
      <c r="B1004" s="37" t="s">
        <v>68</v>
      </c>
      <c r="C1004" s="37" t="s">
        <v>195</v>
      </c>
      <c r="D1004" s="37" t="s">
        <v>50</v>
      </c>
      <c r="E1004" s="37">
        <v>167194.72</v>
      </c>
      <c r="F1004" s="37">
        <v>3445</v>
      </c>
      <c r="G1004" s="37">
        <v>1249310</v>
      </c>
      <c r="H1004" s="60">
        <f t="shared" si="77"/>
        <v>167194.72</v>
      </c>
      <c r="I1004" s="60">
        <f t="shared" si="78"/>
        <v>3445</v>
      </c>
      <c r="J1004" s="60">
        <f t="shared" si="79"/>
        <v>1249310</v>
      </c>
      <c r="K1004" s="1" t="str">
        <f t="shared" si="80"/>
        <v>RES</v>
      </c>
      <c r="L1004" s="2" t="str">
        <f t="shared" si="76"/>
        <v>02RGNSB024</v>
      </c>
      <c r="M1004" s="40" t="str">
        <f>INDEX(CODE!A:B,MATCH(L1004,CODE!A:A,0),2)</f>
        <v>Separate - Small GS</v>
      </c>
    </row>
    <row r="1005" spans="1:13">
      <c r="A1005" s="36">
        <v>201705</v>
      </c>
      <c r="B1005" s="37" t="s">
        <v>68</v>
      </c>
      <c r="C1005" s="37" t="s">
        <v>195</v>
      </c>
      <c r="D1005" s="37" t="s">
        <v>74</v>
      </c>
      <c r="E1005" s="37">
        <v>9565.49</v>
      </c>
      <c r="F1005" s="37">
        <v>2</v>
      </c>
      <c r="G1005" s="37">
        <v>119700</v>
      </c>
      <c r="H1005" s="60">
        <f t="shared" si="77"/>
        <v>9565.49</v>
      </c>
      <c r="I1005" s="60">
        <f t="shared" si="78"/>
        <v>2</v>
      </c>
      <c r="J1005" s="60">
        <f t="shared" si="79"/>
        <v>119700</v>
      </c>
      <c r="K1005" s="1" t="str">
        <f t="shared" si="80"/>
        <v>RES</v>
      </c>
      <c r="L1005" s="2" t="str">
        <f t="shared" si="76"/>
        <v>02RGNSB036</v>
      </c>
      <c r="M1005" s="40" t="str">
        <f>INDEX(CODE!A:B,MATCH(L1005,CODE!A:A,0),2)</f>
        <v>Separate - Large GS</v>
      </c>
    </row>
    <row r="1006" spans="1:13">
      <c r="A1006" s="36">
        <v>201705</v>
      </c>
      <c r="B1006" s="37" t="s">
        <v>68</v>
      </c>
      <c r="C1006" s="37" t="s">
        <v>195</v>
      </c>
      <c r="D1006" s="37" t="s">
        <v>75</v>
      </c>
      <c r="E1006" s="37">
        <v>87.84</v>
      </c>
      <c r="F1006" s="37">
        <v>5</v>
      </c>
      <c r="G1006" s="37">
        <v>0</v>
      </c>
      <c r="H1006" s="60">
        <f t="shared" si="77"/>
        <v>87.84</v>
      </c>
      <c r="I1006" s="60">
        <f t="shared" si="78"/>
        <v>5</v>
      </c>
      <c r="J1006" s="60">
        <f t="shared" si="79"/>
        <v>0</v>
      </c>
      <c r="K1006" s="1" t="str">
        <f t="shared" si="80"/>
        <v>RES</v>
      </c>
      <c r="L1006" s="2" t="str">
        <f t="shared" si="76"/>
        <v>02RNM24135</v>
      </c>
      <c r="M1006" s="40" t="str">
        <f>INDEX(CODE!A:B,MATCH(L1006,CODE!A:A,0),2)</f>
        <v>Separate - Small GS</v>
      </c>
    </row>
    <row r="1007" spans="1:13">
      <c r="A1007" s="36">
        <v>201705</v>
      </c>
      <c r="B1007" s="37" t="s">
        <v>68</v>
      </c>
      <c r="C1007" s="37" t="s">
        <v>195</v>
      </c>
      <c r="D1007" s="37" t="s">
        <v>101</v>
      </c>
      <c r="E1007" s="37">
        <v>352963.44</v>
      </c>
      <c r="F1007" s="37">
        <v>0</v>
      </c>
      <c r="G1007" s="37">
        <v>0</v>
      </c>
      <c r="H1007" s="60">
        <f t="shared" si="77"/>
        <v>352963.44</v>
      </c>
      <c r="I1007" s="60">
        <f t="shared" si="78"/>
        <v>0</v>
      </c>
      <c r="J1007" s="60">
        <f t="shared" si="79"/>
        <v>0</v>
      </c>
      <c r="K1007" s="1" t="str">
        <f t="shared" si="80"/>
        <v>RES</v>
      </c>
      <c r="L1007" s="2" t="str">
        <f t="shared" si="76"/>
        <v>301170-DSM</v>
      </c>
      <c r="M1007" s="40" t="str">
        <f>INDEX(CODE!A:B,MATCH(L1007,CODE!A:A,0),2)</f>
        <v>NOT USED</v>
      </c>
    </row>
    <row r="1008" spans="1:13">
      <c r="A1008" s="36">
        <v>201705</v>
      </c>
      <c r="B1008" s="37" t="s">
        <v>68</v>
      </c>
      <c r="C1008" s="37" t="s">
        <v>195</v>
      </c>
      <c r="D1008" s="37" t="s">
        <v>102</v>
      </c>
      <c r="E1008" s="37">
        <v>7037.61</v>
      </c>
      <c r="F1008" s="37">
        <v>0</v>
      </c>
      <c r="G1008" s="37">
        <v>0</v>
      </c>
      <c r="H1008" s="60">
        <f t="shared" si="77"/>
        <v>7037.61</v>
      </c>
      <c r="I1008" s="60">
        <f t="shared" si="78"/>
        <v>0</v>
      </c>
      <c r="J1008" s="60">
        <f t="shared" si="79"/>
        <v>0</v>
      </c>
      <c r="K1008" s="1" t="str">
        <f t="shared" si="80"/>
        <v>RES</v>
      </c>
      <c r="L1008" s="2" t="str">
        <f t="shared" si="76"/>
        <v>301180-BLU</v>
      </c>
      <c r="M1008" s="40" t="str">
        <f>INDEX(CODE!A:B,MATCH(L1008,CODE!A:A,0),2)</f>
        <v>NOT USED</v>
      </c>
    </row>
    <row r="1009" spans="1:13">
      <c r="A1009" s="36">
        <v>201705</v>
      </c>
      <c r="B1009" s="37" t="s">
        <v>68</v>
      </c>
      <c r="C1009" s="37" t="s">
        <v>195</v>
      </c>
      <c r="D1009" s="37" t="s">
        <v>90</v>
      </c>
      <c r="F1009" s="37">
        <v>0</v>
      </c>
      <c r="H1009" s="60">
        <f t="shared" si="77"/>
        <v>0</v>
      </c>
      <c r="I1009" s="60">
        <f t="shared" si="78"/>
        <v>0</v>
      </c>
      <c r="J1009" s="60">
        <f t="shared" si="79"/>
        <v>0</v>
      </c>
      <c r="K1009" s="1" t="str">
        <f t="shared" si="80"/>
        <v>RES</v>
      </c>
      <c r="L1009" s="2" t="str">
        <f t="shared" si="76"/>
        <v>CUSTOMER C</v>
      </c>
      <c r="M1009" s="40" t="str">
        <f>INDEX(CODE!A:B,MATCH(L1009,CODE!A:A,0),2)</f>
        <v>NOT USED</v>
      </c>
    </row>
    <row r="1010" spans="1:13">
      <c r="A1010" s="36">
        <v>201705</v>
      </c>
      <c r="B1010" s="37" t="s">
        <v>68</v>
      </c>
      <c r="C1010" s="37" t="s">
        <v>195</v>
      </c>
      <c r="D1010" s="37" t="s">
        <v>92</v>
      </c>
      <c r="E1010" s="37">
        <v>-771377.11</v>
      </c>
      <c r="F1010" s="37">
        <v>0</v>
      </c>
      <c r="G1010" s="37">
        <v>0</v>
      </c>
      <c r="H1010" s="60">
        <f t="shared" si="77"/>
        <v>-771377.11</v>
      </c>
      <c r="I1010" s="60">
        <f t="shared" si="78"/>
        <v>0</v>
      </c>
      <c r="J1010" s="60">
        <f t="shared" si="79"/>
        <v>0</v>
      </c>
      <c r="K1010" s="1" t="str">
        <f t="shared" si="80"/>
        <v>RES</v>
      </c>
      <c r="L1010" s="2" t="str">
        <f t="shared" si="76"/>
        <v>REVENUE_AC</v>
      </c>
      <c r="M1010" s="40" t="str">
        <f>INDEX(CODE!A:B,MATCH(L1010,CODE!A:A,0),2)</f>
        <v>NOT USED</v>
      </c>
    </row>
    <row r="1011" spans="1:13">
      <c r="A1011" s="36">
        <v>201705</v>
      </c>
      <c r="B1011" s="37" t="s">
        <v>68</v>
      </c>
      <c r="C1011" s="37" t="s">
        <v>195</v>
      </c>
      <c r="D1011" s="37" t="s">
        <v>104</v>
      </c>
      <c r="E1011" s="37">
        <v>53371.03</v>
      </c>
      <c r="F1011" s="37">
        <v>0</v>
      </c>
      <c r="G1011" s="37">
        <v>0</v>
      </c>
      <c r="H1011" s="60">
        <f t="shared" si="77"/>
        <v>53371.03</v>
      </c>
      <c r="I1011" s="60">
        <f t="shared" si="78"/>
        <v>0</v>
      </c>
      <c r="J1011" s="60">
        <f t="shared" si="79"/>
        <v>0</v>
      </c>
      <c r="K1011" s="1" t="str">
        <f t="shared" si="80"/>
        <v>RES</v>
      </c>
      <c r="L1011" s="2" t="str">
        <f t="shared" si="76"/>
        <v>REVENUE AD</v>
      </c>
      <c r="M1011" s="40" t="str">
        <f>INDEX(CODE!A:B,MATCH(L1011,CODE!A:A,0),2)</f>
        <v>NOT USED</v>
      </c>
    </row>
    <row r="1012" spans="1:13">
      <c r="A1012" s="36">
        <v>201705</v>
      </c>
      <c r="B1012" s="37" t="s">
        <v>68</v>
      </c>
      <c r="C1012" s="37" t="s">
        <v>196</v>
      </c>
      <c r="D1012" s="37" t="s">
        <v>210</v>
      </c>
      <c r="E1012" s="37">
        <v>-5000</v>
      </c>
      <c r="F1012" s="37">
        <v>0</v>
      </c>
      <c r="G1012" s="37">
        <v>0</v>
      </c>
      <c r="H1012" s="60">
        <f t="shared" si="77"/>
        <v>0</v>
      </c>
      <c r="I1012" s="60">
        <f t="shared" si="78"/>
        <v>0</v>
      </c>
      <c r="J1012" s="60">
        <f t="shared" si="79"/>
        <v>0</v>
      </c>
      <c r="K1012" s="1" t="str">
        <f t="shared" si="80"/>
        <v>RES</v>
      </c>
      <c r="L1012" s="2" t="str">
        <f t="shared" si="76"/>
        <v>301119 - U</v>
      </c>
      <c r="M1012" s="40" t="str">
        <f>INDEX(CODE!A:B,MATCH(L1012,CODE!A:A,0),2)</f>
        <v>NOT USED</v>
      </c>
    </row>
    <row r="1013" spans="1:13">
      <c r="A1013" s="36">
        <v>201705</v>
      </c>
      <c r="B1013" s="37" t="s">
        <v>68</v>
      </c>
      <c r="C1013" s="37" t="s">
        <v>196</v>
      </c>
      <c r="D1013" s="37" t="s">
        <v>197</v>
      </c>
      <c r="E1013" s="37">
        <v>389000</v>
      </c>
      <c r="F1013" s="37">
        <v>0</v>
      </c>
      <c r="G1013" s="37">
        <v>6056000</v>
      </c>
      <c r="H1013" s="60">
        <f t="shared" si="77"/>
        <v>0</v>
      </c>
      <c r="I1013" s="60">
        <f t="shared" si="78"/>
        <v>0</v>
      </c>
      <c r="J1013" s="60">
        <f t="shared" si="79"/>
        <v>0</v>
      </c>
      <c r="K1013" s="1" t="str">
        <f t="shared" si="80"/>
        <v>RES</v>
      </c>
      <c r="L1013" s="2" t="str">
        <f t="shared" si="76"/>
        <v>UNBILLED R</v>
      </c>
      <c r="M1013" s="40" t="str">
        <f>INDEX(CODE!A:B,MATCH(L1013,CODE!A:A,0),2)</f>
        <v>NOT USED</v>
      </c>
    </row>
    <row r="1014" spans="1:13">
      <c r="A1014" s="36">
        <v>201706</v>
      </c>
      <c r="B1014" s="37" t="s">
        <v>51</v>
      </c>
      <c r="C1014" s="37" t="s">
        <v>186</v>
      </c>
      <c r="D1014" s="37" t="s">
        <v>187</v>
      </c>
      <c r="E1014" s="37">
        <v>-15279.04</v>
      </c>
      <c r="F1014" s="37">
        <v>1479</v>
      </c>
      <c r="G1014" s="37">
        <v>2045390</v>
      </c>
      <c r="H1014" s="60">
        <f t="shared" si="77"/>
        <v>0</v>
      </c>
      <c r="I1014" s="60">
        <f t="shared" si="78"/>
        <v>0</v>
      </c>
      <c r="J1014" s="60">
        <f t="shared" si="79"/>
        <v>0</v>
      </c>
      <c r="K1014" s="1" t="str">
        <f t="shared" si="80"/>
        <v>COM</v>
      </c>
      <c r="L1014" s="2" t="str">
        <f t="shared" si="76"/>
        <v>02GNSB0024</v>
      </c>
      <c r="M1014" s="40" t="str">
        <f>INDEX(CODE!A:B,MATCH(L1014,CODE!A:A,0),2)</f>
        <v>Separate - Small GS</v>
      </c>
    </row>
    <row r="1015" spans="1:13">
      <c r="A1015" s="36">
        <v>201706</v>
      </c>
      <c r="B1015" s="37" t="s">
        <v>51</v>
      </c>
      <c r="C1015" s="37" t="s">
        <v>186</v>
      </c>
      <c r="D1015" s="37" t="s">
        <v>188</v>
      </c>
      <c r="E1015" s="37">
        <v>-0.54</v>
      </c>
      <c r="F1015" s="37">
        <v>1</v>
      </c>
      <c r="G1015" s="37">
        <v>72</v>
      </c>
      <c r="H1015" s="60">
        <f t="shared" si="77"/>
        <v>0</v>
      </c>
      <c r="I1015" s="60">
        <f t="shared" si="78"/>
        <v>0</v>
      </c>
      <c r="J1015" s="60">
        <f t="shared" si="79"/>
        <v>0</v>
      </c>
      <c r="K1015" s="1" t="str">
        <f t="shared" si="80"/>
        <v>COM</v>
      </c>
      <c r="L1015" s="2" t="str">
        <f t="shared" si="76"/>
        <v>02GNSB024F</v>
      </c>
      <c r="M1015" s="40" t="str">
        <f>INDEX(CODE!A:B,MATCH(L1015,CODE!A:A,0),2)</f>
        <v>Separate - Small GS</v>
      </c>
    </row>
    <row r="1016" spans="1:13">
      <c r="A1016" s="36">
        <v>201706</v>
      </c>
      <c r="B1016" s="37" t="s">
        <v>51</v>
      </c>
      <c r="C1016" s="37" t="s">
        <v>186</v>
      </c>
      <c r="D1016" s="37" t="s">
        <v>189</v>
      </c>
      <c r="E1016" s="37">
        <v>-97.7</v>
      </c>
      <c r="F1016" s="37">
        <v>78</v>
      </c>
      <c r="G1016" s="37">
        <v>13082</v>
      </c>
      <c r="H1016" s="60">
        <f t="shared" si="77"/>
        <v>0</v>
      </c>
      <c r="I1016" s="60">
        <f t="shared" si="78"/>
        <v>0</v>
      </c>
      <c r="J1016" s="60">
        <f t="shared" si="79"/>
        <v>0</v>
      </c>
      <c r="K1016" s="1" t="str">
        <f t="shared" si="80"/>
        <v>COM</v>
      </c>
      <c r="L1016" s="2" t="str">
        <f t="shared" si="76"/>
        <v>02GNSB24FP</v>
      </c>
      <c r="M1016" s="40" t="str">
        <f>INDEX(CODE!A:B,MATCH(L1016,CODE!A:A,0),2)</f>
        <v>Separate - Small GS</v>
      </c>
    </row>
    <row r="1017" spans="1:13">
      <c r="A1017" s="36">
        <v>201706</v>
      </c>
      <c r="B1017" s="37" t="s">
        <v>51</v>
      </c>
      <c r="C1017" s="37" t="s">
        <v>186</v>
      </c>
      <c r="D1017" s="37" t="s">
        <v>190</v>
      </c>
      <c r="E1017" s="37">
        <v>-32785.040000000001</v>
      </c>
      <c r="F1017" s="37">
        <v>106</v>
      </c>
      <c r="G1017" s="37">
        <v>4388892</v>
      </c>
      <c r="H1017" s="60">
        <f t="shared" si="77"/>
        <v>0</v>
      </c>
      <c r="I1017" s="60">
        <f t="shared" si="78"/>
        <v>0</v>
      </c>
      <c r="J1017" s="60">
        <f t="shared" si="79"/>
        <v>0</v>
      </c>
      <c r="K1017" s="1" t="str">
        <f t="shared" si="80"/>
        <v>COM</v>
      </c>
      <c r="L1017" s="2" t="str">
        <f t="shared" si="76"/>
        <v>02LGSB0036</v>
      </c>
      <c r="M1017" s="40" t="str">
        <f>INDEX(CODE!A:B,MATCH(L1017,CODE!A:A,0),2)</f>
        <v>Separate - Large GS</v>
      </c>
    </row>
    <row r="1018" spans="1:13">
      <c r="A1018" s="36">
        <v>201706</v>
      </c>
      <c r="B1018" s="37" t="s">
        <v>51</v>
      </c>
      <c r="C1018" s="37" t="s">
        <v>186</v>
      </c>
      <c r="D1018" s="37" t="s">
        <v>191</v>
      </c>
      <c r="E1018" s="37">
        <v>-93.31</v>
      </c>
      <c r="F1018" s="37">
        <v>22</v>
      </c>
      <c r="G1018" s="37">
        <v>12492</v>
      </c>
      <c r="H1018" s="60">
        <f t="shared" si="77"/>
        <v>0</v>
      </c>
      <c r="I1018" s="60">
        <f t="shared" si="78"/>
        <v>0</v>
      </c>
      <c r="J1018" s="60">
        <f t="shared" si="79"/>
        <v>0</v>
      </c>
      <c r="K1018" s="1" t="str">
        <f t="shared" si="80"/>
        <v>COM</v>
      </c>
      <c r="L1018" s="2" t="str">
        <f t="shared" si="76"/>
        <v>02NMB24135</v>
      </c>
      <c r="M1018" s="40" t="str">
        <f>INDEX(CODE!A:B,MATCH(L1018,CODE!A:A,0),2)</f>
        <v>Separate - Small GS</v>
      </c>
    </row>
    <row r="1019" spans="1:13">
      <c r="A1019" s="36">
        <v>201706</v>
      </c>
      <c r="B1019" s="37" t="s">
        <v>51</v>
      </c>
      <c r="C1019" s="37" t="s">
        <v>186</v>
      </c>
      <c r="D1019" s="37" t="s">
        <v>192</v>
      </c>
      <c r="E1019" s="37">
        <v>-321.91000000000003</v>
      </c>
      <c r="G1019" s="37">
        <v>43002</v>
      </c>
      <c r="H1019" s="60">
        <f t="shared" si="77"/>
        <v>0</v>
      </c>
      <c r="I1019" s="60">
        <f t="shared" si="78"/>
        <v>0</v>
      </c>
      <c r="J1019" s="60">
        <f t="shared" si="79"/>
        <v>0</v>
      </c>
      <c r="K1019" s="1" t="str">
        <f t="shared" si="80"/>
        <v>COM</v>
      </c>
      <c r="L1019" s="2" t="str">
        <f t="shared" si="76"/>
        <v>02OALTB15N</v>
      </c>
      <c r="M1019" s="40" t="str">
        <f>INDEX(CODE!A:B,MATCH(L1019,CODE!A:A,0),2)</f>
        <v>NOT USED</v>
      </c>
    </row>
    <row r="1020" spans="1:13">
      <c r="A1020" s="36">
        <v>201706</v>
      </c>
      <c r="B1020" s="37" t="s">
        <v>51</v>
      </c>
      <c r="C1020" s="37" t="s">
        <v>186</v>
      </c>
      <c r="D1020" s="37" t="s">
        <v>193</v>
      </c>
      <c r="E1020" s="37">
        <v>-2838.69</v>
      </c>
      <c r="F1020" s="37">
        <v>0</v>
      </c>
      <c r="G1020" s="37">
        <v>0</v>
      </c>
      <c r="H1020" s="60">
        <f t="shared" si="77"/>
        <v>0</v>
      </c>
      <c r="I1020" s="60">
        <f t="shared" si="78"/>
        <v>0</v>
      </c>
      <c r="J1020" s="60">
        <f t="shared" si="79"/>
        <v>0</v>
      </c>
      <c r="K1020" s="1" t="str">
        <f t="shared" si="80"/>
        <v>COM</v>
      </c>
      <c r="L1020" s="2" t="str">
        <f t="shared" si="76"/>
        <v>BPA BALANC</v>
      </c>
      <c r="M1020" s="40" t="str">
        <f>INDEX(CODE!A:B,MATCH(L1020,CODE!A:A,0),2)</f>
        <v>NOT USED</v>
      </c>
    </row>
    <row r="1021" spans="1:13">
      <c r="A1021" s="36">
        <v>201706</v>
      </c>
      <c r="B1021" s="37" t="s">
        <v>51</v>
      </c>
      <c r="C1021" s="37" t="s">
        <v>186</v>
      </c>
      <c r="D1021" s="37" t="s">
        <v>194</v>
      </c>
      <c r="F1021" s="37">
        <v>0</v>
      </c>
      <c r="H1021" s="60">
        <f t="shared" si="77"/>
        <v>0</v>
      </c>
      <c r="I1021" s="60">
        <f t="shared" si="78"/>
        <v>0</v>
      </c>
      <c r="J1021" s="60">
        <f t="shared" si="79"/>
        <v>0</v>
      </c>
      <c r="K1021" s="1" t="str">
        <f t="shared" si="80"/>
        <v>COM</v>
      </c>
      <c r="L1021" s="2" t="str">
        <f t="shared" si="76"/>
        <v>CUSTOMER C</v>
      </c>
      <c r="M1021" s="40" t="str">
        <f>INDEX(CODE!A:B,MATCH(L1021,CODE!A:A,0),2)</f>
        <v>NOT USED</v>
      </c>
    </row>
    <row r="1022" spans="1:13">
      <c r="A1022" s="36">
        <v>201706</v>
      </c>
      <c r="B1022" s="37" t="s">
        <v>51</v>
      </c>
      <c r="C1022" s="37" t="s">
        <v>195</v>
      </c>
      <c r="D1022" s="37" t="s">
        <v>36</v>
      </c>
      <c r="E1022" s="37">
        <v>207712.33</v>
      </c>
      <c r="F1022" s="37">
        <v>1479</v>
      </c>
      <c r="G1022" s="37">
        <v>2045390</v>
      </c>
      <c r="H1022" s="60">
        <f t="shared" si="77"/>
        <v>207712.33</v>
      </c>
      <c r="I1022" s="60">
        <f t="shared" si="78"/>
        <v>1479</v>
      </c>
      <c r="J1022" s="60">
        <f t="shared" si="79"/>
        <v>2045390</v>
      </c>
      <c r="K1022" s="1" t="str">
        <f t="shared" si="80"/>
        <v>COM</v>
      </c>
      <c r="L1022" s="2" t="str">
        <f t="shared" si="76"/>
        <v>02GNSB0024</v>
      </c>
      <c r="M1022" s="40" t="str">
        <f>INDEX(CODE!A:B,MATCH(L1022,CODE!A:A,0),2)</f>
        <v>Separate - Small GS</v>
      </c>
    </row>
    <row r="1023" spans="1:13">
      <c r="A1023" s="36">
        <v>201706</v>
      </c>
      <c r="B1023" s="37" t="s">
        <v>51</v>
      </c>
      <c r="C1023" s="37" t="s">
        <v>195</v>
      </c>
      <c r="D1023" s="37" t="s">
        <v>37</v>
      </c>
      <c r="E1023" s="37">
        <v>1674.83</v>
      </c>
      <c r="F1023" s="37">
        <v>6</v>
      </c>
      <c r="G1023" s="37">
        <v>12857</v>
      </c>
      <c r="H1023" s="60">
        <f t="shared" si="77"/>
        <v>1674.83</v>
      </c>
      <c r="I1023" s="60">
        <f t="shared" si="78"/>
        <v>6</v>
      </c>
      <c r="J1023" s="60">
        <f t="shared" si="79"/>
        <v>12857</v>
      </c>
      <c r="K1023" s="1" t="str">
        <f t="shared" si="80"/>
        <v>COM</v>
      </c>
      <c r="L1023" s="2" t="str">
        <f t="shared" si="76"/>
        <v>02GNSB024F</v>
      </c>
      <c r="M1023" s="40" t="str">
        <f>INDEX(CODE!A:B,MATCH(L1023,CODE!A:A,0),2)</f>
        <v>Separate - Small GS</v>
      </c>
    </row>
    <row r="1024" spans="1:13">
      <c r="A1024" s="36">
        <v>201706</v>
      </c>
      <c r="B1024" s="37" t="s">
        <v>51</v>
      </c>
      <c r="C1024" s="37" t="s">
        <v>195</v>
      </c>
      <c r="D1024" s="37" t="s">
        <v>38</v>
      </c>
      <c r="E1024" s="37">
        <v>3588.45</v>
      </c>
      <c r="F1024" s="37">
        <v>78</v>
      </c>
      <c r="G1024" s="37">
        <v>13082</v>
      </c>
      <c r="H1024" s="60">
        <f t="shared" si="77"/>
        <v>3588.45</v>
      </c>
      <c r="I1024" s="60">
        <f t="shared" si="78"/>
        <v>78</v>
      </c>
      <c r="J1024" s="60">
        <f t="shared" si="79"/>
        <v>13082</v>
      </c>
      <c r="K1024" s="1" t="str">
        <f t="shared" si="80"/>
        <v>COM</v>
      </c>
      <c r="L1024" s="2" t="str">
        <f t="shared" si="76"/>
        <v>02GNSB24FP</v>
      </c>
      <c r="M1024" s="40" t="str">
        <f>INDEX(CODE!A:B,MATCH(L1024,CODE!A:A,0),2)</f>
        <v>Separate - Small GS</v>
      </c>
    </row>
    <row r="1025" spans="1:13">
      <c r="A1025" s="36">
        <v>201706</v>
      </c>
      <c r="B1025" s="37" t="s">
        <v>51</v>
      </c>
      <c r="C1025" s="37" t="s">
        <v>195</v>
      </c>
      <c r="D1025" s="37" t="s">
        <v>52</v>
      </c>
      <c r="E1025" s="37">
        <v>3528226.19</v>
      </c>
      <c r="F1025" s="37">
        <v>13962</v>
      </c>
      <c r="G1025" s="37">
        <v>37164556</v>
      </c>
      <c r="H1025" s="60">
        <f t="shared" si="77"/>
        <v>3528226.19</v>
      </c>
      <c r="I1025" s="60">
        <f t="shared" si="78"/>
        <v>13962</v>
      </c>
      <c r="J1025" s="60">
        <f t="shared" si="79"/>
        <v>37164556</v>
      </c>
      <c r="K1025" s="1" t="str">
        <f t="shared" si="80"/>
        <v>COM</v>
      </c>
      <c r="L1025" s="2" t="str">
        <f t="shared" si="76"/>
        <v>02GNSV0024</v>
      </c>
      <c r="M1025" s="40" t="str">
        <f>INDEX(CODE!A:B,MATCH(L1025,CODE!A:A,0),2)</f>
        <v>Separate - Small GS</v>
      </c>
    </row>
    <row r="1026" spans="1:13">
      <c r="A1026" s="36">
        <v>201706</v>
      </c>
      <c r="B1026" s="37" t="s">
        <v>51</v>
      </c>
      <c r="C1026" s="37" t="s">
        <v>195</v>
      </c>
      <c r="D1026" s="37" t="s">
        <v>53</v>
      </c>
      <c r="E1026" s="37">
        <v>12597.47</v>
      </c>
      <c r="F1026" s="37">
        <v>107</v>
      </c>
      <c r="G1026" s="37">
        <v>89283</v>
      </c>
      <c r="H1026" s="60">
        <f t="shared" si="77"/>
        <v>12597.47</v>
      </c>
      <c r="I1026" s="60">
        <f t="shared" si="78"/>
        <v>107</v>
      </c>
      <c r="J1026" s="60">
        <f t="shared" si="79"/>
        <v>89283</v>
      </c>
      <c r="K1026" s="1" t="str">
        <f t="shared" si="80"/>
        <v>COM</v>
      </c>
      <c r="L1026" s="2" t="str">
        <f t="shared" ref="L1026:L1089" si="81">LEFT(D1026,10)</f>
        <v>02GNSV024F</v>
      </c>
      <c r="M1026" s="40" t="str">
        <f>INDEX(CODE!A:B,MATCH(L1026,CODE!A:A,0),2)</f>
        <v>Separate - Small GS</v>
      </c>
    </row>
    <row r="1027" spans="1:13">
      <c r="A1027" s="36">
        <v>201706</v>
      </c>
      <c r="B1027" s="37" t="s">
        <v>51</v>
      </c>
      <c r="C1027" s="37" t="s">
        <v>195</v>
      </c>
      <c r="D1027" s="37" t="s">
        <v>39</v>
      </c>
      <c r="E1027" s="37">
        <v>372560.93</v>
      </c>
      <c r="F1027" s="37">
        <v>106</v>
      </c>
      <c r="G1027" s="37">
        <v>4388892</v>
      </c>
      <c r="H1027" s="60">
        <f t="shared" ref="H1027:H1090" si="82">IF($C1027="R",E1027,0)</f>
        <v>372560.93</v>
      </c>
      <c r="I1027" s="60">
        <f t="shared" ref="I1027:I1090" si="83">IF($C1027="R",F1027,0)</f>
        <v>106</v>
      </c>
      <c r="J1027" s="60">
        <f t="shared" ref="J1027:J1090" si="84">IF($C1027="R",G1027,0)</f>
        <v>4388892</v>
      </c>
      <c r="K1027" s="1" t="str">
        <f t="shared" ref="K1027:K1090" si="85">IF(LEFT(B1027,3)="IRR","IRG",LEFT(B1027,3))</f>
        <v>COM</v>
      </c>
      <c r="L1027" s="2" t="str">
        <f t="shared" si="81"/>
        <v>02LGSB0036</v>
      </c>
      <c r="M1027" s="40" t="str">
        <f>INDEX(CODE!A:B,MATCH(L1027,CODE!A:A,0),2)</f>
        <v>Separate - Large GS</v>
      </c>
    </row>
    <row r="1028" spans="1:13">
      <c r="A1028" s="36">
        <v>201706</v>
      </c>
      <c r="B1028" s="37" t="s">
        <v>51</v>
      </c>
      <c r="C1028" s="37" t="s">
        <v>195</v>
      </c>
      <c r="D1028" s="37" t="s">
        <v>54</v>
      </c>
      <c r="E1028" s="37">
        <v>4860075.26</v>
      </c>
      <c r="F1028" s="37">
        <v>877</v>
      </c>
      <c r="G1028" s="37">
        <v>58664384</v>
      </c>
      <c r="H1028" s="60">
        <f t="shared" si="82"/>
        <v>4860075.26</v>
      </c>
      <c r="I1028" s="60">
        <f t="shared" si="83"/>
        <v>877</v>
      </c>
      <c r="J1028" s="60">
        <f t="shared" si="84"/>
        <v>58664384</v>
      </c>
      <c r="K1028" s="1" t="str">
        <f t="shared" si="85"/>
        <v>COM</v>
      </c>
      <c r="L1028" s="2" t="str">
        <f t="shared" si="81"/>
        <v>02LGSV0036</v>
      </c>
      <c r="M1028" s="40" t="str">
        <f>INDEX(CODE!A:B,MATCH(L1028,CODE!A:A,0),2)</f>
        <v>Separate - Large GS</v>
      </c>
    </row>
    <row r="1029" spans="1:13">
      <c r="A1029" s="36">
        <v>201706</v>
      </c>
      <c r="B1029" s="37" t="s">
        <v>51</v>
      </c>
      <c r="C1029" s="37" t="s">
        <v>195</v>
      </c>
      <c r="D1029" s="37" t="s">
        <v>55</v>
      </c>
      <c r="E1029" s="37">
        <v>1047069.61</v>
      </c>
      <c r="F1029" s="37">
        <v>36</v>
      </c>
      <c r="G1029" s="37">
        <v>13378460</v>
      </c>
      <c r="H1029" s="60">
        <f t="shared" si="82"/>
        <v>1047069.61</v>
      </c>
      <c r="I1029" s="60">
        <f t="shared" si="83"/>
        <v>36</v>
      </c>
      <c r="J1029" s="60">
        <f t="shared" si="84"/>
        <v>13378460</v>
      </c>
      <c r="K1029" s="1" t="str">
        <f t="shared" si="85"/>
        <v>COM</v>
      </c>
      <c r="L1029" s="2" t="str">
        <f t="shared" si="81"/>
        <v>02LGSV048T</v>
      </c>
      <c r="M1029" s="40" t="str">
        <f>INDEX(CODE!A:B,MATCH(L1029,CODE!A:A,0),2)</f>
        <v>NOT USED</v>
      </c>
    </row>
    <row r="1030" spans="1:13">
      <c r="A1030" s="36">
        <v>201706</v>
      </c>
      <c r="B1030" s="37" t="s">
        <v>51</v>
      </c>
      <c r="C1030" s="37" t="s">
        <v>195</v>
      </c>
      <c r="D1030" s="37" t="s">
        <v>79</v>
      </c>
      <c r="E1030" s="37">
        <v>4258.3599999999997</v>
      </c>
      <c r="G1030" s="37">
        <v>0</v>
      </c>
      <c r="H1030" s="60">
        <f t="shared" si="82"/>
        <v>4258.3599999999997</v>
      </c>
      <c r="I1030" s="60">
        <f t="shared" si="83"/>
        <v>0</v>
      </c>
      <c r="J1030" s="60">
        <f t="shared" si="84"/>
        <v>0</v>
      </c>
      <c r="K1030" s="1" t="str">
        <f t="shared" si="85"/>
        <v>COM</v>
      </c>
      <c r="L1030" s="2" t="str">
        <f t="shared" si="81"/>
        <v>02LNX00102</v>
      </c>
      <c r="M1030" s="40" t="str">
        <f>INDEX(CODE!A:B,MATCH(L1030,CODE!A:A,0),2)</f>
        <v>NOT USED</v>
      </c>
    </row>
    <row r="1031" spans="1:13">
      <c r="A1031" s="36">
        <v>201706</v>
      </c>
      <c r="B1031" s="37" t="s">
        <v>51</v>
      </c>
      <c r="C1031" s="37" t="s">
        <v>195</v>
      </c>
      <c r="D1031" s="37" t="s">
        <v>81</v>
      </c>
      <c r="E1031" s="37">
        <v>127.71</v>
      </c>
      <c r="G1031" s="37">
        <v>0</v>
      </c>
      <c r="H1031" s="60">
        <f t="shared" si="82"/>
        <v>127.71</v>
      </c>
      <c r="I1031" s="60">
        <f t="shared" si="83"/>
        <v>0</v>
      </c>
      <c r="J1031" s="60">
        <f t="shared" si="84"/>
        <v>0</v>
      </c>
      <c r="K1031" s="1" t="str">
        <f t="shared" si="85"/>
        <v>COM</v>
      </c>
      <c r="L1031" s="2" t="str">
        <f t="shared" si="81"/>
        <v>02LNX00105</v>
      </c>
      <c r="M1031" s="40" t="str">
        <f>INDEX(CODE!A:B,MATCH(L1031,CODE!A:A,0),2)</f>
        <v>NOT USED</v>
      </c>
    </row>
    <row r="1032" spans="1:13">
      <c r="A1032" s="36">
        <v>201706</v>
      </c>
      <c r="B1032" s="37" t="s">
        <v>51</v>
      </c>
      <c r="C1032" s="37" t="s">
        <v>195</v>
      </c>
      <c r="D1032" s="37" t="s">
        <v>82</v>
      </c>
      <c r="E1032" s="37">
        <v>20187.78</v>
      </c>
      <c r="G1032" s="37">
        <v>0</v>
      </c>
      <c r="H1032" s="60">
        <f t="shared" si="82"/>
        <v>20187.78</v>
      </c>
      <c r="I1032" s="60">
        <f t="shared" si="83"/>
        <v>0</v>
      </c>
      <c r="J1032" s="60">
        <f t="shared" si="84"/>
        <v>0</v>
      </c>
      <c r="K1032" s="1" t="str">
        <f t="shared" si="85"/>
        <v>COM</v>
      </c>
      <c r="L1032" s="2" t="str">
        <f t="shared" si="81"/>
        <v>02LNX00109</v>
      </c>
      <c r="M1032" s="40" t="str">
        <f>INDEX(CODE!A:B,MATCH(L1032,CODE!A:A,0),2)</f>
        <v>NOT USED</v>
      </c>
    </row>
    <row r="1033" spans="1:13">
      <c r="A1033" s="36">
        <v>201706</v>
      </c>
      <c r="B1033" s="37" t="s">
        <v>51</v>
      </c>
      <c r="C1033" s="37" t="s">
        <v>195</v>
      </c>
      <c r="D1033" s="37" t="s">
        <v>83</v>
      </c>
      <c r="E1033" s="37">
        <v>9244.74</v>
      </c>
      <c r="G1033" s="37">
        <v>0</v>
      </c>
      <c r="H1033" s="60">
        <f t="shared" si="82"/>
        <v>9244.74</v>
      </c>
      <c r="I1033" s="60">
        <f t="shared" si="83"/>
        <v>0</v>
      </c>
      <c r="J1033" s="60">
        <f t="shared" si="84"/>
        <v>0</v>
      </c>
      <c r="K1033" s="1" t="str">
        <f t="shared" si="85"/>
        <v>COM</v>
      </c>
      <c r="L1033" s="2" t="str">
        <f t="shared" si="81"/>
        <v>02LNX00110</v>
      </c>
      <c r="M1033" s="40" t="str">
        <f>INDEX(CODE!A:B,MATCH(L1033,CODE!A:A,0),2)</f>
        <v>NOT USED</v>
      </c>
    </row>
    <row r="1034" spans="1:13">
      <c r="A1034" s="36">
        <v>201706</v>
      </c>
      <c r="B1034" s="37" t="s">
        <v>51</v>
      </c>
      <c r="C1034" s="37" t="s">
        <v>195</v>
      </c>
      <c r="D1034" s="37" t="s">
        <v>84</v>
      </c>
      <c r="E1034" s="37">
        <v>55.73</v>
      </c>
      <c r="G1034" s="37">
        <v>0</v>
      </c>
      <c r="H1034" s="60">
        <f t="shared" si="82"/>
        <v>55.73</v>
      </c>
      <c r="I1034" s="60">
        <f t="shared" si="83"/>
        <v>0</v>
      </c>
      <c r="J1034" s="60">
        <f t="shared" si="84"/>
        <v>0</v>
      </c>
      <c r="K1034" s="1" t="str">
        <f t="shared" si="85"/>
        <v>COM</v>
      </c>
      <c r="L1034" s="2" t="str">
        <f t="shared" si="81"/>
        <v>02LNX00112</v>
      </c>
      <c r="M1034" s="40" t="str">
        <f>INDEX(CODE!A:B,MATCH(L1034,CODE!A:A,0),2)</f>
        <v>NOT USED</v>
      </c>
    </row>
    <row r="1035" spans="1:13">
      <c r="A1035" s="36">
        <v>201706</v>
      </c>
      <c r="B1035" s="37" t="s">
        <v>51</v>
      </c>
      <c r="C1035" s="37" t="s">
        <v>195</v>
      </c>
      <c r="D1035" s="37" t="s">
        <v>85</v>
      </c>
      <c r="E1035" s="37">
        <v>242.25</v>
      </c>
      <c r="G1035" s="37">
        <v>0</v>
      </c>
      <c r="H1035" s="60">
        <f t="shared" si="82"/>
        <v>242.25</v>
      </c>
      <c r="I1035" s="60">
        <f t="shared" si="83"/>
        <v>0</v>
      </c>
      <c r="J1035" s="60">
        <f t="shared" si="84"/>
        <v>0</v>
      </c>
      <c r="K1035" s="1" t="str">
        <f t="shared" si="85"/>
        <v>COM</v>
      </c>
      <c r="L1035" s="2" t="str">
        <f t="shared" si="81"/>
        <v>02LNX00300</v>
      </c>
      <c r="M1035" s="40" t="str">
        <f>INDEX(CODE!A:B,MATCH(L1035,CODE!A:A,0),2)</f>
        <v>NOT USED</v>
      </c>
    </row>
    <row r="1036" spans="1:13">
      <c r="A1036" s="36">
        <v>201706</v>
      </c>
      <c r="B1036" s="37" t="s">
        <v>51</v>
      </c>
      <c r="C1036" s="37" t="s">
        <v>195</v>
      </c>
      <c r="D1036" s="37" t="s">
        <v>87</v>
      </c>
      <c r="E1036" s="37">
        <v>5945.95</v>
      </c>
      <c r="G1036" s="37">
        <v>0</v>
      </c>
      <c r="H1036" s="60">
        <f t="shared" si="82"/>
        <v>5945.95</v>
      </c>
      <c r="I1036" s="60">
        <f t="shared" si="83"/>
        <v>0</v>
      </c>
      <c r="J1036" s="60">
        <f t="shared" si="84"/>
        <v>0</v>
      </c>
      <c r="K1036" s="1" t="str">
        <f t="shared" si="85"/>
        <v>COM</v>
      </c>
      <c r="L1036" s="2" t="str">
        <f t="shared" si="81"/>
        <v>02LNX00311</v>
      </c>
      <c r="M1036" s="40" t="str">
        <f>INDEX(CODE!A:B,MATCH(L1036,CODE!A:A,0),2)</f>
        <v>NOT USED</v>
      </c>
    </row>
    <row r="1037" spans="1:13">
      <c r="A1037" s="36">
        <v>201706</v>
      </c>
      <c r="B1037" s="37" t="s">
        <v>51</v>
      </c>
      <c r="C1037" s="37" t="s">
        <v>195</v>
      </c>
      <c r="D1037" s="37" t="s">
        <v>88</v>
      </c>
      <c r="E1037" s="37">
        <v>4196.93</v>
      </c>
      <c r="G1037" s="37">
        <v>0</v>
      </c>
      <c r="H1037" s="60">
        <f t="shared" si="82"/>
        <v>4196.93</v>
      </c>
      <c r="I1037" s="60">
        <f t="shared" si="83"/>
        <v>0</v>
      </c>
      <c r="J1037" s="60">
        <f t="shared" si="84"/>
        <v>0</v>
      </c>
      <c r="K1037" s="1" t="str">
        <f t="shared" si="85"/>
        <v>COM</v>
      </c>
      <c r="L1037" s="2" t="str">
        <f t="shared" si="81"/>
        <v>02LNX00312</v>
      </c>
      <c r="M1037" s="40" t="str">
        <f>INDEX(CODE!A:B,MATCH(L1037,CODE!A:A,0),2)</f>
        <v>NOT USED</v>
      </c>
    </row>
    <row r="1038" spans="1:13">
      <c r="A1038" s="36">
        <v>201706</v>
      </c>
      <c r="B1038" s="37" t="s">
        <v>51</v>
      </c>
      <c r="C1038" s="37" t="s">
        <v>195</v>
      </c>
      <c r="D1038" s="37" t="s">
        <v>40</v>
      </c>
      <c r="E1038" s="37">
        <v>23706.6</v>
      </c>
      <c r="F1038" s="37">
        <v>72</v>
      </c>
      <c r="G1038" s="37">
        <v>247807</v>
      </c>
      <c r="H1038" s="60">
        <f t="shared" si="82"/>
        <v>23706.6</v>
      </c>
      <c r="I1038" s="60">
        <f t="shared" si="83"/>
        <v>72</v>
      </c>
      <c r="J1038" s="60">
        <f t="shared" si="84"/>
        <v>247807</v>
      </c>
      <c r="K1038" s="1" t="str">
        <f t="shared" si="85"/>
        <v>COM</v>
      </c>
      <c r="L1038" s="2" t="str">
        <f t="shared" si="81"/>
        <v>02NMT24135</v>
      </c>
      <c r="M1038" s="40" t="str">
        <f>INDEX(CODE!A:B,MATCH(L1038,CODE!A:A,0),2)</f>
        <v>Separate - Small GS</v>
      </c>
    </row>
    <row r="1039" spans="1:13">
      <c r="A1039" s="36">
        <v>201706</v>
      </c>
      <c r="B1039" s="37" t="s">
        <v>51</v>
      </c>
      <c r="C1039" s="37" t="s">
        <v>195</v>
      </c>
      <c r="D1039" s="37" t="s">
        <v>41</v>
      </c>
      <c r="E1039" s="37">
        <v>68136.44</v>
      </c>
      <c r="F1039" s="37">
        <v>13</v>
      </c>
      <c r="G1039" s="37">
        <v>779687</v>
      </c>
      <c r="H1039" s="60">
        <f t="shared" si="82"/>
        <v>68136.44</v>
      </c>
      <c r="I1039" s="60">
        <f t="shared" si="83"/>
        <v>13</v>
      </c>
      <c r="J1039" s="60">
        <f t="shared" si="84"/>
        <v>779687</v>
      </c>
      <c r="K1039" s="1" t="str">
        <f t="shared" si="85"/>
        <v>COM</v>
      </c>
      <c r="L1039" s="2" t="str">
        <f t="shared" si="81"/>
        <v>02NMT36135</v>
      </c>
      <c r="M1039" s="40" t="str">
        <f>INDEX(CODE!A:B,MATCH(L1039,CODE!A:A,0),2)</f>
        <v>Separate - Large GS</v>
      </c>
    </row>
    <row r="1040" spans="1:13">
      <c r="A1040" s="36">
        <v>201706</v>
      </c>
      <c r="B1040" s="37" t="s">
        <v>51</v>
      </c>
      <c r="C1040" s="37" t="s">
        <v>195</v>
      </c>
      <c r="D1040" s="37" t="s">
        <v>42</v>
      </c>
      <c r="E1040" s="37">
        <v>64973.77</v>
      </c>
      <c r="F1040" s="37">
        <v>2</v>
      </c>
      <c r="G1040" s="37">
        <v>865200</v>
      </c>
      <c r="H1040" s="60">
        <f t="shared" si="82"/>
        <v>64973.77</v>
      </c>
      <c r="I1040" s="60">
        <f t="shared" si="83"/>
        <v>2</v>
      </c>
      <c r="J1040" s="60">
        <f t="shared" si="84"/>
        <v>865200</v>
      </c>
      <c r="K1040" s="1" t="str">
        <f t="shared" si="85"/>
        <v>COM</v>
      </c>
      <c r="L1040" s="2" t="str">
        <f t="shared" si="81"/>
        <v>02NMT48135</v>
      </c>
      <c r="M1040" s="40" t="str">
        <f>INDEX(CODE!A:B,MATCH(L1040,CODE!A:A,0),2)</f>
        <v>NOT USED</v>
      </c>
    </row>
    <row r="1041" spans="1:13">
      <c r="A1041" s="36">
        <v>201706</v>
      </c>
      <c r="B1041" s="37" t="s">
        <v>51</v>
      </c>
      <c r="C1041" s="37" t="s">
        <v>195</v>
      </c>
      <c r="D1041" s="37" t="s">
        <v>56</v>
      </c>
      <c r="E1041" s="37">
        <v>17553.89</v>
      </c>
      <c r="F1041" s="37">
        <v>773</v>
      </c>
      <c r="G1041" s="37">
        <v>121839</v>
      </c>
      <c r="H1041" s="60">
        <f t="shared" si="82"/>
        <v>17553.89</v>
      </c>
      <c r="I1041" s="60">
        <f t="shared" si="83"/>
        <v>773</v>
      </c>
      <c r="J1041" s="60">
        <f t="shared" si="84"/>
        <v>121839</v>
      </c>
      <c r="K1041" s="1" t="str">
        <f t="shared" si="85"/>
        <v>COM</v>
      </c>
      <c r="L1041" s="2" t="str">
        <f t="shared" si="81"/>
        <v>02OALT015N</v>
      </c>
      <c r="M1041" s="40" t="str">
        <f>INDEX(CODE!A:B,MATCH(L1041,CODE!A:A,0),2)</f>
        <v>NOT USED</v>
      </c>
    </row>
    <row r="1042" spans="1:13">
      <c r="A1042" s="36">
        <v>201706</v>
      </c>
      <c r="B1042" s="37" t="s">
        <v>51</v>
      </c>
      <c r="C1042" s="37" t="s">
        <v>195</v>
      </c>
      <c r="D1042" s="37" t="s">
        <v>43</v>
      </c>
      <c r="E1042" s="37">
        <v>6775.75</v>
      </c>
      <c r="F1042" s="37">
        <v>467</v>
      </c>
      <c r="G1042" s="37">
        <v>43002</v>
      </c>
      <c r="H1042" s="60">
        <f t="shared" si="82"/>
        <v>6775.75</v>
      </c>
      <c r="I1042" s="60">
        <f t="shared" si="83"/>
        <v>467</v>
      </c>
      <c r="J1042" s="60">
        <f t="shared" si="84"/>
        <v>43002</v>
      </c>
      <c r="K1042" s="1" t="str">
        <f t="shared" si="85"/>
        <v>COM</v>
      </c>
      <c r="L1042" s="2" t="str">
        <f t="shared" si="81"/>
        <v>02OALTB15N</v>
      </c>
      <c r="M1042" s="40" t="str">
        <f>INDEX(CODE!A:B,MATCH(L1042,CODE!A:A,0),2)</f>
        <v>NOT USED</v>
      </c>
    </row>
    <row r="1043" spans="1:13">
      <c r="A1043" s="36">
        <v>201706</v>
      </c>
      <c r="B1043" s="37" t="s">
        <v>51</v>
      </c>
      <c r="C1043" s="37" t="s">
        <v>195</v>
      </c>
      <c r="D1043" s="37" t="s">
        <v>57</v>
      </c>
      <c r="E1043" s="37">
        <v>1792.84</v>
      </c>
      <c r="F1043" s="37">
        <v>28</v>
      </c>
      <c r="G1043" s="37">
        <v>18920</v>
      </c>
      <c r="H1043" s="60">
        <f t="shared" si="82"/>
        <v>1792.84</v>
      </c>
      <c r="I1043" s="60">
        <f t="shared" si="83"/>
        <v>28</v>
      </c>
      <c r="J1043" s="60">
        <f t="shared" si="84"/>
        <v>18920</v>
      </c>
      <c r="K1043" s="1" t="str">
        <f t="shared" si="85"/>
        <v>COM</v>
      </c>
      <c r="L1043" s="2" t="str">
        <f t="shared" si="81"/>
        <v>02RCFL0054</v>
      </c>
      <c r="M1043" s="40" t="str">
        <f>INDEX(CODE!A:B,MATCH(L1043,CODE!A:A,0),2)</f>
        <v>NOT USED</v>
      </c>
    </row>
    <row r="1044" spans="1:13">
      <c r="A1044" s="36">
        <v>201706</v>
      </c>
      <c r="B1044" s="37" t="s">
        <v>51</v>
      </c>
      <c r="C1044" s="37" t="s">
        <v>195</v>
      </c>
      <c r="D1044" s="37" t="s">
        <v>89</v>
      </c>
      <c r="E1044" s="37">
        <v>349198.68</v>
      </c>
      <c r="F1044" s="37">
        <v>0</v>
      </c>
      <c r="G1044" s="37">
        <v>0</v>
      </c>
      <c r="H1044" s="60">
        <f t="shared" si="82"/>
        <v>349198.68</v>
      </c>
      <c r="I1044" s="60">
        <f t="shared" si="83"/>
        <v>0</v>
      </c>
      <c r="J1044" s="60">
        <f t="shared" si="84"/>
        <v>0</v>
      </c>
      <c r="K1044" s="1" t="str">
        <f t="shared" si="85"/>
        <v>COM</v>
      </c>
      <c r="L1044" s="2" t="str">
        <f t="shared" si="81"/>
        <v>301270-DSM</v>
      </c>
      <c r="M1044" s="40" t="str">
        <f>INDEX(CODE!A:B,MATCH(L1044,CODE!A:A,0),2)</f>
        <v>NOT USED</v>
      </c>
    </row>
    <row r="1045" spans="1:13">
      <c r="A1045" s="36">
        <v>201706</v>
      </c>
      <c r="B1045" s="37" t="s">
        <v>51</v>
      </c>
      <c r="C1045" s="37" t="s">
        <v>195</v>
      </c>
      <c r="D1045" s="37" t="s">
        <v>44</v>
      </c>
      <c r="E1045" s="37">
        <v>21653.200000000001</v>
      </c>
      <c r="F1045" s="37">
        <v>1</v>
      </c>
      <c r="G1045" s="37">
        <v>0</v>
      </c>
      <c r="H1045" s="60">
        <f t="shared" si="82"/>
        <v>21653.200000000001</v>
      </c>
      <c r="I1045" s="60">
        <f t="shared" si="83"/>
        <v>1</v>
      </c>
      <c r="J1045" s="60">
        <f t="shared" si="84"/>
        <v>0</v>
      </c>
      <c r="K1045" s="1" t="str">
        <f t="shared" si="85"/>
        <v>COM</v>
      </c>
      <c r="L1045" s="2" t="str">
        <f t="shared" si="81"/>
        <v>301280-BLU</v>
      </c>
      <c r="M1045" s="40" t="str">
        <f>INDEX(CODE!A:B,MATCH(L1045,CODE!A:A,0),2)</f>
        <v>NOT USED</v>
      </c>
    </row>
    <row r="1046" spans="1:13">
      <c r="A1046" s="36">
        <v>201706</v>
      </c>
      <c r="B1046" s="37" t="s">
        <v>51</v>
      </c>
      <c r="C1046" s="37" t="s">
        <v>195</v>
      </c>
      <c r="D1046" s="37" t="s">
        <v>90</v>
      </c>
      <c r="F1046" s="37">
        <v>0</v>
      </c>
      <c r="H1046" s="60">
        <f t="shared" si="82"/>
        <v>0</v>
      </c>
      <c r="I1046" s="60">
        <f t="shared" si="83"/>
        <v>0</v>
      </c>
      <c r="J1046" s="60">
        <f t="shared" si="84"/>
        <v>0</v>
      </c>
      <c r="K1046" s="1" t="str">
        <f t="shared" si="85"/>
        <v>COM</v>
      </c>
      <c r="L1046" s="2" t="str">
        <f t="shared" si="81"/>
        <v>CUSTOMER C</v>
      </c>
      <c r="M1046" s="40" t="str">
        <f>INDEX(CODE!A:B,MATCH(L1046,CODE!A:A,0),2)</f>
        <v>NOT USED</v>
      </c>
    </row>
    <row r="1047" spans="1:13">
      <c r="A1047" s="36">
        <v>201706</v>
      </c>
      <c r="B1047" s="37" t="s">
        <v>51</v>
      </c>
      <c r="C1047" s="37" t="s">
        <v>195</v>
      </c>
      <c r="D1047" s="37" t="s">
        <v>92</v>
      </c>
      <c r="E1047" s="37">
        <v>95355.18</v>
      </c>
      <c r="F1047" s="37">
        <v>0</v>
      </c>
      <c r="G1047" s="37">
        <v>0</v>
      </c>
      <c r="H1047" s="60">
        <f t="shared" si="82"/>
        <v>95355.18</v>
      </c>
      <c r="I1047" s="60">
        <f t="shared" si="83"/>
        <v>0</v>
      </c>
      <c r="J1047" s="60">
        <f t="shared" si="84"/>
        <v>0</v>
      </c>
      <c r="K1047" s="1" t="str">
        <f t="shared" si="85"/>
        <v>COM</v>
      </c>
      <c r="L1047" s="2" t="str">
        <f t="shared" si="81"/>
        <v>REVENUE_AC</v>
      </c>
      <c r="M1047" s="40" t="str">
        <f>INDEX(CODE!A:B,MATCH(L1047,CODE!A:A,0),2)</f>
        <v>NOT USED</v>
      </c>
    </row>
    <row r="1048" spans="1:13">
      <c r="A1048" s="36">
        <v>201706</v>
      </c>
      <c r="B1048" s="37" t="s">
        <v>51</v>
      </c>
      <c r="C1048" s="37" t="s">
        <v>195</v>
      </c>
      <c r="D1048" s="37" t="s">
        <v>104</v>
      </c>
      <c r="E1048" s="37">
        <v>8427.5300000000007</v>
      </c>
      <c r="F1048" s="37">
        <v>0</v>
      </c>
      <c r="G1048" s="37">
        <v>0</v>
      </c>
      <c r="H1048" s="60">
        <f t="shared" si="82"/>
        <v>8427.5300000000007</v>
      </c>
      <c r="I1048" s="60">
        <f t="shared" si="83"/>
        <v>0</v>
      </c>
      <c r="J1048" s="60">
        <f t="shared" si="84"/>
        <v>0</v>
      </c>
      <c r="K1048" s="1" t="str">
        <f t="shared" si="85"/>
        <v>COM</v>
      </c>
      <c r="L1048" s="2" t="str">
        <f t="shared" si="81"/>
        <v>REVENUE AD</v>
      </c>
      <c r="M1048" s="40" t="str">
        <f>INDEX(CODE!A:B,MATCH(L1048,CODE!A:A,0),2)</f>
        <v>NOT USED</v>
      </c>
    </row>
    <row r="1049" spans="1:13">
      <c r="A1049" s="36">
        <v>201706</v>
      </c>
      <c r="B1049" s="37" t="s">
        <v>51</v>
      </c>
      <c r="C1049" s="37" t="s">
        <v>196</v>
      </c>
      <c r="D1049" s="37" t="s">
        <v>197</v>
      </c>
      <c r="E1049" s="37">
        <v>-29000</v>
      </c>
      <c r="F1049" s="37">
        <v>0</v>
      </c>
      <c r="G1049" s="37">
        <v>-270000</v>
      </c>
      <c r="H1049" s="60">
        <f t="shared" si="82"/>
        <v>0</v>
      </c>
      <c r="I1049" s="60">
        <f t="shared" si="83"/>
        <v>0</v>
      </c>
      <c r="J1049" s="60">
        <f t="shared" si="84"/>
        <v>0</v>
      </c>
      <c r="K1049" s="1" t="str">
        <f t="shared" si="85"/>
        <v>COM</v>
      </c>
      <c r="L1049" s="2" t="str">
        <f t="shared" si="81"/>
        <v>UNBILLED R</v>
      </c>
      <c r="M1049" s="40" t="str">
        <f>INDEX(CODE!A:B,MATCH(L1049,CODE!A:A,0),2)</f>
        <v>NOT USED</v>
      </c>
    </row>
    <row r="1050" spans="1:13">
      <c r="A1050" s="36">
        <v>201706</v>
      </c>
      <c r="B1050" s="37" t="s">
        <v>58</v>
      </c>
      <c r="C1050" s="37" t="s">
        <v>186</v>
      </c>
      <c r="D1050" s="37" t="s">
        <v>187</v>
      </c>
      <c r="E1050" s="37">
        <v>-427.63</v>
      </c>
      <c r="F1050" s="37">
        <v>43</v>
      </c>
      <c r="G1050" s="37">
        <v>57242</v>
      </c>
      <c r="H1050" s="60">
        <f t="shared" si="82"/>
        <v>0</v>
      </c>
      <c r="I1050" s="60">
        <f t="shared" si="83"/>
        <v>0</v>
      </c>
      <c r="J1050" s="60">
        <f t="shared" si="84"/>
        <v>0</v>
      </c>
      <c r="K1050" s="1" t="str">
        <f t="shared" si="85"/>
        <v>IND</v>
      </c>
      <c r="L1050" s="2" t="str">
        <f t="shared" si="81"/>
        <v>02GNSB0024</v>
      </c>
      <c r="M1050" s="40" t="str">
        <f>INDEX(CODE!A:B,MATCH(L1050,CODE!A:A,0),2)</f>
        <v>Separate - Small GS</v>
      </c>
    </row>
    <row r="1051" spans="1:13">
      <c r="A1051" s="36">
        <v>201706</v>
      </c>
      <c r="B1051" s="37" t="s">
        <v>58</v>
      </c>
      <c r="C1051" s="37" t="s">
        <v>186</v>
      </c>
      <c r="D1051" s="37" t="s">
        <v>189</v>
      </c>
      <c r="E1051" s="37">
        <v>-4.05</v>
      </c>
      <c r="F1051" s="37">
        <v>1</v>
      </c>
      <c r="G1051" s="37">
        <v>542</v>
      </c>
      <c r="H1051" s="60">
        <f t="shared" si="82"/>
        <v>0</v>
      </c>
      <c r="I1051" s="60">
        <f t="shared" si="83"/>
        <v>0</v>
      </c>
      <c r="J1051" s="60">
        <f t="shared" si="84"/>
        <v>0</v>
      </c>
      <c r="K1051" s="1" t="str">
        <f t="shared" si="85"/>
        <v>IND</v>
      </c>
      <c r="L1051" s="2" t="str">
        <f t="shared" si="81"/>
        <v>02GNSB24FP</v>
      </c>
      <c r="M1051" s="40" t="str">
        <f>INDEX(CODE!A:B,MATCH(L1051,CODE!A:A,0),2)</f>
        <v>Separate - Small GS</v>
      </c>
    </row>
    <row r="1052" spans="1:13">
      <c r="A1052" s="36">
        <v>201706</v>
      </c>
      <c r="B1052" s="37" t="s">
        <v>58</v>
      </c>
      <c r="C1052" s="37" t="s">
        <v>186</v>
      </c>
      <c r="D1052" s="37" t="s">
        <v>190</v>
      </c>
      <c r="E1052" s="37">
        <v>-479.87</v>
      </c>
      <c r="F1052" s="37">
        <v>10</v>
      </c>
      <c r="G1052" s="37">
        <v>64240</v>
      </c>
      <c r="H1052" s="60">
        <f t="shared" si="82"/>
        <v>0</v>
      </c>
      <c r="I1052" s="60">
        <f t="shared" si="83"/>
        <v>0</v>
      </c>
      <c r="J1052" s="60">
        <f t="shared" si="84"/>
        <v>0</v>
      </c>
      <c r="K1052" s="1" t="str">
        <f t="shared" si="85"/>
        <v>IND</v>
      </c>
      <c r="L1052" s="2" t="str">
        <f t="shared" si="81"/>
        <v>02LGSB0036</v>
      </c>
      <c r="M1052" s="40" t="str">
        <f>INDEX(CODE!A:B,MATCH(L1052,CODE!A:A,0),2)</f>
        <v>Separate - Large GS</v>
      </c>
    </row>
    <row r="1053" spans="1:13">
      <c r="A1053" s="36">
        <v>201706</v>
      </c>
      <c r="B1053" s="37" t="s">
        <v>58</v>
      </c>
      <c r="C1053" s="37" t="s">
        <v>186</v>
      </c>
      <c r="D1053" s="37" t="s">
        <v>192</v>
      </c>
      <c r="E1053" s="37">
        <v>-16.649999999999999</v>
      </c>
      <c r="G1053" s="37">
        <v>2228</v>
      </c>
      <c r="H1053" s="60">
        <f t="shared" si="82"/>
        <v>0</v>
      </c>
      <c r="I1053" s="60">
        <f t="shared" si="83"/>
        <v>0</v>
      </c>
      <c r="J1053" s="60">
        <f t="shared" si="84"/>
        <v>0</v>
      </c>
      <c r="K1053" s="1" t="str">
        <f t="shared" si="85"/>
        <v>IND</v>
      </c>
      <c r="L1053" s="2" t="str">
        <f t="shared" si="81"/>
        <v>02OALTB15N</v>
      </c>
      <c r="M1053" s="40" t="str">
        <f>INDEX(CODE!A:B,MATCH(L1053,CODE!A:A,0),2)</f>
        <v>NOT USED</v>
      </c>
    </row>
    <row r="1054" spans="1:13">
      <c r="A1054" s="36">
        <v>201706</v>
      </c>
      <c r="B1054" s="37" t="s">
        <v>58</v>
      </c>
      <c r="C1054" s="37" t="s">
        <v>186</v>
      </c>
      <c r="D1054" s="37" t="s">
        <v>193</v>
      </c>
      <c r="E1054" s="37">
        <v>-55.56</v>
      </c>
      <c r="F1054" s="37">
        <v>0</v>
      </c>
      <c r="G1054" s="37">
        <v>0</v>
      </c>
      <c r="H1054" s="60">
        <f t="shared" si="82"/>
        <v>0</v>
      </c>
      <c r="I1054" s="60">
        <f t="shared" si="83"/>
        <v>0</v>
      </c>
      <c r="J1054" s="60">
        <f t="shared" si="84"/>
        <v>0</v>
      </c>
      <c r="K1054" s="1" t="str">
        <f t="shared" si="85"/>
        <v>IND</v>
      </c>
      <c r="L1054" s="2" t="str">
        <f t="shared" si="81"/>
        <v>BPA BALANC</v>
      </c>
      <c r="M1054" s="40" t="str">
        <f>INDEX(CODE!A:B,MATCH(L1054,CODE!A:A,0),2)</f>
        <v>NOT USED</v>
      </c>
    </row>
    <row r="1055" spans="1:13">
      <c r="A1055" s="36">
        <v>201706</v>
      </c>
      <c r="B1055" s="37" t="s">
        <v>58</v>
      </c>
      <c r="C1055" s="37" t="s">
        <v>186</v>
      </c>
      <c r="D1055" s="37" t="s">
        <v>194</v>
      </c>
      <c r="F1055" s="37">
        <v>0</v>
      </c>
      <c r="H1055" s="60">
        <f t="shared" si="82"/>
        <v>0</v>
      </c>
      <c r="I1055" s="60">
        <f t="shared" si="83"/>
        <v>0</v>
      </c>
      <c r="J1055" s="60">
        <f t="shared" si="84"/>
        <v>0</v>
      </c>
      <c r="K1055" s="1" t="str">
        <f t="shared" si="85"/>
        <v>IND</v>
      </c>
      <c r="L1055" s="2" t="str">
        <f t="shared" si="81"/>
        <v>CUSTOMER C</v>
      </c>
      <c r="M1055" s="40" t="str">
        <f>INDEX(CODE!A:B,MATCH(L1055,CODE!A:A,0),2)</f>
        <v>NOT USED</v>
      </c>
    </row>
    <row r="1056" spans="1:13">
      <c r="A1056" s="36">
        <v>201706</v>
      </c>
      <c r="B1056" s="37" t="s">
        <v>58</v>
      </c>
      <c r="C1056" s="37" t="s">
        <v>195</v>
      </c>
      <c r="D1056" s="37" t="s">
        <v>36</v>
      </c>
      <c r="E1056" s="37">
        <v>6617.81</v>
      </c>
      <c r="F1056" s="37">
        <v>43</v>
      </c>
      <c r="G1056" s="37">
        <v>57242</v>
      </c>
      <c r="H1056" s="60">
        <f t="shared" si="82"/>
        <v>6617.81</v>
      </c>
      <c r="I1056" s="60">
        <f t="shared" si="83"/>
        <v>43</v>
      </c>
      <c r="J1056" s="60">
        <f t="shared" si="84"/>
        <v>57242</v>
      </c>
      <c r="K1056" s="1" t="str">
        <f t="shared" si="85"/>
        <v>IND</v>
      </c>
      <c r="L1056" s="2" t="str">
        <f t="shared" si="81"/>
        <v>02GNSB0024</v>
      </c>
      <c r="M1056" s="40" t="str">
        <f>INDEX(CODE!A:B,MATCH(L1056,CODE!A:A,0),2)</f>
        <v>Separate - Small GS</v>
      </c>
    </row>
    <row r="1057" spans="1:13">
      <c r="A1057" s="36">
        <v>201706</v>
      </c>
      <c r="B1057" s="37" t="s">
        <v>58</v>
      </c>
      <c r="C1057" s="37" t="s">
        <v>195</v>
      </c>
      <c r="D1057" s="37" t="s">
        <v>38</v>
      </c>
      <c r="E1057" s="37">
        <v>286.66000000000003</v>
      </c>
      <c r="F1057" s="37">
        <v>1</v>
      </c>
      <c r="G1057" s="37">
        <v>542</v>
      </c>
      <c r="H1057" s="60">
        <f t="shared" si="82"/>
        <v>286.66000000000003</v>
      </c>
      <c r="I1057" s="60">
        <f t="shared" si="83"/>
        <v>1</v>
      </c>
      <c r="J1057" s="60">
        <f t="shared" si="84"/>
        <v>542</v>
      </c>
      <c r="K1057" s="1" t="str">
        <f t="shared" si="85"/>
        <v>IND</v>
      </c>
      <c r="L1057" s="2" t="str">
        <f t="shared" si="81"/>
        <v>02GNSB24FP</v>
      </c>
      <c r="M1057" s="40" t="str">
        <f>INDEX(CODE!A:B,MATCH(L1057,CODE!A:A,0),2)</f>
        <v>Separate - Small GS</v>
      </c>
    </row>
    <row r="1058" spans="1:13">
      <c r="A1058" s="36">
        <v>201706</v>
      </c>
      <c r="B1058" s="37" t="s">
        <v>58</v>
      </c>
      <c r="C1058" s="37" t="s">
        <v>195</v>
      </c>
      <c r="D1058" s="37" t="s">
        <v>52</v>
      </c>
      <c r="E1058" s="37">
        <v>115647.62</v>
      </c>
      <c r="F1058" s="37">
        <v>328</v>
      </c>
      <c r="G1058" s="37">
        <v>1205083</v>
      </c>
      <c r="H1058" s="60">
        <f t="shared" si="82"/>
        <v>115647.62</v>
      </c>
      <c r="I1058" s="60">
        <f t="shared" si="83"/>
        <v>328</v>
      </c>
      <c r="J1058" s="60">
        <f t="shared" si="84"/>
        <v>1205083</v>
      </c>
      <c r="K1058" s="1" t="str">
        <f t="shared" si="85"/>
        <v>IND</v>
      </c>
      <c r="L1058" s="2" t="str">
        <f t="shared" si="81"/>
        <v>02GNSV0024</v>
      </c>
      <c r="M1058" s="40" t="str">
        <f>INDEX(CODE!A:B,MATCH(L1058,CODE!A:A,0),2)</f>
        <v>Separate - Small GS</v>
      </c>
    </row>
    <row r="1059" spans="1:13">
      <c r="A1059" s="36">
        <v>201706</v>
      </c>
      <c r="B1059" s="37" t="s">
        <v>58</v>
      </c>
      <c r="C1059" s="37" t="s">
        <v>195</v>
      </c>
      <c r="D1059" s="37" t="s">
        <v>53</v>
      </c>
      <c r="E1059" s="37">
        <v>724.49</v>
      </c>
      <c r="F1059" s="37">
        <v>4</v>
      </c>
      <c r="G1059" s="37">
        <v>2776</v>
      </c>
      <c r="H1059" s="60">
        <f t="shared" si="82"/>
        <v>724.49</v>
      </c>
      <c r="I1059" s="60">
        <f t="shared" si="83"/>
        <v>4</v>
      </c>
      <c r="J1059" s="60">
        <f t="shared" si="84"/>
        <v>2776</v>
      </c>
      <c r="K1059" s="1" t="str">
        <f t="shared" si="85"/>
        <v>IND</v>
      </c>
      <c r="L1059" s="2" t="str">
        <f t="shared" si="81"/>
        <v>02GNSV024F</v>
      </c>
      <c r="M1059" s="40" t="str">
        <f>INDEX(CODE!A:B,MATCH(L1059,CODE!A:A,0),2)</f>
        <v>Separate - Small GS</v>
      </c>
    </row>
    <row r="1060" spans="1:13">
      <c r="A1060" s="36">
        <v>201706</v>
      </c>
      <c r="B1060" s="37" t="s">
        <v>58</v>
      </c>
      <c r="C1060" s="37" t="s">
        <v>195</v>
      </c>
      <c r="D1060" s="37" t="s">
        <v>39</v>
      </c>
      <c r="E1060" s="37">
        <v>12086.53</v>
      </c>
      <c r="F1060" s="37">
        <v>10</v>
      </c>
      <c r="G1060" s="37">
        <v>64240</v>
      </c>
      <c r="H1060" s="60">
        <f t="shared" si="82"/>
        <v>12086.53</v>
      </c>
      <c r="I1060" s="60">
        <f t="shared" si="83"/>
        <v>10</v>
      </c>
      <c r="J1060" s="60">
        <f t="shared" si="84"/>
        <v>64240</v>
      </c>
      <c r="K1060" s="1" t="str">
        <f t="shared" si="85"/>
        <v>IND</v>
      </c>
      <c r="L1060" s="2" t="str">
        <f t="shared" si="81"/>
        <v>02LGSB0036</v>
      </c>
      <c r="M1060" s="40" t="str">
        <f>INDEX(CODE!A:B,MATCH(L1060,CODE!A:A,0),2)</f>
        <v>Separate - Large GS</v>
      </c>
    </row>
    <row r="1061" spans="1:13">
      <c r="A1061" s="36">
        <v>201706</v>
      </c>
      <c r="B1061" s="37" t="s">
        <v>58</v>
      </c>
      <c r="C1061" s="37" t="s">
        <v>195</v>
      </c>
      <c r="D1061" s="37" t="s">
        <v>54</v>
      </c>
      <c r="E1061" s="37">
        <v>659556.1</v>
      </c>
      <c r="F1061" s="37">
        <v>98</v>
      </c>
      <c r="G1061" s="37">
        <v>7750980</v>
      </c>
      <c r="H1061" s="60">
        <f t="shared" si="82"/>
        <v>659556.1</v>
      </c>
      <c r="I1061" s="60">
        <f t="shared" si="83"/>
        <v>98</v>
      </c>
      <c r="J1061" s="60">
        <f t="shared" si="84"/>
        <v>7750980</v>
      </c>
      <c r="K1061" s="1" t="str">
        <f t="shared" si="85"/>
        <v>IND</v>
      </c>
      <c r="L1061" s="2" t="str">
        <f t="shared" si="81"/>
        <v>02LGSV0036</v>
      </c>
      <c r="M1061" s="40" t="str">
        <f>INDEX(CODE!A:B,MATCH(L1061,CODE!A:A,0),2)</f>
        <v>Separate - Large GS</v>
      </c>
    </row>
    <row r="1062" spans="1:13">
      <c r="A1062" s="36">
        <v>201706</v>
      </c>
      <c r="B1062" s="37" t="s">
        <v>58</v>
      </c>
      <c r="C1062" s="37" t="s">
        <v>195</v>
      </c>
      <c r="D1062" s="37" t="s">
        <v>55</v>
      </c>
      <c r="E1062" s="37">
        <v>3677870.7</v>
      </c>
      <c r="F1062" s="37">
        <v>32</v>
      </c>
      <c r="G1062" s="37">
        <v>56805900</v>
      </c>
      <c r="H1062" s="60">
        <f t="shared" si="82"/>
        <v>3677870.7</v>
      </c>
      <c r="I1062" s="60">
        <f t="shared" si="83"/>
        <v>32</v>
      </c>
      <c r="J1062" s="60">
        <f t="shared" si="84"/>
        <v>56805900</v>
      </c>
      <c r="K1062" s="1" t="str">
        <f t="shared" si="85"/>
        <v>IND</v>
      </c>
      <c r="L1062" s="2" t="str">
        <f t="shared" si="81"/>
        <v>02LGSV048T</v>
      </c>
      <c r="M1062" s="40" t="str">
        <f>INDEX(CODE!A:B,MATCH(L1062,CODE!A:A,0),2)</f>
        <v>NOT USED</v>
      </c>
    </row>
    <row r="1063" spans="1:13">
      <c r="A1063" s="36">
        <v>201706</v>
      </c>
      <c r="B1063" s="37" t="s">
        <v>58</v>
      </c>
      <c r="C1063" s="37" t="s">
        <v>195</v>
      </c>
      <c r="D1063" s="37" t="s">
        <v>56</v>
      </c>
      <c r="E1063" s="37">
        <v>1090.95</v>
      </c>
      <c r="F1063" s="37">
        <v>38</v>
      </c>
      <c r="G1063" s="37">
        <v>8107</v>
      </c>
      <c r="H1063" s="60">
        <f t="shared" si="82"/>
        <v>1090.95</v>
      </c>
      <c r="I1063" s="60">
        <f t="shared" si="83"/>
        <v>38</v>
      </c>
      <c r="J1063" s="60">
        <f t="shared" si="84"/>
        <v>8107</v>
      </c>
      <c r="K1063" s="1" t="str">
        <f t="shared" si="85"/>
        <v>IND</v>
      </c>
      <c r="L1063" s="2" t="str">
        <f t="shared" si="81"/>
        <v>02OALT015N</v>
      </c>
      <c r="M1063" s="40" t="str">
        <f>INDEX(CODE!A:B,MATCH(L1063,CODE!A:A,0),2)</f>
        <v>NOT USED</v>
      </c>
    </row>
    <row r="1064" spans="1:13">
      <c r="A1064" s="36">
        <v>201706</v>
      </c>
      <c r="B1064" s="37" t="s">
        <v>58</v>
      </c>
      <c r="C1064" s="37" t="s">
        <v>195</v>
      </c>
      <c r="D1064" s="37" t="s">
        <v>43</v>
      </c>
      <c r="E1064" s="37">
        <v>342.06</v>
      </c>
      <c r="F1064" s="37">
        <v>14</v>
      </c>
      <c r="G1064" s="37">
        <v>2228</v>
      </c>
      <c r="H1064" s="60">
        <f t="shared" si="82"/>
        <v>342.06</v>
      </c>
      <c r="I1064" s="60">
        <f t="shared" si="83"/>
        <v>14</v>
      </c>
      <c r="J1064" s="60">
        <f t="shared" si="84"/>
        <v>2228</v>
      </c>
      <c r="K1064" s="1" t="str">
        <f t="shared" si="85"/>
        <v>IND</v>
      </c>
      <c r="L1064" s="2" t="str">
        <f t="shared" si="81"/>
        <v>02OALTB15N</v>
      </c>
      <c r="M1064" s="40" t="str">
        <f>INDEX(CODE!A:B,MATCH(L1064,CODE!A:A,0),2)</f>
        <v>NOT USED</v>
      </c>
    </row>
    <row r="1065" spans="1:13">
      <c r="A1065" s="36">
        <v>201706</v>
      </c>
      <c r="B1065" s="37" t="s">
        <v>58</v>
      </c>
      <c r="C1065" s="37" t="s">
        <v>195</v>
      </c>
      <c r="D1065" s="37" t="s">
        <v>59</v>
      </c>
      <c r="E1065" s="37">
        <v>27062.26</v>
      </c>
      <c r="F1065" s="37">
        <v>1</v>
      </c>
      <c r="G1065" s="37">
        <v>194000</v>
      </c>
      <c r="H1065" s="60">
        <f t="shared" si="82"/>
        <v>27062.26</v>
      </c>
      <c r="I1065" s="60">
        <f t="shared" si="83"/>
        <v>1</v>
      </c>
      <c r="J1065" s="60">
        <f t="shared" si="84"/>
        <v>194000</v>
      </c>
      <c r="K1065" s="1" t="str">
        <f t="shared" si="85"/>
        <v>IND</v>
      </c>
      <c r="L1065" s="2" t="str">
        <f t="shared" si="81"/>
        <v>02PRSV47TM</v>
      </c>
      <c r="M1065" s="40" t="str">
        <f>INDEX(CODE!A:B,MATCH(L1065,CODE!A:A,0),2)</f>
        <v>NOT USED</v>
      </c>
    </row>
    <row r="1066" spans="1:13">
      <c r="A1066" s="36">
        <v>201706</v>
      </c>
      <c r="B1066" s="37" t="s">
        <v>58</v>
      </c>
      <c r="C1066" s="37" t="s">
        <v>195</v>
      </c>
      <c r="D1066" s="37" t="s">
        <v>94</v>
      </c>
      <c r="E1066" s="37">
        <v>157043.51999999999</v>
      </c>
      <c r="F1066" s="37">
        <v>0</v>
      </c>
      <c r="G1066" s="37">
        <v>0</v>
      </c>
      <c r="H1066" s="60">
        <f t="shared" si="82"/>
        <v>157043.51999999999</v>
      </c>
      <c r="I1066" s="60">
        <f t="shared" si="83"/>
        <v>0</v>
      </c>
      <c r="J1066" s="60">
        <f t="shared" si="84"/>
        <v>0</v>
      </c>
      <c r="K1066" s="1" t="str">
        <f t="shared" si="85"/>
        <v>IND</v>
      </c>
      <c r="L1066" s="2" t="str">
        <f t="shared" si="81"/>
        <v>301370-DSM</v>
      </c>
      <c r="M1066" s="40" t="str">
        <f>INDEX(CODE!A:B,MATCH(L1066,CODE!A:A,0),2)</f>
        <v>NOT USED</v>
      </c>
    </row>
    <row r="1067" spans="1:13">
      <c r="A1067" s="36">
        <v>201706</v>
      </c>
      <c r="B1067" s="37" t="s">
        <v>58</v>
      </c>
      <c r="C1067" s="37" t="s">
        <v>195</v>
      </c>
      <c r="D1067" s="37" t="s">
        <v>76</v>
      </c>
      <c r="E1067" s="37">
        <v>3.45</v>
      </c>
      <c r="F1067" s="37">
        <v>2</v>
      </c>
      <c r="G1067" s="37">
        <v>0</v>
      </c>
      <c r="H1067" s="60">
        <f t="shared" si="82"/>
        <v>3.45</v>
      </c>
      <c r="I1067" s="60">
        <f t="shared" si="83"/>
        <v>2</v>
      </c>
      <c r="J1067" s="60">
        <f t="shared" si="84"/>
        <v>0</v>
      </c>
      <c r="K1067" s="1" t="str">
        <f t="shared" si="85"/>
        <v>IND</v>
      </c>
      <c r="L1067" s="2" t="str">
        <f t="shared" si="81"/>
        <v>301380-BLU</v>
      </c>
      <c r="M1067" s="40" t="str">
        <f>INDEX(CODE!A:B,MATCH(L1067,CODE!A:A,0),2)</f>
        <v>NOT USED</v>
      </c>
    </row>
    <row r="1068" spans="1:13">
      <c r="A1068" s="36">
        <v>201706</v>
      </c>
      <c r="B1068" s="37" t="s">
        <v>58</v>
      </c>
      <c r="C1068" s="37" t="s">
        <v>195</v>
      </c>
      <c r="D1068" s="37" t="s">
        <v>90</v>
      </c>
      <c r="F1068" s="37">
        <v>0</v>
      </c>
      <c r="H1068" s="60">
        <f t="shared" si="82"/>
        <v>0</v>
      </c>
      <c r="I1068" s="60">
        <f t="shared" si="83"/>
        <v>0</v>
      </c>
      <c r="J1068" s="60">
        <f t="shared" si="84"/>
        <v>0</v>
      </c>
      <c r="K1068" s="1" t="str">
        <f t="shared" si="85"/>
        <v>IND</v>
      </c>
      <c r="L1068" s="2" t="str">
        <f t="shared" si="81"/>
        <v>CUSTOMER C</v>
      </c>
      <c r="M1068" s="40" t="str">
        <f>INDEX(CODE!A:B,MATCH(L1068,CODE!A:A,0),2)</f>
        <v>NOT USED</v>
      </c>
    </row>
    <row r="1069" spans="1:13">
      <c r="A1069" s="36">
        <v>201706</v>
      </c>
      <c r="B1069" s="37" t="s">
        <v>58</v>
      </c>
      <c r="C1069" s="37" t="s">
        <v>195</v>
      </c>
      <c r="D1069" s="37" t="s">
        <v>92</v>
      </c>
      <c r="E1069" s="37">
        <v>-968242.3</v>
      </c>
      <c r="F1069" s="37">
        <v>0</v>
      </c>
      <c r="G1069" s="37">
        <v>0</v>
      </c>
      <c r="H1069" s="60">
        <f t="shared" si="82"/>
        <v>-968242.3</v>
      </c>
      <c r="I1069" s="60">
        <f t="shared" si="83"/>
        <v>0</v>
      </c>
      <c r="J1069" s="60">
        <f t="shared" si="84"/>
        <v>0</v>
      </c>
      <c r="K1069" s="1" t="str">
        <f t="shared" si="85"/>
        <v>IND</v>
      </c>
      <c r="L1069" s="2" t="str">
        <f t="shared" si="81"/>
        <v>REVENUE_AC</v>
      </c>
      <c r="M1069" s="40" t="str">
        <f>INDEX(CODE!A:B,MATCH(L1069,CODE!A:A,0),2)</f>
        <v>NOT USED</v>
      </c>
    </row>
    <row r="1070" spans="1:13">
      <c r="A1070" s="36">
        <v>201706</v>
      </c>
      <c r="B1070" s="37" t="s">
        <v>58</v>
      </c>
      <c r="C1070" s="37" t="s">
        <v>195</v>
      </c>
      <c r="D1070" s="37" t="s">
        <v>104</v>
      </c>
      <c r="E1070" s="37">
        <v>4466.57</v>
      </c>
      <c r="F1070" s="37">
        <v>0</v>
      </c>
      <c r="G1070" s="37">
        <v>0</v>
      </c>
      <c r="H1070" s="60">
        <f t="shared" si="82"/>
        <v>4466.57</v>
      </c>
      <c r="I1070" s="60">
        <f t="shared" si="83"/>
        <v>0</v>
      </c>
      <c r="J1070" s="60">
        <f t="shared" si="84"/>
        <v>0</v>
      </c>
      <c r="K1070" s="1" t="str">
        <f t="shared" si="85"/>
        <v>IND</v>
      </c>
      <c r="L1070" s="2" t="str">
        <f t="shared" si="81"/>
        <v>REVENUE AD</v>
      </c>
      <c r="M1070" s="40" t="str">
        <f>INDEX(CODE!A:B,MATCH(L1070,CODE!A:A,0),2)</f>
        <v>NOT USED</v>
      </c>
    </row>
    <row r="1071" spans="1:13">
      <c r="A1071" s="36">
        <v>201706</v>
      </c>
      <c r="B1071" s="37" t="s">
        <v>58</v>
      </c>
      <c r="C1071" s="37" t="s">
        <v>196</v>
      </c>
      <c r="D1071" s="37" t="s">
        <v>197</v>
      </c>
      <c r="E1071" s="37">
        <v>-158000</v>
      </c>
      <c r="F1071" s="37">
        <v>0</v>
      </c>
      <c r="G1071" s="37">
        <v>-748000</v>
      </c>
      <c r="H1071" s="60">
        <f t="shared" si="82"/>
        <v>0</v>
      </c>
      <c r="I1071" s="60">
        <f t="shared" si="83"/>
        <v>0</v>
      </c>
      <c r="J1071" s="60">
        <f t="shared" si="84"/>
        <v>0</v>
      </c>
      <c r="K1071" s="1" t="str">
        <f t="shared" si="85"/>
        <v>IND</v>
      </c>
      <c r="L1071" s="2" t="str">
        <f t="shared" si="81"/>
        <v>UNBILLED R</v>
      </c>
      <c r="M1071" s="40" t="str">
        <f>INDEX(CODE!A:B,MATCH(L1071,CODE!A:A,0),2)</f>
        <v>NOT USED</v>
      </c>
    </row>
    <row r="1072" spans="1:13">
      <c r="A1072" s="36">
        <v>201706</v>
      </c>
      <c r="B1072" s="37" t="s">
        <v>60</v>
      </c>
      <c r="C1072" s="37" t="s">
        <v>186</v>
      </c>
      <c r="D1072" s="37" t="s">
        <v>61</v>
      </c>
      <c r="E1072" s="37">
        <v>-97455.87</v>
      </c>
      <c r="F1072" s="37">
        <v>3099</v>
      </c>
      <c r="G1072" s="37">
        <v>13046321</v>
      </c>
      <c r="H1072" s="60">
        <f t="shared" si="82"/>
        <v>0</v>
      </c>
      <c r="I1072" s="60">
        <f t="shared" si="83"/>
        <v>0</v>
      </c>
      <c r="J1072" s="60">
        <f t="shared" si="84"/>
        <v>0</v>
      </c>
      <c r="K1072" s="1" t="str">
        <f t="shared" si="85"/>
        <v>IRG</v>
      </c>
      <c r="L1072" s="2" t="str">
        <f t="shared" si="81"/>
        <v>02APSV0040</v>
      </c>
      <c r="M1072" s="40" t="str">
        <f>INDEX(CODE!A:B,MATCH(L1072,CODE!A:A,0),2)</f>
        <v>Separate - APS</v>
      </c>
    </row>
    <row r="1073" spans="1:13">
      <c r="A1073" s="36">
        <v>201706</v>
      </c>
      <c r="B1073" s="37" t="s">
        <v>60</v>
      </c>
      <c r="C1073" s="37" t="s">
        <v>186</v>
      </c>
      <c r="D1073" s="37" t="s">
        <v>198</v>
      </c>
      <c r="E1073" s="37">
        <v>10524.96</v>
      </c>
      <c r="G1073" s="37">
        <v>-1408964</v>
      </c>
      <c r="H1073" s="60">
        <f t="shared" si="82"/>
        <v>0</v>
      </c>
      <c r="I1073" s="60">
        <f t="shared" si="83"/>
        <v>0</v>
      </c>
      <c r="J1073" s="60">
        <f t="shared" si="84"/>
        <v>0</v>
      </c>
      <c r="K1073" s="1" t="str">
        <f t="shared" si="85"/>
        <v>IRG</v>
      </c>
      <c r="L1073" s="2" t="str">
        <f t="shared" si="81"/>
        <v>02BPADEBIT</v>
      </c>
      <c r="M1073" s="40" t="str">
        <f>INDEX(CODE!A:B,MATCH(L1073,CODE!A:A,0),2)</f>
        <v>NOT USED</v>
      </c>
    </row>
    <row r="1074" spans="1:13">
      <c r="A1074" s="36">
        <v>201706</v>
      </c>
      <c r="B1074" s="37" t="s">
        <v>60</v>
      </c>
      <c r="C1074" s="37" t="s">
        <v>186</v>
      </c>
      <c r="D1074" s="37" t="s">
        <v>199</v>
      </c>
      <c r="E1074" s="37">
        <v>-325.02999999999997</v>
      </c>
      <c r="F1074" s="37">
        <v>10</v>
      </c>
      <c r="G1074" s="37">
        <v>43510</v>
      </c>
      <c r="H1074" s="60">
        <f t="shared" si="82"/>
        <v>0</v>
      </c>
      <c r="I1074" s="60">
        <f t="shared" si="83"/>
        <v>0</v>
      </c>
      <c r="J1074" s="60">
        <f t="shared" si="84"/>
        <v>0</v>
      </c>
      <c r="K1074" s="1" t="str">
        <f t="shared" si="85"/>
        <v>IRG</v>
      </c>
      <c r="L1074" s="2" t="str">
        <f t="shared" si="81"/>
        <v>02NMT40135</v>
      </c>
      <c r="M1074" s="40" t="str">
        <f>INDEX(CODE!A:B,MATCH(L1074,CODE!A:A,0),2)</f>
        <v>Separate - APS</v>
      </c>
    </row>
    <row r="1075" spans="1:13">
      <c r="A1075" s="36">
        <v>201706</v>
      </c>
      <c r="B1075" s="37" t="s">
        <v>60</v>
      </c>
      <c r="C1075" s="37" t="s">
        <v>186</v>
      </c>
      <c r="D1075" s="37" t="s">
        <v>200</v>
      </c>
      <c r="F1075" s="37">
        <v>0</v>
      </c>
      <c r="H1075" s="60">
        <f t="shared" si="82"/>
        <v>0</v>
      </c>
      <c r="I1075" s="60">
        <f t="shared" si="83"/>
        <v>0</v>
      </c>
      <c r="J1075" s="60">
        <f t="shared" si="84"/>
        <v>0</v>
      </c>
      <c r="K1075" s="1" t="str">
        <f t="shared" si="85"/>
        <v>IRG</v>
      </c>
      <c r="L1075" s="2" t="str">
        <f t="shared" si="81"/>
        <v>CUSTOMER C</v>
      </c>
      <c r="M1075" s="40" t="str">
        <f>INDEX(CODE!A:B,MATCH(L1075,CODE!A:A,0),2)</f>
        <v>NOT USED</v>
      </c>
    </row>
    <row r="1076" spans="1:13">
      <c r="A1076" s="36">
        <v>201706</v>
      </c>
      <c r="B1076" s="37" t="s">
        <v>60</v>
      </c>
      <c r="C1076" s="37" t="s">
        <v>186</v>
      </c>
      <c r="D1076" s="37" t="s">
        <v>201</v>
      </c>
      <c r="E1076" s="37">
        <v>-5101.55</v>
      </c>
      <c r="F1076" s="37">
        <v>0</v>
      </c>
      <c r="G1076" s="37">
        <v>0</v>
      </c>
      <c r="H1076" s="60">
        <f t="shared" si="82"/>
        <v>0</v>
      </c>
      <c r="I1076" s="60">
        <f t="shared" si="83"/>
        <v>0</v>
      </c>
      <c r="J1076" s="60">
        <f t="shared" si="84"/>
        <v>0</v>
      </c>
      <c r="K1076" s="1" t="str">
        <f t="shared" si="85"/>
        <v>IRG</v>
      </c>
      <c r="L1076" s="2" t="str">
        <f t="shared" si="81"/>
        <v>IRRIGATION</v>
      </c>
      <c r="M1076" s="40" t="str">
        <f>INDEX(CODE!A:B,MATCH(L1076,CODE!A:A,0),2)</f>
        <v>NOT USED</v>
      </c>
    </row>
    <row r="1077" spans="1:13">
      <c r="A1077" s="36">
        <v>201706</v>
      </c>
      <c r="B1077" s="37" t="s">
        <v>60</v>
      </c>
      <c r="C1077" s="37" t="s">
        <v>195</v>
      </c>
      <c r="D1077" s="37" t="s">
        <v>61</v>
      </c>
      <c r="E1077" s="37">
        <v>965163.99</v>
      </c>
      <c r="F1077" s="37">
        <v>3099</v>
      </c>
      <c r="G1077" s="37">
        <v>13046321</v>
      </c>
      <c r="H1077" s="60">
        <f t="shared" si="82"/>
        <v>965163.99</v>
      </c>
      <c r="I1077" s="60">
        <f t="shared" si="83"/>
        <v>3099</v>
      </c>
      <c r="J1077" s="60">
        <f t="shared" si="84"/>
        <v>13046321</v>
      </c>
      <c r="K1077" s="1" t="str">
        <f t="shared" si="85"/>
        <v>IRG</v>
      </c>
      <c r="L1077" s="2" t="str">
        <f t="shared" si="81"/>
        <v>02APSV0040</v>
      </c>
      <c r="M1077" s="40" t="str">
        <f>INDEX(CODE!A:B,MATCH(L1077,CODE!A:A,0),2)</f>
        <v>Separate - APS</v>
      </c>
    </row>
    <row r="1078" spans="1:13">
      <c r="A1078" s="36">
        <v>201706</v>
      </c>
      <c r="B1078" s="37" t="s">
        <v>60</v>
      </c>
      <c r="C1078" s="37" t="s">
        <v>195</v>
      </c>
      <c r="D1078" s="37" t="s">
        <v>62</v>
      </c>
      <c r="E1078" s="37">
        <v>476173.7</v>
      </c>
      <c r="F1078" s="37">
        <v>2081</v>
      </c>
      <c r="G1078" s="37">
        <v>6430760</v>
      </c>
      <c r="H1078" s="60">
        <f t="shared" si="82"/>
        <v>476173.7</v>
      </c>
      <c r="I1078" s="60">
        <f t="shared" si="83"/>
        <v>2081</v>
      </c>
      <c r="J1078" s="60">
        <f t="shared" si="84"/>
        <v>6430760</v>
      </c>
      <c r="K1078" s="1" t="str">
        <f t="shared" si="85"/>
        <v>IRG</v>
      </c>
      <c r="L1078" s="2" t="str">
        <f t="shared" si="81"/>
        <v>02APSV040X</v>
      </c>
      <c r="M1078" s="40" t="str">
        <f>INDEX(CODE!A:B,MATCH(L1078,CODE!A:A,0),2)</f>
        <v>Separate - APS</v>
      </c>
    </row>
    <row r="1079" spans="1:13">
      <c r="A1079" s="36">
        <v>201706</v>
      </c>
      <c r="B1079" s="37" t="s">
        <v>60</v>
      </c>
      <c r="C1079" s="37" t="s">
        <v>195</v>
      </c>
      <c r="D1079" s="37" t="s">
        <v>82</v>
      </c>
      <c r="E1079" s="37">
        <v>502.47</v>
      </c>
      <c r="G1079" s="37">
        <v>0</v>
      </c>
      <c r="H1079" s="60">
        <f t="shared" si="82"/>
        <v>502.47</v>
      </c>
      <c r="I1079" s="60">
        <f t="shared" si="83"/>
        <v>0</v>
      </c>
      <c r="J1079" s="60">
        <f t="shared" si="84"/>
        <v>0</v>
      </c>
      <c r="K1079" s="1" t="str">
        <f t="shared" si="85"/>
        <v>IRG</v>
      </c>
      <c r="L1079" s="2" t="str">
        <f t="shared" si="81"/>
        <v>02LNX00109</v>
      </c>
      <c r="M1079" s="40" t="str">
        <f>INDEX(CODE!A:B,MATCH(L1079,CODE!A:A,0),2)</f>
        <v>NOT USED</v>
      </c>
    </row>
    <row r="1080" spans="1:13">
      <c r="A1080" s="36">
        <v>201706</v>
      </c>
      <c r="B1080" s="37" t="s">
        <v>60</v>
      </c>
      <c r="C1080" s="37" t="s">
        <v>195</v>
      </c>
      <c r="D1080" s="37" t="s">
        <v>83</v>
      </c>
      <c r="E1080" s="37">
        <v>11270.14</v>
      </c>
      <c r="G1080" s="37">
        <v>0</v>
      </c>
      <c r="H1080" s="60">
        <f t="shared" si="82"/>
        <v>11270.14</v>
      </c>
      <c r="I1080" s="60">
        <f t="shared" si="83"/>
        <v>0</v>
      </c>
      <c r="J1080" s="60">
        <f t="shared" si="84"/>
        <v>0</v>
      </c>
      <c r="K1080" s="1" t="str">
        <f t="shared" si="85"/>
        <v>IRG</v>
      </c>
      <c r="L1080" s="2" t="str">
        <f t="shared" si="81"/>
        <v>02LNX00110</v>
      </c>
      <c r="M1080" s="40" t="str">
        <f>INDEX(CODE!A:B,MATCH(L1080,CODE!A:A,0),2)</f>
        <v>NOT USED</v>
      </c>
    </row>
    <row r="1081" spans="1:13">
      <c r="A1081" s="36">
        <v>201706</v>
      </c>
      <c r="B1081" s="37" t="s">
        <v>60</v>
      </c>
      <c r="C1081" s="37" t="s">
        <v>195</v>
      </c>
      <c r="D1081" s="37" t="s">
        <v>87</v>
      </c>
      <c r="E1081" s="37">
        <v>20.2</v>
      </c>
      <c r="G1081" s="37">
        <v>0</v>
      </c>
      <c r="H1081" s="60">
        <f t="shared" si="82"/>
        <v>20.2</v>
      </c>
      <c r="I1081" s="60">
        <f t="shared" si="83"/>
        <v>0</v>
      </c>
      <c r="J1081" s="60">
        <f t="shared" si="84"/>
        <v>0</v>
      </c>
      <c r="K1081" s="1" t="str">
        <f t="shared" si="85"/>
        <v>IRG</v>
      </c>
      <c r="L1081" s="2" t="str">
        <f t="shared" si="81"/>
        <v>02LNX00311</v>
      </c>
      <c r="M1081" s="40" t="str">
        <f>INDEX(CODE!A:B,MATCH(L1081,CODE!A:A,0),2)</f>
        <v>NOT USED</v>
      </c>
    </row>
    <row r="1082" spans="1:13">
      <c r="A1082" s="36">
        <v>201706</v>
      </c>
      <c r="B1082" s="37" t="s">
        <v>60</v>
      </c>
      <c r="C1082" s="37" t="s">
        <v>195</v>
      </c>
      <c r="D1082" s="37" t="s">
        <v>45</v>
      </c>
      <c r="E1082" s="37">
        <v>3223.33</v>
      </c>
      <c r="F1082" s="37">
        <v>10</v>
      </c>
      <c r="G1082" s="37">
        <v>43510</v>
      </c>
      <c r="H1082" s="60">
        <f t="shared" si="82"/>
        <v>3223.33</v>
      </c>
      <c r="I1082" s="60">
        <f t="shared" si="83"/>
        <v>10</v>
      </c>
      <c r="J1082" s="60">
        <f t="shared" si="84"/>
        <v>43510</v>
      </c>
      <c r="K1082" s="1" t="str">
        <f t="shared" si="85"/>
        <v>IRG</v>
      </c>
      <c r="L1082" s="2" t="str">
        <f t="shared" si="81"/>
        <v>02NMT40135</v>
      </c>
      <c r="M1082" s="40" t="str">
        <f>INDEX(CODE!A:B,MATCH(L1082,CODE!A:A,0),2)</f>
        <v>Separate - APS</v>
      </c>
    </row>
    <row r="1083" spans="1:13">
      <c r="A1083" s="36">
        <v>201706</v>
      </c>
      <c r="B1083" s="37" t="s">
        <v>60</v>
      </c>
      <c r="C1083" s="37" t="s">
        <v>195</v>
      </c>
      <c r="D1083" s="37" t="s">
        <v>73</v>
      </c>
      <c r="F1083" s="37">
        <v>1</v>
      </c>
      <c r="H1083" s="60">
        <f t="shared" si="82"/>
        <v>0</v>
      </c>
      <c r="I1083" s="60">
        <f t="shared" si="83"/>
        <v>1</v>
      </c>
      <c r="J1083" s="60">
        <f t="shared" si="84"/>
        <v>0</v>
      </c>
      <c r="K1083" s="1" t="str">
        <f t="shared" si="85"/>
        <v>IRG</v>
      </c>
      <c r="L1083" s="2" t="str">
        <f t="shared" si="81"/>
        <v>02NMX40135</v>
      </c>
      <c r="M1083" s="40" t="str">
        <f>INDEX(CODE!A:B,MATCH(L1083,CODE!A:A,0),2)</f>
        <v>Separate - APS</v>
      </c>
    </row>
    <row r="1084" spans="1:13">
      <c r="A1084" s="36">
        <v>201706</v>
      </c>
      <c r="B1084" s="37" t="s">
        <v>60</v>
      </c>
      <c r="C1084" s="37" t="s">
        <v>195</v>
      </c>
      <c r="D1084" s="37" t="s">
        <v>95</v>
      </c>
      <c r="E1084" s="37">
        <v>395000</v>
      </c>
      <c r="F1084" s="37">
        <v>0</v>
      </c>
      <c r="G1084" s="37">
        <v>0</v>
      </c>
      <c r="H1084" s="60">
        <f t="shared" si="82"/>
        <v>395000</v>
      </c>
      <c r="I1084" s="60">
        <f t="shared" si="83"/>
        <v>0</v>
      </c>
      <c r="J1084" s="60">
        <f t="shared" si="84"/>
        <v>0</v>
      </c>
      <c r="K1084" s="1" t="str">
        <f t="shared" si="85"/>
        <v>IRG</v>
      </c>
      <c r="L1084" s="2" t="str">
        <f t="shared" si="81"/>
        <v>301461-IRR</v>
      </c>
      <c r="M1084" s="40" t="str">
        <f>INDEX(CODE!A:B,MATCH(L1084,CODE!A:A,0),2)</f>
        <v>NOT USED</v>
      </c>
    </row>
    <row r="1085" spans="1:13">
      <c r="A1085" s="36">
        <v>201706</v>
      </c>
      <c r="B1085" s="37" t="s">
        <v>60</v>
      </c>
      <c r="C1085" s="37" t="s">
        <v>195</v>
      </c>
      <c r="D1085" s="37" t="s">
        <v>96</v>
      </c>
      <c r="E1085" s="37">
        <v>27004.31</v>
      </c>
      <c r="F1085" s="37">
        <v>0</v>
      </c>
      <c r="G1085" s="37">
        <v>0</v>
      </c>
      <c r="H1085" s="60">
        <f t="shared" si="82"/>
        <v>27004.31</v>
      </c>
      <c r="I1085" s="60">
        <f t="shared" si="83"/>
        <v>0</v>
      </c>
      <c r="J1085" s="60">
        <f t="shared" si="84"/>
        <v>0</v>
      </c>
      <c r="K1085" s="1" t="str">
        <f t="shared" si="85"/>
        <v>IRG</v>
      </c>
      <c r="L1085" s="2" t="str">
        <f t="shared" si="81"/>
        <v>301470-DSM</v>
      </c>
      <c r="M1085" s="40" t="str">
        <f>INDEX(CODE!A:B,MATCH(L1085,CODE!A:A,0),2)</f>
        <v>NOT USED</v>
      </c>
    </row>
    <row r="1086" spans="1:13">
      <c r="A1086" s="36">
        <v>201706</v>
      </c>
      <c r="B1086" s="37" t="s">
        <v>60</v>
      </c>
      <c r="C1086" s="37" t="s">
        <v>195</v>
      </c>
      <c r="D1086" s="37" t="s">
        <v>46</v>
      </c>
      <c r="E1086" s="37">
        <v>29.25</v>
      </c>
      <c r="F1086" s="37">
        <v>0</v>
      </c>
      <c r="G1086" s="37">
        <v>0</v>
      </c>
      <c r="H1086" s="60">
        <f t="shared" si="82"/>
        <v>29.25</v>
      </c>
      <c r="I1086" s="60">
        <f t="shared" si="83"/>
        <v>0</v>
      </c>
      <c r="J1086" s="60">
        <f t="shared" si="84"/>
        <v>0</v>
      </c>
      <c r="K1086" s="1" t="str">
        <f t="shared" si="85"/>
        <v>IRG</v>
      </c>
      <c r="L1086" s="2" t="str">
        <f t="shared" si="81"/>
        <v>301480-BLU</v>
      </c>
      <c r="M1086" s="40" t="str">
        <f>INDEX(CODE!A:B,MATCH(L1086,CODE!A:A,0),2)</f>
        <v>NOT USED</v>
      </c>
    </row>
    <row r="1087" spans="1:13">
      <c r="A1087" s="36">
        <v>201706</v>
      </c>
      <c r="B1087" s="37" t="s">
        <v>60</v>
      </c>
      <c r="C1087" s="37" t="s">
        <v>195</v>
      </c>
      <c r="D1087" s="37" t="s">
        <v>97</v>
      </c>
      <c r="F1087" s="37">
        <v>0</v>
      </c>
      <c r="H1087" s="60">
        <f t="shared" si="82"/>
        <v>0</v>
      </c>
      <c r="I1087" s="60">
        <f t="shared" si="83"/>
        <v>0</v>
      </c>
      <c r="J1087" s="60">
        <f t="shared" si="84"/>
        <v>0</v>
      </c>
      <c r="K1087" s="1" t="str">
        <f t="shared" si="85"/>
        <v>IRG</v>
      </c>
      <c r="L1087" s="2" t="str">
        <f t="shared" si="81"/>
        <v>CUSTOMER C</v>
      </c>
      <c r="M1087" s="40" t="str">
        <f>INDEX(CODE!A:B,MATCH(L1087,CODE!A:A,0),2)</f>
        <v>NOT USED</v>
      </c>
    </row>
    <row r="1088" spans="1:13">
      <c r="A1088" s="36">
        <v>201706</v>
      </c>
      <c r="B1088" s="37" t="s">
        <v>60</v>
      </c>
      <c r="C1088" s="37" t="s">
        <v>195</v>
      </c>
      <c r="D1088" s="37" t="s">
        <v>92</v>
      </c>
      <c r="E1088" s="37">
        <v>557481.38</v>
      </c>
      <c r="F1088" s="37">
        <v>0</v>
      </c>
      <c r="G1088" s="37">
        <v>0</v>
      </c>
      <c r="H1088" s="60">
        <f t="shared" si="82"/>
        <v>557481.38</v>
      </c>
      <c r="I1088" s="60">
        <f t="shared" si="83"/>
        <v>0</v>
      </c>
      <c r="J1088" s="60">
        <f t="shared" si="84"/>
        <v>0</v>
      </c>
      <c r="K1088" s="1" t="str">
        <f t="shared" si="85"/>
        <v>IRG</v>
      </c>
      <c r="L1088" s="2" t="str">
        <f t="shared" si="81"/>
        <v>REVENUE_AC</v>
      </c>
      <c r="M1088" s="40" t="str">
        <f>INDEX(CODE!A:B,MATCH(L1088,CODE!A:A,0),2)</f>
        <v>NOT USED</v>
      </c>
    </row>
    <row r="1089" spans="1:13">
      <c r="A1089" s="36">
        <v>201706</v>
      </c>
      <c r="B1089" s="37" t="s">
        <v>60</v>
      </c>
      <c r="C1089" s="37" t="s">
        <v>195</v>
      </c>
      <c r="D1089" s="37" t="s">
        <v>104</v>
      </c>
      <c r="E1089" s="37">
        <v>838.9</v>
      </c>
      <c r="F1089" s="37">
        <v>0</v>
      </c>
      <c r="G1089" s="37">
        <v>0</v>
      </c>
      <c r="H1089" s="60">
        <f t="shared" si="82"/>
        <v>838.9</v>
      </c>
      <c r="I1089" s="60">
        <f t="shared" si="83"/>
        <v>0</v>
      </c>
      <c r="J1089" s="60">
        <f t="shared" si="84"/>
        <v>0</v>
      </c>
      <c r="K1089" s="1" t="str">
        <f t="shared" si="85"/>
        <v>IRG</v>
      </c>
      <c r="L1089" s="2" t="str">
        <f t="shared" si="81"/>
        <v>REVENUE AD</v>
      </c>
      <c r="M1089" s="40" t="str">
        <f>INDEX(CODE!A:B,MATCH(L1089,CODE!A:A,0),2)</f>
        <v>NOT USED</v>
      </c>
    </row>
    <row r="1090" spans="1:13">
      <c r="A1090" s="36">
        <v>201706</v>
      </c>
      <c r="B1090" s="37" t="s">
        <v>60</v>
      </c>
      <c r="C1090" s="37" t="s">
        <v>196</v>
      </c>
      <c r="D1090" s="37" t="s">
        <v>202</v>
      </c>
      <c r="E1090" s="37">
        <v>765000</v>
      </c>
      <c r="F1090" s="37">
        <v>0</v>
      </c>
      <c r="G1090" s="37">
        <v>10313000</v>
      </c>
      <c r="H1090" s="60">
        <f t="shared" si="82"/>
        <v>0</v>
      </c>
      <c r="I1090" s="60">
        <f t="shared" si="83"/>
        <v>0</v>
      </c>
      <c r="J1090" s="60">
        <f t="shared" si="84"/>
        <v>0</v>
      </c>
      <c r="K1090" s="1" t="str">
        <f t="shared" si="85"/>
        <v>IRG</v>
      </c>
      <c r="L1090" s="2" t="str">
        <f t="shared" ref="L1090:L1153" si="86">LEFT(D1090,10)</f>
        <v>IRRIGATION</v>
      </c>
      <c r="M1090" s="40" t="str">
        <f>INDEX(CODE!A:B,MATCH(L1090,CODE!A:A,0),2)</f>
        <v>NOT USED</v>
      </c>
    </row>
    <row r="1091" spans="1:13">
      <c r="A1091" s="36">
        <v>201706</v>
      </c>
      <c r="B1091" s="37" t="s">
        <v>63</v>
      </c>
      <c r="C1091" s="37" t="s">
        <v>195</v>
      </c>
      <c r="D1091" s="37" t="s">
        <v>98</v>
      </c>
      <c r="E1091" s="37">
        <v>7.57</v>
      </c>
      <c r="G1091" s="37">
        <v>0</v>
      </c>
      <c r="H1091" s="60">
        <f t="shared" ref="H1091:H1154" si="87">IF($C1091="R",E1091,0)</f>
        <v>7.57</v>
      </c>
      <c r="I1091" s="60">
        <f t="shared" ref="I1091:I1154" si="88">IF($C1091="R",F1091,0)</f>
        <v>0</v>
      </c>
      <c r="J1091" s="60">
        <f t="shared" ref="J1091:J1154" si="89">IF($C1091="R",G1091,0)</f>
        <v>0</v>
      </c>
      <c r="K1091" s="1" t="str">
        <f t="shared" ref="K1091:K1154" si="90">IF(LEFT(B1091,3)="IRR","IRG",LEFT(B1091,3))</f>
        <v>PUB</v>
      </c>
      <c r="L1091" s="2" t="str">
        <f t="shared" si="86"/>
        <v>02CFR00012</v>
      </c>
      <c r="M1091" s="40" t="str">
        <f>INDEX(CODE!A:B,MATCH(L1091,CODE!A:A,0),2)</f>
        <v>NOT USED</v>
      </c>
    </row>
    <row r="1092" spans="1:13">
      <c r="A1092" s="36">
        <v>201706</v>
      </c>
      <c r="B1092" s="37" t="s">
        <v>63</v>
      </c>
      <c r="C1092" s="37" t="s">
        <v>195</v>
      </c>
      <c r="D1092" s="37" t="s">
        <v>64</v>
      </c>
      <c r="E1092" s="37">
        <v>2603.63</v>
      </c>
      <c r="F1092" s="37">
        <v>14</v>
      </c>
      <c r="G1092" s="37">
        <v>12510</v>
      </c>
      <c r="H1092" s="60">
        <f t="shared" si="87"/>
        <v>2603.63</v>
      </c>
      <c r="I1092" s="60">
        <f t="shared" si="88"/>
        <v>14</v>
      </c>
      <c r="J1092" s="60">
        <f t="shared" si="89"/>
        <v>12510</v>
      </c>
      <c r="K1092" s="1" t="str">
        <f t="shared" si="90"/>
        <v>PUB</v>
      </c>
      <c r="L1092" s="2" t="str">
        <f t="shared" si="86"/>
        <v>02COSL0052</v>
      </c>
      <c r="M1092" s="40" t="str">
        <f>INDEX(CODE!A:B,MATCH(L1092,CODE!A:A,0),2)</f>
        <v>NOT USED</v>
      </c>
    </row>
    <row r="1093" spans="1:13">
      <c r="A1093" s="36">
        <v>201706</v>
      </c>
      <c r="B1093" s="37" t="s">
        <v>63</v>
      </c>
      <c r="C1093" s="37" t="s">
        <v>195</v>
      </c>
      <c r="D1093" s="37" t="s">
        <v>65</v>
      </c>
      <c r="E1093" s="37">
        <v>20807.099999999999</v>
      </c>
      <c r="F1093" s="37">
        <v>116</v>
      </c>
      <c r="G1093" s="37">
        <v>280108</v>
      </c>
      <c r="H1093" s="60">
        <f t="shared" si="87"/>
        <v>20807.099999999999</v>
      </c>
      <c r="I1093" s="60">
        <f t="shared" si="88"/>
        <v>116</v>
      </c>
      <c r="J1093" s="60">
        <f t="shared" si="89"/>
        <v>280108</v>
      </c>
      <c r="K1093" s="1" t="str">
        <f t="shared" si="90"/>
        <v>PUB</v>
      </c>
      <c r="L1093" s="2" t="str">
        <f t="shared" si="86"/>
        <v>02CUSL053F</v>
      </c>
      <c r="M1093" s="40" t="str">
        <f>INDEX(CODE!A:B,MATCH(L1093,CODE!A:A,0),2)</f>
        <v>NOT USED</v>
      </c>
    </row>
    <row r="1094" spans="1:13">
      <c r="A1094" s="36">
        <v>201706</v>
      </c>
      <c r="B1094" s="37" t="s">
        <v>63</v>
      </c>
      <c r="C1094" s="37" t="s">
        <v>195</v>
      </c>
      <c r="D1094" s="37" t="s">
        <v>66</v>
      </c>
      <c r="E1094" s="37">
        <v>4614.74</v>
      </c>
      <c r="F1094" s="37">
        <v>105</v>
      </c>
      <c r="G1094" s="37">
        <v>62692</v>
      </c>
      <c r="H1094" s="60">
        <f t="shared" si="87"/>
        <v>4614.74</v>
      </c>
      <c r="I1094" s="60">
        <f t="shared" si="88"/>
        <v>105</v>
      </c>
      <c r="J1094" s="60">
        <f t="shared" si="89"/>
        <v>62692</v>
      </c>
      <c r="K1094" s="1" t="str">
        <f t="shared" si="90"/>
        <v>PUB</v>
      </c>
      <c r="L1094" s="2" t="str">
        <f t="shared" si="86"/>
        <v>02CUSL053M</v>
      </c>
      <c r="M1094" s="40" t="str">
        <f>INDEX(CODE!A:B,MATCH(L1094,CODE!A:A,0),2)</f>
        <v>NOT USED</v>
      </c>
    </row>
    <row r="1095" spans="1:13">
      <c r="A1095" s="36">
        <v>201706</v>
      </c>
      <c r="B1095" s="37" t="s">
        <v>63</v>
      </c>
      <c r="C1095" s="37" t="s">
        <v>195</v>
      </c>
      <c r="D1095" s="37" t="s">
        <v>67</v>
      </c>
      <c r="E1095" s="37">
        <v>17751</v>
      </c>
      <c r="F1095" s="37">
        <v>40</v>
      </c>
      <c r="G1095" s="37">
        <v>136540</v>
      </c>
      <c r="H1095" s="60">
        <f t="shared" si="87"/>
        <v>17751</v>
      </c>
      <c r="I1095" s="60">
        <f t="shared" si="88"/>
        <v>40</v>
      </c>
      <c r="J1095" s="60">
        <f t="shared" si="89"/>
        <v>136540</v>
      </c>
      <c r="K1095" s="1" t="str">
        <f t="shared" si="90"/>
        <v>PUB</v>
      </c>
      <c r="L1095" s="2" t="str">
        <f t="shared" si="86"/>
        <v>02MVSL0057</v>
      </c>
      <c r="M1095" s="40" t="str">
        <f>INDEX(CODE!A:B,MATCH(L1095,CODE!A:A,0),2)</f>
        <v>NOT USED</v>
      </c>
    </row>
    <row r="1096" spans="1:13">
      <c r="A1096" s="36">
        <v>201706</v>
      </c>
      <c r="B1096" s="37" t="s">
        <v>63</v>
      </c>
      <c r="C1096" s="37" t="s">
        <v>195</v>
      </c>
      <c r="D1096" s="37" t="s">
        <v>47</v>
      </c>
      <c r="E1096" s="37">
        <v>65937.990000000005</v>
      </c>
      <c r="F1096" s="37">
        <v>194</v>
      </c>
      <c r="G1096" s="37">
        <v>319404</v>
      </c>
      <c r="H1096" s="60">
        <f t="shared" si="87"/>
        <v>65937.990000000005</v>
      </c>
      <c r="I1096" s="60">
        <f t="shared" si="88"/>
        <v>194</v>
      </c>
      <c r="J1096" s="60">
        <f t="shared" si="89"/>
        <v>319404</v>
      </c>
      <c r="K1096" s="1" t="str">
        <f t="shared" si="90"/>
        <v>PUB</v>
      </c>
      <c r="L1096" s="2" t="str">
        <f t="shared" si="86"/>
        <v>02SLCO0051</v>
      </c>
      <c r="M1096" s="40" t="str">
        <f>INDEX(CODE!A:B,MATCH(L1096,CODE!A:A,0),2)</f>
        <v>NOT USED</v>
      </c>
    </row>
    <row r="1097" spans="1:13">
      <c r="A1097" s="36">
        <v>201706</v>
      </c>
      <c r="B1097" s="37" t="s">
        <v>63</v>
      </c>
      <c r="C1097" s="37" t="s">
        <v>195</v>
      </c>
      <c r="D1097" s="37" t="s">
        <v>99</v>
      </c>
      <c r="E1097" s="37">
        <v>2558.2600000000002</v>
      </c>
      <c r="F1097" s="37">
        <v>0</v>
      </c>
      <c r="G1097" s="37">
        <v>0</v>
      </c>
      <c r="H1097" s="60">
        <f t="shared" si="87"/>
        <v>2558.2600000000002</v>
      </c>
      <c r="I1097" s="60">
        <f t="shared" si="88"/>
        <v>0</v>
      </c>
      <c r="J1097" s="60">
        <f t="shared" si="89"/>
        <v>0</v>
      </c>
      <c r="K1097" s="1" t="str">
        <f t="shared" si="90"/>
        <v>PUB</v>
      </c>
      <c r="L1097" s="2" t="str">
        <f t="shared" si="86"/>
        <v>301670-DSM</v>
      </c>
      <c r="M1097" s="40" t="str">
        <f>INDEX(CODE!A:B,MATCH(L1097,CODE!A:A,0),2)</f>
        <v>NOT USED</v>
      </c>
    </row>
    <row r="1098" spans="1:13">
      <c r="A1098" s="36">
        <v>201706</v>
      </c>
      <c r="B1098" s="37" t="s">
        <v>63</v>
      </c>
      <c r="C1098" s="37" t="s">
        <v>195</v>
      </c>
      <c r="D1098" s="37" t="s">
        <v>90</v>
      </c>
      <c r="F1098" s="37">
        <v>0</v>
      </c>
      <c r="H1098" s="60">
        <f t="shared" si="87"/>
        <v>0</v>
      </c>
      <c r="I1098" s="60">
        <f t="shared" si="88"/>
        <v>0</v>
      </c>
      <c r="J1098" s="60">
        <f t="shared" si="89"/>
        <v>0</v>
      </c>
      <c r="K1098" s="1" t="str">
        <f t="shared" si="90"/>
        <v>PUB</v>
      </c>
      <c r="L1098" s="2" t="str">
        <f t="shared" si="86"/>
        <v>CUSTOMER C</v>
      </c>
      <c r="M1098" s="40" t="str">
        <f>INDEX(CODE!A:B,MATCH(L1098,CODE!A:A,0),2)</f>
        <v>NOT USED</v>
      </c>
    </row>
    <row r="1099" spans="1:13">
      <c r="A1099" s="36">
        <v>201706</v>
      </c>
      <c r="B1099" s="37" t="s">
        <v>63</v>
      </c>
      <c r="C1099" s="37" t="s">
        <v>195</v>
      </c>
      <c r="D1099" s="37" t="s">
        <v>92</v>
      </c>
      <c r="E1099" s="37">
        <v>-6294.1</v>
      </c>
      <c r="F1099" s="37">
        <v>0</v>
      </c>
      <c r="G1099" s="37">
        <v>0</v>
      </c>
      <c r="H1099" s="60">
        <f t="shared" si="87"/>
        <v>-6294.1</v>
      </c>
      <c r="I1099" s="60">
        <f t="shared" si="88"/>
        <v>0</v>
      </c>
      <c r="J1099" s="60">
        <f t="shared" si="89"/>
        <v>0</v>
      </c>
      <c r="K1099" s="1" t="str">
        <f t="shared" si="90"/>
        <v>PUB</v>
      </c>
      <c r="L1099" s="2" t="str">
        <f t="shared" si="86"/>
        <v>REVENUE_AC</v>
      </c>
      <c r="M1099" s="40" t="str">
        <f>INDEX(CODE!A:B,MATCH(L1099,CODE!A:A,0),2)</f>
        <v>NOT USED</v>
      </c>
    </row>
    <row r="1100" spans="1:13">
      <c r="A1100" s="36">
        <v>201706</v>
      </c>
      <c r="B1100" s="37" t="s">
        <v>63</v>
      </c>
      <c r="C1100" s="37" t="s">
        <v>196</v>
      </c>
      <c r="D1100" s="37" t="s">
        <v>197</v>
      </c>
      <c r="E1100" s="37">
        <v>-12000</v>
      </c>
      <c r="F1100" s="37">
        <v>0</v>
      </c>
      <c r="G1100" s="37">
        <v>-97000</v>
      </c>
      <c r="H1100" s="60">
        <f t="shared" si="87"/>
        <v>0</v>
      </c>
      <c r="I1100" s="60">
        <f t="shared" si="88"/>
        <v>0</v>
      </c>
      <c r="J1100" s="60">
        <f t="shared" si="89"/>
        <v>0</v>
      </c>
      <c r="K1100" s="1" t="str">
        <f t="shared" si="90"/>
        <v>PUB</v>
      </c>
      <c r="L1100" s="2" t="str">
        <f t="shared" si="86"/>
        <v>UNBILLED R</v>
      </c>
      <c r="M1100" s="40" t="str">
        <f>INDEX(CODE!A:B,MATCH(L1100,CODE!A:A,0),2)</f>
        <v>NOT USED</v>
      </c>
    </row>
    <row r="1101" spans="1:13">
      <c r="A1101" s="36">
        <v>201706</v>
      </c>
      <c r="B1101" s="37" t="s">
        <v>68</v>
      </c>
      <c r="C1101" s="37" t="s">
        <v>186</v>
      </c>
      <c r="D1101" s="37" t="s">
        <v>203</v>
      </c>
      <c r="E1101" s="37">
        <v>-1796.14</v>
      </c>
      <c r="F1101" s="37">
        <v>673</v>
      </c>
      <c r="G1101" s="37">
        <v>240439</v>
      </c>
      <c r="H1101" s="60">
        <f t="shared" si="87"/>
        <v>0</v>
      </c>
      <c r="I1101" s="60">
        <f t="shared" si="88"/>
        <v>0</v>
      </c>
      <c r="J1101" s="60">
        <f t="shared" si="89"/>
        <v>0</v>
      </c>
      <c r="K1101" s="1" t="str">
        <f t="shared" si="90"/>
        <v>RES</v>
      </c>
      <c r="L1101" s="2" t="str">
        <f t="shared" si="86"/>
        <v>02NETMT135</v>
      </c>
      <c r="M1101" s="40" t="str">
        <f>INDEX(CODE!A:B,MATCH(L1101,CODE!A:A,0),2)</f>
        <v>Separate - Res</v>
      </c>
    </row>
    <row r="1102" spans="1:13">
      <c r="A1102" s="36">
        <v>201706</v>
      </c>
      <c r="B1102" s="37" t="s">
        <v>68</v>
      </c>
      <c r="C1102" s="37" t="s">
        <v>186</v>
      </c>
      <c r="D1102" s="37" t="s">
        <v>204</v>
      </c>
      <c r="E1102" s="37">
        <v>-606.70000000000005</v>
      </c>
      <c r="G1102" s="37">
        <v>80964</v>
      </c>
      <c r="H1102" s="60">
        <f t="shared" si="87"/>
        <v>0</v>
      </c>
      <c r="I1102" s="60">
        <f t="shared" si="88"/>
        <v>0</v>
      </c>
      <c r="J1102" s="60">
        <f t="shared" si="89"/>
        <v>0</v>
      </c>
      <c r="K1102" s="1" t="str">
        <f t="shared" si="90"/>
        <v>RES</v>
      </c>
      <c r="L1102" s="2" t="str">
        <f t="shared" si="86"/>
        <v>02OALTB15R</v>
      </c>
      <c r="M1102" s="40" t="str">
        <f>INDEX(CODE!A:B,MATCH(L1102,CODE!A:A,0),2)</f>
        <v>NOT USED</v>
      </c>
    </row>
    <row r="1103" spans="1:13">
      <c r="A1103" s="36">
        <v>201706</v>
      </c>
      <c r="B1103" s="37" t="s">
        <v>68</v>
      </c>
      <c r="C1103" s="37" t="s">
        <v>186</v>
      </c>
      <c r="D1103" s="37" t="s">
        <v>205</v>
      </c>
      <c r="E1103" s="37">
        <v>-681189.27</v>
      </c>
      <c r="F1103" s="37">
        <v>101363</v>
      </c>
      <c r="G1103" s="37">
        <v>91189864</v>
      </c>
      <c r="H1103" s="60">
        <f t="shared" si="87"/>
        <v>0</v>
      </c>
      <c r="I1103" s="60">
        <f t="shared" si="88"/>
        <v>0</v>
      </c>
      <c r="J1103" s="60">
        <f t="shared" si="89"/>
        <v>0</v>
      </c>
      <c r="K1103" s="1" t="str">
        <f t="shared" si="90"/>
        <v>RES</v>
      </c>
      <c r="L1103" s="2" t="str">
        <f t="shared" si="86"/>
        <v>02RESD0016</v>
      </c>
      <c r="M1103" s="40" t="str">
        <f>INDEX(CODE!A:B,MATCH(L1103,CODE!A:A,0),2)</f>
        <v>Separate - Res</v>
      </c>
    </row>
    <row r="1104" spans="1:13">
      <c r="A1104" s="36">
        <v>201706</v>
      </c>
      <c r="B1104" s="37" t="s">
        <v>68</v>
      </c>
      <c r="C1104" s="37" t="s">
        <v>186</v>
      </c>
      <c r="D1104" s="37" t="s">
        <v>206</v>
      </c>
      <c r="E1104" s="37">
        <v>-30310.6</v>
      </c>
      <c r="F1104" s="37">
        <v>4838</v>
      </c>
      <c r="G1104" s="37">
        <v>4057618</v>
      </c>
      <c r="H1104" s="60">
        <f t="shared" si="87"/>
        <v>0</v>
      </c>
      <c r="I1104" s="60">
        <f t="shared" si="88"/>
        <v>0</v>
      </c>
      <c r="J1104" s="60">
        <f t="shared" si="89"/>
        <v>0</v>
      </c>
      <c r="K1104" s="1" t="str">
        <f t="shared" si="90"/>
        <v>RES</v>
      </c>
      <c r="L1104" s="2" t="str">
        <f t="shared" si="86"/>
        <v>02RESD0017</v>
      </c>
      <c r="M1104" s="40" t="str">
        <f>INDEX(CODE!A:B,MATCH(L1104,CODE!A:A,0),2)</f>
        <v>Separate - Res</v>
      </c>
    </row>
    <row r="1105" spans="1:13">
      <c r="A1105" s="36">
        <v>201706</v>
      </c>
      <c r="B1105" s="37" t="s">
        <v>68</v>
      </c>
      <c r="C1105" s="37" t="s">
        <v>186</v>
      </c>
      <c r="D1105" s="37" t="s">
        <v>207</v>
      </c>
      <c r="E1105" s="37">
        <v>-1095.18</v>
      </c>
      <c r="F1105" s="37">
        <v>83</v>
      </c>
      <c r="G1105" s="37">
        <v>146608</v>
      </c>
      <c r="H1105" s="60">
        <f t="shared" si="87"/>
        <v>0</v>
      </c>
      <c r="I1105" s="60">
        <f t="shared" si="88"/>
        <v>0</v>
      </c>
      <c r="J1105" s="60">
        <f t="shared" si="89"/>
        <v>0</v>
      </c>
      <c r="K1105" s="1" t="str">
        <f t="shared" si="90"/>
        <v>RES</v>
      </c>
      <c r="L1105" s="2" t="str">
        <f t="shared" si="86"/>
        <v>02RESD0018</v>
      </c>
      <c r="M1105" s="40" t="str">
        <f>INDEX(CODE!A:B,MATCH(L1105,CODE!A:A,0),2)</f>
        <v>Separate - Res</v>
      </c>
    </row>
    <row r="1106" spans="1:13">
      <c r="A1106" s="36">
        <v>201706</v>
      </c>
      <c r="B1106" s="37" t="s">
        <v>68</v>
      </c>
      <c r="C1106" s="37" t="s">
        <v>186</v>
      </c>
      <c r="D1106" s="37" t="s">
        <v>208</v>
      </c>
      <c r="E1106" s="37">
        <v>-171.67</v>
      </c>
      <c r="F1106" s="37">
        <v>15</v>
      </c>
      <c r="G1106" s="37">
        <v>22983</v>
      </c>
      <c r="H1106" s="60">
        <f t="shared" si="87"/>
        <v>0</v>
      </c>
      <c r="I1106" s="60">
        <f t="shared" si="88"/>
        <v>0</v>
      </c>
      <c r="J1106" s="60">
        <f t="shared" si="89"/>
        <v>0</v>
      </c>
      <c r="K1106" s="1" t="str">
        <f t="shared" si="90"/>
        <v>RES</v>
      </c>
      <c r="L1106" s="2" t="str">
        <f t="shared" si="86"/>
        <v>02RESD018X</v>
      </c>
      <c r="M1106" s="40" t="str">
        <f>INDEX(CODE!A:B,MATCH(L1106,CODE!A:A,0),2)</f>
        <v>Separate - Res</v>
      </c>
    </row>
    <row r="1107" spans="1:13">
      <c r="A1107" s="36">
        <v>201706</v>
      </c>
      <c r="B1107" s="37" t="s">
        <v>68</v>
      </c>
      <c r="C1107" s="37" t="s">
        <v>186</v>
      </c>
      <c r="D1107" s="37" t="s">
        <v>209</v>
      </c>
      <c r="E1107" s="37">
        <v>-11528.57</v>
      </c>
      <c r="F1107" s="37">
        <v>3442</v>
      </c>
      <c r="G1107" s="37">
        <v>1543367</v>
      </c>
      <c r="H1107" s="60">
        <f t="shared" si="87"/>
        <v>0</v>
      </c>
      <c r="I1107" s="60">
        <f t="shared" si="88"/>
        <v>0</v>
      </c>
      <c r="J1107" s="60">
        <f t="shared" si="89"/>
        <v>0</v>
      </c>
      <c r="K1107" s="1" t="str">
        <f t="shared" si="90"/>
        <v>RES</v>
      </c>
      <c r="L1107" s="2" t="str">
        <f t="shared" si="86"/>
        <v>02RGNSB024</v>
      </c>
      <c r="M1107" s="40" t="str">
        <f>INDEX(CODE!A:B,MATCH(L1107,CODE!A:A,0),2)</f>
        <v>Separate - Small GS</v>
      </c>
    </row>
    <row r="1108" spans="1:13">
      <c r="A1108" s="36">
        <v>201706</v>
      </c>
      <c r="B1108" s="37" t="s">
        <v>68</v>
      </c>
      <c r="C1108" s="37" t="s">
        <v>186</v>
      </c>
      <c r="D1108" s="37" t="s">
        <v>213</v>
      </c>
      <c r="E1108" s="37">
        <v>-524.39</v>
      </c>
      <c r="F1108" s="37">
        <v>1</v>
      </c>
      <c r="G1108" s="37">
        <v>70200</v>
      </c>
      <c r="H1108" s="60">
        <f t="shared" si="87"/>
        <v>0</v>
      </c>
      <c r="I1108" s="60">
        <f t="shared" si="88"/>
        <v>0</v>
      </c>
      <c r="J1108" s="60">
        <f t="shared" si="89"/>
        <v>0</v>
      </c>
      <c r="K1108" s="1" t="str">
        <f t="shared" si="90"/>
        <v>RES</v>
      </c>
      <c r="L1108" s="2" t="str">
        <f t="shared" si="86"/>
        <v>02RGNSB036</v>
      </c>
      <c r="M1108" s="40" t="str">
        <f>INDEX(CODE!A:B,MATCH(L1108,CODE!A:A,0),2)</f>
        <v>Separate - Large GS</v>
      </c>
    </row>
    <row r="1109" spans="1:13">
      <c r="A1109" s="36">
        <v>201706</v>
      </c>
      <c r="B1109" s="37" t="s">
        <v>68</v>
      </c>
      <c r="C1109" s="37" t="s">
        <v>186</v>
      </c>
      <c r="D1109" s="37" t="s">
        <v>212</v>
      </c>
      <c r="F1109" s="37">
        <v>5</v>
      </c>
      <c r="H1109" s="60">
        <f t="shared" si="87"/>
        <v>0</v>
      </c>
      <c r="I1109" s="60">
        <f t="shared" si="88"/>
        <v>0</v>
      </c>
      <c r="J1109" s="60">
        <f t="shared" si="89"/>
        <v>0</v>
      </c>
      <c r="K1109" s="1" t="str">
        <f t="shared" si="90"/>
        <v>RES</v>
      </c>
      <c r="L1109" s="2" t="str">
        <f t="shared" si="86"/>
        <v>02RNM24135</v>
      </c>
      <c r="M1109" s="40" t="str">
        <f>INDEX(CODE!A:B,MATCH(L1109,CODE!A:A,0),2)</f>
        <v>Separate - Small GS</v>
      </c>
    </row>
    <row r="1110" spans="1:13">
      <c r="A1110" s="36">
        <v>201706</v>
      </c>
      <c r="B1110" s="37" t="s">
        <v>68</v>
      </c>
      <c r="C1110" s="37" t="s">
        <v>186</v>
      </c>
      <c r="D1110" s="37" t="s">
        <v>193</v>
      </c>
      <c r="E1110" s="37">
        <v>-42514.62</v>
      </c>
      <c r="F1110" s="37">
        <v>0</v>
      </c>
      <c r="G1110" s="37">
        <v>0</v>
      </c>
      <c r="H1110" s="60">
        <f t="shared" si="87"/>
        <v>0</v>
      </c>
      <c r="I1110" s="60">
        <f t="shared" si="88"/>
        <v>0</v>
      </c>
      <c r="J1110" s="60">
        <f t="shared" si="89"/>
        <v>0</v>
      </c>
      <c r="K1110" s="1" t="str">
        <f t="shared" si="90"/>
        <v>RES</v>
      </c>
      <c r="L1110" s="2" t="str">
        <f t="shared" si="86"/>
        <v>BPA BALANC</v>
      </c>
      <c r="M1110" s="40" t="str">
        <f>INDEX(CODE!A:B,MATCH(L1110,CODE!A:A,0),2)</f>
        <v>NOT USED</v>
      </c>
    </row>
    <row r="1111" spans="1:13">
      <c r="A1111" s="36">
        <v>201706</v>
      </c>
      <c r="B1111" s="37" t="s">
        <v>68</v>
      </c>
      <c r="C1111" s="37" t="s">
        <v>186</v>
      </c>
      <c r="D1111" s="37" t="s">
        <v>194</v>
      </c>
      <c r="F1111" s="37">
        <v>0</v>
      </c>
      <c r="H1111" s="60">
        <f t="shared" si="87"/>
        <v>0</v>
      </c>
      <c r="I1111" s="60">
        <f t="shared" si="88"/>
        <v>0</v>
      </c>
      <c r="J1111" s="60">
        <f t="shared" si="89"/>
        <v>0</v>
      </c>
      <c r="K1111" s="1" t="str">
        <f t="shared" si="90"/>
        <v>RES</v>
      </c>
      <c r="L1111" s="2" t="str">
        <f t="shared" si="86"/>
        <v>CUSTOMER C</v>
      </c>
      <c r="M1111" s="40" t="str">
        <f>INDEX(CODE!A:B,MATCH(L1111,CODE!A:A,0),2)</f>
        <v>NOT USED</v>
      </c>
    </row>
    <row r="1112" spans="1:13">
      <c r="A1112" s="36">
        <v>201706</v>
      </c>
      <c r="B1112" s="37" t="s">
        <v>68</v>
      </c>
      <c r="C1112" s="37" t="s">
        <v>195</v>
      </c>
      <c r="D1112" s="37" t="s">
        <v>82</v>
      </c>
      <c r="E1112" s="37">
        <v>154.32</v>
      </c>
      <c r="G1112" s="37">
        <v>0</v>
      </c>
      <c r="H1112" s="60">
        <f t="shared" si="87"/>
        <v>154.32</v>
      </c>
      <c r="I1112" s="60">
        <f t="shared" si="88"/>
        <v>0</v>
      </c>
      <c r="J1112" s="60">
        <f t="shared" si="89"/>
        <v>0</v>
      </c>
      <c r="K1112" s="1" t="str">
        <f t="shared" si="90"/>
        <v>RES</v>
      </c>
      <c r="L1112" s="2" t="str">
        <f t="shared" si="86"/>
        <v>02LNX00109</v>
      </c>
      <c r="M1112" s="40" t="str">
        <f>INDEX(CODE!A:B,MATCH(L1112,CODE!A:A,0),2)</f>
        <v>NOT USED</v>
      </c>
    </row>
    <row r="1113" spans="1:13">
      <c r="A1113" s="36">
        <v>201706</v>
      </c>
      <c r="B1113" s="37" t="s">
        <v>68</v>
      </c>
      <c r="C1113" s="37" t="s">
        <v>195</v>
      </c>
      <c r="D1113" s="37" t="s">
        <v>48</v>
      </c>
      <c r="E1113" s="37">
        <v>26397.87</v>
      </c>
      <c r="F1113" s="37">
        <v>673</v>
      </c>
      <c r="G1113" s="37">
        <v>245725</v>
      </c>
      <c r="H1113" s="60">
        <f t="shared" si="87"/>
        <v>26397.87</v>
      </c>
      <c r="I1113" s="60">
        <f t="shared" si="88"/>
        <v>673</v>
      </c>
      <c r="J1113" s="60">
        <f t="shared" si="89"/>
        <v>245725</v>
      </c>
      <c r="K1113" s="1" t="str">
        <f t="shared" si="90"/>
        <v>RES</v>
      </c>
      <c r="L1113" s="2" t="str">
        <f t="shared" si="86"/>
        <v>02NETMT135</v>
      </c>
      <c r="M1113" s="40" t="str">
        <f>INDEX(CODE!A:B,MATCH(L1113,CODE!A:A,0),2)</f>
        <v>Separate - Res</v>
      </c>
    </row>
    <row r="1114" spans="1:13">
      <c r="A1114" s="36">
        <v>201706</v>
      </c>
      <c r="B1114" s="37" t="s">
        <v>68</v>
      </c>
      <c r="C1114" s="37" t="s">
        <v>195</v>
      </c>
      <c r="D1114" s="37" t="s">
        <v>49</v>
      </c>
      <c r="E1114" s="37">
        <v>12572.87</v>
      </c>
      <c r="F1114" s="37">
        <v>1076</v>
      </c>
      <c r="G1114" s="37">
        <v>80963</v>
      </c>
      <c r="H1114" s="60">
        <f t="shared" si="87"/>
        <v>12572.87</v>
      </c>
      <c r="I1114" s="60">
        <f t="shared" si="88"/>
        <v>1076</v>
      </c>
      <c r="J1114" s="60">
        <f t="shared" si="89"/>
        <v>80963</v>
      </c>
      <c r="K1114" s="1" t="str">
        <f t="shared" si="90"/>
        <v>RES</v>
      </c>
      <c r="L1114" s="2" t="str">
        <f t="shared" si="86"/>
        <v>02OALTB15R</v>
      </c>
      <c r="M1114" s="40" t="str">
        <f>INDEX(CODE!A:B,MATCH(L1114,CODE!A:A,0),2)</f>
        <v>NOT USED</v>
      </c>
    </row>
    <row r="1115" spans="1:13">
      <c r="A1115" s="36">
        <v>201706</v>
      </c>
      <c r="B1115" s="37" t="s">
        <v>68</v>
      </c>
      <c r="C1115" s="37" t="s">
        <v>195</v>
      </c>
      <c r="D1115" s="37" t="s">
        <v>69</v>
      </c>
      <c r="E1115" s="37">
        <v>8515851.9600000009</v>
      </c>
      <c r="F1115" s="37">
        <v>101363</v>
      </c>
      <c r="G1115" s="37">
        <v>91242271</v>
      </c>
      <c r="H1115" s="60">
        <f t="shared" si="87"/>
        <v>8515851.9600000009</v>
      </c>
      <c r="I1115" s="60">
        <f t="shared" si="88"/>
        <v>101363</v>
      </c>
      <c r="J1115" s="60">
        <f t="shared" si="89"/>
        <v>91242271</v>
      </c>
      <c r="K1115" s="1" t="str">
        <f t="shared" si="90"/>
        <v>RES</v>
      </c>
      <c r="L1115" s="2" t="str">
        <f t="shared" si="86"/>
        <v>02RESD0016</v>
      </c>
      <c r="M1115" s="40" t="str">
        <f>INDEX(CODE!A:B,MATCH(L1115,CODE!A:A,0),2)</f>
        <v>Separate - Res</v>
      </c>
    </row>
    <row r="1116" spans="1:13">
      <c r="A1116" s="36">
        <v>201706</v>
      </c>
      <c r="B1116" s="37" t="s">
        <v>68</v>
      </c>
      <c r="C1116" s="37" t="s">
        <v>195</v>
      </c>
      <c r="D1116" s="37" t="s">
        <v>70</v>
      </c>
      <c r="E1116" s="37">
        <v>371645.53</v>
      </c>
      <c r="F1116" s="37">
        <v>4838</v>
      </c>
      <c r="G1116" s="37">
        <v>4057618</v>
      </c>
      <c r="H1116" s="60">
        <f t="shared" si="87"/>
        <v>371645.53</v>
      </c>
      <c r="I1116" s="60">
        <f t="shared" si="88"/>
        <v>4838</v>
      </c>
      <c r="J1116" s="60">
        <f t="shared" si="89"/>
        <v>4057618</v>
      </c>
      <c r="K1116" s="1" t="str">
        <f t="shared" si="90"/>
        <v>RES</v>
      </c>
      <c r="L1116" s="2" t="str">
        <f t="shared" si="86"/>
        <v>02RESD0017</v>
      </c>
      <c r="M1116" s="40" t="str">
        <f>INDEX(CODE!A:B,MATCH(L1116,CODE!A:A,0),2)</f>
        <v>Separate - Res</v>
      </c>
    </row>
    <row r="1117" spans="1:13">
      <c r="A1117" s="36">
        <v>201706</v>
      </c>
      <c r="B1117" s="37" t="s">
        <v>68</v>
      </c>
      <c r="C1117" s="37" t="s">
        <v>195</v>
      </c>
      <c r="D1117" s="37" t="s">
        <v>71</v>
      </c>
      <c r="E1117" s="37">
        <v>15417.97</v>
      </c>
      <c r="F1117" s="37">
        <v>83</v>
      </c>
      <c r="G1117" s="37">
        <v>146608</v>
      </c>
      <c r="H1117" s="60">
        <f t="shared" si="87"/>
        <v>15417.97</v>
      </c>
      <c r="I1117" s="60">
        <f t="shared" si="88"/>
        <v>83</v>
      </c>
      <c r="J1117" s="60">
        <f t="shared" si="89"/>
        <v>146608</v>
      </c>
      <c r="K1117" s="1" t="str">
        <f t="shared" si="90"/>
        <v>RES</v>
      </c>
      <c r="L1117" s="2" t="str">
        <f t="shared" si="86"/>
        <v>02RESD0018</v>
      </c>
      <c r="M1117" s="40" t="str">
        <f>INDEX(CODE!A:B,MATCH(L1117,CODE!A:A,0),2)</f>
        <v>Separate - Res</v>
      </c>
    </row>
    <row r="1118" spans="1:13">
      <c r="A1118" s="36">
        <v>201706</v>
      </c>
      <c r="B1118" s="37" t="s">
        <v>68</v>
      </c>
      <c r="C1118" s="37" t="s">
        <v>195</v>
      </c>
      <c r="D1118" s="37" t="s">
        <v>72</v>
      </c>
      <c r="E1118" s="37">
        <v>2347.4899999999998</v>
      </c>
      <c r="F1118" s="37">
        <v>15</v>
      </c>
      <c r="G1118" s="37">
        <v>22983</v>
      </c>
      <c r="H1118" s="60">
        <f t="shared" si="87"/>
        <v>2347.4899999999998</v>
      </c>
      <c r="I1118" s="60">
        <f t="shared" si="88"/>
        <v>15</v>
      </c>
      <c r="J1118" s="60">
        <f t="shared" si="89"/>
        <v>22983</v>
      </c>
      <c r="K1118" s="1" t="str">
        <f t="shared" si="90"/>
        <v>RES</v>
      </c>
      <c r="L1118" s="2" t="str">
        <f t="shared" si="86"/>
        <v>02RESD018X</v>
      </c>
      <c r="M1118" s="40" t="str">
        <f>INDEX(CODE!A:B,MATCH(L1118,CODE!A:A,0),2)</f>
        <v>Separate - Res</v>
      </c>
    </row>
    <row r="1119" spans="1:13">
      <c r="A1119" s="36">
        <v>201706</v>
      </c>
      <c r="B1119" s="37" t="s">
        <v>68</v>
      </c>
      <c r="C1119" s="37" t="s">
        <v>195</v>
      </c>
      <c r="D1119" s="37" t="s">
        <v>50</v>
      </c>
      <c r="E1119" s="37">
        <v>197141.33</v>
      </c>
      <c r="F1119" s="37">
        <v>3442</v>
      </c>
      <c r="G1119" s="37">
        <v>1598397</v>
      </c>
      <c r="H1119" s="60">
        <f t="shared" si="87"/>
        <v>197141.33</v>
      </c>
      <c r="I1119" s="60">
        <f t="shared" si="88"/>
        <v>3442</v>
      </c>
      <c r="J1119" s="60">
        <f t="shared" si="89"/>
        <v>1598397</v>
      </c>
      <c r="K1119" s="1" t="str">
        <f t="shared" si="90"/>
        <v>RES</v>
      </c>
      <c r="L1119" s="2" t="str">
        <f t="shared" si="86"/>
        <v>02RGNSB024</v>
      </c>
      <c r="M1119" s="40" t="str">
        <f>INDEX(CODE!A:B,MATCH(L1119,CODE!A:A,0),2)</f>
        <v>Separate - Small GS</v>
      </c>
    </row>
    <row r="1120" spans="1:13">
      <c r="A1120" s="36">
        <v>201706</v>
      </c>
      <c r="B1120" s="37" t="s">
        <v>68</v>
      </c>
      <c r="C1120" s="37" t="s">
        <v>195</v>
      </c>
      <c r="D1120" s="37" t="s">
        <v>74</v>
      </c>
      <c r="E1120" s="37">
        <v>8624.25</v>
      </c>
      <c r="F1120" s="37">
        <v>2</v>
      </c>
      <c r="G1120" s="37">
        <v>105800</v>
      </c>
      <c r="H1120" s="60">
        <f t="shared" si="87"/>
        <v>8624.25</v>
      </c>
      <c r="I1120" s="60">
        <f t="shared" si="88"/>
        <v>2</v>
      </c>
      <c r="J1120" s="60">
        <f t="shared" si="89"/>
        <v>105800</v>
      </c>
      <c r="K1120" s="1" t="str">
        <f t="shared" si="90"/>
        <v>RES</v>
      </c>
      <c r="L1120" s="2" t="str">
        <f t="shared" si="86"/>
        <v>02RGNSB036</v>
      </c>
      <c r="M1120" s="40" t="str">
        <f>INDEX(CODE!A:B,MATCH(L1120,CODE!A:A,0),2)</f>
        <v>Separate - Large GS</v>
      </c>
    </row>
    <row r="1121" spans="1:13">
      <c r="A1121" s="36">
        <v>201706</v>
      </c>
      <c r="B1121" s="37" t="s">
        <v>68</v>
      </c>
      <c r="C1121" s="37" t="s">
        <v>195</v>
      </c>
      <c r="D1121" s="37" t="s">
        <v>75</v>
      </c>
      <c r="E1121" s="37">
        <v>68.319999999999993</v>
      </c>
      <c r="F1121" s="37">
        <v>5</v>
      </c>
      <c r="G1121" s="37">
        <v>0</v>
      </c>
      <c r="H1121" s="60">
        <f t="shared" si="87"/>
        <v>68.319999999999993</v>
      </c>
      <c r="I1121" s="60">
        <f t="shared" si="88"/>
        <v>5</v>
      </c>
      <c r="J1121" s="60">
        <f t="shared" si="89"/>
        <v>0</v>
      </c>
      <c r="K1121" s="1" t="str">
        <f t="shared" si="90"/>
        <v>RES</v>
      </c>
      <c r="L1121" s="2" t="str">
        <f t="shared" si="86"/>
        <v>02RNM24135</v>
      </c>
      <c r="M1121" s="40" t="str">
        <f>INDEX(CODE!A:B,MATCH(L1121,CODE!A:A,0),2)</f>
        <v>Separate - Small GS</v>
      </c>
    </row>
    <row r="1122" spans="1:13">
      <c r="A1122" s="36">
        <v>201706</v>
      </c>
      <c r="B1122" s="37" t="s">
        <v>68</v>
      </c>
      <c r="C1122" s="37" t="s">
        <v>195</v>
      </c>
      <c r="D1122" s="37" t="s">
        <v>101</v>
      </c>
      <c r="E1122" s="37">
        <v>326298.34000000003</v>
      </c>
      <c r="F1122" s="37">
        <v>0</v>
      </c>
      <c r="G1122" s="37">
        <v>0</v>
      </c>
      <c r="H1122" s="60">
        <f t="shared" si="87"/>
        <v>326298.34000000003</v>
      </c>
      <c r="I1122" s="60">
        <f t="shared" si="88"/>
        <v>0</v>
      </c>
      <c r="J1122" s="60">
        <f t="shared" si="89"/>
        <v>0</v>
      </c>
      <c r="K1122" s="1" t="str">
        <f t="shared" si="90"/>
        <v>RES</v>
      </c>
      <c r="L1122" s="2" t="str">
        <f t="shared" si="86"/>
        <v>301170-DSM</v>
      </c>
      <c r="M1122" s="40" t="str">
        <f>INDEX(CODE!A:B,MATCH(L1122,CODE!A:A,0),2)</f>
        <v>NOT USED</v>
      </c>
    </row>
    <row r="1123" spans="1:13">
      <c r="A1123" s="36">
        <v>201706</v>
      </c>
      <c r="B1123" s="37" t="s">
        <v>68</v>
      </c>
      <c r="C1123" s="37" t="s">
        <v>195</v>
      </c>
      <c r="D1123" s="37" t="s">
        <v>102</v>
      </c>
      <c r="E1123" s="37">
        <v>83938.19</v>
      </c>
      <c r="F1123" s="37">
        <v>0</v>
      </c>
      <c r="G1123" s="37">
        <v>0</v>
      </c>
      <c r="H1123" s="60">
        <f t="shared" si="87"/>
        <v>83938.19</v>
      </c>
      <c r="I1123" s="60">
        <f t="shared" si="88"/>
        <v>0</v>
      </c>
      <c r="J1123" s="60">
        <f t="shared" si="89"/>
        <v>0</v>
      </c>
      <c r="K1123" s="1" t="str">
        <f t="shared" si="90"/>
        <v>RES</v>
      </c>
      <c r="L1123" s="2" t="str">
        <f t="shared" si="86"/>
        <v>301180-BLU</v>
      </c>
      <c r="M1123" s="40" t="str">
        <f>INDEX(CODE!A:B,MATCH(L1123,CODE!A:A,0),2)</f>
        <v>NOT USED</v>
      </c>
    </row>
    <row r="1124" spans="1:13">
      <c r="A1124" s="36">
        <v>201706</v>
      </c>
      <c r="B1124" s="37" t="s">
        <v>68</v>
      </c>
      <c r="C1124" s="37" t="s">
        <v>195</v>
      </c>
      <c r="D1124" s="37" t="s">
        <v>90</v>
      </c>
      <c r="F1124" s="37">
        <v>0</v>
      </c>
      <c r="H1124" s="60">
        <f t="shared" si="87"/>
        <v>0</v>
      </c>
      <c r="I1124" s="60">
        <f t="shared" si="88"/>
        <v>0</v>
      </c>
      <c r="J1124" s="60">
        <f t="shared" si="89"/>
        <v>0</v>
      </c>
      <c r="K1124" s="1" t="str">
        <f t="shared" si="90"/>
        <v>RES</v>
      </c>
      <c r="L1124" s="2" t="str">
        <f t="shared" si="86"/>
        <v>CUSTOMER C</v>
      </c>
      <c r="M1124" s="40" t="str">
        <f>INDEX(CODE!A:B,MATCH(L1124,CODE!A:A,0),2)</f>
        <v>NOT USED</v>
      </c>
    </row>
    <row r="1125" spans="1:13">
      <c r="A1125" s="36">
        <v>201706</v>
      </c>
      <c r="B1125" s="37" t="s">
        <v>68</v>
      </c>
      <c r="C1125" s="37" t="s">
        <v>195</v>
      </c>
      <c r="D1125" s="37" t="s">
        <v>92</v>
      </c>
      <c r="E1125" s="37">
        <v>-2142514.73</v>
      </c>
      <c r="F1125" s="37">
        <v>0</v>
      </c>
      <c r="G1125" s="37">
        <v>0</v>
      </c>
      <c r="H1125" s="60">
        <f t="shared" si="87"/>
        <v>-2142514.73</v>
      </c>
      <c r="I1125" s="60">
        <f t="shared" si="88"/>
        <v>0</v>
      </c>
      <c r="J1125" s="60">
        <f t="shared" si="89"/>
        <v>0</v>
      </c>
      <c r="K1125" s="1" t="str">
        <f t="shared" si="90"/>
        <v>RES</v>
      </c>
      <c r="L1125" s="2" t="str">
        <f t="shared" si="86"/>
        <v>REVENUE_AC</v>
      </c>
      <c r="M1125" s="40" t="str">
        <f>INDEX(CODE!A:B,MATCH(L1125,CODE!A:A,0),2)</f>
        <v>NOT USED</v>
      </c>
    </row>
    <row r="1126" spans="1:13">
      <c r="A1126" s="36">
        <v>201706</v>
      </c>
      <c r="B1126" s="37" t="s">
        <v>68</v>
      </c>
      <c r="C1126" s="37" t="s">
        <v>195</v>
      </c>
      <c r="D1126" s="37" t="s">
        <v>104</v>
      </c>
      <c r="E1126" s="37">
        <v>8939.94</v>
      </c>
      <c r="F1126" s="37">
        <v>0</v>
      </c>
      <c r="G1126" s="37">
        <v>0</v>
      </c>
      <c r="H1126" s="60">
        <f t="shared" si="87"/>
        <v>8939.94</v>
      </c>
      <c r="I1126" s="60">
        <f t="shared" si="88"/>
        <v>0</v>
      </c>
      <c r="J1126" s="60">
        <f t="shared" si="89"/>
        <v>0</v>
      </c>
      <c r="K1126" s="1" t="str">
        <f t="shared" si="90"/>
        <v>RES</v>
      </c>
      <c r="L1126" s="2" t="str">
        <f t="shared" si="86"/>
        <v>REVENUE AD</v>
      </c>
      <c r="M1126" s="40" t="str">
        <f>INDEX(CODE!A:B,MATCH(L1126,CODE!A:A,0),2)</f>
        <v>NOT USED</v>
      </c>
    </row>
    <row r="1127" spans="1:13">
      <c r="A1127" s="36">
        <v>201706</v>
      </c>
      <c r="B1127" s="37" t="s">
        <v>68</v>
      </c>
      <c r="C1127" s="37" t="s">
        <v>196</v>
      </c>
      <c r="D1127" s="37" t="s">
        <v>210</v>
      </c>
      <c r="E1127" s="37">
        <v>-2000</v>
      </c>
      <c r="F1127" s="37">
        <v>0</v>
      </c>
      <c r="G1127" s="37">
        <v>0</v>
      </c>
      <c r="H1127" s="60">
        <f t="shared" si="87"/>
        <v>0</v>
      </c>
      <c r="I1127" s="60">
        <f t="shared" si="88"/>
        <v>0</v>
      </c>
      <c r="J1127" s="60">
        <f t="shared" si="89"/>
        <v>0</v>
      </c>
      <c r="K1127" s="1" t="str">
        <f t="shared" si="90"/>
        <v>RES</v>
      </c>
      <c r="L1127" s="2" t="str">
        <f t="shared" si="86"/>
        <v>301119 - U</v>
      </c>
      <c r="M1127" s="40" t="str">
        <f>INDEX(CODE!A:B,MATCH(L1127,CODE!A:A,0),2)</f>
        <v>NOT USED</v>
      </c>
    </row>
    <row r="1128" spans="1:13">
      <c r="A1128" s="36">
        <v>201706</v>
      </c>
      <c r="B1128" s="37" t="s">
        <v>68</v>
      </c>
      <c r="C1128" s="37" t="s">
        <v>196</v>
      </c>
      <c r="D1128" s="37" t="s">
        <v>197</v>
      </c>
      <c r="E1128" s="37">
        <v>405000</v>
      </c>
      <c r="F1128" s="37">
        <v>0</v>
      </c>
      <c r="G1128" s="37">
        <v>4006000</v>
      </c>
      <c r="H1128" s="60">
        <f t="shared" si="87"/>
        <v>0</v>
      </c>
      <c r="I1128" s="60">
        <f t="shared" si="88"/>
        <v>0</v>
      </c>
      <c r="J1128" s="60">
        <f t="shared" si="89"/>
        <v>0</v>
      </c>
      <c r="K1128" s="1" t="str">
        <f t="shared" si="90"/>
        <v>RES</v>
      </c>
      <c r="L1128" s="2" t="str">
        <f t="shared" si="86"/>
        <v>UNBILLED R</v>
      </c>
      <c r="M1128" s="40" t="str">
        <f>INDEX(CODE!A:B,MATCH(L1128,CODE!A:A,0),2)</f>
        <v>NOT USED</v>
      </c>
    </row>
    <row r="1129" spans="1:13">
      <c r="A1129" s="36">
        <v>201707</v>
      </c>
      <c r="B1129" s="37" t="s">
        <v>51</v>
      </c>
      <c r="C1129" s="37" t="s">
        <v>186</v>
      </c>
      <c r="D1129" s="37" t="s">
        <v>187</v>
      </c>
      <c r="E1129" s="37">
        <v>-17043.89</v>
      </c>
      <c r="F1129" s="37">
        <v>1478</v>
      </c>
      <c r="G1129" s="37">
        <v>2281679</v>
      </c>
      <c r="H1129" s="60">
        <f t="shared" si="87"/>
        <v>0</v>
      </c>
      <c r="I1129" s="60">
        <f t="shared" si="88"/>
        <v>0</v>
      </c>
      <c r="J1129" s="60">
        <f t="shared" si="89"/>
        <v>0</v>
      </c>
      <c r="K1129" s="1" t="str">
        <f t="shared" si="90"/>
        <v>COM</v>
      </c>
      <c r="L1129" s="2" t="str">
        <f t="shared" si="86"/>
        <v>02GNSB0024</v>
      </c>
      <c r="M1129" s="40" t="str">
        <f>INDEX(CODE!A:B,MATCH(L1129,CODE!A:A,0),2)</f>
        <v>Separate - Small GS</v>
      </c>
    </row>
    <row r="1130" spans="1:13">
      <c r="A1130" s="36">
        <v>201707</v>
      </c>
      <c r="B1130" s="37" t="s">
        <v>51</v>
      </c>
      <c r="C1130" s="37" t="s">
        <v>186</v>
      </c>
      <c r="D1130" s="37" t="s">
        <v>188</v>
      </c>
      <c r="E1130" s="37">
        <v>-0.54</v>
      </c>
      <c r="F1130" s="37">
        <v>1</v>
      </c>
      <c r="G1130" s="37">
        <v>72</v>
      </c>
      <c r="H1130" s="60">
        <f t="shared" si="87"/>
        <v>0</v>
      </c>
      <c r="I1130" s="60">
        <f t="shared" si="88"/>
        <v>0</v>
      </c>
      <c r="J1130" s="60">
        <f t="shared" si="89"/>
        <v>0</v>
      </c>
      <c r="K1130" s="1" t="str">
        <f t="shared" si="90"/>
        <v>COM</v>
      </c>
      <c r="L1130" s="2" t="str">
        <f t="shared" si="86"/>
        <v>02GNSB024F</v>
      </c>
      <c r="M1130" s="40" t="str">
        <f>INDEX(CODE!A:B,MATCH(L1130,CODE!A:A,0),2)</f>
        <v>Separate - Small GS</v>
      </c>
    </row>
    <row r="1131" spans="1:13">
      <c r="A1131" s="36">
        <v>201707</v>
      </c>
      <c r="B1131" s="37" t="s">
        <v>51</v>
      </c>
      <c r="C1131" s="37" t="s">
        <v>186</v>
      </c>
      <c r="D1131" s="37" t="s">
        <v>189</v>
      </c>
      <c r="E1131" s="37">
        <v>-123.51</v>
      </c>
      <c r="F1131" s="37">
        <v>78</v>
      </c>
      <c r="G1131" s="37">
        <v>16538</v>
      </c>
      <c r="H1131" s="60">
        <f t="shared" si="87"/>
        <v>0</v>
      </c>
      <c r="I1131" s="60">
        <f t="shared" si="88"/>
        <v>0</v>
      </c>
      <c r="J1131" s="60">
        <f t="shared" si="89"/>
        <v>0</v>
      </c>
      <c r="K1131" s="1" t="str">
        <f t="shared" si="90"/>
        <v>COM</v>
      </c>
      <c r="L1131" s="2" t="str">
        <f t="shared" si="86"/>
        <v>02GNSB24FP</v>
      </c>
      <c r="M1131" s="40" t="str">
        <f>INDEX(CODE!A:B,MATCH(L1131,CODE!A:A,0),2)</f>
        <v>Separate - Small GS</v>
      </c>
    </row>
    <row r="1132" spans="1:13">
      <c r="A1132" s="36">
        <v>201707</v>
      </c>
      <c r="B1132" s="37" t="s">
        <v>51</v>
      </c>
      <c r="C1132" s="37" t="s">
        <v>186</v>
      </c>
      <c r="D1132" s="37" t="s">
        <v>190</v>
      </c>
      <c r="E1132" s="37">
        <v>-35465.269999999997</v>
      </c>
      <c r="F1132" s="37">
        <v>105</v>
      </c>
      <c r="G1132" s="37">
        <v>4747697</v>
      </c>
      <c r="H1132" s="60">
        <f t="shared" si="87"/>
        <v>0</v>
      </c>
      <c r="I1132" s="60">
        <f t="shared" si="88"/>
        <v>0</v>
      </c>
      <c r="J1132" s="60">
        <f t="shared" si="89"/>
        <v>0</v>
      </c>
      <c r="K1132" s="1" t="str">
        <f t="shared" si="90"/>
        <v>COM</v>
      </c>
      <c r="L1132" s="2" t="str">
        <f t="shared" si="86"/>
        <v>02LGSB0036</v>
      </c>
      <c r="M1132" s="40" t="str">
        <f>INDEX(CODE!A:B,MATCH(L1132,CODE!A:A,0),2)</f>
        <v>Separate - Large GS</v>
      </c>
    </row>
    <row r="1133" spans="1:13">
      <c r="A1133" s="36">
        <v>201707</v>
      </c>
      <c r="B1133" s="37" t="s">
        <v>51</v>
      </c>
      <c r="C1133" s="37" t="s">
        <v>186</v>
      </c>
      <c r="D1133" s="37" t="s">
        <v>191</v>
      </c>
      <c r="E1133" s="37">
        <v>-37.159999999999997</v>
      </c>
      <c r="F1133" s="37">
        <v>22</v>
      </c>
      <c r="G1133" s="37">
        <v>4974</v>
      </c>
      <c r="H1133" s="60">
        <f t="shared" si="87"/>
        <v>0</v>
      </c>
      <c r="I1133" s="60">
        <f t="shared" si="88"/>
        <v>0</v>
      </c>
      <c r="J1133" s="60">
        <f t="shared" si="89"/>
        <v>0</v>
      </c>
      <c r="K1133" s="1" t="str">
        <f t="shared" si="90"/>
        <v>COM</v>
      </c>
      <c r="L1133" s="2" t="str">
        <f t="shared" si="86"/>
        <v>02NMB24135</v>
      </c>
      <c r="M1133" s="40" t="str">
        <f>INDEX(CODE!A:B,MATCH(L1133,CODE!A:A,0),2)</f>
        <v>Separate - Small GS</v>
      </c>
    </row>
    <row r="1134" spans="1:13">
      <c r="A1134" s="36">
        <v>201707</v>
      </c>
      <c r="B1134" s="37" t="s">
        <v>51</v>
      </c>
      <c r="C1134" s="37" t="s">
        <v>186</v>
      </c>
      <c r="D1134" s="37" t="s">
        <v>192</v>
      </c>
      <c r="E1134" s="37">
        <v>-321.29000000000002</v>
      </c>
      <c r="G1134" s="37">
        <v>42926</v>
      </c>
      <c r="H1134" s="60">
        <f t="shared" si="87"/>
        <v>0</v>
      </c>
      <c r="I1134" s="60">
        <f t="shared" si="88"/>
        <v>0</v>
      </c>
      <c r="J1134" s="60">
        <f t="shared" si="89"/>
        <v>0</v>
      </c>
      <c r="K1134" s="1" t="str">
        <f t="shared" si="90"/>
        <v>COM</v>
      </c>
      <c r="L1134" s="2" t="str">
        <f t="shared" si="86"/>
        <v>02OALTB15N</v>
      </c>
      <c r="M1134" s="40" t="str">
        <f>INDEX(CODE!A:B,MATCH(L1134,CODE!A:A,0),2)</f>
        <v>NOT USED</v>
      </c>
    </row>
    <row r="1135" spans="1:13">
      <c r="A1135" s="36">
        <v>201707</v>
      </c>
      <c r="B1135" s="37" t="s">
        <v>51</v>
      </c>
      <c r="C1135" s="37" t="s">
        <v>186</v>
      </c>
      <c r="D1135" s="37" t="s">
        <v>193</v>
      </c>
      <c r="E1135" s="37">
        <v>710.36</v>
      </c>
      <c r="F1135" s="37">
        <v>0</v>
      </c>
      <c r="G1135" s="37">
        <v>0</v>
      </c>
      <c r="H1135" s="60">
        <f t="shared" si="87"/>
        <v>0</v>
      </c>
      <c r="I1135" s="60">
        <f t="shared" si="88"/>
        <v>0</v>
      </c>
      <c r="J1135" s="60">
        <f t="shared" si="89"/>
        <v>0</v>
      </c>
      <c r="K1135" s="1" t="str">
        <f t="shared" si="90"/>
        <v>COM</v>
      </c>
      <c r="L1135" s="2" t="str">
        <f t="shared" si="86"/>
        <v>BPA BALANC</v>
      </c>
      <c r="M1135" s="40" t="str">
        <f>INDEX(CODE!A:B,MATCH(L1135,CODE!A:A,0),2)</f>
        <v>NOT USED</v>
      </c>
    </row>
    <row r="1136" spans="1:13">
      <c r="A1136" s="36">
        <v>201707</v>
      </c>
      <c r="B1136" s="37" t="s">
        <v>51</v>
      </c>
      <c r="C1136" s="37" t="s">
        <v>186</v>
      </c>
      <c r="D1136" s="37" t="s">
        <v>194</v>
      </c>
      <c r="F1136" s="37">
        <v>0</v>
      </c>
      <c r="H1136" s="60">
        <f t="shared" si="87"/>
        <v>0</v>
      </c>
      <c r="I1136" s="60">
        <f t="shared" si="88"/>
        <v>0</v>
      </c>
      <c r="J1136" s="60">
        <f t="shared" si="89"/>
        <v>0</v>
      </c>
      <c r="K1136" s="1" t="str">
        <f t="shared" si="90"/>
        <v>COM</v>
      </c>
      <c r="L1136" s="2" t="str">
        <f t="shared" si="86"/>
        <v>CUSTOMER C</v>
      </c>
      <c r="M1136" s="40" t="str">
        <f>INDEX(CODE!A:B,MATCH(L1136,CODE!A:A,0),2)</f>
        <v>NOT USED</v>
      </c>
    </row>
    <row r="1137" spans="1:13">
      <c r="A1137" s="36">
        <v>201707</v>
      </c>
      <c r="B1137" s="37" t="s">
        <v>51</v>
      </c>
      <c r="C1137" s="37" t="s">
        <v>195</v>
      </c>
      <c r="D1137" s="37" t="s">
        <v>36</v>
      </c>
      <c r="E1137" s="37">
        <v>224899.35</v>
      </c>
      <c r="F1137" s="37">
        <v>1478</v>
      </c>
      <c r="G1137" s="37">
        <v>2281679</v>
      </c>
      <c r="H1137" s="60">
        <f t="shared" si="87"/>
        <v>224899.35</v>
      </c>
      <c r="I1137" s="60">
        <f t="shared" si="88"/>
        <v>1478</v>
      </c>
      <c r="J1137" s="60">
        <f t="shared" si="89"/>
        <v>2281679</v>
      </c>
      <c r="K1137" s="1" t="str">
        <f t="shared" si="90"/>
        <v>COM</v>
      </c>
      <c r="L1137" s="2" t="str">
        <f t="shared" si="86"/>
        <v>02GNSB0024</v>
      </c>
      <c r="M1137" s="40" t="str">
        <f>INDEX(CODE!A:B,MATCH(L1137,CODE!A:A,0),2)</f>
        <v>Separate - Small GS</v>
      </c>
    </row>
    <row r="1138" spans="1:13">
      <c r="A1138" s="36">
        <v>201707</v>
      </c>
      <c r="B1138" s="37" t="s">
        <v>51</v>
      </c>
      <c r="C1138" s="37" t="s">
        <v>195</v>
      </c>
      <c r="D1138" s="37" t="s">
        <v>37</v>
      </c>
      <c r="E1138" s="37">
        <v>17.66</v>
      </c>
      <c r="F1138" s="37">
        <v>6</v>
      </c>
      <c r="G1138" s="37">
        <v>72</v>
      </c>
      <c r="H1138" s="60">
        <f t="shared" si="87"/>
        <v>17.66</v>
      </c>
      <c r="I1138" s="60">
        <f t="shared" si="88"/>
        <v>6</v>
      </c>
      <c r="J1138" s="60">
        <f t="shared" si="89"/>
        <v>72</v>
      </c>
      <c r="K1138" s="1" t="str">
        <f t="shared" si="90"/>
        <v>COM</v>
      </c>
      <c r="L1138" s="2" t="str">
        <f t="shared" si="86"/>
        <v>02GNSB024F</v>
      </c>
      <c r="M1138" s="40" t="str">
        <f>INDEX(CODE!A:B,MATCH(L1138,CODE!A:A,0),2)</f>
        <v>Separate - Small GS</v>
      </c>
    </row>
    <row r="1139" spans="1:13">
      <c r="A1139" s="36">
        <v>201707</v>
      </c>
      <c r="B1139" s="37" t="s">
        <v>51</v>
      </c>
      <c r="C1139" s="37" t="s">
        <v>195</v>
      </c>
      <c r="D1139" s="37" t="s">
        <v>38</v>
      </c>
      <c r="E1139" s="37">
        <v>2054.81</v>
      </c>
      <c r="F1139" s="37">
        <v>78</v>
      </c>
      <c r="G1139" s="37">
        <v>16538</v>
      </c>
      <c r="H1139" s="60">
        <f t="shared" si="87"/>
        <v>2054.81</v>
      </c>
      <c r="I1139" s="60">
        <f t="shared" si="88"/>
        <v>78</v>
      </c>
      <c r="J1139" s="60">
        <f t="shared" si="89"/>
        <v>16538</v>
      </c>
      <c r="K1139" s="1" t="str">
        <f t="shared" si="90"/>
        <v>COM</v>
      </c>
      <c r="L1139" s="2" t="str">
        <f t="shared" si="86"/>
        <v>02GNSB24FP</v>
      </c>
      <c r="M1139" s="40" t="str">
        <f>INDEX(CODE!A:B,MATCH(L1139,CODE!A:A,0),2)</f>
        <v>Separate - Small GS</v>
      </c>
    </row>
    <row r="1140" spans="1:13">
      <c r="A1140" s="36">
        <v>201707</v>
      </c>
      <c r="B1140" s="37" t="s">
        <v>51</v>
      </c>
      <c r="C1140" s="37" t="s">
        <v>195</v>
      </c>
      <c r="D1140" s="37" t="s">
        <v>52</v>
      </c>
      <c r="E1140" s="37">
        <v>3890191.35</v>
      </c>
      <c r="F1140" s="37">
        <v>13974</v>
      </c>
      <c r="G1140" s="37">
        <v>41929851</v>
      </c>
      <c r="H1140" s="60">
        <f t="shared" si="87"/>
        <v>3890191.35</v>
      </c>
      <c r="I1140" s="60">
        <f t="shared" si="88"/>
        <v>13974</v>
      </c>
      <c r="J1140" s="60">
        <f t="shared" si="89"/>
        <v>41929851</v>
      </c>
      <c r="K1140" s="1" t="str">
        <f t="shared" si="90"/>
        <v>COM</v>
      </c>
      <c r="L1140" s="2" t="str">
        <f t="shared" si="86"/>
        <v>02GNSV0024</v>
      </c>
      <c r="M1140" s="40" t="str">
        <f>INDEX(CODE!A:B,MATCH(L1140,CODE!A:A,0),2)</f>
        <v>Separate - Small GS</v>
      </c>
    </row>
    <row r="1141" spans="1:13">
      <c r="A1141" s="36">
        <v>201707</v>
      </c>
      <c r="B1141" s="37" t="s">
        <v>51</v>
      </c>
      <c r="C1141" s="37" t="s">
        <v>195</v>
      </c>
      <c r="D1141" s="37" t="s">
        <v>53</v>
      </c>
      <c r="E1141" s="37">
        <v>12703.83</v>
      </c>
      <c r="F1141" s="37">
        <v>107</v>
      </c>
      <c r="G1141" s="37">
        <v>90163</v>
      </c>
      <c r="H1141" s="60">
        <f t="shared" si="87"/>
        <v>12703.83</v>
      </c>
      <c r="I1141" s="60">
        <f t="shared" si="88"/>
        <v>107</v>
      </c>
      <c r="J1141" s="60">
        <f t="shared" si="89"/>
        <v>90163</v>
      </c>
      <c r="K1141" s="1" t="str">
        <f t="shared" si="90"/>
        <v>COM</v>
      </c>
      <c r="L1141" s="2" t="str">
        <f t="shared" si="86"/>
        <v>02GNSV024F</v>
      </c>
      <c r="M1141" s="40" t="str">
        <f>INDEX(CODE!A:B,MATCH(L1141,CODE!A:A,0),2)</f>
        <v>Separate - Small GS</v>
      </c>
    </row>
    <row r="1142" spans="1:13">
      <c r="A1142" s="36">
        <v>201707</v>
      </c>
      <c r="B1142" s="37" t="s">
        <v>51</v>
      </c>
      <c r="C1142" s="37" t="s">
        <v>195</v>
      </c>
      <c r="D1142" s="37" t="s">
        <v>39</v>
      </c>
      <c r="E1142" s="37">
        <v>401239.42</v>
      </c>
      <c r="F1142" s="37">
        <v>105</v>
      </c>
      <c r="G1142" s="37">
        <v>4747697</v>
      </c>
      <c r="H1142" s="60">
        <f t="shared" si="87"/>
        <v>401239.42</v>
      </c>
      <c r="I1142" s="60">
        <f t="shared" si="88"/>
        <v>105</v>
      </c>
      <c r="J1142" s="60">
        <f t="shared" si="89"/>
        <v>4747697</v>
      </c>
      <c r="K1142" s="1" t="str">
        <f t="shared" si="90"/>
        <v>COM</v>
      </c>
      <c r="L1142" s="2" t="str">
        <f t="shared" si="86"/>
        <v>02LGSB0036</v>
      </c>
      <c r="M1142" s="40" t="str">
        <f>INDEX(CODE!A:B,MATCH(L1142,CODE!A:A,0),2)</f>
        <v>Separate - Large GS</v>
      </c>
    </row>
    <row r="1143" spans="1:13">
      <c r="A1143" s="36">
        <v>201707</v>
      </c>
      <c r="B1143" s="37" t="s">
        <v>51</v>
      </c>
      <c r="C1143" s="37" t="s">
        <v>195</v>
      </c>
      <c r="D1143" s="37" t="s">
        <v>54</v>
      </c>
      <c r="E1143" s="37">
        <v>5138332.87</v>
      </c>
      <c r="F1143" s="37">
        <v>877</v>
      </c>
      <c r="G1143" s="37">
        <v>63240009</v>
      </c>
      <c r="H1143" s="60">
        <f t="shared" si="87"/>
        <v>5138332.87</v>
      </c>
      <c r="I1143" s="60">
        <f t="shared" si="88"/>
        <v>877</v>
      </c>
      <c r="J1143" s="60">
        <f t="shared" si="89"/>
        <v>63240009</v>
      </c>
      <c r="K1143" s="1" t="str">
        <f t="shared" si="90"/>
        <v>COM</v>
      </c>
      <c r="L1143" s="2" t="str">
        <f t="shared" si="86"/>
        <v>02LGSV0036</v>
      </c>
      <c r="M1143" s="40" t="str">
        <f>INDEX(CODE!A:B,MATCH(L1143,CODE!A:A,0),2)</f>
        <v>Separate - Large GS</v>
      </c>
    </row>
    <row r="1144" spans="1:13">
      <c r="A1144" s="36">
        <v>201707</v>
      </c>
      <c r="B1144" s="37" t="s">
        <v>51</v>
      </c>
      <c r="C1144" s="37" t="s">
        <v>195</v>
      </c>
      <c r="D1144" s="37" t="s">
        <v>55</v>
      </c>
      <c r="E1144" s="37">
        <v>1282944.58</v>
      </c>
      <c r="F1144" s="37">
        <v>36</v>
      </c>
      <c r="G1144" s="37">
        <v>17277740</v>
      </c>
      <c r="H1144" s="60">
        <f t="shared" si="87"/>
        <v>1282944.58</v>
      </c>
      <c r="I1144" s="60">
        <f t="shared" si="88"/>
        <v>36</v>
      </c>
      <c r="J1144" s="60">
        <f t="shared" si="89"/>
        <v>17277740</v>
      </c>
      <c r="K1144" s="1" t="str">
        <f t="shared" si="90"/>
        <v>COM</v>
      </c>
      <c r="L1144" s="2" t="str">
        <f t="shared" si="86"/>
        <v>02LGSV048T</v>
      </c>
      <c r="M1144" s="40" t="str">
        <f>INDEX(CODE!A:B,MATCH(L1144,CODE!A:A,0),2)</f>
        <v>NOT USED</v>
      </c>
    </row>
    <row r="1145" spans="1:13">
      <c r="A1145" s="36">
        <v>201707</v>
      </c>
      <c r="B1145" s="37" t="s">
        <v>51</v>
      </c>
      <c r="C1145" s="37" t="s">
        <v>195</v>
      </c>
      <c r="D1145" s="37" t="s">
        <v>79</v>
      </c>
      <c r="E1145" s="37">
        <v>3498.03</v>
      </c>
      <c r="G1145" s="37">
        <v>0</v>
      </c>
      <c r="H1145" s="60">
        <f t="shared" si="87"/>
        <v>3498.03</v>
      </c>
      <c r="I1145" s="60">
        <f t="shared" si="88"/>
        <v>0</v>
      </c>
      <c r="J1145" s="60">
        <f t="shared" si="89"/>
        <v>0</v>
      </c>
      <c r="K1145" s="1" t="str">
        <f t="shared" si="90"/>
        <v>COM</v>
      </c>
      <c r="L1145" s="2" t="str">
        <f t="shared" si="86"/>
        <v>02LNX00102</v>
      </c>
      <c r="M1145" s="40" t="str">
        <f>INDEX(CODE!A:B,MATCH(L1145,CODE!A:A,0),2)</f>
        <v>NOT USED</v>
      </c>
    </row>
    <row r="1146" spans="1:13">
      <c r="A1146" s="36">
        <v>201707</v>
      </c>
      <c r="B1146" s="37" t="s">
        <v>51</v>
      </c>
      <c r="C1146" s="37" t="s">
        <v>195</v>
      </c>
      <c r="D1146" s="37" t="s">
        <v>81</v>
      </c>
      <c r="E1146" s="37">
        <v>127.71</v>
      </c>
      <c r="G1146" s="37">
        <v>0</v>
      </c>
      <c r="H1146" s="60">
        <f t="shared" si="87"/>
        <v>127.71</v>
      </c>
      <c r="I1146" s="60">
        <f t="shared" si="88"/>
        <v>0</v>
      </c>
      <c r="J1146" s="60">
        <f t="shared" si="89"/>
        <v>0</v>
      </c>
      <c r="K1146" s="1" t="str">
        <f t="shared" si="90"/>
        <v>COM</v>
      </c>
      <c r="L1146" s="2" t="str">
        <f t="shared" si="86"/>
        <v>02LNX00105</v>
      </c>
      <c r="M1146" s="40" t="str">
        <f>INDEX(CODE!A:B,MATCH(L1146,CODE!A:A,0),2)</f>
        <v>NOT USED</v>
      </c>
    </row>
    <row r="1147" spans="1:13">
      <c r="A1147" s="36">
        <v>201707</v>
      </c>
      <c r="B1147" s="37" t="s">
        <v>51</v>
      </c>
      <c r="C1147" s="37" t="s">
        <v>195</v>
      </c>
      <c r="D1147" s="37" t="s">
        <v>82</v>
      </c>
      <c r="E1147" s="37">
        <v>20751.150000000001</v>
      </c>
      <c r="G1147" s="37">
        <v>0</v>
      </c>
      <c r="H1147" s="60">
        <f t="shared" si="87"/>
        <v>20751.150000000001</v>
      </c>
      <c r="I1147" s="60">
        <f t="shared" si="88"/>
        <v>0</v>
      </c>
      <c r="J1147" s="60">
        <f t="shared" si="89"/>
        <v>0</v>
      </c>
      <c r="K1147" s="1" t="str">
        <f t="shared" si="90"/>
        <v>COM</v>
      </c>
      <c r="L1147" s="2" t="str">
        <f t="shared" si="86"/>
        <v>02LNX00109</v>
      </c>
      <c r="M1147" s="40" t="str">
        <f>INDEX(CODE!A:B,MATCH(L1147,CODE!A:A,0),2)</f>
        <v>NOT USED</v>
      </c>
    </row>
    <row r="1148" spans="1:13">
      <c r="A1148" s="36">
        <v>201707</v>
      </c>
      <c r="B1148" s="37" t="s">
        <v>51</v>
      </c>
      <c r="C1148" s="37" t="s">
        <v>195</v>
      </c>
      <c r="D1148" s="37" t="s">
        <v>83</v>
      </c>
      <c r="E1148" s="37">
        <v>8445.5</v>
      </c>
      <c r="G1148" s="37">
        <v>0</v>
      </c>
      <c r="H1148" s="60">
        <f t="shared" si="87"/>
        <v>8445.5</v>
      </c>
      <c r="I1148" s="60">
        <f t="shared" si="88"/>
        <v>0</v>
      </c>
      <c r="J1148" s="60">
        <f t="shared" si="89"/>
        <v>0</v>
      </c>
      <c r="K1148" s="1" t="str">
        <f t="shared" si="90"/>
        <v>COM</v>
      </c>
      <c r="L1148" s="2" t="str">
        <f t="shared" si="86"/>
        <v>02LNX00110</v>
      </c>
      <c r="M1148" s="40" t="str">
        <f>INDEX(CODE!A:B,MATCH(L1148,CODE!A:A,0),2)</f>
        <v>NOT USED</v>
      </c>
    </row>
    <row r="1149" spans="1:13">
      <c r="A1149" s="36">
        <v>201707</v>
      </c>
      <c r="B1149" s="37" t="s">
        <v>51</v>
      </c>
      <c r="C1149" s="37" t="s">
        <v>195</v>
      </c>
      <c r="D1149" s="37" t="s">
        <v>84</v>
      </c>
      <c r="E1149" s="37">
        <v>55.73</v>
      </c>
      <c r="G1149" s="37">
        <v>0</v>
      </c>
      <c r="H1149" s="60">
        <f t="shared" si="87"/>
        <v>55.73</v>
      </c>
      <c r="I1149" s="60">
        <f t="shared" si="88"/>
        <v>0</v>
      </c>
      <c r="J1149" s="60">
        <f t="shared" si="89"/>
        <v>0</v>
      </c>
      <c r="K1149" s="1" t="str">
        <f t="shared" si="90"/>
        <v>COM</v>
      </c>
      <c r="L1149" s="2" t="str">
        <f t="shared" si="86"/>
        <v>02LNX00112</v>
      </c>
      <c r="M1149" s="40" t="str">
        <f>INDEX(CODE!A:B,MATCH(L1149,CODE!A:A,0),2)</f>
        <v>NOT USED</v>
      </c>
    </row>
    <row r="1150" spans="1:13">
      <c r="A1150" s="36">
        <v>201707</v>
      </c>
      <c r="B1150" s="37" t="s">
        <v>51</v>
      </c>
      <c r="C1150" s="37" t="s">
        <v>195</v>
      </c>
      <c r="D1150" s="37" t="s">
        <v>85</v>
      </c>
      <c r="E1150" s="37">
        <v>238.45</v>
      </c>
      <c r="G1150" s="37">
        <v>0</v>
      </c>
      <c r="H1150" s="60">
        <f t="shared" si="87"/>
        <v>238.45</v>
      </c>
      <c r="I1150" s="60">
        <f t="shared" si="88"/>
        <v>0</v>
      </c>
      <c r="J1150" s="60">
        <f t="shared" si="89"/>
        <v>0</v>
      </c>
      <c r="K1150" s="1" t="str">
        <f t="shared" si="90"/>
        <v>COM</v>
      </c>
      <c r="L1150" s="2" t="str">
        <f t="shared" si="86"/>
        <v>02LNX00300</v>
      </c>
      <c r="M1150" s="40" t="str">
        <f>INDEX(CODE!A:B,MATCH(L1150,CODE!A:A,0),2)</f>
        <v>NOT USED</v>
      </c>
    </row>
    <row r="1151" spans="1:13">
      <c r="A1151" s="36">
        <v>201707</v>
      </c>
      <c r="B1151" s="37" t="s">
        <v>51</v>
      </c>
      <c r="C1151" s="37" t="s">
        <v>195</v>
      </c>
      <c r="D1151" s="37" t="s">
        <v>87</v>
      </c>
      <c r="E1151" s="37">
        <v>5362.44</v>
      </c>
      <c r="G1151" s="37">
        <v>0</v>
      </c>
      <c r="H1151" s="60">
        <f t="shared" si="87"/>
        <v>5362.44</v>
      </c>
      <c r="I1151" s="60">
        <f t="shared" si="88"/>
        <v>0</v>
      </c>
      <c r="J1151" s="60">
        <f t="shared" si="89"/>
        <v>0</v>
      </c>
      <c r="K1151" s="1" t="str">
        <f t="shared" si="90"/>
        <v>COM</v>
      </c>
      <c r="L1151" s="2" t="str">
        <f t="shared" si="86"/>
        <v>02LNX00311</v>
      </c>
      <c r="M1151" s="40" t="str">
        <f>INDEX(CODE!A:B,MATCH(L1151,CODE!A:A,0),2)</f>
        <v>NOT USED</v>
      </c>
    </row>
    <row r="1152" spans="1:13">
      <c r="A1152" s="36">
        <v>201707</v>
      </c>
      <c r="B1152" s="37" t="s">
        <v>51</v>
      </c>
      <c r="C1152" s="37" t="s">
        <v>195</v>
      </c>
      <c r="D1152" s="37" t="s">
        <v>88</v>
      </c>
      <c r="E1152" s="37">
        <v>1743.62</v>
      </c>
      <c r="G1152" s="37">
        <v>0</v>
      </c>
      <c r="H1152" s="60">
        <f t="shared" si="87"/>
        <v>1743.62</v>
      </c>
      <c r="I1152" s="60">
        <f t="shared" si="88"/>
        <v>0</v>
      </c>
      <c r="J1152" s="60">
        <f t="shared" si="89"/>
        <v>0</v>
      </c>
      <c r="K1152" s="1" t="str">
        <f t="shared" si="90"/>
        <v>COM</v>
      </c>
      <c r="L1152" s="2" t="str">
        <f t="shared" si="86"/>
        <v>02LNX00312</v>
      </c>
      <c r="M1152" s="40" t="str">
        <f>INDEX(CODE!A:B,MATCH(L1152,CODE!A:A,0),2)</f>
        <v>NOT USED</v>
      </c>
    </row>
    <row r="1153" spans="1:13">
      <c r="A1153" s="36">
        <v>201707</v>
      </c>
      <c r="B1153" s="37" t="s">
        <v>51</v>
      </c>
      <c r="C1153" s="37" t="s">
        <v>195</v>
      </c>
      <c r="D1153" s="37" t="s">
        <v>40</v>
      </c>
      <c r="E1153" s="37">
        <v>18740.97</v>
      </c>
      <c r="F1153" s="37">
        <v>72</v>
      </c>
      <c r="G1153" s="37">
        <v>191506</v>
      </c>
      <c r="H1153" s="60">
        <f t="shared" si="87"/>
        <v>18740.97</v>
      </c>
      <c r="I1153" s="60">
        <f t="shared" si="88"/>
        <v>72</v>
      </c>
      <c r="J1153" s="60">
        <f t="shared" si="89"/>
        <v>191506</v>
      </c>
      <c r="K1153" s="1" t="str">
        <f t="shared" si="90"/>
        <v>COM</v>
      </c>
      <c r="L1153" s="2" t="str">
        <f t="shared" si="86"/>
        <v>02NMT24135</v>
      </c>
      <c r="M1153" s="40" t="str">
        <f>INDEX(CODE!A:B,MATCH(L1153,CODE!A:A,0),2)</f>
        <v>Separate - Small GS</v>
      </c>
    </row>
    <row r="1154" spans="1:13">
      <c r="A1154" s="36">
        <v>201707</v>
      </c>
      <c r="B1154" s="37" t="s">
        <v>51</v>
      </c>
      <c r="C1154" s="37" t="s">
        <v>195</v>
      </c>
      <c r="D1154" s="37" t="s">
        <v>41</v>
      </c>
      <c r="E1154" s="37">
        <v>42499.42</v>
      </c>
      <c r="F1154" s="37">
        <v>13</v>
      </c>
      <c r="G1154" s="37">
        <v>445912</v>
      </c>
      <c r="H1154" s="60">
        <f t="shared" si="87"/>
        <v>42499.42</v>
      </c>
      <c r="I1154" s="60">
        <f t="shared" si="88"/>
        <v>13</v>
      </c>
      <c r="J1154" s="60">
        <f t="shared" si="89"/>
        <v>445912</v>
      </c>
      <c r="K1154" s="1" t="str">
        <f t="shared" si="90"/>
        <v>COM</v>
      </c>
      <c r="L1154" s="2" t="str">
        <f t="shared" ref="L1154:L1217" si="91">LEFT(D1154,10)</f>
        <v>02NMT36135</v>
      </c>
      <c r="M1154" s="40" t="str">
        <f>INDEX(CODE!A:B,MATCH(L1154,CODE!A:A,0),2)</f>
        <v>Separate - Large GS</v>
      </c>
    </row>
    <row r="1155" spans="1:13">
      <c r="A1155" s="36">
        <v>201707</v>
      </c>
      <c r="B1155" s="37" t="s">
        <v>51</v>
      </c>
      <c r="C1155" s="37" t="s">
        <v>195</v>
      </c>
      <c r="D1155" s="37" t="s">
        <v>42</v>
      </c>
      <c r="E1155" s="37">
        <v>68317.81</v>
      </c>
      <c r="F1155" s="37">
        <v>2</v>
      </c>
      <c r="G1155" s="37">
        <v>926400</v>
      </c>
      <c r="H1155" s="60">
        <f t="shared" ref="H1155:H1218" si="92">IF($C1155="R",E1155,0)</f>
        <v>68317.81</v>
      </c>
      <c r="I1155" s="60">
        <f t="shared" ref="I1155:I1218" si="93">IF($C1155="R",F1155,0)</f>
        <v>2</v>
      </c>
      <c r="J1155" s="60">
        <f t="shared" ref="J1155:J1218" si="94">IF($C1155="R",G1155,0)</f>
        <v>926400</v>
      </c>
      <c r="K1155" s="1" t="str">
        <f t="shared" ref="K1155:K1218" si="95">IF(LEFT(B1155,3)="IRR","IRG",LEFT(B1155,3))</f>
        <v>COM</v>
      </c>
      <c r="L1155" s="2" t="str">
        <f t="shared" si="91"/>
        <v>02NMT48135</v>
      </c>
      <c r="M1155" s="40" t="str">
        <f>INDEX(CODE!A:B,MATCH(L1155,CODE!A:A,0),2)</f>
        <v>NOT USED</v>
      </c>
    </row>
    <row r="1156" spans="1:13">
      <c r="A1156" s="36">
        <v>201707</v>
      </c>
      <c r="B1156" s="37" t="s">
        <v>51</v>
      </c>
      <c r="C1156" s="37" t="s">
        <v>195</v>
      </c>
      <c r="D1156" s="37" t="s">
        <v>56</v>
      </c>
      <c r="E1156" s="37">
        <v>17635.62</v>
      </c>
      <c r="F1156" s="37">
        <v>774</v>
      </c>
      <c r="G1156" s="37">
        <v>122373</v>
      </c>
      <c r="H1156" s="60">
        <f t="shared" si="92"/>
        <v>17635.62</v>
      </c>
      <c r="I1156" s="60">
        <f t="shared" si="93"/>
        <v>774</v>
      </c>
      <c r="J1156" s="60">
        <f t="shared" si="94"/>
        <v>122373</v>
      </c>
      <c r="K1156" s="1" t="str">
        <f t="shared" si="95"/>
        <v>COM</v>
      </c>
      <c r="L1156" s="2" t="str">
        <f t="shared" si="91"/>
        <v>02OALT015N</v>
      </c>
      <c r="M1156" s="40" t="str">
        <f>INDEX(CODE!A:B,MATCH(L1156,CODE!A:A,0),2)</f>
        <v>NOT USED</v>
      </c>
    </row>
    <row r="1157" spans="1:13">
      <c r="A1157" s="36">
        <v>201707</v>
      </c>
      <c r="B1157" s="37" t="s">
        <v>51</v>
      </c>
      <c r="C1157" s="37" t="s">
        <v>195</v>
      </c>
      <c r="D1157" s="37" t="s">
        <v>43</v>
      </c>
      <c r="E1157" s="37">
        <v>6769.08</v>
      </c>
      <c r="F1157" s="37">
        <v>465</v>
      </c>
      <c r="G1157" s="37">
        <v>42927</v>
      </c>
      <c r="H1157" s="60">
        <f t="shared" si="92"/>
        <v>6769.08</v>
      </c>
      <c r="I1157" s="60">
        <f t="shared" si="93"/>
        <v>465</v>
      </c>
      <c r="J1157" s="60">
        <f t="shared" si="94"/>
        <v>42927</v>
      </c>
      <c r="K1157" s="1" t="str">
        <f t="shared" si="95"/>
        <v>COM</v>
      </c>
      <c r="L1157" s="2" t="str">
        <f t="shared" si="91"/>
        <v>02OALTB15N</v>
      </c>
      <c r="M1157" s="40" t="str">
        <f>INDEX(CODE!A:B,MATCH(L1157,CODE!A:A,0),2)</f>
        <v>NOT USED</v>
      </c>
    </row>
    <row r="1158" spans="1:13">
      <c r="A1158" s="36">
        <v>201707</v>
      </c>
      <c r="B1158" s="37" t="s">
        <v>51</v>
      </c>
      <c r="C1158" s="37" t="s">
        <v>195</v>
      </c>
      <c r="D1158" s="37" t="s">
        <v>57</v>
      </c>
      <c r="E1158" s="37">
        <v>3064.71</v>
      </c>
      <c r="F1158" s="37">
        <v>28</v>
      </c>
      <c r="G1158" s="37">
        <v>33379</v>
      </c>
      <c r="H1158" s="60">
        <f t="shared" si="92"/>
        <v>3064.71</v>
      </c>
      <c r="I1158" s="60">
        <f t="shared" si="93"/>
        <v>28</v>
      </c>
      <c r="J1158" s="60">
        <f t="shared" si="94"/>
        <v>33379</v>
      </c>
      <c r="K1158" s="1" t="str">
        <f t="shared" si="95"/>
        <v>COM</v>
      </c>
      <c r="L1158" s="2" t="str">
        <f t="shared" si="91"/>
        <v>02RCFL0054</v>
      </c>
      <c r="M1158" s="40" t="str">
        <f>INDEX(CODE!A:B,MATCH(L1158,CODE!A:A,0),2)</f>
        <v>NOT USED</v>
      </c>
    </row>
    <row r="1159" spans="1:13">
      <c r="A1159" s="36">
        <v>201707</v>
      </c>
      <c r="B1159" s="37" t="s">
        <v>51</v>
      </c>
      <c r="C1159" s="37" t="s">
        <v>195</v>
      </c>
      <c r="D1159" s="37" t="s">
        <v>89</v>
      </c>
      <c r="E1159" s="37">
        <v>381756.75</v>
      </c>
      <c r="F1159" s="37">
        <v>0</v>
      </c>
      <c r="G1159" s="37">
        <v>0</v>
      </c>
      <c r="H1159" s="60">
        <f t="shared" si="92"/>
        <v>381756.75</v>
      </c>
      <c r="I1159" s="60">
        <f t="shared" si="93"/>
        <v>0</v>
      </c>
      <c r="J1159" s="60">
        <f t="shared" si="94"/>
        <v>0</v>
      </c>
      <c r="K1159" s="1" t="str">
        <f t="shared" si="95"/>
        <v>COM</v>
      </c>
      <c r="L1159" s="2" t="str">
        <f t="shared" si="91"/>
        <v>301270-DSM</v>
      </c>
      <c r="M1159" s="40" t="str">
        <f>INDEX(CODE!A:B,MATCH(L1159,CODE!A:A,0),2)</f>
        <v>NOT USED</v>
      </c>
    </row>
    <row r="1160" spans="1:13">
      <c r="A1160" s="36">
        <v>201707</v>
      </c>
      <c r="B1160" s="37" t="s">
        <v>51</v>
      </c>
      <c r="C1160" s="37" t="s">
        <v>195</v>
      </c>
      <c r="D1160" s="37" t="s">
        <v>44</v>
      </c>
      <c r="E1160" s="37">
        <v>778.35</v>
      </c>
      <c r="F1160" s="37">
        <v>1</v>
      </c>
      <c r="G1160" s="37">
        <v>0</v>
      </c>
      <c r="H1160" s="60">
        <f t="shared" si="92"/>
        <v>778.35</v>
      </c>
      <c r="I1160" s="60">
        <f t="shared" si="93"/>
        <v>1</v>
      </c>
      <c r="J1160" s="60">
        <f t="shared" si="94"/>
        <v>0</v>
      </c>
      <c r="K1160" s="1" t="str">
        <f t="shared" si="95"/>
        <v>COM</v>
      </c>
      <c r="L1160" s="2" t="str">
        <f t="shared" si="91"/>
        <v>301280-BLU</v>
      </c>
      <c r="M1160" s="40" t="str">
        <f>INDEX(CODE!A:B,MATCH(L1160,CODE!A:A,0),2)</f>
        <v>NOT USED</v>
      </c>
    </row>
    <row r="1161" spans="1:13">
      <c r="A1161" s="36">
        <v>201707</v>
      </c>
      <c r="B1161" s="37" t="s">
        <v>51</v>
      </c>
      <c r="C1161" s="37" t="s">
        <v>195</v>
      </c>
      <c r="D1161" s="37" t="s">
        <v>90</v>
      </c>
      <c r="F1161" s="37">
        <v>0</v>
      </c>
      <c r="H1161" s="60">
        <f t="shared" si="92"/>
        <v>0</v>
      </c>
      <c r="I1161" s="60">
        <f t="shared" si="93"/>
        <v>0</v>
      </c>
      <c r="J1161" s="60">
        <f t="shared" si="94"/>
        <v>0</v>
      </c>
      <c r="K1161" s="1" t="str">
        <f t="shared" si="95"/>
        <v>COM</v>
      </c>
      <c r="L1161" s="2" t="str">
        <f t="shared" si="91"/>
        <v>CUSTOMER C</v>
      </c>
      <c r="M1161" s="40" t="str">
        <f>INDEX(CODE!A:B,MATCH(L1161,CODE!A:A,0),2)</f>
        <v>NOT USED</v>
      </c>
    </row>
    <row r="1162" spans="1:13">
      <c r="A1162" s="36">
        <v>201707</v>
      </c>
      <c r="B1162" s="37" t="s">
        <v>51</v>
      </c>
      <c r="C1162" s="37" t="s">
        <v>195</v>
      </c>
      <c r="D1162" s="37" t="s">
        <v>92</v>
      </c>
      <c r="E1162" s="37">
        <v>-1077446.46</v>
      </c>
      <c r="F1162" s="37">
        <v>0</v>
      </c>
      <c r="G1162" s="37">
        <v>0</v>
      </c>
      <c r="H1162" s="60">
        <f t="shared" si="92"/>
        <v>-1077446.46</v>
      </c>
      <c r="I1162" s="60">
        <f t="shared" si="93"/>
        <v>0</v>
      </c>
      <c r="J1162" s="60">
        <f t="shared" si="94"/>
        <v>0</v>
      </c>
      <c r="K1162" s="1" t="str">
        <f t="shared" si="95"/>
        <v>COM</v>
      </c>
      <c r="L1162" s="2" t="str">
        <f t="shared" si="91"/>
        <v>REVENUE_AC</v>
      </c>
      <c r="M1162" s="40" t="str">
        <f>INDEX(CODE!A:B,MATCH(L1162,CODE!A:A,0),2)</f>
        <v>NOT USED</v>
      </c>
    </row>
    <row r="1163" spans="1:13">
      <c r="A1163" s="36">
        <v>201707</v>
      </c>
      <c r="B1163" s="37" t="s">
        <v>51</v>
      </c>
      <c r="C1163" s="37" t="s">
        <v>195</v>
      </c>
      <c r="D1163" s="37" t="s">
        <v>104</v>
      </c>
      <c r="E1163" s="37">
        <v>4695.12</v>
      </c>
      <c r="F1163" s="37">
        <v>0</v>
      </c>
      <c r="G1163" s="37">
        <v>0</v>
      </c>
      <c r="H1163" s="60">
        <f t="shared" si="92"/>
        <v>4695.12</v>
      </c>
      <c r="I1163" s="60">
        <f t="shared" si="93"/>
        <v>0</v>
      </c>
      <c r="J1163" s="60">
        <f t="shared" si="94"/>
        <v>0</v>
      </c>
      <c r="K1163" s="1" t="str">
        <f t="shared" si="95"/>
        <v>COM</v>
      </c>
      <c r="L1163" s="2" t="str">
        <f t="shared" si="91"/>
        <v>REVENUE AD</v>
      </c>
      <c r="M1163" s="40" t="str">
        <f>INDEX(CODE!A:B,MATCH(L1163,CODE!A:A,0),2)</f>
        <v>NOT USED</v>
      </c>
    </row>
    <row r="1164" spans="1:13">
      <c r="A1164" s="36">
        <v>201707</v>
      </c>
      <c r="B1164" s="37" t="s">
        <v>51</v>
      </c>
      <c r="C1164" s="37" t="s">
        <v>196</v>
      </c>
      <c r="D1164" s="37" t="s">
        <v>197</v>
      </c>
      <c r="E1164" s="37">
        <v>115000</v>
      </c>
      <c r="F1164" s="37">
        <v>0</v>
      </c>
      <c r="G1164" s="37">
        <v>1500000</v>
      </c>
      <c r="H1164" s="60">
        <f t="shared" si="92"/>
        <v>0</v>
      </c>
      <c r="I1164" s="60">
        <f t="shared" si="93"/>
        <v>0</v>
      </c>
      <c r="J1164" s="60">
        <f t="shared" si="94"/>
        <v>0</v>
      </c>
      <c r="K1164" s="1" t="str">
        <f t="shared" si="95"/>
        <v>COM</v>
      </c>
      <c r="L1164" s="2" t="str">
        <f t="shared" si="91"/>
        <v>UNBILLED R</v>
      </c>
      <c r="M1164" s="40" t="str">
        <f>INDEX(CODE!A:B,MATCH(L1164,CODE!A:A,0),2)</f>
        <v>NOT USED</v>
      </c>
    </row>
    <row r="1165" spans="1:13">
      <c r="A1165" s="36">
        <v>201707</v>
      </c>
      <c r="B1165" s="37" t="s">
        <v>58</v>
      </c>
      <c r="C1165" s="37" t="s">
        <v>186</v>
      </c>
      <c r="D1165" s="37" t="s">
        <v>187</v>
      </c>
      <c r="E1165" s="37">
        <v>-509.56</v>
      </c>
      <c r="F1165" s="37">
        <v>43</v>
      </c>
      <c r="G1165" s="37">
        <v>68210</v>
      </c>
      <c r="H1165" s="60">
        <f t="shared" si="92"/>
        <v>0</v>
      </c>
      <c r="I1165" s="60">
        <f t="shared" si="93"/>
        <v>0</v>
      </c>
      <c r="J1165" s="60">
        <f t="shared" si="94"/>
        <v>0</v>
      </c>
      <c r="K1165" s="1" t="str">
        <f t="shared" si="95"/>
        <v>IND</v>
      </c>
      <c r="L1165" s="2" t="str">
        <f t="shared" si="91"/>
        <v>02GNSB0024</v>
      </c>
      <c r="M1165" s="40" t="str">
        <f>INDEX(CODE!A:B,MATCH(L1165,CODE!A:A,0),2)</f>
        <v>Separate - Small GS</v>
      </c>
    </row>
    <row r="1166" spans="1:13">
      <c r="A1166" s="36">
        <v>201707</v>
      </c>
      <c r="B1166" s="37" t="s">
        <v>58</v>
      </c>
      <c r="C1166" s="37" t="s">
        <v>186</v>
      </c>
      <c r="D1166" s="37" t="s">
        <v>189</v>
      </c>
      <c r="E1166" s="37">
        <v>-0.34</v>
      </c>
      <c r="F1166" s="37">
        <v>1</v>
      </c>
      <c r="G1166" s="37">
        <v>46</v>
      </c>
      <c r="H1166" s="60">
        <f t="shared" si="92"/>
        <v>0</v>
      </c>
      <c r="I1166" s="60">
        <f t="shared" si="93"/>
        <v>0</v>
      </c>
      <c r="J1166" s="60">
        <f t="shared" si="94"/>
        <v>0</v>
      </c>
      <c r="K1166" s="1" t="str">
        <f t="shared" si="95"/>
        <v>IND</v>
      </c>
      <c r="L1166" s="2" t="str">
        <f t="shared" si="91"/>
        <v>02GNSB24FP</v>
      </c>
      <c r="M1166" s="40" t="str">
        <f>INDEX(CODE!A:B,MATCH(L1166,CODE!A:A,0),2)</f>
        <v>Separate - Small GS</v>
      </c>
    </row>
    <row r="1167" spans="1:13">
      <c r="A1167" s="36">
        <v>201707</v>
      </c>
      <c r="B1167" s="37" t="s">
        <v>58</v>
      </c>
      <c r="C1167" s="37" t="s">
        <v>186</v>
      </c>
      <c r="D1167" s="37" t="s">
        <v>190</v>
      </c>
      <c r="E1167" s="37">
        <v>-569.79999999999995</v>
      </c>
      <c r="F1167" s="37">
        <v>10</v>
      </c>
      <c r="G1167" s="37">
        <v>76280</v>
      </c>
      <c r="H1167" s="60">
        <f t="shared" si="92"/>
        <v>0</v>
      </c>
      <c r="I1167" s="60">
        <f t="shared" si="93"/>
        <v>0</v>
      </c>
      <c r="J1167" s="60">
        <f t="shared" si="94"/>
        <v>0</v>
      </c>
      <c r="K1167" s="1" t="str">
        <f t="shared" si="95"/>
        <v>IND</v>
      </c>
      <c r="L1167" s="2" t="str">
        <f t="shared" si="91"/>
        <v>02LGSB0036</v>
      </c>
      <c r="M1167" s="40" t="str">
        <f>INDEX(CODE!A:B,MATCH(L1167,CODE!A:A,0),2)</f>
        <v>Separate - Large GS</v>
      </c>
    </row>
    <row r="1168" spans="1:13">
      <c r="A1168" s="36">
        <v>201707</v>
      </c>
      <c r="B1168" s="37" t="s">
        <v>58</v>
      </c>
      <c r="C1168" s="37" t="s">
        <v>186</v>
      </c>
      <c r="D1168" s="37" t="s">
        <v>192</v>
      </c>
      <c r="E1168" s="37">
        <v>-16.649999999999999</v>
      </c>
      <c r="G1168" s="37">
        <v>2228</v>
      </c>
      <c r="H1168" s="60">
        <f t="shared" si="92"/>
        <v>0</v>
      </c>
      <c r="I1168" s="60">
        <f t="shared" si="93"/>
        <v>0</v>
      </c>
      <c r="J1168" s="60">
        <f t="shared" si="94"/>
        <v>0</v>
      </c>
      <c r="K1168" s="1" t="str">
        <f t="shared" si="95"/>
        <v>IND</v>
      </c>
      <c r="L1168" s="2" t="str">
        <f t="shared" si="91"/>
        <v>02OALTB15N</v>
      </c>
      <c r="M1168" s="40" t="str">
        <f>INDEX(CODE!A:B,MATCH(L1168,CODE!A:A,0),2)</f>
        <v>NOT USED</v>
      </c>
    </row>
    <row r="1169" spans="1:13">
      <c r="A1169" s="36">
        <v>201707</v>
      </c>
      <c r="B1169" s="37" t="s">
        <v>58</v>
      </c>
      <c r="C1169" s="37" t="s">
        <v>186</v>
      </c>
      <c r="D1169" s="37" t="s">
        <v>193</v>
      </c>
      <c r="E1169" s="37">
        <v>14.5</v>
      </c>
      <c r="F1169" s="37">
        <v>0</v>
      </c>
      <c r="G1169" s="37">
        <v>0</v>
      </c>
      <c r="H1169" s="60">
        <f t="shared" si="92"/>
        <v>0</v>
      </c>
      <c r="I1169" s="60">
        <f t="shared" si="93"/>
        <v>0</v>
      </c>
      <c r="J1169" s="60">
        <f t="shared" si="94"/>
        <v>0</v>
      </c>
      <c r="K1169" s="1" t="str">
        <f t="shared" si="95"/>
        <v>IND</v>
      </c>
      <c r="L1169" s="2" t="str">
        <f t="shared" si="91"/>
        <v>BPA BALANC</v>
      </c>
      <c r="M1169" s="40" t="str">
        <f>INDEX(CODE!A:B,MATCH(L1169,CODE!A:A,0),2)</f>
        <v>NOT USED</v>
      </c>
    </row>
    <row r="1170" spans="1:13">
      <c r="A1170" s="36">
        <v>201707</v>
      </c>
      <c r="B1170" s="37" t="s">
        <v>58</v>
      </c>
      <c r="C1170" s="37" t="s">
        <v>186</v>
      </c>
      <c r="D1170" s="37" t="s">
        <v>194</v>
      </c>
      <c r="F1170" s="37">
        <v>0</v>
      </c>
      <c r="H1170" s="60">
        <f t="shared" si="92"/>
        <v>0</v>
      </c>
      <c r="I1170" s="60">
        <f t="shared" si="93"/>
        <v>0</v>
      </c>
      <c r="J1170" s="60">
        <f t="shared" si="94"/>
        <v>0</v>
      </c>
      <c r="K1170" s="1" t="str">
        <f t="shared" si="95"/>
        <v>IND</v>
      </c>
      <c r="L1170" s="2" t="str">
        <f t="shared" si="91"/>
        <v>CUSTOMER C</v>
      </c>
      <c r="M1170" s="40" t="str">
        <f>INDEX(CODE!A:B,MATCH(L1170,CODE!A:A,0),2)</f>
        <v>NOT USED</v>
      </c>
    </row>
    <row r="1171" spans="1:13">
      <c r="A1171" s="36">
        <v>201707</v>
      </c>
      <c r="B1171" s="37" t="s">
        <v>58</v>
      </c>
      <c r="C1171" s="37" t="s">
        <v>195</v>
      </c>
      <c r="D1171" s="37" t="s">
        <v>36</v>
      </c>
      <c r="E1171" s="37">
        <v>7518.15</v>
      </c>
      <c r="F1171" s="37">
        <v>43</v>
      </c>
      <c r="G1171" s="37">
        <v>68210</v>
      </c>
      <c r="H1171" s="60">
        <f t="shared" si="92"/>
        <v>7518.15</v>
      </c>
      <c r="I1171" s="60">
        <f t="shared" si="93"/>
        <v>43</v>
      </c>
      <c r="J1171" s="60">
        <f t="shared" si="94"/>
        <v>68210</v>
      </c>
      <c r="K1171" s="1" t="str">
        <f t="shared" si="95"/>
        <v>IND</v>
      </c>
      <c r="L1171" s="2" t="str">
        <f t="shared" si="91"/>
        <v>02GNSB0024</v>
      </c>
      <c r="M1171" s="40" t="str">
        <f>INDEX(CODE!A:B,MATCH(L1171,CODE!A:A,0),2)</f>
        <v>Separate - Small GS</v>
      </c>
    </row>
    <row r="1172" spans="1:13">
      <c r="A1172" s="36">
        <v>201707</v>
      </c>
      <c r="B1172" s="37" t="s">
        <v>58</v>
      </c>
      <c r="C1172" s="37" t="s">
        <v>195</v>
      </c>
      <c r="D1172" s="37" t="s">
        <v>38</v>
      </c>
      <c r="E1172" s="37">
        <v>5.62</v>
      </c>
      <c r="F1172" s="37">
        <v>1</v>
      </c>
      <c r="G1172" s="37">
        <v>46</v>
      </c>
      <c r="H1172" s="60">
        <f t="shared" si="92"/>
        <v>5.62</v>
      </c>
      <c r="I1172" s="60">
        <f t="shared" si="93"/>
        <v>1</v>
      </c>
      <c r="J1172" s="60">
        <f t="shared" si="94"/>
        <v>46</v>
      </c>
      <c r="K1172" s="1" t="str">
        <f t="shared" si="95"/>
        <v>IND</v>
      </c>
      <c r="L1172" s="2" t="str">
        <f t="shared" si="91"/>
        <v>02GNSB24FP</v>
      </c>
      <c r="M1172" s="40" t="str">
        <f>INDEX(CODE!A:B,MATCH(L1172,CODE!A:A,0),2)</f>
        <v>Separate - Small GS</v>
      </c>
    </row>
    <row r="1173" spans="1:13">
      <c r="A1173" s="36">
        <v>201707</v>
      </c>
      <c r="B1173" s="37" t="s">
        <v>58</v>
      </c>
      <c r="C1173" s="37" t="s">
        <v>195</v>
      </c>
      <c r="D1173" s="37" t="s">
        <v>52</v>
      </c>
      <c r="E1173" s="37">
        <v>125034.71</v>
      </c>
      <c r="F1173" s="37">
        <v>329</v>
      </c>
      <c r="G1173" s="37">
        <v>1308898</v>
      </c>
      <c r="H1173" s="60">
        <f t="shared" si="92"/>
        <v>125034.71</v>
      </c>
      <c r="I1173" s="60">
        <f t="shared" si="93"/>
        <v>329</v>
      </c>
      <c r="J1173" s="60">
        <f t="shared" si="94"/>
        <v>1308898</v>
      </c>
      <c r="K1173" s="1" t="str">
        <f t="shared" si="95"/>
        <v>IND</v>
      </c>
      <c r="L1173" s="2" t="str">
        <f t="shared" si="91"/>
        <v>02GNSV0024</v>
      </c>
      <c r="M1173" s="40" t="str">
        <f>INDEX(CODE!A:B,MATCH(L1173,CODE!A:A,0),2)</f>
        <v>Separate - Small GS</v>
      </c>
    </row>
    <row r="1174" spans="1:13">
      <c r="A1174" s="36">
        <v>201707</v>
      </c>
      <c r="B1174" s="37" t="s">
        <v>58</v>
      </c>
      <c r="C1174" s="37" t="s">
        <v>195</v>
      </c>
      <c r="D1174" s="37" t="s">
        <v>53</v>
      </c>
      <c r="E1174" s="37">
        <v>724.49</v>
      </c>
      <c r="F1174" s="37">
        <v>4</v>
      </c>
      <c r="G1174" s="37">
        <v>2776</v>
      </c>
      <c r="H1174" s="60">
        <f t="shared" si="92"/>
        <v>724.49</v>
      </c>
      <c r="I1174" s="60">
        <f t="shared" si="93"/>
        <v>4</v>
      </c>
      <c r="J1174" s="60">
        <f t="shared" si="94"/>
        <v>2776</v>
      </c>
      <c r="K1174" s="1" t="str">
        <f t="shared" si="95"/>
        <v>IND</v>
      </c>
      <c r="L1174" s="2" t="str">
        <f t="shared" si="91"/>
        <v>02GNSV024F</v>
      </c>
      <c r="M1174" s="40" t="str">
        <f>INDEX(CODE!A:B,MATCH(L1174,CODE!A:A,0),2)</f>
        <v>Separate - Small GS</v>
      </c>
    </row>
    <row r="1175" spans="1:13">
      <c r="A1175" s="36">
        <v>201707</v>
      </c>
      <c r="B1175" s="37" t="s">
        <v>58</v>
      </c>
      <c r="C1175" s="37" t="s">
        <v>195</v>
      </c>
      <c r="D1175" s="37" t="s">
        <v>39</v>
      </c>
      <c r="E1175" s="37">
        <v>11478.84</v>
      </c>
      <c r="F1175" s="37">
        <v>10</v>
      </c>
      <c r="G1175" s="37">
        <v>76280</v>
      </c>
      <c r="H1175" s="60">
        <f t="shared" si="92"/>
        <v>11478.84</v>
      </c>
      <c r="I1175" s="60">
        <f t="shared" si="93"/>
        <v>10</v>
      </c>
      <c r="J1175" s="60">
        <f t="shared" si="94"/>
        <v>76280</v>
      </c>
      <c r="K1175" s="1" t="str">
        <f t="shared" si="95"/>
        <v>IND</v>
      </c>
      <c r="L1175" s="2" t="str">
        <f t="shared" si="91"/>
        <v>02LGSB0036</v>
      </c>
      <c r="M1175" s="40" t="str">
        <f>INDEX(CODE!A:B,MATCH(L1175,CODE!A:A,0),2)</f>
        <v>Separate - Large GS</v>
      </c>
    </row>
    <row r="1176" spans="1:13">
      <c r="A1176" s="36">
        <v>201707</v>
      </c>
      <c r="B1176" s="37" t="s">
        <v>58</v>
      </c>
      <c r="C1176" s="37" t="s">
        <v>195</v>
      </c>
      <c r="D1176" s="37" t="s">
        <v>54</v>
      </c>
      <c r="E1176" s="37">
        <v>630657.59</v>
      </c>
      <c r="F1176" s="37">
        <v>96</v>
      </c>
      <c r="G1176" s="37">
        <v>7424020</v>
      </c>
      <c r="H1176" s="60">
        <f t="shared" si="92"/>
        <v>630657.59</v>
      </c>
      <c r="I1176" s="60">
        <f t="shared" si="93"/>
        <v>96</v>
      </c>
      <c r="J1176" s="60">
        <f t="shared" si="94"/>
        <v>7424020</v>
      </c>
      <c r="K1176" s="1" t="str">
        <f t="shared" si="95"/>
        <v>IND</v>
      </c>
      <c r="L1176" s="2" t="str">
        <f t="shared" si="91"/>
        <v>02LGSV0036</v>
      </c>
      <c r="M1176" s="40" t="str">
        <f>INDEX(CODE!A:B,MATCH(L1176,CODE!A:A,0),2)</f>
        <v>Separate - Large GS</v>
      </c>
    </row>
    <row r="1177" spans="1:13">
      <c r="A1177" s="36">
        <v>201707</v>
      </c>
      <c r="B1177" s="37" t="s">
        <v>58</v>
      </c>
      <c r="C1177" s="37" t="s">
        <v>195</v>
      </c>
      <c r="D1177" s="37" t="s">
        <v>55</v>
      </c>
      <c r="E1177" s="37">
        <v>3603897.16</v>
      </c>
      <c r="F1177" s="37">
        <v>33</v>
      </c>
      <c r="G1177" s="37">
        <v>55619450</v>
      </c>
      <c r="H1177" s="60">
        <f t="shared" si="92"/>
        <v>3603897.16</v>
      </c>
      <c r="I1177" s="60">
        <f t="shared" si="93"/>
        <v>33</v>
      </c>
      <c r="J1177" s="60">
        <f t="shared" si="94"/>
        <v>55619450</v>
      </c>
      <c r="K1177" s="1" t="str">
        <f t="shared" si="95"/>
        <v>IND</v>
      </c>
      <c r="L1177" s="2" t="str">
        <f t="shared" si="91"/>
        <v>02LGSV048T</v>
      </c>
      <c r="M1177" s="40" t="str">
        <f>INDEX(CODE!A:B,MATCH(L1177,CODE!A:A,0),2)</f>
        <v>NOT USED</v>
      </c>
    </row>
    <row r="1178" spans="1:13">
      <c r="A1178" s="36">
        <v>201707</v>
      </c>
      <c r="B1178" s="37" t="s">
        <v>58</v>
      </c>
      <c r="C1178" s="37" t="s">
        <v>195</v>
      </c>
      <c r="D1178" s="37" t="s">
        <v>56</v>
      </c>
      <c r="E1178" s="37">
        <v>1116.75</v>
      </c>
      <c r="F1178" s="37">
        <v>38</v>
      </c>
      <c r="G1178" s="37">
        <v>8282</v>
      </c>
      <c r="H1178" s="60">
        <f t="shared" si="92"/>
        <v>1116.75</v>
      </c>
      <c r="I1178" s="60">
        <f t="shared" si="93"/>
        <v>38</v>
      </c>
      <c r="J1178" s="60">
        <f t="shared" si="94"/>
        <v>8282</v>
      </c>
      <c r="K1178" s="1" t="str">
        <f t="shared" si="95"/>
        <v>IND</v>
      </c>
      <c r="L1178" s="2" t="str">
        <f t="shared" si="91"/>
        <v>02OALT015N</v>
      </c>
      <c r="M1178" s="40" t="str">
        <f>INDEX(CODE!A:B,MATCH(L1178,CODE!A:A,0),2)</f>
        <v>NOT USED</v>
      </c>
    </row>
    <row r="1179" spans="1:13">
      <c r="A1179" s="36">
        <v>201707</v>
      </c>
      <c r="B1179" s="37" t="s">
        <v>58</v>
      </c>
      <c r="C1179" s="37" t="s">
        <v>195</v>
      </c>
      <c r="D1179" s="37" t="s">
        <v>43</v>
      </c>
      <c r="E1179" s="37">
        <v>342.06</v>
      </c>
      <c r="F1179" s="37">
        <v>14</v>
      </c>
      <c r="G1179" s="37">
        <v>2228</v>
      </c>
      <c r="H1179" s="60">
        <f t="shared" si="92"/>
        <v>342.06</v>
      </c>
      <c r="I1179" s="60">
        <f t="shared" si="93"/>
        <v>14</v>
      </c>
      <c r="J1179" s="60">
        <f t="shared" si="94"/>
        <v>2228</v>
      </c>
      <c r="K1179" s="1" t="str">
        <f t="shared" si="95"/>
        <v>IND</v>
      </c>
      <c r="L1179" s="2" t="str">
        <f t="shared" si="91"/>
        <v>02OALTB15N</v>
      </c>
      <c r="M1179" s="40" t="str">
        <f>INDEX(CODE!A:B,MATCH(L1179,CODE!A:A,0),2)</f>
        <v>NOT USED</v>
      </c>
    </row>
    <row r="1180" spans="1:13">
      <c r="A1180" s="36">
        <v>201707</v>
      </c>
      <c r="B1180" s="37" t="s">
        <v>58</v>
      </c>
      <c r="C1180" s="37" t="s">
        <v>195</v>
      </c>
      <c r="D1180" s="37" t="s">
        <v>59</v>
      </c>
      <c r="E1180" s="37">
        <v>23267.82</v>
      </c>
      <c r="F1180" s="37">
        <v>1</v>
      </c>
      <c r="G1180" s="37">
        <v>108000</v>
      </c>
      <c r="H1180" s="60">
        <f t="shared" si="92"/>
        <v>23267.82</v>
      </c>
      <c r="I1180" s="60">
        <f t="shared" si="93"/>
        <v>1</v>
      </c>
      <c r="J1180" s="60">
        <f t="shared" si="94"/>
        <v>108000</v>
      </c>
      <c r="K1180" s="1" t="str">
        <f t="shared" si="95"/>
        <v>IND</v>
      </c>
      <c r="L1180" s="2" t="str">
        <f t="shared" si="91"/>
        <v>02PRSV47TM</v>
      </c>
      <c r="M1180" s="40" t="str">
        <f>INDEX(CODE!A:B,MATCH(L1180,CODE!A:A,0),2)</f>
        <v>NOT USED</v>
      </c>
    </row>
    <row r="1181" spans="1:13">
      <c r="A1181" s="36">
        <v>201707</v>
      </c>
      <c r="B1181" s="37" t="s">
        <v>58</v>
      </c>
      <c r="C1181" s="37" t="s">
        <v>195</v>
      </c>
      <c r="D1181" s="37" t="s">
        <v>94</v>
      </c>
      <c r="E1181" s="37">
        <v>174780.16</v>
      </c>
      <c r="F1181" s="37">
        <v>0</v>
      </c>
      <c r="G1181" s="37">
        <v>0</v>
      </c>
      <c r="H1181" s="60">
        <f t="shared" si="92"/>
        <v>174780.16</v>
      </c>
      <c r="I1181" s="60">
        <f t="shared" si="93"/>
        <v>0</v>
      </c>
      <c r="J1181" s="60">
        <f t="shared" si="94"/>
        <v>0</v>
      </c>
      <c r="K1181" s="1" t="str">
        <f t="shared" si="95"/>
        <v>IND</v>
      </c>
      <c r="L1181" s="2" t="str">
        <f t="shared" si="91"/>
        <v>301370-DSM</v>
      </c>
      <c r="M1181" s="40" t="str">
        <f>INDEX(CODE!A:B,MATCH(L1181,CODE!A:A,0),2)</f>
        <v>NOT USED</v>
      </c>
    </row>
    <row r="1182" spans="1:13">
      <c r="A1182" s="36">
        <v>201707</v>
      </c>
      <c r="B1182" s="37" t="s">
        <v>58</v>
      </c>
      <c r="C1182" s="37" t="s">
        <v>195</v>
      </c>
      <c r="D1182" s="37" t="s">
        <v>76</v>
      </c>
      <c r="E1182" s="37">
        <v>3.9</v>
      </c>
      <c r="F1182" s="37">
        <v>2</v>
      </c>
      <c r="G1182" s="37">
        <v>0</v>
      </c>
      <c r="H1182" s="60">
        <f t="shared" si="92"/>
        <v>3.9</v>
      </c>
      <c r="I1182" s="60">
        <f t="shared" si="93"/>
        <v>2</v>
      </c>
      <c r="J1182" s="60">
        <f t="shared" si="94"/>
        <v>0</v>
      </c>
      <c r="K1182" s="1" t="str">
        <f t="shared" si="95"/>
        <v>IND</v>
      </c>
      <c r="L1182" s="2" t="str">
        <f t="shared" si="91"/>
        <v>301380-BLU</v>
      </c>
      <c r="M1182" s="40" t="str">
        <f>INDEX(CODE!A:B,MATCH(L1182,CODE!A:A,0),2)</f>
        <v>NOT USED</v>
      </c>
    </row>
    <row r="1183" spans="1:13">
      <c r="A1183" s="36">
        <v>201707</v>
      </c>
      <c r="B1183" s="37" t="s">
        <v>58</v>
      </c>
      <c r="C1183" s="37" t="s">
        <v>195</v>
      </c>
      <c r="D1183" s="37" t="s">
        <v>90</v>
      </c>
      <c r="F1183" s="37">
        <v>0</v>
      </c>
      <c r="H1183" s="60">
        <f t="shared" si="92"/>
        <v>0</v>
      </c>
      <c r="I1183" s="60">
        <f t="shared" si="93"/>
        <v>0</v>
      </c>
      <c r="J1183" s="60">
        <f t="shared" si="94"/>
        <v>0</v>
      </c>
      <c r="K1183" s="1" t="str">
        <f t="shared" si="95"/>
        <v>IND</v>
      </c>
      <c r="L1183" s="2" t="str">
        <f t="shared" si="91"/>
        <v>CUSTOMER C</v>
      </c>
      <c r="M1183" s="40" t="str">
        <f>INDEX(CODE!A:B,MATCH(L1183,CODE!A:A,0),2)</f>
        <v>NOT USED</v>
      </c>
    </row>
    <row r="1184" spans="1:13">
      <c r="A1184" s="36">
        <v>201707</v>
      </c>
      <c r="B1184" s="37" t="s">
        <v>58</v>
      </c>
      <c r="C1184" s="37" t="s">
        <v>195</v>
      </c>
      <c r="D1184" s="37" t="s">
        <v>92</v>
      </c>
      <c r="E1184" s="37">
        <v>-383488.45</v>
      </c>
      <c r="F1184" s="37">
        <v>0</v>
      </c>
      <c r="G1184" s="37">
        <v>0</v>
      </c>
      <c r="H1184" s="60">
        <f t="shared" si="92"/>
        <v>-383488.45</v>
      </c>
      <c r="I1184" s="60">
        <f t="shared" si="93"/>
        <v>0</v>
      </c>
      <c r="J1184" s="60">
        <f t="shared" si="94"/>
        <v>0</v>
      </c>
      <c r="K1184" s="1" t="str">
        <f t="shared" si="95"/>
        <v>IND</v>
      </c>
      <c r="L1184" s="2" t="str">
        <f t="shared" si="91"/>
        <v>REVENUE_AC</v>
      </c>
      <c r="M1184" s="40" t="str">
        <f>INDEX(CODE!A:B,MATCH(L1184,CODE!A:A,0),2)</f>
        <v>NOT USED</v>
      </c>
    </row>
    <row r="1185" spans="1:13">
      <c r="A1185" s="36">
        <v>201707</v>
      </c>
      <c r="B1185" s="37" t="s">
        <v>58</v>
      </c>
      <c r="C1185" s="37" t="s">
        <v>195</v>
      </c>
      <c r="D1185" s="37" t="s">
        <v>104</v>
      </c>
      <c r="E1185" s="37">
        <v>2488.4</v>
      </c>
      <c r="F1185" s="37">
        <v>0</v>
      </c>
      <c r="G1185" s="37">
        <v>0</v>
      </c>
      <c r="H1185" s="60">
        <f t="shared" si="92"/>
        <v>2488.4</v>
      </c>
      <c r="I1185" s="60">
        <f t="shared" si="93"/>
        <v>0</v>
      </c>
      <c r="J1185" s="60">
        <f t="shared" si="94"/>
        <v>0</v>
      </c>
      <c r="K1185" s="1" t="str">
        <f t="shared" si="95"/>
        <v>IND</v>
      </c>
      <c r="L1185" s="2" t="str">
        <f t="shared" si="91"/>
        <v>REVENUE AD</v>
      </c>
      <c r="M1185" s="40" t="str">
        <f>INDEX(CODE!A:B,MATCH(L1185,CODE!A:A,0),2)</f>
        <v>NOT USED</v>
      </c>
    </row>
    <row r="1186" spans="1:13">
      <c r="A1186" s="36">
        <v>201707</v>
      </c>
      <c r="B1186" s="37" t="s">
        <v>58</v>
      </c>
      <c r="C1186" s="37" t="s">
        <v>196</v>
      </c>
      <c r="D1186" s="37" t="s">
        <v>197</v>
      </c>
      <c r="E1186" s="37">
        <v>56000</v>
      </c>
      <c r="F1186" s="37">
        <v>0</v>
      </c>
      <c r="G1186" s="37">
        <v>1928000</v>
      </c>
      <c r="H1186" s="60">
        <f t="shared" si="92"/>
        <v>0</v>
      </c>
      <c r="I1186" s="60">
        <f t="shared" si="93"/>
        <v>0</v>
      </c>
      <c r="J1186" s="60">
        <f t="shared" si="94"/>
        <v>0</v>
      </c>
      <c r="K1186" s="1" t="str">
        <f t="shared" si="95"/>
        <v>IND</v>
      </c>
      <c r="L1186" s="2" t="str">
        <f t="shared" si="91"/>
        <v>UNBILLED R</v>
      </c>
      <c r="M1186" s="40" t="str">
        <f>INDEX(CODE!A:B,MATCH(L1186,CODE!A:A,0),2)</f>
        <v>NOT USED</v>
      </c>
    </row>
    <row r="1187" spans="1:13">
      <c r="A1187" s="36">
        <v>201707</v>
      </c>
      <c r="B1187" s="37" t="s">
        <v>60</v>
      </c>
      <c r="C1187" s="37" t="s">
        <v>186</v>
      </c>
      <c r="D1187" s="37" t="s">
        <v>61</v>
      </c>
      <c r="E1187" s="37">
        <v>-151828.89000000001</v>
      </c>
      <c r="F1187" s="37">
        <v>3084</v>
      </c>
      <c r="G1187" s="37">
        <v>20325172</v>
      </c>
      <c r="H1187" s="60">
        <f t="shared" si="92"/>
        <v>0</v>
      </c>
      <c r="I1187" s="60">
        <f t="shared" si="93"/>
        <v>0</v>
      </c>
      <c r="J1187" s="60">
        <f t="shared" si="94"/>
        <v>0</v>
      </c>
      <c r="K1187" s="1" t="str">
        <f t="shared" si="95"/>
        <v>IRG</v>
      </c>
      <c r="L1187" s="2" t="str">
        <f t="shared" si="91"/>
        <v>02APSV0040</v>
      </c>
      <c r="M1187" s="40" t="str">
        <f>INDEX(CODE!A:B,MATCH(L1187,CODE!A:A,0),2)</f>
        <v>Separate - APS</v>
      </c>
    </row>
    <row r="1188" spans="1:13">
      <c r="A1188" s="36">
        <v>201707</v>
      </c>
      <c r="B1188" s="37" t="s">
        <v>60</v>
      </c>
      <c r="C1188" s="37" t="s">
        <v>186</v>
      </c>
      <c r="D1188" s="37" t="s">
        <v>198</v>
      </c>
      <c r="E1188" s="37">
        <v>21506.560000000001</v>
      </c>
      <c r="G1188" s="37">
        <v>-2879060</v>
      </c>
      <c r="H1188" s="60">
        <f t="shared" si="92"/>
        <v>0</v>
      </c>
      <c r="I1188" s="60">
        <f t="shared" si="93"/>
        <v>0</v>
      </c>
      <c r="J1188" s="60">
        <f t="shared" si="94"/>
        <v>0</v>
      </c>
      <c r="K1188" s="1" t="str">
        <f t="shared" si="95"/>
        <v>IRG</v>
      </c>
      <c r="L1188" s="2" t="str">
        <f t="shared" si="91"/>
        <v>02BPADEBIT</v>
      </c>
      <c r="M1188" s="40" t="str">
        <f>INDEX(CODE!A:B,MATCH(L1188,CODE!A:A,0),2)</f>
        <v>NOT USED</v>
      </c>
    </row>
    <row r="1189" spans="1:13">
      <c r="A1189" s="36">
        <v>201707</v>
      </c>
      <c r="B1189" s="37" t="s">
        <v>60</v>
      </c>
      <c r="C1189" s="37" t="s">
        <v>186</v>
      </c>
      <c r="D1189" s="37" t="s">
        <v>199</v>
      </c>
      <c r="E1189" s="37">
        <v>-260.75</v>
      </c>
      <c r="F1189" s="37">
        <v>10</v>
      </c>
      <c r="G1189" s="37">
        <v>34907</v>
      </c>
      <c r="H1189" s="60">
        <f t="shared" si="92"/>
        <v>0</v>
      </c>
      <c r="I1189" s="60">
        <f t="shared" si="93"/>
        <v>0</v>
      </c>
      <c r="J1189" s="60">
        <f t="shared" si="94"/>
        <v>0</v>
      </c>
      <c r="K1189" s="1" t="str">
        <f t="shared" si="95"/>
        <v>IRG</v>
      </c>
      <c r="L1189" s="2" t="str">
        <f t="shared" si="91"/>
        <v>02NMT40135</v>
      </c>
      <c r="M1189" s="40" t="str">
        <f>INDEX(CODE!A:B,MATCH(L1189,CODE!A:A,0),2)</f>
        <v>Separate - APS</v>
      </c>
    </row>
    <row r="1190" spans="1:13">
      <c r="A1190" s="36">
        <v>201707</v>
      </c>
      <c r="B1190" s="37" t="s">
        <v>60</v>
      </c>
      <c r="C1190" s="37" t="s">
        <v>186</v>
      </c>
      <c r="D1190" s="37" t="s">
        <v>200</v>
      </c>
      <c r="F1190" s="37">
        <v>0</v>
      </c>
      <c r="H1190" s="60">
        <f t="shared" si="92"/>
        <v>0</v>
      </c>
      <c r="I1190" s="60">
        <f t="shared" si="93"/>
        <v>0</v>
      </c>
      <c r="J1190" s="60">
        <f t="shared" si="94"/>
        <v>0</v>
      </c>
      <c r="K1190" s="1" t="str">
        <f t="shared" si="95"/>
        <v>IRG</v>
      </c>
      <c r="L1190" s="2" t="str">
        <f t="shared" si="91"/>
        <v>CUSTOMER C</v>
      </c>
      <c r="M1190" s="40" t="str">
        <f>INDEX(CODE!A:B,MATCH(L1190,CODE!A:A,0),2)</f>
        <v>NOT USED</v>
      </c>
    </row>
    <row r="1191" spans="1:13">
      <c r="A1191" s="36">
        <v>201707</v>
      </c>
      <c r="B1191" s="37" t="s">
        <v>60</v>
      </c>
      <c r="C1191" s="37" t="s">
        <v>186</v>
      </c>
      <c r="D1191" s="37" t="s">
        <v>201</v>
      </c>
      <c r="E1191" s="37">
        <v>1749.81</v>
      </c>
      <c r="F1191" s="37">
        <v>0</v>
      </c>
      <c r="G1191" s="37">
        <v>0</v>
      </c>
      <c r="H1191" s="60">
        <f t="shared" si="92"/>
        <v>0</v>
      </c>
      <c r="I1191" s="60">
        <f t="shared" si="93"/>
        <v>0</v>
      </c>
      <c r="J1191" s="60">
        <f t="shared" si="94"/>
        <v>0</v>
      </c>
      <c r="K1191" s="1" t="str">
        <f t="shared" si="95"/>
        <v>IRG</v>
      </c>
      <c r="L1191" s="2" t="str">
        <f t="shared" si="91"/>
        <v>IRRIGATION</v>
      </c>
      <c r="M1191" s="40" t="str">
        <f>INDEX(CODE!A:B,MATCH(L1191,CODE!A:A,0),2)</f>
        <v>NOT USED</v>
      </c>
    </row>
    <row r="1192" spans="1:13">
      <c r="A1192" s="36">
        <v>201707</v>
      </c>
      <c r="B1192" s="37" t="s">
        <v>60</v>
      </c>
      <c r="C1192" s="37" t="s">
        <v>195</v>
      </c>
      <c r="D1192" s="37" t="s">
        <v>61</v>
      </c>
      <c r="E1192" s="37">
        <v>1506971.11</v>
      </c>
      <c r="F1192" s="37">
        <v>3084</v>
      </c>
      <c r="G1192" s="37">
        <v>20325172</v>
      </c>
      <c r="H1192" s="60">
        <f t="shared" si="92"/>
        <v>1506971.11</v>
      </c>
      <c r="I1192" s="60">
        <f t="shared" si="93"/>
        <v>3084</v>
      </c>
      <c r="J1192" s="60">
        <f t="shared" si="94"/>
        <v>20325172</v>
      </c>
      <c r="K1192" s="1" t="str">
        <f t="shared" si="95"/>
        <v>IRG</v>
      </c>
      <c r="L1192" s="2" t="str">
        <f t="shared" si="91"/>
        <v>02APSV0040</v>
      </c>
      <c r="M1192" s="40" t="str">
        <f>INDEX(CODE!A:B,MATCH(L1192,CODE!A:A,0),2)</f>
        <v>Separate - APS</v>
      </c>
    </row>
    <row r="1193" spans="1:13">
      <c r="A1193" s="36">
        <v>201707</v>
      </c>
      <c r="B1193" s="37" t="s">
        <v>60</v>
      </c>
      <c r="C1193" s="37" t="s">
        <v>195</v>
      </c>
      <c r="D1193" s="37" t="s">
        <v>62</v>
      </c>
      <c r="E1193" s="37">
        <v>713382.78</v>
      </c>
      <c r="F1193" s="37">
        <v>2090</v>
      </c>
      <c r="G1193" s="37">
        <v>9631978</v>
      </c>
      <c r="H1193" s="60">
        <f t="shared" si="92"/>
        <v>713382.78</v>
      </c>
      <c r="I1193" s="60">
        <f t="shared" si="93"/>
        <v>2090</v>
      </c>
      <c r="J1193" s="60">
        <f t="shared" si="94"/>
        <v>9631978</v>
      </c>
      <c r="K1193" s="1" t="str">
        <f t="shared" si="95"/>
        <v>IRG</v>
      </c>
      <c r="L1193" s="2" t="str">
        <f t="shared" si="91"/>
        <v>02APSV040X</v>
      </c>
      <c r="M1193" s="40" t="str">
        <f>INDEX(CODE!A:B,MATCH(L1193,CODE!A:A,0),2)</f>
        <v>Separate - APS</v>
      </c>
    </row>
    <row r="1194" spans="1:13">
      <c r="A1194" s="36">
        <v>201707</v>
      </c>
      <c r="B1194" s="37" t="s">
        <v>60</v>
      </c>
      <c r="C1194" s="37" t="s">
        <v>195</v>
      </c>
      <c r="D1194" s="37" t="s">
        <v>79</v>
      </c>
      <c r="E1194" s="37">
        <v>200.85</v>
      </c>
      <c r="G1194" s="37">
        <v>0</v>
      </c>
      <c r="H1194" s="60">
        <f t="shared" si="92"/>
        <v>200.85</v>
      </c>
      <c r="I1194" s="60">
        <f t="shared" si="93"/>
        <v>0</v>
      </c>
      <c r="J1194" s="60">
        <f t="shared" si="94"/>
        <v>0</v>
      </c>
      <c r="K1194" s="1" t="str">
        <f t="shared" si="95"/>
        <v>IRG</v>
      </c>
      <c r="L1194" s="2" t="str">
        <f t="shared" si="91"/>
        <v>02LNX00102</v>
      </c>
      <c r="M1194" s="40" t="str">
        <f>INDEX(CODE!A:B,MATCH(L1194,CODE!A:A,0),2)</f>
        <v>NOT USED</v>
      </c>
    </row>
    <row r="1195" spans="1:13">
      <c r="A1195" s="36">
        <v>201707</v>
      </c>
      <c r="B1195" s="37" t="s">
        <v>60</v>
      </c>
      <c r="C1195" s="37" t="s">
        <v>195</v>
      </c>
      <c r="D1195" s="37" t="s">
        <v>81</v>
      </c>
      <c r="E1195" s="37">
        <v>11.95</v>
      </c>
      <c r="G1195" s="37">
        <v>0</v>
      </c>
      <c r="H1195" s="60">
        <f t="shared" si="92"/>
        <v>11.95</v>
      </c>
      <c r="I1195" s="60">
        <f t="shared" si="93"/>
        <v>0</v>
      </c>
      <c r="J1195" s="60">
        <f t="shared" si="94"/>
        <v>0</v>
      </c>
      <c r="K1195" s="1" t="str">
        <f t="shared" si="95"/>
        <v>IRG</v>
      </c>
      <c r="L1195" s="2" t="str">
        <f t="shared" si="91"/>
        <v>02LNX00105</v>
      </c>
      <c r="M1195" s="40" t="str">
        <f>INDEX(CODE!A:B,MATCH(L1195,CODE!A:A,0),2)</f>
        <v>NOT USED</v>
      </c>
    </row>
    <row r="1196" spans="1:13">
      <c r="A1196" s="36">
        <v>201707</v>
      </c>
      <c r="B1196" s="37" t="s">
        <v>60</v>
      </c>
      <c r="C1196" s="37" t="s">
        <v>195</v>
      </c>
      <c r="D1196" s="37" t="s">
        <v>82</v>
      </c>
      <c r="E1196" s="37">
        <v>326.56</v>
      </c>
      <c r="G1196" s="37">
        <v>0</v>
      </c>
      <c r="H1196" s="60">
        <f t="shared" si="92"/>
        <v>326.56</v>
      </c>
      <c r="I1196" s="60">
        <f t="shared" si="93"/>
        <v>0</v>
      </c>
      <c r="J1196" s="60">
        <f t="shared" si="94"/>
        <v>0</v>
      </c>
      <c r="K1196" s="1" t="str">
        <f t="shared" si="95"/>
        <v>IRG</v>
      </c>
      <c r="L1196" s="2" t="str">
        <f t="shared" si="91"/>
        <v>02LNX00109</v>
      </c>
      <c r="M1196" s="40" t="str">
        <f>INDEX(CODE!A:B,MATCH(L1196,CODE!A:A,0),2)</f>
        <v>NOT USED</v>
      </c>
    </row>
    <row r="1197" spans="1:13">
      <c r="A1197" s="36">
        <v>201707</v>
      </c>
      <c r="B1197" s="37" t="s">
        <v>60</v>
      </c>
      <c r="C1197" s="37" t="s">
        <v>195</v>
      </c>
      <c r="D1197" s="37" t="s">
        <v>83</v>
      </c>
      <c r="E1197" s="37">
        <v>2559.12</v>
      </c>
      <c r="G1197" s="37">
        <v>0</v>
      </c>
      <c r="H1197" s="60">
        <f t="shared" si="92"/>
        <v>2559.12</v>
      </c>
      <c r="I1197" s="60">
        <f t="shared" si="93"/>
        <v>0</v>
      </c>
      <c r="J1197" s="60">
        <f t="shared" si="94"/>
        <v>0</v>
      </c>
      <c r="K1197" s="1" t="str">
        <f t="shared" si="95"/>
        <v>IRG</v>
      </c>
      <c r="L1197" s="2" t="str">
        <f t="shared" si="91"/>
        <v>02LNX00110</v>
      </c>
      <c r="M1197" s="40" t="str">
        <f>INDEX(CODE!A:B,MATCH(L1197,CODE!A:A,0),2)</f>
        <v>NOT USED</v>
      </c>
    </row>
    <row r="1198" spans="1:13">
      <c r="A1198" s="36">
        <v>201707</v>
      </c>
      <c r="B1198" s="37" t="s">
        <v>60</v>
      </c>
      <c r="C1198" s="37" t="s">
        <v>195</v>
      </c>
      <c r="D1198" s="37" t="s">
        <v>87</v>
      </c>
      <c r="E1198" s="37">
        <v>13.03</v>
      </c>
      <c r="G1198" s="37">
        <v>0</v>
      </c>
      <c r="H1198" s="60">
        <f t="shared" si="92"/>
        <v>13.03</v>
      </c>
      <c r="I1198" s="60">
        <f t="shared" si="93"/>
        <v>0</v>
      </c>
      <c r="J1198" s="60">
        <f t="shared" si="94"/>
        <v>0</v>
      </c>
      <c r="K1198" s="1" t="str">
        <f t="shared" si="95"/>
        <v>IRG</v>
      </c>
      <c r="L1198" s="2" t="str">
        <f t="shared" si="91"/>
        <v>02LNX00311</v>
      </c>
      <c r="M1198" s="40" t="str">
        <f>INDEX(CODE!A:B,MATCH(L1198,CODE!A:A,0),2)</f>
        <v>NOT USED</v>
      </c>
    </row>
    <row r="1199" spans="1:13">
      <c r="A1199" s="36">
        <v>201707</v>
      </c>
      <c r="B1199" s="37" t="s">
        <v>60</v>
      </c>
      <c r="C1199" s="37" t="s">
        <v>195</v>
      </c>
      <c r="D1199" s="37" t="s">
        <v>88</v>
      </c>
      <c r="E1199" s="37">
        <v>1056.08</v>
      </c>
      <c r="G1199" s="37">
        <v>0</v>
      </c>
      <c r="H1199" s="60">
        <f t="shared" si="92"/>
        <v>1056.08</v>
      </c>
      <c r="I1199" s="60">
        <f t="shared" si="93"/>
        <v>0</v>
      </c>
      <c r="J1199" s="60">
        <f t="shared" si="94"/>
        <v>0</v>
      </c>
      <c r="K1199" s="1" t="str">
        <f t="shared" si="95"/>
        <v>IRG</v>
      </c>
      <c r="L1199" s="2" t="str">
        <f t="shared" si="91"/>
        <v>02LNX00312</v>
      </c>
      <c r="M1199" s="40" t="str">
        <f>INDEX(CODE!A:B,MATCH(L1199,CODE!A:A,0),2)</f>
        <v>NOT USED</v>
      </c>
    </row>
    <row r="1200" spans="1:13">
      <c r="A1200" s="36">
        <v>201707</v>
      </c>
      <c r="B1200" s="37" t="s">
        <v>60</v>
      </c>
      <c r="C1200" s="37" t="s">
        <v>195</v>
      </c>
      <c r="D1200" s="37" t="s">
        <v>45</v>
      </c>
      <c r="E1200" s="37">
        <v>2585.73</v>
      </c>
      <c r="F1200" s="37">
        <v>10</v>
      </c>
      <c r="G1200" s="37">
        <v>34907</v>
      </c>
      <c r="H1200" s="60">
        <f t="shared" si="92"/>
        <v>2585.73</v>
      </c>
      <c r="I1200" s="60">
        <f t="shared" si="93"/>
        <v>10</v>
      </c>
      <c r="J1200" s="60">
        <f t="shared" si="94"/>
        <v>34907</v>
      </c>
      <c r="K1200" s="1" t="str">
        <f t="shared" si="95"/>
        <v>IRG</v>
      </c>
      <c r="L1200" s="2" t="str">
        <f t="shared" si="91"/>
        <v>02NMT40135</v>
      </c>
      <c r="M1200" s="40" t="str">
        <f>INDEX(CODE!A:B,MATCH(L1200,CODE!A:A,0),2)</f>
        <v>Separate - APS</v>
      </c>
    </row>
    <row r="1201" spans="1:13">
      <c r="A1201" s="36">
        <v>201707</v>
      </c>
      <c r="B1201" s="37" t="s">
        <v>60</v>
      </c>
      <c r="C1201" s="37" t="s">
        <v>195</v>
      </c>
      <c r="D1201" s="37" t="s">
        <v>73</v>
      </c>
      <c r="F1201" s="37">
        <v>1</v>
      </c>
      <c r="H1201" s="60">
        <f t="shared" si="92"/>
        <v>0</v>
      </c>
      <c r="I1201" s="60">
        <f t="shared" si="93"/>
        <v>1</v>
      </c>
      <c r="J1201" s="60">
        <f t="shared" si="94"/>
        <v>0</v>
      </c>
      <c r="K1201" s="1" t="str">
        <f t="shared" si="95"/>
        <v>IRG</v>
      </c>
      <c r="L1201" s="2" t="str">
        <f t="shared" si="91"/>
        <v>02NMX40135</v>
      </c>
      <c r="M1201" s="40" t="str">
        <f>INDEX(CODE!A:B,MATCH(L1201,CODE!A:A,0),2)</f>
        <v>Separate - APS</v>
      </c>
    </row>
    <row r="1202" spans="1:13">
      <c r="A1202" s="36">
        <v>201707</v>
      </c>
      <c r="B1202" s="37" t="s">
        <v>60</v>
      </c>
      <c r="C1202" s="37" t="s">
        <v>195</v>
      </c>
      <c r="D1202" s="37" t="s">
        <v>95</v>
      </c>
      <c r="E1202" s="37">
        <v>532000</v>
      </c>
      <c r="F1202" s="37">
        <v>0</v>
      </c>
      <c r="G1202" s="37">
        <v>0</v>
      </c>
      <c r="H1202" s="60">
        <f t="shared" si="92"/>
        <v>532000</v>
      </c>
      <c r="I1202" s="60">
        <f t="shared" si="93"/>
        <v>0</v>
      </c>
      <c r="J1202" s="60">
        <f t="shared" si="94"/>
        <v>0</v>
      </c>
      <c r="K1202" s="1" t="str">
        <f t="shared" si="95"/>
        <v>IRG</v>
      </c>
      <c r="L1202" s="2" t="str">
        <f t="shared" si="91"/>
        <v>301461-IRR</v>
      </c>
      <c r="M1202" s="40" t="str">
        <f>INDEX(CODE!A:B,MATCH(L1202,CODE!A:A,0),2)</f>
        <v>NOT USED</v>
      </c>
    </row>
    <row r="1203" spans="1:13">
      <c r="A1203" s="36">
        <v>201707</v>
      </c>
      <c r="B1203" s="37" t="s">
        <v>60</v>
      </c>
      <c r="C1203" s="37" t="s">
        <v>195</v>
      </c>
      <c r="D1203" s="37" t="s">
        <v>96</v>
      </c>
      <c r="E1203" s="37">
        <v>65213.07</v>
      </c>
      <c r="F1203" s="37">
        <v>0</v>
      </c>
      <c r="G1203" s="37">
        <v>0</v>
      </c>
      <c r="H1203" s="60">
        <f t="shared" si="92"/>
        <v>65213.07</v>
      </c>
      <c r="I1203" s="60">
        <f t="shared" si="93"/>
        <v>0</v>
      </c>
      <c r="J1203" s="60">
        <f t="shared" si="94"/>
        <v>0</v>
      </c>
      <c r="K1203" s="1" t="str">
        <f t="shared" si="95"/>
        <v>IRG</v>
      </c>
      <c r="L1203" s="2" t="str">
        <f t="shared" si="91"/>
        <v>301470-DSM</v>
      </c>
      <c r="M1203" s="40" t="str">
        <f>INDEX(CODE!A:B,MATCH(L1203,CODE!A:A,0),2)</f>
        <v>NOT USED</v>
      </c>
    </row>
    <row r="1204" spans="1:13">
      <c r="A1204" s="36">
        <v>201707</v>
      </c>
      <c r="B1204" s="37" t="s">
        <v>60</v>
      </c>
      <c r="C1204" s="37" t="s">
        <v>195</v>
      </c>
      <c r="D1204" s="37" t="s">
        <v>46</v>
      </c>
      <c r="E1204" s="37">
        <v>29.25</v>
      </c>
      <c r="F1204" s="37">
        <v>0</v>
      </c>
      <c r="G1204" s="37">
        <v>0</v>
      </c>
      <c r="H1204" s="60">
        <f t="shared" si="92"/>
        <v>29.25</v>
      </c>
      <c r="I1204" s="60">
        <f t="shared" si="93"/>
        <v>0</v>
      </c>
      <c r="J1204" s="60">
        <f t="shared" si="94"/>
        <v>0</v>
      </c>
      <c r="K1204" s="1" t="str">
        <f t="shared" si="95"/>
        <v>IRG</v>
      </c>
      <c r="L1204" s="2" t="str">
        <f t="shared" si="91"/>
        <v>301480-BLU</v>
      </c>
      <c r="M1204" s="40" t="str">
        <f>INDEX(CODE!A:B,MATCH(L1204,CODE!A:A,0),2)</f>
        <v>NOT USED</v>
      </c>
    </row>
    <row r="1205" spans="1:13">
      <c r="A1205" s="36">
        <v>201707</v>
      </c>
      <c r="B1205" s="37" t="s">
        <v>60</v>
      </c>
      <c r="C1205" s="37" t="s">
        <v>195</v>
      </c>
      <c r="D1205" s="37" t="s">
        <v>97</v>
      </c>
      <c r="F1205" s="37">
        <v>0</v>
      </c>
      <c r="H1205" s="60">
        <f t="shared" si="92"/>
        <v>0</v>
      </c>
      <c r="I1205" s="60">
        <f t="shared" si="93"/>
        <v>0</v>
      </c>
      <c r="J1205" s="60">
        <f t="shared" si="94"/>
        <v>0</v>
      </c>
      <c r="K1205" s="1" t="str">
        <f t="shared" si="95"/>
        <v>IRG</v>
      </c>
      <c r="L1205" s="2" t="str">
        <f t="shared" si="91"/>
        <v>CUSTOMER C</v>
      </c>
      <c r="M1205" s="40" t="str">
        <f>INDEX(CODE!A:B,MATCH(L1205,CODE!A:A,0),2)</f>
        <v>NOT USED</v>
      </c>
    </row>
    <row r="1206" spans="1:13">
      <c r="A1206" s="36">
        <v>201707</v>
      </c>
      <c r="B1206" s="37" t="s">
        <v>60</v>
      </c>
      <c r="C1206" s="37" t="s">
        <v>195</v>
      </c>
      <c r="D1206" s="37" t="s">
        <v>92</v>
      </c>
      <c r="E1206" s="37">
        <v>-131551.72</v>
      </c>
      <c r="F1206" s="37">
        <v>0</v>
      </c>
      <c r="G1206" s="37">
        <v>0</v>
      </c>
      <c r="H1206" s="60">
        <f t="shared" si="92"/>
        <v>-131551.72</v>
      </c>
      <c r="I1206" s="60">
        <f t="shared" si="93"/>
        <v>0</v>
      </c>
      <c r="J1206" s="60">
        <f t="shared" si="94"/>
        <v>0</v>
      </c>
      <c r="K1206" s="1" t="str">
        <f t="shared" si="95"/>
        <v>IRG</v>
      </c>
      <c r="L1206" s="2" t="str">
        <f t="shared" si="91"/>
        <v>REVENUE_AC</v>
      </c>
      <c r="M1206" s="40" t="str">
        <f>INDEX(CODE!A:B,MATCH(L1206,CODE!A:A,0),2)</f>
        <v>NOT USED</v>
      </c>
    </row>
    <row r="1207" spans="1:13">
      <c r="A1207" s="36">
        <v>201707</v>
      </c>
      <c r="B1207" s="37" t="s">
        <v>60</v>
      </c>
      <c r="C1207" s="37" t="s">
        <v>195</v>
      </c>
      <c r="D1207" s="37" t="s">
        <v>104</v>
      </c>
      <c r="E1207" s="37">
        <v>467.36</v>
      </c>
      <c r="F1207" s="37">
        <v>0</v>
      </c>
      <c r="G1207" s="37">
        <v>0</v>
      </c>
      <c r="H1207" s="60">
        <f t="shared" si="92"/>
        <v>467.36</v>
      </c>
      <c r="I1207" s="60">
        <f t="shared" si="93"/>
        <v>0</v>
      </c>
      <c r="J1207" s="60">
        <f t="shared" si="94"/>
        <v>0</v>
      </c>
      <c r="K1207" s="1" t="str">
        <f t="shared" si="95"/>
        <v>IRG</v>
      </c>
      <c r="L1207" s="2" t="str">
        <f t="shared" si="91"/>
        <v>REVENUE AD</v>
      </c>
      <c r="M1207" s="40" t="str">
        <f>INDEX(CODE!A:B,MATCH(L1207,CODE!A:A,0),2)</f>
        <v>NOT USED</v>
      </c>
    </row>
    <row r="1208" spans="1:13">
      <c r="A1208" s="36">
        <v>201707</v>
      </c>
      <c r="B1208" s="37" t="s">
        <v>60</v>
      </c>
      <c r="C1208" s="37" t="s">
        <v>196</v>
      </c>
      <c r="D1208" s="37" t="s">
        <v>202</v>
      </c>
      <c r="E1208" s="37">
        <v>699000</v>
      </c>
      <c r="F1208" s="37">
        <v>0</v>
      </c>
      <c r="G1208" s="37">
        <v>9541000</v>
      </c>
      <c r="H1208" s="60">
        <f t="shared" si="92"/>
        <v>0</v>
      </c>
      <c r="I1208" s="60">
        <f t="shared" si="93"/>
        <v>0</v>
      </c>
      <c r="J1208" s="60">
        <f t="shared" si="94"/>
        <v>0</v>
      </c>
      <c r="K1208" s="1" t="str">
        <f t="shared" si="95"/>
        <v>IRG</v>
      </c>
      <c r="L1208" s="2" t="str">
        <f t="shared" si="91"/>
        <v>IRRIGATION</v>
      </c>
      <c r="M1208" s="40" t="str">
        <f>INDEX(CODE!A:B,MATCH(L1208,CODE!A:A,0),2)</f>
        <v>NOT USED</v>
      </c>
    </row>
    <row r="1209" spans="1:13">
      <c r="A1209" s="36">
        <v>201707</v>
      </c>
      <c r="B1209" s="37" t="s">
        <v>63</v>
      </c>
      <c r="C1209" s="37" t="s">
        <v>195</v>
      </c>
      <c r="D1209" s="37" t="s">
        <v>98</v>
      </c>
      <c r="E1209" s="37">
        <v>7.57</v>
      </c>
      <c r="G1209" s="37">
        <v>0</v>
      </c>
      <c r="H1209" s="60">
        <f t="shared" si="92"/>
        <v>7.57</v>
      </c>
      <c r="I1209" s="60">
        <f t="shared" si="93"/>
        <v>0</v>
      </c>
      <c r="J1209" s="60">
        <f t="shared" si="94"/>
        <v>0</v>
      </c>
      <c r="K1209" s="1" t="str">
        <f t="shared" si="95"/>
        <v>PUB</v>
      </c>
      <c r="L1209" s="2" t="str">
        <f t="shared" si="91"/>
        <v>02CFR00012</v>
      </c>
      <c r="M1209" s="40" t="str">
        <f>INDEX(CODE!A:B,MATCH(L1209,CODE!A:A,0),2)</f>
        <v>NOT USED</v>
      </c>
    </row>
    <row r="1210" spans="1:13">
      <c r="A1210" s="36">
        <v>201707</v>
      </c>
      <c r="B1210" s="37" t="s">
        <v>63</v>
      </c>
      <c r="C1210" s="37" t="s">
        <v>195</v>
      </c>
      <c r="D1210" s="37" t="s">
        <v>64</v>
      </c>
      <c r="E1210" s="37">
        <v>2615.3200000000002</v>
      </c>
      <c r="F1210" s="37">
        <v>14</v>
      </c>
      <c r="G1210" s="37">
        <v>12554</v>
      </c>
      <c r="H1210" s="60">
        <f t="shared" si="92"/>
        <v>2615.3200000000002</v>
      </c>
      <c r="I1210" s="60">
        <f t="shared" si="93"/>
        <v>14</v>
      </c>
      <c r="J1210" s="60">
        <f t="shared" si="94"/>
        <v>12554</v>
      </c>
      <c r="K1210" s="1" t="str">
        <f t="shared" si="95"/>
        <v>PUB</v>
      </c>
      <c r="L1210" s="2" t="str">
        <f t="shared" si="91"/>
        <v>02COSL0052</v>
      </c>
      <c r="M1210" s="40" t="str">
        <f>INDEX(CODE!A:B,MATCH(L1210,CODE!A:A,0),2)</f>
        <v>NOT USED</v>
      </c>
    </row>
    <row r="1211" spans="1:13">
      <c r="A1211" s="36">
        <v>201707</v>
      </c>
      <c r="B1211" s="37" t="s">
        <v>63</v>
      </c>
      <c r="C1211" s="37" t="s">
        <v>195</v>
      </c>
      <c r="D1211" s="37" t="s">
        <v>65</v>
      </c>
      <c r="E1211" s="37">
        <v>20945.93</v>
      </c>
      <c r="F1211" s="37">
        <v>115</v>
      </c>
      <c r="G1211" s="37">
        <v>282257</v>
      </c>
      <c r="H1211" s="60">
        <f t="shared" si="92"/>
        <v>20945.93</v>
      </c>
      <c r="I1211" s="60">
        <f t="shared" si="93"/>
        <v>115</v>
      </c>
      <c r="J1211" s="60">
        <f t="shared" si="94"/>
        <v>282257</v>
      </c>
      <c r="K1211" s="1" t="str">
        <f t="shared" si="95"/>
        <v>PUB</v>
      </c>
      <c r="L1211" s="2" t="str">
        <f t="shared" si="91"/>
        <v>02CUSL053F</v>
      </c>
      <c r="M1211" s="40" t="str">
        <f>INDEX(CODE!A:B,MATCH(L1211,CODE!A:A,0),2)</f>
        <v>NOT USED</v>
      </c>
    </row>
    <row r="1212" spans="1:13">
      <c r="A1212" s="36">
        <v>201707</v>
      </c>
      <c r="B1212" s="37" t="s">
        <v>63</v>
      </c>
      <c r="C1212" s="37" t="s">
        <v>195</v>
      </c>
      <c r="D1212" s="37" t="s">
        <v>66</v>
      </c>
      <c r="E1212" s="37">
        <v>4342.04</v>
      </c>
      <c r="F1212" s="37">
        <v>105</v>
      </c>
      <c r="G1212" s="37">
        <v>58987</v>
      </c>
      <c r="H1212" s="60">
        <f t="shared" si="92"/>
        <v>4342.04</v>
      </c>
      <c r="I1212" s="60">
        <f t="shared" si="93"/>
        <v>105</v>
      </c>
      <c r="J1212" s="60">
        <f t="shared" si="94"/>
        <v>58987</v>
      </c>
      <c r="K1212" s="1" t="str">
        <f t="shared" si="95"/>
        <v>PUB</v>
      </c>
      <c r="L1212" s="2" t="str">
        <f t="shared" si="91"/>
        <v>02CUSL053M</v>
      </c>
      <c r="M1212" s="40" t="str">
        <f>INDEX(CODE!A:B,MATCH(L1212,CODE!A:A,0),2)</f>
        <v>NOT USED</v>
      </c>
    </row>
    <row r="1213" spans="1:13">
      <c r="A1213" s="36">
        <v>201707</v>
      </c>
      <c r="B1213" s="37" t="s">
        <v>63</v>
      </c>
      <c r="C1213" s="37" t="s">
        <v>195</v>
      </c>
      <c r="D1213" s="37" t="s">
        <v>67</v>
      </c>
      <c r="E1213" s="37">
        <v>17788.349999999999</v>
      </c>
      <c r="F1213" s="37">
        <v>40</v>
      </c>
      <c r="G1213" s="37">
        <v>136814</v>
      </c>
      <c r="H1213" s="60">
        <f t="shared" si="92"/>
        <v>17788.349999999999</v>
      </c>
      <c r="I1213" s="60">
        <f t="shared" si="93"/>
        <v>40</v>
      </c>
      <c r="J1213" s="60">
        <f t="shared" si="94"/>
        <v>136814</v>
      </c>
      <c r="K1213" s="1" t="str">
        <f t="shared" si="95"/>
        <v>PUB</v>
      </c>
      <c r="L1213" s="2" t="str">
        <f t="shared" si="91"/>
        <v>02MVSL0057</v>
      </c>
      <c r="M1213" s="40" t="str">
        <f>INDEX(CODE!A:B,MATCH(L1213,CODE!A:A,0),2)</f>
        <v>NOT USED</v>
      </c>
    </row>
    <row r="1214" spans="1:13">
      <c r="A1214" s="36">
        <v>201707</v>
      </c>
      <c r="B1214" s="37" t="s">
        <v>63</v>
      </c>
      <c r="C1214" s="37" t="s">
        <v>195</v>
      </c>
      <c r="D1214" s="37" t="s">
        <v>47</v>
      </c>
      <c r="E1214" s="37">
        <v>75841.649999999994</v>
      </c>
      <c r="F1214" s="37">
        <v>195</v>
      </c>
      <c r="G1214" s="37">
        <v>364820</v>
      </c>
      <c r="H1214" s="60">
        <f t="shared" si="92"/>
        <v>75841.649999999994</v>
      </c>
      <c r="I1214" s="60">
        <f t="shared" si="93"/>
        <v>195</v>
      </c>
      <c r="J1214" s="60">
        <f t="shared" si="94"/>
        <v>364820</v>
      </c>
      <c r="K1214" s="1" t="str">
        <f t="shared" si="95"/>
        <v>PUB</v>
      </c>
      <c r="L1214" s="2" t="str">
        <f t="shared" si="91"/>
        <v>02SLCO0051</v>
      </c>
      <c r="M1214" s="40" t="str">
        <f>INDEX(CODE!A:B,MATCH(L1214,CODE!A:A,0),2)</f>
        <v>NOT USED</v>
      </c>
    </row>
    <row r="1215" spans="1:13">
      <c r="A1215" s="36">
        <v>201707</v>
      </c>
      <c r="B1215" s="37" t="s">
        <v>63</v>
      </c>
      <c r="C1215" s="37" t="s">
        <v>195</v>
      </c>
      <c r="D1215" s="37" t="s">
        <v>99</v>
      </c>
      <c r="E1215" s="37">
        <v>2682.86</v>
      </c>
      <c r="F1215" s="37">
        <v>0</v>
      </c>
      <c r="G1215" s="37">
        <v>0</v>
      </c>
      <c r="H1215" s="60">
        <f t="shared" si="92"/>
        <v>2682.86</v>
      </c>
      <c r="I1215" s="60">
        <f t="shared" si="93"/>
        <v>0</v>
      </c>
      <c r="J1215" s="60">
        <f t="shared" si="94"/>
        <v>0</v>
      </c>
      <c r="K1215" s="1" t="str">
        <f t="shared" si="95"/>
        <v>PUB</v>
      </c>
      <c r="L1215" s="2" t="str">
        <f t="shared" si="91"/>
        <v>301670-DSM</v>
      </c>
      <c r="M1215" s="40" t="str">
        <f>INDEX(CODE!A:B,MATCH(L1215,CODE!A:A,0),2)</f>
        <v>NOT USED</v>
      </c>
    </row>
    <row r="1216" spans="1:13">
      <c r="A1216" s="36">
        <v>201707</v>
      </c>
      <c r="B1216" s="37" t="s">
        <v>63</v>
      </c>
      <c r="C1216" s="37" t="s">
        <v>195</v>
      </c>
      <c r="D1216" s="37" t="s">
        <v>90</v>
      </c>
      <c r="F1216" s="37">
        <v>0</v>
      </c>
      <c r="H1216" s="60">
        <f t="shared" si="92"/>
        <v>0</v>
      </c>
      <c r="I1216" s="60">
        <f t="shared" si="93"/>
        <v>0</v>
      </c>
      <c r="J1216" s="60">
        <f t="shared" si="94"/>
        <v>0</v>
      </c>
      <c r="K1216" s="1" t="str">
        <f t="shared" si="95"/>
        <v>PUB</v>
      </c>
      <c r="L1216" s="2" t="str">
        <f t="shared" si="91"/>
        <v>CUSTOMER C</v>
      </c>
      <c r="M1216" s="40" t="str">
        <f>INDEX(CODE!A:B,MATCH(L1216,CODE!A:A,0),2)</f>
        <v>NOT USED</v>
      </c>
    </row>
    <row r="1217" spans="1:13">
      <c r="A1217" s="36">
        <v>201707</v>
      </c>
      <c r="B1217" s="37" t="s">
        <v>63</v>
      </c>
      <c r="C1217" s="37" t="s">
        <v>195</v>
      </c>
      <c r="D1217" s="37" t="s">
        <v>92</v>
      </c>
      <c r="E1217" s="37">
        <v>-6418.7</v>
      </c>
      <c r="F1217" s="37">
        <v>0</v>
      </c>
      <c r="G1217" s="37">
        <v>0</v>
      </c>
      <c r="H1217" s="60">
        <f t="shared" si="92"/>
        <v>-6418.7</v>
      </c>
      <c r="I1217" s="60">
        <f t="shared" si="93"/>
        <v>0</v>
      </c>
      <c r="J1217" s="60">
        <f t="shared" si="94"/>
        <v>0</v>
      </c>
      <c r="K1217" s="1" t="str">
        <f t="shared" si="95"/>
        <v>PUB</v>
      </c>
      <c r="L1217" s="2" t="str">
        <f t="shared" si="91"/>
        <v>REVENUE_AC</v>
      </c>
      <c r="M1217" s="40" t="str">
        <f>INDEX(CODE!A:B,MATCH(L1217,CODE!A:A,0),2)</f>
        <v>NOT USED</v>
      </c>
    </row>
    <row r="1218" spans="1:13">
      <c r="A1218" s="36">
        <v>201707</v>
      </c>
      <c r="B1218" s="37" t="s">
        <v>63</v>
      </c>
      <c r="C1218" s="37" t="s">
        <v>196</v>
      </c>
      <c r="D1218" s="37" t="s">
        <v>197</v>
      </c>
      <c r="E1218" s="37">
        <v>1000</v>
      </c>
      <c r="F1218" s="37">
        <v>0</v>
      </c>
      <c r="G1218" s="37">
        <v>-20000</v>
      </c>
      <c r="H1218" s="60">
        <f t="shared" si="92"/>
        <v>0</v>
      </c>
      <c r="I1218" s="60">
        <f t="shared" si="93"/>
        <v>0</v>
      </c>
      <c r="J1218" s="60">
        <f t="shared" si="94"/>
        <v>0</v>
      </c>
      <c r="K1218" s="1" t="str">
        <f t="shared" si="95"/>
        <v>PUB</v>
      </c>
      <c r="L1218" s="2" t="str">
        <f t="shared" ref="L1218:L1281" si="96">LEFT(D1218,10)</f>
        <v>UNBILLED R</v>
      </c>
      <c r="M1218" s="40" t="str">
        <f>INDEX(CODE!A:B,MATCH(L1218,CODE!A:A,0),2)</f>
        <v>NOT USED</v>
      </c>
    </row>
    <row r="1219" spans="1:13">
      <c r="A1219" s="36">
        <v>201707</v>
      </c>
      <c r="B1219" s="37" t="s">
        <v>68</v>
      </c>
      <c r="C1219" s="37" t="s">
        <v>186</v>
      </c>
      <c r="D1219" s="37" t="s">
        <v>203</v>
      </c>
      <c r="E1219" s="37">
        <v>-2483.2600000000002</v>
      </c>
      <c r="F1219" s="37">
        <v>688</v>
      </c>
      <c r="G1219" s="37">
        <v>332423</v>
      </c>
      <c r="H1219" s="60">
        <f t="shared" ref="H1219:H1282" si="97">IF($C1219="R",E1219,0)</f>
        <v>0</v>
      </c>
      <c r="I1219" s="60">
        <f t="shared" ref="I1219:I1282" si="98">IF($C1219="R",F1219,0)</f>
        <v>0</v>
      </c>
      <c r="J1219" s="60">
        <f t="shared" ref="J1219:J1282" si="99">IF($C1219="R",G1219,0)</f>
        <v>0</v>
      </c>
      <c r="K1219" s="1" t="str">
        <f t="shared" ref="K1219:K1282" si="100">IF(LEFT(B1219,3)="IRR","IRG",LEFT(B1219,3))</f>
        <v>RES</v>
      </c>
      <c r="L1219" s="2" t="str">
        <f t="shared" si="96"/>
        <v>02NETMT135</v>
      </c>
      <c r="M1219" s="40" t="str">
        <f>INDEX(CODE!A:B,MATCH(L1219,CODE!A:A,0),2)</f>
        <v>Separate - Res</v>
      </c>
    </row>
    <row r="1220" spans="1:13">
      <c r="A1220" s="36">
        <v>201707</v>
      </c>
      <c r="B1220" s="37" t="s">
        <v>68</v>
      </c>
      <c r="C1220" s="37" t="s">
        <v>186</v>
      </c>
      <c r="D1220" s="37" t="s">
        <v>204</v>
      </c>
      <c r="E1220" s="37">
        <v>-618.57000000000005</v>
      </c>
      <c r="G1220" s="37">
        <v>82553</v>
      </c>
      <c r="H1220" s="60">
        <f t="shared" si="97"/>
        <v>0</v>
      </c>
      <c r="I1220" s="60">
        <f t="shared" si="98"/>
        <v>0</v>
      </c>
      <c r="J1220" s="60">
        <f t="shared" si="99"/>
        <v>0</v>
      </c>
      <c r="K1220" s="1" t="str">
        <f t="shared" si="100"/>
        <v>RES</v>
      </c>
      <c r="L1220" s="2" t="str">
        <f t="shared" si="96"/>
        <v>02OALTB15R</v>
      </c>
      <c r="M1220" s="40" t="str">
        <f>INDEX(CODE!A:B,MATCH(L1220,CODE!A:A,0),2)</f>
        <v>NOT USED</v>
      </c>
    </row>
    <row r="1221" spans="1:13">
      <c r="A1221" s="36">
        <v>201707</v>
      </c>
      <c r="B1221" s="37" t="s">
        <v>68</v>
      </c>
      <c r="C1221" s="37" t="s">
        <v>186</v>
      </c>
      <c r="D1221" s="37" t="s">
        <v>205</v>
      </c>
      <c r="E1221" s="37">
        <v>-841757.38</v>
      </c>
      <c r="F1221" s="37">
        <v>100923</v>
      </c>
      <c r="G1221" s="37">
        <v>112685665</v>
      </c>
      <c r="H1221" s="60">
        <f t="shared" si="97"/>
        <v>0</v>
      </c>
      <c r="I1221" s="60">
        <f t="shared" si="98"/>
        <v>0</v>
      </c>
      <c r="J1221" s="60">
        <f t="shared" si="99"/>
        <v>0</v>
      </c>
      <c r="K1221" s="1" t="str">
        <f t="shared" si="100"/>
        <v>RES</v>
      </c>
      <c r="L1221" s="2" t="str">
        <f t="shared" si="96"/>
        <v>02RESD0016</v>
      </c>
      <c r="M1221" s="40" t="str">
        <f>INDEX(CODE!A:B,MATCH(L1221,CODE!A:A,0),2)</f>
        <v>Separate - Res</v>
      </c>
    </row>
    <row r="1222" spans="1:13">
      <c r="A1222" s="36">
        <v>201707</v>
      </c>
      <c r="B1222" s="37" t="s">
        <v>68</v>
      </c>
      <c r="C1222" s="37" t="s">
        <v>186</v>
      </c>
      <c r="D1222" s="37" t="s">
        <v>206</v>
      </c>
      <c r="E1222" s="37">
        <v>-36766.04</v>
      </c>
      <c r="F1222" s="37">
        <v>5304</v>
      </c>
      <c r="G1222" s="37">
        <v>4921844</v>
      </c>
      <c r="H1222" s="60">
        <f t="shared" si="97"/>
        <v>0</v>
      </c>
      <c r="I1222" s="60">
        <f t="shared" si="98"/>
        <v>0</v>
      </c>
      <c r="J1222" s="60">
        <f t="shared" si="99"/>
        <v>0</v>
      </c>
      <c r="K1222" s="1" t="str">
        <f t="shared" si="100"/>
        <v>RES</v>
      </c>
      <c r="L1222" s="2" t="str">
        <f t="shared" si="96"/>
        <v>02RESD0017</v>
      </c>
      <c r="M1222" s="40" t="str">
        <f>INDEX(CODE!A:B,MATCH(L1222,CODE!A:A,0),2)</f>
        <v>Separate - Res</v>
      </c>
    </row>
    <row r="1223" spans="1:13">
      <c r="A1223" s="36">
        <v>201707</v>
      </c>
      <c r="B1223" s="37" t="s">
        <v>68</v>
      </c>
      <c r="C1223" s="37" t="s">
        <v>186</v>
      </c>
      <c r="D1223" s="37" t="s">
        <v>207</v>
      </c>
      <c r="E1223" s="37">
        <v>-1328.62</v>
      </c>
      <c r="F1223" s="37">
        <v>83</v>
      </c>
      <c r="G1223" s="37">
        <v>177864</v>
      </c>
      <c r="H1223" s="60">
        <f t="shared" si="97"/>
        <v>0</v>
      </c>
      <c r="I1223" s="60">
        <f t="shared" si="98"/>
        <v>0</v>
      </c>
      <c r="J1223" s="60">
        <f t="shared" si="99"/>
        <v>0</v>
      </c>
      <c r="K1223" s="1" t="str">
        <f t="shared" si="100"/>
        <v>RES</v>
      </c>
      <c r="L1223" s="2" t="str">
        <f t="shared" si="96"/>
        <v>02RESD0018</v>
      </c>
      <c r="M1223" s="40" t="str">
        <f>INDEX(CODE!A:B,MATCH(L1223,CODE!A:A,0),2)</f>
        <v>Separate - Res</v>
      </c>
    </row>
    <row r="1224" spans="1:13">
      <c r="A1224" s="36">
        <v>201707</v>
      </c>
      <c r="B1224" s="37" t="s">
        <v>68</v>
      </c>
      <c r="C1224" s="37" t="s">
        <v>186</v>
      </c>
      <c r="D1224" s="37" t="s">
        <v>208</v>
      </c>
      <c r="E1224" s="37">
        <v>-258.38</v>
      </c>
      <c r="F1224" s="37">
        <v>15</v>
      </c>
      <c r="G1224" s="37">
        <v>34589</v>
      </c>
      <c r="H1224" s="60">
        <f t="shared" si="97"/>
        <v>0</v>
      </c>
      <c r="I1224" s="60">
        <f t="shared" si="98"/>
        <v>0</v>
      </c>
      <c r="J1224" s="60">
        <f t="shared" si="99"/>
        <v>0</v>
      </c>
      <c r="K1224" s="1" t="str">
        <f t="shared" si="100"/>
        <v>RES</v>
      </c>
      <c r="L1224" s="2" t="str">
        <f t="shared" si="96"/>
        <v>02RESD018X</v>
      </c>
      <c r="M1224" s="40" t="str">
        <f>INDEX(CODE!A:B,MATCH(L1224,CODE!A:A,0),2)</f>
        <v>Separate - Res</v>
      </c>
    </row>
    <row r="1225" spans="1:13">
      <c r="A1225" s="36">
        <v>201707</v>
      </c>
      <c r="B1225" s="37" t="s">
        <v>68</v>
      </c>
      <c r="C1225" s="37" t="s">
        <v>186</v>
      </c>
      <c r="D1225" s="37" t="s">
        <v>209</v>
      </c>
      <c r="E1225" s="37">
        <v>-13276.94</v>
      </c>
      <c r="F1225" s="37">
        <v>3440</v>
      </c>
      <c r="G1225" s="37">
        <v>1777414</v>
      </c>
      <c r="H1225" s="60">
        <f t="shared" si="97"/>
        <v>0</v>
      </c>
      <c r="I1225" s="60">
        <f t="shared" si="98"/>
        <v>0</v>
      </c>
      <c r="J1225" s="60">
        <f t="shared" si="99"/>
        <v>0</v>
      </c>
      <c r="K1225" s="1" t="str">
        <f t="shared" si="100"/>
        <v>RES</v>
      </c>
      <c r="L1225" s="2" t="str">
        <f t="shared" si="96"/>
        <v>02RGNSB024</v>
      </c>
      <c r="M1225" s="40" t="str">
        <f>INDEX(CODE!A:B,MATCH(L1225,CODE!A:A,0),2)</f>
        <v>Separate - Small GS</v>
      </c>
    </row>
    <row r="1226" spans="1:13">
      <c r="A1226" s="36">
        <v>201707</v>
      </c>
      <c r="B1226" s="37" t="s">
        <v>68</v>
      </c>
      <c r="C1226" s="37" t="s">
        <v>186</v>
      </c>
      <c r="D1226" s="37" t="s">
        <v>213</v>
      </c>
      <c r="E1226" s="37">
        <v>-499.74</v>
      </c>
      <c r="F1226" s="37">
        <v>1</v>
      </c>
      <c r="G1226" s="37">
        <v>66900</v>
      </c>
      <c r="H1226" s="60">
        <f t="shared" si="97"/>
        <v>0</v>
      </c>
      <c r="I1226" s="60">
        <f t="shared" si="98"/>
        <v>0</v>
      </c>
      <c r="J1226" s="60">
        <f t="shared" si="99"/>
        <v>0</v>
      </c>
      <c r="K1226" s="1" t="str">
        <f t="shared" si="100"/>
        <v>RES</v>
      </c>
      <c r="L1226" s="2" t="str">
        <f t="shared" si="96"/>
        <v>02RGNSB036</v>
      </c>
      <c r="M1226" s="40" t="str">
        <f>INDEX(CODE!A:B,MATCH(L1226,CODE!A:A,0),2)</f>
        <v>Separate - Large GS</v>
      </c>
    </row>
    <row r="1227" spans="1:13">
      <c r="A1227" s="36">
        <v>201707</v>
      </c>
      <c r="B1227" s="37" t="s">
        <v>68</v>
      </c>
      <c r="C1227" s="37" t="s">
        <v>186</v>
      </c>
      <c r="D1227" s="37" t="s">
        <v>212</v>
      </c>
      <c r="F1227" s="37">
        <v>6</v>
      </c>
      <c r="H1227" s="60">
        <f t="shared" si="97"/>
        <v>0</v>
      </c>
      <c r="I1227" s="60">
        <f t="shared" si="98"/>
        <v>0</v>
      </c>
      <c r="J1227" s="60">
        <f t="shared" si="99"/>
        <v>0</v>
      </c>
      <c r="K1227" s="1" t="str">
        <f t="shared" si="100"/>
        <v>RES</v>
      </c>
      <c r="L1227" s="2" t="str">
        <f t="shared" si="96"/>
        <v>02RNM24135</v>
      </c>
      <c r="M1227" s="40" t="str">
        <f>INDEX(CODE!A:B,MATCH(L1227,CODE!A:A,0),2)</f>
        <v>Separate - Small GS</v>
      </c>
    </row>
    <row r="1228" spans="1:13">
      <c r="A1228" s="36">
        <v>201707</v>
      </c>
      <c r="B1228" s="37" t="s">
        <v>68</v>
      </c>
      <c r="C1228" s="37" t="s">
        <v>186</v>
      </c>
      <c r="D1228" s="37" t="s">
        <v>193</v>
      </c>
      <c r="E1228" s="37">
        <v>12022.52</v>
      </c>
      <c r="F1228" s="37">
        <v>0</v>
      </c>
      <c r="G1228" s="37">
        <v>0</v>
      </c>
      <c r="H1228" s="60">
        <f t="shared" si="97"/>
        <v>0</v>
      </c>
      <c r="I1228" s="60">
        <f t="shared" si="98"/>
        <v>0</v>
      </c>
      <c r="J1228" s="60">
        <f t="shared" si="99"/>
        <v>0</v>
      </c>
      <c r="K1228" s="1" t="str">
        <f t="shared" si="100"/>
        <v>RES</v>
      </c>
      <c r="L1228" s="2" t="str">
        <f t="shared" si="96"/>
        <v>BPA BALANC</v>
      </c>
      <c r="M1228" s="40" t="str">
        <f>INDEX(CODE!A:B,MATCH(L1228,CODE!A:A,0),2)</f>
        <v>NOT USED</v>
      </c>
    </row>
    <row r="1229" spans="1:13">
      <c r="A1229" s="36">
        <v>201707</v>
      </c>
      <c r="B1229" s="37" t="s">
        <v>68</v>
      </c>
      <c r="C1229" s="37" t="s">
        <v>186</v>
      </c>
      <c r="D1229" s="37" t="s">
        <v>194</v>
      </c>
      <c r="F1229" s="37">
        <v>0</v>
      </c>
      <c r="H1229" s="60">
        <f t="shared" si="97"/>
        <v>0</v>
      </c>
      <c r="I1229" s="60">
        <f t="shared" si="98"/>
        <v>0</v>
      </c>
      <c r="J1229" s="60">
        <f t="shared" si="99"/>
        <v>0</v>
      </c>
      <c r="K1229" s="1" t="str">
        <f t="shared" si="100"/>
        <v>RES</v>
      </c>
      <c r="L1229" s="2" t="str">
        <f t="shared" si="96"/>
        <v>CUSTOMER C</v>
      </c>
      <c r="M1229" s="40" t="str">
        <f>INDEX(CODE!A:B,MATCH(L1229,CODE!A:A,0),2)</f>
        <v>NOT USED</v>
      </c>
    </row>
    <row r="1230" spans="1:13">
      <c r="A1230" s="36">
        <v>201707</v>
      </c>
      <c r="B1230" s="37" t="s">
        <v>68</v>
      </c>
      <c r="C1230" s="37" t="s">
        <v>195</v>
      </c>
      <c r="D1230" s="37" t="s">
        <v>82</v>
      </c>
      <c r="E1230" s="37">
        <v>153.33000000000001</v>
      </c>
      <c r="G1230" s="37">
        <v>0</v>
      </c>
      <c r="H1230" s="60">
        <f t="shared" si="97"/>
        <v>153.33000000000001</v>
      </c>
      <c r="I1230" s="60">
        <f t="shared" si="98"/>
        <v>0</v>
      </c>
      <c r="J1230" s="60">
        <f t="shared" si="99"/>
        <v>0</v>
      </c>
      <c r="K1230" s="1" t="str">
        <f t="shared" si="100"/>
        <v>RES</v>
      </c>
      <c r="L1230" s="2" t="str">
        <f t="shared" si="96"/>
        <v>02LNX00109</v>
      </c>
      <c r="M1230" s="40" t="str">
        <f>INDEX(CODE!A:B,MATCH(L1230,CODE!A:A,0),2)</f>
        <v>NOT USED</v>
      </c>
    </row>
    <row r="1231" spans="1:13">
      <c r="A1231" s="36">
        <v>201707</v>
      </c>
      <c r="B1231" s="37" t="s">
        <v>68</v>
      </c>
      <c r="C1231" s="37" t="s">
        <v>195</v>
      </c>
      <c r="D1231" s="37" t="s">
        <v>48</v>
      </c>
      <c r="E1231" s="37">
        <v>35927.29</v>
      </c>
      <c r="F1231" s="37">
        <v>688</v>
      </c>
      <c r="G1231" s="37">
        <v>344871</v>
      </c>
      <c r="H1231" s="60">
        <f t="shared" si="97"/>
        <v>35927.29</v>
      </c>
      <c r="I1231" s="60">
        <f t="shared" si="98"/>
        <v>688</v>
      </c>
      <c r="J1231" s="60">
        <f t="shared" si="99"/>
        <v>344871</v>
      </c>
      <c r="K1231" s="1" t="str">
        <f t="shared" si="100"/>
        <v>RES</v>
      </c>
      <c r="L1231" s="2" t="str">
        <f t="shared" si="96"/>
        <v>02NETMT135</v>
      </c>
      <c r="M1231" s="40" t="str">
        <f>INDEX(CODE!A:B,MATCH(L1231,CODE!A:A,0),2)</f>
        <v>Separate - Res</v>
      </c>
    </row>
    <row r="1232" spans="1:13">
      <c r="A1232" s="36">
        <v>201707</v>
      </c>
      <c r="B1232" s="37" t="s">
        <v>68</v>
      </c>
      <c r="C1232" s="37" t="s">
        <v>195</v>
      </c>
      <c r="D1232" s="37" t="s">
        <v>49</v>
      </c>
      <c r="E1232" s="37">
        <v>12798.04</v>
      </c>
      <c r="F1232" s="37">
        <v>1077</v>
      </c>
      <c r="G1232" s="37">
        <v>82553</v>
      </c>
      <c r="H1232" s="60">
        <f t="shared" si="97"/>
        <v>12798.04</v>
      </c>
      <c r="I1232" s="60">
        <f t="shared" si="98"/>
        <v>1077</v>
      </c>
      <c r="J1232" s="60">
        <f t="shared" si="99"/>
        <v>82553</v>
      </c>
      <c r="K1232" s="1" t="str">
        <f t="shared" si="100"/>
        <v>RES</v>
      </c>
      <c r="L1232" s="2" t="str">
        <f t="shared" si="96"/>
        <v>02OALTB15R</v>
      </c>
      <c r="M1232" s="40" t="str">
        <f>INDEX(CODE!A:B,MATCH(L1232,CODE!A:A,0),2)</f>
        <v>NOT USED</v>
      </c>
    </row>
    <row r="1233" spans="1:13">
      <c r="A1233" s="36">
        <v>201707</v>
      </c>
      <c r="B1233" s="37" t="s">
        <v>68</v>
      </c>
      <c r="C1233" s="37" t="s">
        <v>195</v>
      </c>
      <c r="D1233" s="37" t="s">
        <v>69</v>
      </c>
      <c r="E1233" s="37">
        <v>10756270.390000001</v>
      </c>
      <c r="F1233" s="37">
        <v>100923</v>
      </c>
      <c r="G1233" s="37">
        <v>112741305</v>
      </c>
      <c r="H1233" s="60">
        <f t="shared" si="97"/>
        <v>10756270.390000001</v>
      </c>
      <c r="I1233" s="60">
        <f t="shared" si="98"/>
        <v>100923</v>
      </c>
      <c r="J1233" s="60">
        <f t="shared" si="99"/>
        <v>112741305</v>
      </c>
      <c r="K1233" s="1" t="str">
        <f t="shared" si="100"/>
        <v>RES</v>
      </c>
      <c r="L1233" s="2" t="str">
        <f t="shared" si="96"/>
        <v>02RESD0016</v>
      </c>
      <c r="M1233" s="40" t="str">
        <f>INDEX(CODE!A:B,MATCH(L1233,CODE!A:A,0),2)</f>
        <v>Separate - Res</v>
      </c>
    </row>
    <row r="1234" spans="1:13">
      <c r="A1234" s="36">
        <v>201707</v>
      </c>
      <c r="B1234" s="37" t="s">
        <v>68</v>
      </c>
      <c r="C1234" s="37" t="s">
        <v>195</v>
      </c>
      <c r="D1234" s="37" t="s">
        <v>70</v>
      </c>
      <c r="E1234" s="37">
        <v>459043.74</v>
      </c>
      <c r="F1234" s="37">
        <v>5304</v>
      </c>
      <c r="G1234" s="37">
        <v>4921844</v>
      </c>
      <c r="H1234" s="60">
        <f t="shared" si="97"/>
        <v>459043.74</v>
      </c>
      <c r="I1234" s="60">
        <f t="shared" si="98"/>
        <v>5304</v>
      </c>
      <c r="J1234" s="60">
        <f t="shared" si="99"/>
        <v>4921844</v>
      </c>
      <c r="K1234" s="1" t="str">
        <f t="shared" si="100"/>
        <v>RES</v>
      </c>
      <c r="L1234" s="2" t="str">
        <f t="shared" si="96"/>
        <v>02RESD0017</v>
      </c>
      <c r="M1234" s="40" t="str">
        <f>INDEX(CODE!A:B,MATCH(L1234,CODE!A:A,0),2)</f>
        <v>Separate - Res</v>
      </c>
    </row>
    <row r="1235" spans="1:13">
      <c r="A1235" s="36">
        <v>201707</v>
      </c>
      <c r="B1235" s="37" t="s">
        <v>68</v>
      </c>
      <c r="C1235" s="37" t="s">
        <v>195</v>
      </c>
      <c r="D1235" s="37" t="s">
        <v>71</v>
      </c>
      <c r="E1235" s="37">
        <v>18837.48</v>
      </c>
      <c r="F1235" s="37">
        <v>83</v>
      </c>
      <c r="G1235" s="37">
        <v>177864</v>
      </c>
      <c r="H1235" s="60">
        <f t="shared" si="97"/>
        <v>18837.48</v>
      </c>
      <c r="I1235" s="60">
        <f t="shared" si="98"/>
        <v>83</v>
      </c>
      <c r="J1235" s="60">
        <f t="shared" si="99"/>
        <v>177864</v>
      </c>
      <c r="K1235" s="1" t="str">
        <f t="shared" si="100"/>
        <v>RES</v>
      </c>
      <c r="L1235" s="2" t="str">
        <f t="shared" si="96"/>
        <v>02RESD0018</v>
      </c>
      <c r="M1235" s="40" t="str">
        <f>INDEX(CODE!A:B,MATCH(L1235,CODE!A:A,0),2)</f>
        <v>Separate - Res</v>
      </c>
    </row>
    <row r="1236" spans="1:13">
      <c r="A1236" s="36">
        <v>201707</v>
      </c>
      <c r="B1236" s="37" t="s">
        <v>68</v>
      </c>
      <c r="C1236" s="37" t="s">
        <v>195</v>
      </c>
      <c r="D1236" s="37" t="s">
        <v>72</v>
      </c>
      <c r="E1236" s="37">
        <v>3680.9</v>
      </c>
      <c r="F1236" s="37">
        <v>15</v>
      </c>
      <c r="G1236" s="37">
        <v>34589</v>
      </c>
      <c r="H1236" s="60">
        <f t="shared" si="97"/>
        <v>3680.9</v>
      </c>
      <c r="I1236" s="60">
        <f t="shared" si="98"/>
        <v>15</v>
      </c>
      <c r="J1236" s="60">
        <f t="shared" si="99"/>
        <v>34589</v>
      </c>
      <c r="K1236" s="1" t="str">
        <f t="shared" si="100"/>
        <v>RES</v>
      </c>
      <c r="L1236" s="2" t="str">
        <f t="shared" si="96"/>
        <v>02RESD018X</v>
      </c>
      <c r="M1236" s="40" t="str">
        <f>INDEX(CODE!A:B,MATCH(L1236,CODE!A:A,0),2)</f>
        <v>Separate - Res</v>
      </c>
    </row>
    <row r="1237" spans="1:13">
      <c r="A1237" s="36">
        <v>201707</v>
      </c>
      <c r="B1237" s="37" t="s">
        <v>68</v>
      </c>
      <c r="C1237" s="37" t="s">
        <v>195</v>
      </c>
      <c r="D1237" s="37" t="s">
        <v>50</v>
      </c>
      <c r="E1237" s="37">
        <v>217351.26</v>
      </c>
      <c r="F1237" s="37">
        <v>3440</v>
      </c>
      <c r="G1237" s="37">
        <v>1836085</v>
      </c>
      <c r="H1237" s="60">
        <f t="shared" si="97"/>
        <v>217351.26</v>
      </c>
      <c r="I1237" s="60">
        <f t="shared" si="98"/>
        <v>3440</v>
      </c>
      <c r="J1237" s="60">
        <f t="shared" si="99"/>
        <v>1836085</v>
      </c>
      <c r="K1237" s="1" t="str">
        <f t="shared" si="100"/>
        <v>RES</v>
      </c>
      <c r="L1237" s="2" t="str">
        <f t="shared" si="96"/>
        <v>02RGNSB024</v>
      </c>
      <c r="M1237" s="40" t="str">
        <f>INDEX(CODE!A:B,MATCH(L1237,CODE!A:A,0),2)</f>
        <v>Separate - Small GS</v>
      </c>
    </row>
    <row r="1238" spans="1:13">
      <c r="A1238" s="36">
        <v>201707</v>
      </c>
      <c r="B1238" s="37" t="s">
        <v>68</v>
      </c>
      <c r="C1238" s="37" t="s">
        <v>195</v>
      </c>
      <c r="D1238" s="37" t="s">
        <v>74</v>
      </c>
      <c r="E1238" s="37">
        <v>8814.92</v>
      </c>
      <c r="F1238" s="37">
        <v>2</v>
      </c>
      <c r="G1238" s="37">
        <v>107460</v>
      </c>
      <c r="H1238" s="60">
        <f t="shared" si="97"/>
        <v>8814.92</v>
      </c>
      <c r="I1238" s="60">
        <f t="shared" si="98"/>
        <v>2</v>
      </c>
      <c r="J1238" s="60">
        <f t="shared" si="99"/>
        <v>107460</v>
      </c>
      <c r="K1238" s="1" t="str">
        <f t="shared" si="100"/>
        <v>RES</v>
      </c>
      <c r="L1238" s="2" t="str">
        <f t="shared" si="96"/>
        <v>02RGNSB036</v>
      </c>
      <c r="M1238" s="40" t="str">
        <f>INDEX(CODE!A:B,MATCH(L1238,CODE!A:A,0),2)</f>
        <v>Separate - Large GS</v>
      </c>
    </row>
    <row r="1239" spans="1:13">
      <c r="A1239" s="36">
        <v>201707</v>
      </c>
      <c r="B1239" s="37" t="s">
        <v>68</v>
      </c>
      <c r="C1239" s="37" t="s">
        <v>195</v>
      </c>
      <c r="D1239" s="37" t="s">
        <v>75</v>
      </c>
      <c r="E1239" s="37">
        <v>68.319999999999993</v>
      </c>
      <c r="F1239" s="37">
        <v>6</v>
      </c>
      <c r="G1239" s="37">
        <v>0</v>
      </c>
      <c r="H1239" s="60">
        <f t="shared" si="97"/>
        <v>68.319999999999993</v>
      </c>
      <c r="I1239" s="60">
        <f t="shared" si="98"/>
        <v>6</v>
      </c>
      <c r="J1239" s="60">
        <f t="shared" si="99"/>
        <v>0</v>
      </c>
      <c r="K1239" s="1" t="str">
        <f t="shared" si="100"/>
        <v>RES</v>
      </c>
      <c r="L1239" s="2" t="str">
        <f t="shared" si="96"/>
        <v>02RNM24135</v>
      </c>
      <c r="M1239" s="40" t="str">
        <f>INDEX(CODE!A:B,MATCH(L1239,CODE!A:A,0),2)</f>
        <v>Separate - Small GS</v>
      </c>
    </row>
    <row r="1240" spans="1:13">
      <c r="A1240" s="36">
        <v>201707</v>
      </c>
      <c r="B1240" s="37" t="s">
        <v>68</v>
      </c>
      <c r="C1240" s="37" t="s">
        <v>195</v>
      </c>
      <c r="D1240" s="37" t="s">
        <v>101</v>
      </c>
      <c r="E1240" s="37">
        <v>366579.84</v>
      </c>
      <c r="F1240" s="37">
        <v>0</v>
      </c>
      <c r="G1240" s="37">
        <v>0</v>
      </c>
      <c r="H1240" s="60">
        <f t="shared" si="97"/>
        <v>366579.84</v>
      </c>
      <c r="I1240" s="60">
        <f t="shared" si="98"/>
        <v>0</v>
      </c>
      <c r="J1240" s="60">
        <f t="shared" si="99"/>
        <v>0</v>
      </c>
      <c r="K1240" s="1" t="str">
        <f t="shared" si="100"/>
        <v>RES</v>
      </c>
      <c r="L1240" s="2" t="str">
        <f t="shared" si="96"/>
        <v>301170-DSM</v>
      </c>
      <c r="M1240" s="40" t="str">
        <f>INDEX(CODE!A:B,MATCH(L1240,CODE!A:A,0),2)</f>
        <v>NOT USED</v>
      </c>
    </row>
    <row r="1241" spans="1:13">
      <c r="A1241" s="36">
        <v>201707</v>
      </c>
      <c r="B1241" s="37" t="s">
        <v>68</v>
      </c>
      <c r="C1241" s="37" t="s">
        <v>195</v>
      </c>
      <c r="D1241" s="37" t="s">
        <v>102</v>
      </c>
      <c r="E1241" s="37">
        <v>8492.86</v>
      </c>
      <c r="F1241" s="37">
        <v>0</v>
      </c>
      <c r="G1241" s="37">
        <v>0</v>
      </c>
      <c r="H1241" s="60">
        <f t="shared" si="97"/>
        <v>8492.86</v>
      </c>
      <c r="I1241" s="60">
        <f t="shared" si="98"/>
        <v>0</v>
      </c>
      <c r="J1241" s="60">
        <f t="shared" si="99"/>
        <v>0</v>
      </c>
      <c r="K1241" s="1" t="str">
        <f t="shared" si="100"/>
        <v>RES</v>
      </c>
      <c r="L1241" s="2" t="str">
        <f t="shared" si="96"/>
        <v>301180-BLU</v>
      </c>
      <c r="M1241" s="40" t="str">
        <f>INDEX(CODE!A:B,MATCH(L1241,CODE!A:A,0),2)</f>
        <v>NOT USED</v>
      </c>
    </row>
    <row r="1242" spans="1:13">
      <c r="A1242" s="36">
        <v>201707</v>
      </c>
      <c r="B1242" s="37" t="s">
        <v>68</v>
      </c>
      <c r="C1242" s="37" t="s">
        <v>195</v>
      </c>
      <c r="D1242" s="37" t="s">
        <v>90</v>
      </c>
      <c r="F1242" s="37">
        <v>0</v>
      </c>
      <c r="H1242" s="60">
        <f t="shared" si="97"/>
        <v>0</v>
      </c>
      <c r="I1242" s="60">
        <f t="shared" si="98"/>
        <v>0</v>
      </c>
      <c r="J1242" s="60">
        <f t="shared" si="99"/>
        <v>0</v>
      </c>
      <c r="K1242" s="1" t="str">
        <f t="shared" si="100"/>
        <v>RES</v>
      </c>
      <c r="L1242" s="2" t="str">
        <f t="shared" si="96"/>
        <v>CUSTOMER C</v>
      </c>
      <c r="M1242" s="40" t="str">
        <f>INDEX(CODE!A:B,MATCH(L1242,CODE!A:A,0),2)</f>
        <v>NOT USED</v>
      </c>
    </row>
    <row r="1243" spans="1:13">
      <c r="A1243" s="36">
        <v>201707</v>
      </c>
      <c r="B1243" s="37" t="s">
        <v>68</v>
      </c>
      <c r="C1243" s="37" t="s">
        <v>195</v>
      </c>
      <c r="D1243" s="37" t="s">
        <v>92</v>
      </c>
      <c r="E1243" s="37">
        <v>-2057674.96</v>
      </c>
      <c r="F1243" s="37">
        <v>0</v>
      </c>
      <c r="G1243" s="37">
        <v>0</v>
      </c>
      <c r="H1243" s="60">
        <f t="shared" si="97"/>
        <v>-2057674.96</v>
      </c>
      <c r="I1243" s="60">
        <f t="shared" si="98"/>
        <v>0</v>
      </c>
      <c r="J1243" s="60">
        <f t="shared" si="99"/>
        <v>0</v>
      </c>
      <c r="K1243" s="1" t="str">
        <f t="shared" si="100"/>
        <v>RES</v>
      </c>
      <c r="L1243" s="2" t="str">
        <f t="shared" si="96"/>
        <v>REVENUE_AC</v>
      </c>
      <c r="M1243" s="40" t="str">
        <f>INDEX(CODE!A:B,MATCH(L1243,CODE!A:A,0),2)</f>
        <v>NOT USED</v>
      </c>
    </row>
    <row r="1244" spans="1:13">
      <c r="A1244" s="36">
        <v>201707</v>
      </c>
      <c r="B1244" s="37" t="s">
        <v>68</v>
      </c>
      <c r="C1244" s="37" t="s">
        <v>195</v>
      </c>
      <c r="D1244" s="37" t="s">
        <v>104</v>
      </c>
      <c r="E1244" s="37">
        <v>4980.59</v>
      </c>
      <c r="F1244" s="37">
        <v>0</v>
      </c>
      <c r="G1244" s="37">
        <v>0</v>
      </c>
      <c r="H1244" s="60">
        <f t="shared" si="97"/>
        <v>4980.59</v>
      </c>
      <c r="I1244" s="60">
        <f t="shared" si="98"/>
        <v>0</v>
      </c>
      <c r="J1244" s="60">
        <f t="shared" si="99"/>
        <v>0</v>
      </c>
      <c r="K1244" s="1" t="str">
        <f t="shared" si="100"/>
        <v>RES</v>
      </c>
      <c r="L1244" s="2" t="str">
        <f t="shared" si="96"/>
        <v>REVENUE AD</v>
      </c>
      <c r="M1244" s="40" t="str">
        <f>INDEX(CODE!A:B,MATCH(L1244,CODE!A:A,0),2)</f>
        <v>NOT USED</v>
      </c>
    </row>
    <row r="1245" spans="1:13">
      <c r="A1245" s="36">
        <v>201707</v>
      </c>
      <c r="B1245" s="37" t="s">
        <v>68</v>
      </c>
      <c r="C1245" s="37" t="s">
        <v>196</v>
      </c>
      <c r="D1245" s="37" t="s">
        <v>210</v>
      </c>
      <c r="E1245" s="37">
        <v>-5000</v>
      </c>
      <c r="F1245" s="37">
        <v>0</v>
      </c>
      <c r="G1245" s="37">
        <v>0</v>
      </c>
      <c r="H1245" s="60">
        <f t="shared" si="97"/>
        <v>0</v>
      </c>
      <c r="I1245" s="60">
        <f t="shared" si="98"/>
        <v>0</v>
      </c>
      <c r="J1245" s="60">
        <f t="shared" si="99"/>
        <v>0</v>
      </c>
      <c r="K1245" s="1" t="str">
        <f t="shared" si="100"/>
        <v>RES</v>
      </c>
      <c r="L1245" s="2" t="str">
        <f t="shared" si="96"/>
        <v>301119 - U</v>
      </c>
      <c r="M1245" s="40" t="str">
        <f>INDEX(CODE!A:B,MATCH(L1245,CODE!A:A,0),2)</f>
        <v>NOT USED</v>
      </c>
    </row>
    <row r="1246" spans="1:13">
      <c r="A1246" s="36">
        <v>201707</v>
      </c>
      <c r="B1246" s="37" t="s">
        <v>68</v>
      </c>
      <c r="C1246" s="37" t="s">
        <v>196</v>
      </c>
      <c r="D1246" s="37" t="s">
        <v>197</v>
      </c>
      <c r="E1246" s="37">
        <v>1251000</v>
      </c>
      <c r="F1246" s="37">
        <v>0</v>
      </c>
      <c r="G1246" s="37">
        <v>10676000</v>
      </c>
      <c r="H1246" s="60">
        <f t="shared" si="97"/>
        <v>0</v>
      </c>
      <c r="I1246" s="60">
        <f t="shared" si="98"/>
        <v>0</v>
      </c>
      <c r="J1246" s="60">
        <f t="shared" si="99"/>
        <v>0</v>
      </c>
      <c r="K1246" s="1" t="str">
        <f t="shared" si="100"/>
        <v>RES</v>
      </c>
      <c r="L1246" s="2" t="str">
        <f t="shared" si="96"/>
        <v>UNBILLED R</v>
      </c>
      <c r="M1246" s="40" t="str">
        <f>INDEX(CODE!A:B,MATCH(L1246,CODE!A:A,0),2)</f>
        <v>NOT USED</v>
      </c>
    </row>
    <row r="1247" spans="1:13">
      <c r="A1247" s="36">
        <v>201708</v>
      </c>
      <c r="B1247" s="37" t="s">
        <v>51</v>
      </c>
      <c r="C1247" s="37" t="s">
        <v>186</v>
      </c>
      <c r="D1247" s="37" t="s">
        <v>187</v>
      </c>
      <c r="E1247" s="37">
        <v>-18533.23</v>
      </c>
      <c r="F1247" s="37">
        <v>1477</v>
      </c>
      <c r="G1247" s="37">
        <v>2481043</v>
      </c>
      <c r="H1247" s="60">
        <f t="shared" si="97"/>
        <v>0</v>
      </c>
      <c r="I1247" s="60">
        <f t="shared" si="98"/>
        <v>0</v>
      </c>
      <c r="J1247" s="60">
        <f t="shared" si="99"/>
        <v>0</v>
      </c>
      <c r="K1247" s="1" t="str">
        <f t="shared" si="100"/>
        <v>COM</v>
      </c>
      <c r="L1247" s="2" t="str">
        <f t="shared" si="96"/>
        <v>02GNSB0024</v>
      </c>
      <c r="M1247" s="40" t="str">
        <f>INDEX(CODE!A:B,MATCH(L1247,CODE!A:A,0),2)</f>
        <v>Separate - Small GS</v>
      </c>
    </row>
    <row r="1248" spans="1:13">
      <c r="A1248" s="36">
        <v>201708</v>
      </c>
      <c r="B1248" s="37" t="s">
        <v>51</v>
      </c>
      <c r="C1248" s="37" t="s">
        <v>186</v>
      </c>
      <c r="D1248" s="37" t="s">
        <v>188</v>
      </c>
      <c r="E1248" s="37">
        <v>-0.54</v>
      </c>
      <c r="F1248" s="37">
        <v>1</v>
      </c>
      <c r="G1248" s="37">
        <v>72</v>
      </c>
      <c r="H1248" s="60">
        <f t="shared" si="97"/>
        <v>0</v>
      </c>
      <c r="I1248" s="60">
        <f t="shared" si="98"/>
        <v>0</v>
      </c>
      <c r="J1248" s="60">
        <f t="shared" si="99"/>
        <v>0</v>
      </c>
      <c r="K1248" s="1" t="str">
        <f t="shared" si="100"/>
        <v>COM</v>
      </c>
      <c r="L1248" s="2" t="str">
        <f t="shared" si="96"/>
        <v>02GNSB024F</v>
      </c>
      <c r="M1248" s="40" t="str">
        <f>INDEX(CODE!A:B,MATCH(L1248,CODE!A:A,0),2)</f>
        <v>Separate - Small GS</v>
      </c>
    </row>
    <row r="1249" spans="1:13">
      <c r="A1249" s="36">
        <v>201708</v>
      </c>
      <c r="B1249" s="37" t="s">
        <v>51</v>
      </c>
      <c r="C1249" s="37" t="s">
        <v>186</v>
      </c>
      <c r="D1249" s="37" t="s">
        <v>189</v>
      </c>
      <c r="E1249" s="37">
        <v>-124.71</v>
      </c>
      <c r="F1249" s="37">
        <v>78</v>
      </c>
      <c r="G1249" s="37">
        <v>16700</v>
      </c>
      <c r="H1249" s="60">
        <f t="shared" si="97"/>
        <v>0</v>
      </c>
      <c r="I1249" s="60">
        <f t="shared" si="98"/>
        <v>0</v>
      </c>
      <c r="J1249" s="60">
        <f t="shared" si="99"/>
        <v>0</v>
      </c>
      <c r="K1249" s="1" t="str">
        <f t="shared" si="100"/>
        <v>COM</v>
      </c>
      <c r="L1249" s="2" t="str">
        <f t="shared" si="96"/>
        <v>02GNSB24FP</v>
      </c>
      <c r="M1249" s="40" t="str">
        <f>INDEX(CODE!A:B,MATCH(L1249,CODE!A:A,0),2)</f>
        <v>Separate - Small GS</v>
      </c>
    </row>
    <row r="1250" spans="1:13">
      <c r="A1250" s="36">
        <v>201708</v>
      </c>
      <c r="B1250" s="37" t="s">
        <v>51</v>
      </c>
      <c r="C1250" s="37" t="s">
        <v>186</v>
      </c>
      <c r="D1250" s="37" t="s">
        <v>190</v>
      </c>
      <c r="E1250" s="37">
        <v>-37016.65</v>
      </c>
      <c r="F1250" s="37">
        <v>106</v>
      </c>
      <c r="G1250" s="37">
        <v>4955376</v>
      </c>
      <c r="H1250" s="60">
        <f t="shared" si="97"/>
        <v>0</v>
      </c>
      <c r="I1250" s="60">
        <f t="shared" si="98"/>
        <v>0</v>
      </c>
      <c r="J1250" s="60">
        <f t="shared" si="99"/>
        <v>0</v>
      </c>
      <c r="K1250" s="1" t="str">
        <f t="shared" si="100"/>
        <v>COM</v>
      </c>
      <c r="L1250" s="2" t="str">
        <f t="shared" si="96"/>
        <v>02LGSB0036</v>
      </c>
      <c r="M1250" s="40" t="str">
        <f>INDEX(CODE!A:B,MATCH(L1250,CODE!A:A,0),2)</f>
        <v>Separate - Large GS</v>
      </c>
    </row>
    <row r="1251" spans="1:13">
      <c r="A1251" s="36">
        <v>201708</v>
      </c>
      <c r="B1251" s="37" t="s">
        <v>51</v>
      </c>
      <c r="C1251" s="37" t="s">
        <v>186</v>
      </c>
      <c r="D1251" s="37" t="s">
        <v>191</v>
      </c>
      <c r="E1251" s="37">
        <v>-37.94</v>
      </c>
      <c r="F1251" s="37">
        <v>22</v>
      </c>
      <c r="G1251" s="37">
        <v>5078</v>
      </c>
      <c r="H1251" s="60">
        <f t="shared" si="97"/>
        <v>0</v>
      </c>
      <c r="I1251" s="60">
        <f t="shared" si="98"/>
        <v>0</v>
      </c>
      <c r="J1251" s="60">
        <f t="shared" si="99"/>
        <v>0</v>
      </c>
      <c r="K1251" s="1" t="str">
        <f t="shared" si="100"/>
        <v>COM</v>
      </c>
      <c r="L1251" s="2" t="str">
        <f t="shared" si="96"/>
        <v>02NMB24135</v>
      </c>
      <c r="M1251" s="40" t="str">
        <f>INDEX(CODE!A:B,MATCH(L1251,CODE!A:A,0),2)</f>
        <v>Separate - Small GS</v>
      </c>
    </row>
    <row r="1252" spans="1:13">
      <c r="A1252" s="36">
        <v>201708</v>
      </c>
      <c r="B1252" s="37" t="s">
        <v>51</v>
      </c>
      <c r="C1252" s="37" t="s">
        <v>186</v>
      </c>
      <c r="D1252" s="37" t="s">
        <v>192</v>
      </c>
      <c r="E1252" s="37">
        <v>-323.8</v>
      </c>
      <c r="G1252" s="37">
        <v>43254</v>
      </c>
      <c r="H1252" s="60">
        <f t="shared" si="97"/>
        <v>0</v>
      </c>
      <c r="I1252" s="60">
        <f t="shared" si="98"/>
        <v>0</v>
      </c>
      <c r="J1252" s="60">
        <f t="shared" si="99"/>
        <v>0</v>
      </c>
      <c r="K1252" s="1" t="str">
        <f t="shared" si="100"/>
        <v>COM</v>
      </c>
      <c r="L1252" s="2" t="str">
        <f t="shared" si="96"/>
        <v>02OALTB15N</v>
      </c>
      <c r="M1252" s="40" t="str">
        <f>INDEX(CODE!A:B,MATCH(L1252,CODE!A:A,0),2)</f>
        <v>NOT USED</v>
      </c>
    </row>
    <row r="1253" spans="1:13">
      <c r="A1253" s="36">
        <v>201708</v>
      </c>
      <c r="B1253" s="37" t="s">
        <v>51</v>
      </c>
      <c r="C1253" s="37" t="s">
        <v>186</v>
      </c>
      <c r="D1253" s="37" t="s">
        <v>193</v>
      </c>
      <c r="E1253" s="37">
        <v>-924.44</v>
      </c>
      <c r="F1253" s="37">
        <v>0</v>
      </c>
      <c r="G1253" s="37">
        <v>0</v>
      </c>
      <c r="H1253" s="60">
        <f t="shared" si="97"/>
        <v>0</v>
      </c>
      <c r="I1253" s="60">
        <f t="shared" si="98"/>
        <v>0</v>
      </c>
      <c r="J1253" s="60">
        <f t="shared" si="99"/>
        <v>0</v>
      </c>
      <c r="K1253" s="1" t="str">
        <f t="shared" si="100"/>
        <v>COM</v>
      </c>
      <c r="L1253" s="2" t="str">
        <f t="shared" si="96"/>
        <v>BPA BALANC</v>
      </c>
      <c r="M1253" s="40" t="str">
        <f>INDEX(CODE!A:B,MATCH(L1253,CODE!A:A,0),2)</f>
        <v>NOT USED</v>
      </c>
    </row>
    <row r="1254" spans="1:13">
      <c r="A1254" s="36">
        <v>201708</v>
      </c>
      <c r="B1254" s="37" t="s">
        <v>51</v>
      </c>
      <c r="C1254" s="37" t="s">
        <v>186</v>
      </c>
      <c r="D1254" s="37" t="s">
        <v>194</v>
      </c>
      <c r="F1254" s="37">
        <v>0</v>
      </c>
      <c r="H1254" s="60">
        <f t="shared" si="97"/>
        <v>0</v>
      </c>
      <c r="I1254" s="60">
        <f t="shared" si="98"/>
        <v>0</v>
      </c>
      <c r="J1254" s="60">
        <f t="shared" si="99"/>
        <v>0</v>
      </c>
      <c r="K1254" s="1" t="str">
        <f t="shared" si="100"/>
        <v>COM</v>
      </c>
      <c r="L1254" s="2" t="str">
        <f t="shared" si="96"/>
        <v>CUSTOMER C</v>
      </c>
      <c r="M1254" s="40" t="str">
        <f>INDEX(CODE!A:B,MATCH(L1254,CODE!A:A,0),2)</f>
        <v>NOT USED</v>
      </c>
    </row>
    <row r="1255" spans="1:13">
      <c r="A1255" s="36">
        <v>201708</v>
      </c>
      <c r="B1255" s="37" t="s">
        <v>51</v>
      </c>
      <c r="C1255" s="37" t="s">
        <v>195</v>
      </c>
      <c r="D1255" s="37" t="s">
        <v>36</v>
      </c>
      <c r="E1255" s="37">
        <v>240484.65</v>
      </c>
      <c r="F1255" s="37">
        <v>1477</v>
      </c>
      <c r="G1255" s="37">
        <v>2481100</v>
      </c>
      <c r="H1255" s="60">
        <f t="shared" si="97"/>
        <v>240484.65</v>
      </c>
      <c r="I1255" s="60">
        <f t="shared" si="98"/>
        <v>1477</v>
      </c>
      <c r="J1255" s="60">
        <f t="shared" si="99"/>
        <v>2481100</v>
      </c>
      <c r="K1255" s="1" t="str">
        <f t="shared" si="100"/>
        <v>COM</v>
      </c>
      <c r="L1255" s="2" t="str">
        <f t="shared" si="96"/>
        <v>02GNSB0024</v>
      </c>
      <c r="M1255" s="40" t="str">
        <f>INDEX(CODE!A:B,MATCH(L1255,CODE!A:A,0),2)</f>
        <v>Separate - Small GS</v>
      </c>
    </row>
    <row r="1256" spans="1:13">
      <c r="A1256" s="36">
        <v>201708</v>
      </c>
      <c r="B1256" s="37" t="s">
        <v>51</v>
      </c>
      <c r="C1256" s="37" t="s">
        <v>195</v>
      </c>
      <c r="D1256" s="37" t="s">
        <v>37</v>
      </c>
      <c r="E1256" s="37">
        <v>3335.58</v>
      </c>
      <c r="F1256" s="37">
        <v>6</v>
      </c>
      <c r="G1256" s="37">
        <v>25642</v>
      </c>
      <c r="H1256" s="60">
        <f t="shared" si="97"/>
        <v>3335.58</v>
      </c>
      <c r="I1256" s="60">
        <f t="shared" si="98"/>
        <v>6</v>
      </c>
      <c r="J1256" s="60">
        <f t="shared" si="99"/>
        <v>25642</v>
      </c>
      <c r="K1256" s="1" t="str">
        <f t="shared" si="100"/>
        <v>COM</v>
      </c>
      <c r="L1256" s="2" t="str">
        <f t="shared" si="96"/>
        <v>02GNSB024F</v>
      </c>
      <c r="M1256" s="40" t="str">
        <f>INDEX(CODE!A:B,MATCH(L1256,CODE!A:A,0),2)</f>
        <v>Separate - Small GS</v>
      </c>
    </row>
    <row r="1257" spans="1:13">
      <c r="A1257" s="36">
        <v>201708</v>
      </c>
      <c r="B1257" s="37" t="s">
        <v>51</v>
      </c>
      <c r="C1257" s="37" t="s">
        <v>195</v>
      </c>
      <c r="D1257" s="37" t="s">
        <v>38</v>
      </c>
      <c r="E1257" s="37">
        <v>1468.34</v>
      </c>
      <c r="F1257" s="37">
        <v>78</v>
      </c>
      <c r="G1257" s="37">
        <v>16700</v>
      </c>
      <c r="H1257" s="60">
        <f t="shared" si="97"/>
        <v>1468.34</v>
      </c>
      <c r="I1257" s="60">
        <f t="shared" si="98"/>
        <v>78</v>
      </c>
      <c r="J1257" s="60">
        <f t="shared" si="99"/>
        <v>16700</v>
      </c>
      <c r="K1257" s="1" t="str">
        <f t="shared" si="100"/>
        <v>COM</v>
      </c>
      <c r="L1257" s="2" t="str">
        <f t="shared" si="96"/>
        <v>02GNSB24FP</v>
      </c>
      <c r="M1257" s="40" t="str">
        <f>INDEX(CODE!A:B,MATCH(L1257,CODE!A:A,0),2)</f>
        <v>Separate - Small GS</v>
      </c>
    </row>
    <row r="1258" spans="1:13">
      <c r="A1258" s="36">
        <v>201708</v>
      </c>
      <c r="B1258" s="37" t="s">
        <v>51</v>
      </c>
      <c r="C1258" s="37" t="s">
        <v>195</v>
      </c>
      <c r="D1258" s="37" t="s">
        <v>52</v>
      </c>
      <c r="E1258" s="37">
        <v>4282849.04</v>
      </c>
      <c r="F1258" s="37">
        <v>13979</v>
      </c>
      <c r="G1258" s="37">
        <v>46915548</v>
      </c>
      <c r="H1258" s="60">
        <f t="shared" si="97"/>
        <v>4282849.04</v>
      </c>
      <c r="I1258" s="60">
        <f t="shared" si="98"/>
        <v>13979</v>
      </c>
      <c r="J1258" s="60">
        <f t="shared" si="99"/>
        <v>46915548</v>
      </c>
      <c r="K1258" s="1" t="str">
        <f t="shared" si="100"/>
        <v>COM</v>
      </c>
      <c r="L1258" s="2" t="str">
        <f t="shared" si="96"/>
        <v>02GNSV0024</v>
      </c>
      <c r="M1258" s="40" t="str">
        <f>INDEX(CODE!A:B,MATCH(L1258,CODE!A:A,0),2)</f>
        <v>Separate - Small GS</v>
      </c>
    </row>
    <row r="1259" spans="1:13">
      <c r="A1259" s="36">
        <v>201708</v>
      </c>
      <c r="B1259" s="37" t="s">
        <v>51</v>
      </c>
      <c r="C1259" s="37" t="s">
        <v>195</v>
      </c>
      <c r="D1259" s="37" t="s">
        <v>53</v>
      </c>
      <c r="E1259" s="37">
        <v>12504.51</v>
      </c>
      <c r="F1259" s="37">
        <v>107</v>
      </c>
      <c r="G1259" s="37">
        <v>88410</v>
      </c>
      <c r="H1259" s="60">
        <f t="shared" si="97"/>
        <v>12504.51</v>
      </c>
      <c r="I1259" s="60">
        <f t="shared" si="98"/>
        <v>107</v>
      </c>
      <c r="J1259" s="60">
        <f t="shared" si="99"/>
        <v>88410</v>
      </c>
      <c r="K1259" s="1" t="str">
        <f t="shared" si="100"/>
        <v>COM</v>
      </c>
      <c r="L1259" s="2" t="str">
        <f t="shared" si="96"/>
        <v>02GNSV024F</v>
      </c>
      <c r="M1259" s="40" t="str">
        <f>INDEX(CODE!A:B,MATCH(L1259,CODE!A:A,0),2)</f>
        <v>Separate - Small GS</v>
      </c>
    </row>
    <row r="1260" spans="1:13">
      <c r="A1260" s="36">
        <v>201708</v>
      </c>
      <c r="B1260" s="37" t="s">
        <v>51</v>
      </c>
      <c r="C1260" s="37" t="s">
        <v>195</v>
      </c>
      <c r="D1260" s="37" t="s">
        <v>39</v>
      </c>
      <c r="E1260" s="37">
        <v>422980.23</v>
      </c>
      <c r="F1260" s="37">
        <v>106</v>
      </c>
      <c r="G1260" s="37">
        <v>4955381</v>
      </c>
      <c r="H1260" s="60">
        <f t="shared" si="97"/>
        <v>422980.23</v>
      </c>
      <c r="I1260" s="60">
        <f t="shared" si="98"/>
        <v>106</v>
      </c>
      <c r="J1260" s="60">
        <f t="shared" si="99"/>
        <v>4955381</v>
      </c>
      <c r="K1260" s="1" t="str">
        <f t="shared" si="100"/>
        <v>COM</v>
      </c>
      <c r="L1260" s="2" t="str">
        <f t="shared" si="96"/>
        <v>02LGSB0036</v>
      </c>
      <c r="M1260" s="40" t="str">
        <f>INDEX(CODE!A:B,MATCH(L1260,CODE!A:A,0),2)</f>
        <v>Separate - Large GS</v>
      </c>
    </row>
    <row r="1261" spans="1:13">
      <c r="A1261" s="36">
        <v>201708</v>
      </c>
      <c r="B1261" s="37" t="s">
        <v>51</v>
      </c>
      <c r="C1261" s="37" t="s">
        <v>195</v>
      </c>
      <c r="D1261" s="37" t="s">
        <v>54</v>
      </c>
      <c r="E1261" s="37">
        <v>5534820.4000000004</v>
      </c>
      <c r="F1261" s="37">
        <v>871</v>
      </c>
      <c r="G1261" s="37">
        <v>68689053</v>
      </c>
      <c r="H1261" s="60">
        <f t="shared" si="97"/>
        <v>5534820.4000000004</v>
      </c>
      <c r="I1261" s="60">
        <f t="shared" si="98"/>
        <v>871</v>
      </c>
      <c r="J1261" s="60">
        <f t="shared" si="99"/>
        <v>68689053</v>
      </c>
      <c r="K1261" s="1" t="str">
        <f t="shared" si="100"/>
        <v>COM</v>
      </c>
      <c r="L1261" s="2" t="str">
        <f t="shared" si="96"/>
        <v>02LGSV0036</v>
      </c>
      <c r="M1261" s="40" t="str">
        <f>INDEX(CODE!A:B,MATCH(L1261,CODE!A:A,0),2)</f>
        <v>Separate - Large GS</v>
      </c>
    </row>
    <row r="1262" spans="1:13">
      <c r="A1262" s="36">
        <v>201708</v>
      </c>
      <c r="B1262" s="37" t="s">
        <v>51</v>
      </c>
      <c r="C1262" s="37" t="s">
        <v>195</v>
      </c>
      <c r="D1262" s="37" t="s">
        <v>55</v>
      </c>
      <c r="E1262" s="37">
        <v>1350894.97</v>
      </c>
      <c r="F1262" s="37">
        <v>36</v>
      </c>
      <c r="G1262" s="37">
        <v>18126481</v>
      </c>
      <c r="H1262" s="60">
        <f t="shared" si="97"/>
        <v>1350894.97</v>
      </c>
      <c r="I1262" s="60">
        <f t="shared" si="98"/>
        <v>36</v>
      </c>
      <c r="J1262" s="60">
        <f t="shared" si="99"/>
        <v>18126481</v>
      </c>
      <c r="K1262" s="1" t="str">
        <f t="shared" si="100"/>
        <v>COM</v>
      </c>
      <c r="L1262" s="2" t="str">
        <f t="shared" si="96"/>
        <v>02LGSV048T</v>
      </c>
      <c r="M1262" s="40" t="str">
        <f>INDEX(CODE!A:B,MATCH(L1262,CODE!A:A,0),2)</f>
        <v>NOT USED</v>
      </c>
    </row>
    <row r="1263" spans="1:13">
      <c r="A1263" s="36">
        <v>201708</v>
      </c>
      <c r="B1263" s="37" t="s">
        <v>51</v>
      </c>
      <c r="C1263" s="37" t="s">
        <v>195</v>
      </c>
      <c r="D1263" s="37" t="s">
        <v>79</v>
      </c>
      <c r="E1263" s="37">
        <v>2920.4</v>
      </c>
      <c r="G1263" s="37">
        <v>0</v>
      </c>
      <c r="H1263" s="60">
        <f t="shared" si="97"/>
        <v>2920.4</v>
      </c>
      <c r="I1263" s="60">
        <f t="shared" si="98"/>
        <v>0</v>
      </c>
      <c r="J1263" s="60">
        <f t="shared" si="99"/>
        <v>0</v>
      </c>
      <c r="K1263" s="1" t="str">
        <f t="shared" si="100"/>
        <v>COM</v>
      </c>
      <c r="L1263" s="2" t="str">
        <f t="shared" si="96"/>
        <v>02LNX00102</v>
      </c>
      <c r="M1263" s="40" t="str">
        <f>INDEX(CODE!A:B,MATCH(L1263,CODE!A:A,0),2)</f>
        <v>NOT USED</v>
      </c>
    </row>
    <row r="1264" spans="1:13">
      <c r="A1264" s="36">
        <v>201708</v>
      </c>
      <c r="B1264" s="37" t="s">
        <v>51</v>
      </c>
      <c r="C1264" s="37" t="s">
        <v>195</v>
      </c>
      <c r="D1264" s="37" t="s">
        <v>81</v>
      </c>
      <c r="E1264" s="37">
        <v>199.43</v>
      </c>
      <c r="G1264" s="37">
        <v>0</v>
      </c>
      <c r="H1264" s="60">
        <f t="shared" si="97"/>
        <v>199.43</v>
      </c>
      <c r="I1264" s="60">
        <f t="shared" si="98"/>
        <v>0</v>
      </c>
      <c r="J1264" s="60">
        <f t="shared" si="99"/>
        <v>0</v>
      </c>
      <c r="K1264" s="1" t="str">
        <f t="shared" si="100"/>
        <v>COM</v>
      </c>
      <c r="L1264" s="2" t="str">
        <f t="shared" si="96"/>
        <v>02LNX00105</v>
      </c>
      <c r="M1264" s="40" t="str">
        <f>INDEX(CODE!A:B,MATCH(L1264,CODE!A:A,0),2)</f>
        <v>NOT USED</v>
      </c>
    </row>
    <row r="1265" spans="1:13">
      <c r="A1265" s="36">
        <v>201708</v>
      </c>
      <c r="B1265" s="37" t="s">
        <v>51</v>
      </c>
      <c r="C1265" s="37" t="s">
        <v>195</v>
      </c>
      <c r="D1265" s="37" t="s">
        <v>82</v>
      </c>
      <c r="E1265" s="37">
        <v>19496.240000000002</v>
      </c>
      <c r="G1265" s="37">
        <v>0</v>
      </c>
      <c r="H1265" s="60">
        <f t="shared" si="97"/>
        <v>19496.240000000002</v>
      </c>
      <c r="I1265" s="60">
        <f t="shared" si="98"/>
        <v>0</v>
      </c>
      <c r="J1265" s="60">
        <f t="shared" si="99"/>
        <v>0</v>
      </c>
      <c r="K1265" s="1" t="str">
        <f t="shared" si="100"/>
        <v>COM</v>
      </c>
      <c r="L1265" s="2" t="str">
        <f t="shared" si="96"/>
        <v>02LNX00109</v>
      </c>
      <c r="M1265" s="40" t="str">
        <f>INDEX(CODE!A:B,MATCH(L1265,CODE!A:A,0),2)</f>
        <v>NOT USED</v>
      </c>
    </row>
    <row r="1266" spans="1:13">
      <c r="A1266" s="36">
        <v>201708</v>
      </c>
      <c r="B1266" s="37" t="s">
        <v>51</v>
      </c>
      <c r="C1266" s="37" t="s">
        <v>195</v>
      </c>
      <c r="D1266" s="37" t="s">
        <v>83</v>
      </c>
      <c r="E1266" s="37">
        <v>3801.13</v>
      </c>
      <c r="G1266" s="37">
        <v>0</v>
      </c>
      <c r="H1266" s="60">
        <f t="shared" si="97"/>
        <v>3801.13</v>
      </c>
      <c r="I1266" s="60">
        <f t="shared" si="98"/>
        <v>0</v>
      </c>
      <c r="J1266" s="60">
        <f t="shared" si="99"/>
        <v>0</v>
      </c>
      <c r="K1266" s="1" t="str">
        <f t="shared" si="100"/>
        <v>COM</v>
      </c>
      <c r="L1266" s="2" t="str">
        <f t="shared" si="96"/>
        <v>02LNX00110</v>
      </c>
      <c r="M1266" s="40" t="str">
        <f>INDEX(CODE!A:B,MATCH(L1266,CODE!A:A,0),2)</f>
        <v>NOT USED</v>
      </c>
    </row>
    <row r="1267" spans="1:13">
      <c r="A1267" s="36">
        <v>201708</v>
      </c>
      <c r="B1267" s="37" t="s">
        <v>51</v>
      </c>
      <c r="C1267" s="37" t="s">
        <v>195</v>
      </c>
      <c r="D1267" s="37" t="s">
        <v>84</v>
      </c>
      <c r="E1267" s="37">
        <v>55.73</v>
      </c>
      <c r="G1267" s="37">
        <v>0</v>
      </c>
      <c r="H1267" s="60">
        <f t="shared" si="97"/>
        <v>55.73</v>
      </c>
      <c r="I1267" s="60">
        <f t="shared" si="98"/>
        <v>0</v>
      </c>
      <c r="J1267" s="60">
        <f t="shared" si="99"/>
        <v>0</v>
      </c>
      <c r="K1267" s="1" t="str">
        <f t="shared" si="100"/>
        <v>COM</v>
      </c>
      <c r="L1267" s="2" t="str">
        <f t="shared" si="96"/>
        <v>02LNX00112</v>
      </c>
      <c r="M1267" s="40" t="str">
        <f>INDEX(CODE!A:B,MATCH(L1267,CODE!A:A,0),2)</f>
        <v>NOT USED</v>
      </c>
    </row>
    <row r="1268" spans="1:13">
      <c r="A1268" s="36">
        <v>201708</v>
      </c>
      <c r="B1268" s="37" t="s">
        <v>51</v>
      </c>
      <c r="C1268" s="37" t="s">
        <v>195</v>
      </c>
      <c r="D1268" s="37" t="s">
        <v>85</v>
      </c>
      <c r="E1268" s="37">
        <v>227.66</v>
      </c>
      <c r="G1268" s="37">
        <v>0</v>
      </c>
      <c r="H1268" s="60">
        <f t="shared" si="97"/>
        <v>227.66</v>
      </c>
      <c r="I1268" s="60">
        <f t="shared" si="98"/>
        <v>0</v>
      </c>
      <c r="J1268" s="60">
        <f t="shared" si="99"/>
        <v>0</v>
      </c>
      <c r="K1268" s="1" t="str">
        <f t="shared" si="100"/>
        <v>COM</v>
      </c>
      <c r="L1268" s="2" t="str">
        <f t="shared" si="96"/>
        <v>02LNX00300</v>
      </c>
      <c r="M1268" s="40" t="str">
        <f>INDEX(CODE!A:B,MATCH(L1268,CODE!A:A,0),2)</f>
        <v>NOT USED</v>
      </c>
    </row>
    <row r="1269" spans="1:13">
      <c r="A1269" s="36">
        <v>201708</v>
      </c>
      <c r="B1269" s="37" t="s">
        <v>51</v>
      </c>
      <c r="C1269" s="37" t="s">
        <v>195</v>
      </c>
      <c r="D1269" s="37" t="s">
        <v>87</v>
      </c>
      <c r="E1269" s="37">
        <v>6160.07</v>
      </c>
      <c r="G1269" s="37">
        <v>0</v>
      </c>
      <c r="H1269" s="60">
        <f t="shared" si="97"/>
        <v>6160.07</v>
      </c>
      <c r="I1269" s="60">
        <f t="shared" si="98"/>
        <v>0</v>
      </c>
      <c r="J1269" s="60">
        <f t="shared" si="99"/>
        <v>0</v>
      </c>
      <c r="K1269" s="1" t="str">
        <f t="shared" si="100"/>
        <v>COM</v>
      </c>
      <c r="L1269" s="2" t="str">
        <f t="shared" si="96"/>
        <v>02LNX00311</v>
      </c>
      <c r="M1269" s="40" t="str">
        <f>INDEX(CODE!A:B,MATCH(L1269,CODE!A:A,0),2)</f>
        <v>NOT USED</v>
      </c>
    </row>
    <row r="1270" spans="1:13">
      <c r="A1270" s="36">
        <v>201708</v>
      </c>
      <c r="B1270" s="37" t="s">
        <v>51</v>
      </c>
      <c r="C1270" s="37" t="s">
        <v>195</v>
      </c>
      <c r="D1270" s="37" t="s">
        <v>40</v>
      </c>
      <c r="E1270" s="37">
        <v>22756.23</v>
      </c>
      <c r="F1270" s="37">
        <v>73</v>
      </c>
      <c r="G1270" s="37">
        <v>241419</v>
      </c>
      <c r="H1270" s="60">
        <f t="shared" si="97"/>
        <v>22756.23</v>
      </c>
      <c r="I1270" s="60">
        <f t="shared" si="98"/>
        <v>73</v>
      </c>
      <c r="J1270" s="60">
        <f t="shared" si="99"/>
        <v>241419</v>
      </c>
      <c r="K1270" s="1" t="str">
        <f t="shared" si="100"/>
        <v>COM</v>
      </c>
      <c r="L1270" s="2" t="str">
        <f t="shared" si="96"/>
        <v>02NMT24135</v>
      </c>
      <c r="M1270" s="40" t="str">
        <f>INDEX(CODE!A:B,MATCH(L1270,CODE!A:A,0),2)</f>
        <v>Separate - Small GS</v>
      </c>
    </row>
    <row r="1271" spans="1:13">
      <c r="A1271" s="36">
        <v>201708</v>
      </c>
      <c r="B1271" s="37" t="s">
        <v>51</v>
      </c>
      <c r="C1271" s="37" t="s">
        <v>195</v>
      </c>
      <c r="D1271" s="37" t="s">
        <v>41</v>
      </c>
      <c r="E1271" s="37">
        <v>98051.15</v>
      </c>
      <c r="F1271" s="37">
        <v>13</v>
      </c>
      <c r="G1271" s="37">
        <v>1178300</v>
      </c>
      <c r="H1271" s="60">
        <f t="shared" si="97"/>
        <v>98051.15</v>
      </c>
      <c r="I1271" s="60">
        <f t="shared" si="98"/>
        <v>13</v>
      </c>
      <c r="J1271" s="60">
        <f t="shared" si="99"/>
        <v>1178300</v>
      </c>
      <c r="K1271" s="1" t="str">
        <f t="shared" si="100"/>
        <v>COM</v>
      </c>
      <c r="L1271" s="2" t="str">
        <f t="shared" si="96"/>
        <v>02NMT36135</v>
      </c>
      <c r="M1271" s="40" t="str">
        <f>INDEX(CODE!A:B,MATCH(L1271,CODE!A:A,0),2)</f>
        <v>Separate - Large GS</v>
      </c>
    </row>
    <row r="1272" spans="1:13">
      <c r="A1272" s="36">
        <v>201708</v>
      </c>
      <c r="B1272" s="37" t="s">
        <v>51</v>
      </c>
      <c r="C1272" s="37" t="s">
        <v>195</v>
      </c>
      <c r="D1272" s="37" t="s">
        <v>42</v>
      </c>
      <c r="E1272" s="37">
        <v>49268.67</v>
      </c>
      <c r="F1272" s="37">
        <v>2</v>
      </c>
      <c r="G1272" s="37">
        <v>748800</v>
      </c>
      <c r="H1272" s="60">
        <f t="shared" si="97"/>
        <v>49268.67</v>
      </c>
      <c r="I1272" s="60">
        <f t="shared" si="98"/>
        <v>2</v>
      </c>
      <c r="J1272" s="60">
        <f t="shared" si="99"/>
        <v>748800</v>
      </c>
      <c r="K1272" s="1" t="str">
        <f t="shared" si="100"/>
        <v>COM</v>
      </c>
      <c r="L1272" s="2" t="str">
        <f t="shared" si="96"/>
        <v>02NMT48135</v>
      </c>
      <c r="M1272" s="40" t="str">
        <f>INDEX(CODE!A:B,MATCH(L1272,CODE!A:A,0),2)</f>
        <v>NOT USED</v>
      </c>
    </row>
    <row r="1273" spans="1:13">
      <c r="A1273" s="36">
        <v>201708</v>
      </c>
      <c r="B1273" s="37" t="s">
        <v>51</v>
      </c>
      <c r="C1273" s="37" t="s">
        <v>195</v>
      </c>
      <c r="D1273" s="37" t="s">
        <v>56</v>
      </c>
      <c r="E1273" s="37">
        <v>17948.12</v>
      </c>
      <c r="F1273" s="37">
        <v>774</v>
      </c>
      <c r="G1273" s="37">
        <v>124895</v>
      </c>
      <c r="H1273" s="60">
        <f t="shared" si="97"/>
        <v>17948.12</v>
      </c>
      <c r="I1273" s="60">
        <f t="shared" si="98"/>
        <v>774</v>
      </c>
      <c r="J1273" s="60">
        <f t="shared" si="99"/>
        <v>124895</v>
      </c>
      <c r="K1273" s="1" t="str">
        <f t="shared" si="100"/>
        <v>COM</v>
      </c>
      <c r="L1273" s="2" t="str">
        <f t="shared" si="96"/>
        <v>02OALT015N</v>
      </c>
      <c r="M1273" s="40" t="str">
        <f>INDEX(CODE!A:B,MATCH(L1273,CODE!A:A,0),2)</f>
        <v>NOT USED</v>
      </c>
    </row>
    <row r="1274" spans="1:13">
      <c r="A1274" s="36">
        <v>201708</v>
      </c>
      <c r="B1274" s="37" t="s">
        <v>51</v>
      </c>
      <c r="C1274" s="37" t="s">
        <v>195</v>
      </c>
      <c r="D1274" s="37" t="s">
        <v>43</v>
      </c>
      <c r="E1274" s="37">
        <v>6815.28</v>
      </c>
      <c r="F1274" s="37">
        <v>464</v>
      </c>
      <c r="G1274" s="37">
        <v>43260</v>
      </c>
      <c r="H1274" s="60">
        <f t="shared" si="97"/>
        <v>6815.28</v>
      </c>
      <c r="I1274" s="60">
        <f t="shared" si="98"/>
        <v>464</v>
      </c>
      <c r="J1274" s="60">
        <f t="shared" si="99"/>
        <v>43260</v>
      </c>
      <c r="K1274" s="1" t="str">
        <f t="shared" si="100"/>
        <v>COM</v>
      </c>
      <c r="L1274" s="2" t="str">
        <f t="shared" si="96"/>
        <v>02OALTB15N</v>
      </c>
      <c r="M1274" s="40" t="str">
        <f>INDEX(CODE!A:B,MATCH(L1274,CODE!A:A,0),2)</f>
        <v>NOT USED</v>
      </c>
    </row>
    <row r="1275" spans="1:13">
      <c r="A1275" s="36">
        <v>201708</v>
      </c>
      <c r="B1275" s="37" t="s">
        <v>51</v>
      </c>
      <c r="C1275" s="37" t="s">
        <v>195</v>
      </c>
      <c r="D1275" s="37" t="s">
        <v>57</v>
      </c>
      <c r="E1275" s="37">
        <v>2034.96</v>
      </c>
      <c r="F1275" s="37">
        <v>28</v>
      </c>
      <c r="G1275" s="37">
        <v>21510</v>
      </c>
      <c r="H1275" s="60">
        <f t="shared" si="97"/>
        <v>2034.96</v>
      </c>
      <c r="I1275" s="60">
        <f t="shared" si="98"/>
        <v>28</v>
      </c>
      <c r="J1275" s="60">
        <f t="shared" si="99"/>
        <v>21510</v>
      </c>
      <c r="K1275" s="1" t="str">
        <f t="shared" si="100"/>
        <v>COM</v>
      </c>
      <c r="L1275" s="2" t="str">
        <f t="shared" si="96"/>
        <v>02RCFL0054</v>
      </c>
      <c r="M1275" s="40" t="str">
        <f>INDEX(CODE!A:B,MATCH(L1275,CODE!A:A,0),2)</f>
        <v>NOT USED</v>
      </c>
    </row>
    <row r="1276" spans="1:13">
      <c r="A1276" s="36">
        <v>201708</v>
      </c>
      <c r="B1276" s="37" t="s">
        <v>51</v>
      </c>
      <c r="C1276" s="37" t="s">
        <v>195</v>
      </c>
      <c r="D1276" s="37" t="s">
        <v>89</v>
      </c>
      <c r="E1276" s="37">
        <v>419175.71</v>
      </c>
      <c r="F1276" s="37">
        <v>0</v>
      </c>
      <c r="G1276" s="37">
        <v>0</v>
      </c>
      <c r="H1276" s="60">
        <f t="shared" si="97"/>
        <v>419175.71</v>
      </c>
      <c r="I1276" s="60">
        <f t="shared" si="98"/>
        <v>0</v>
      </c>
      <c r="J1276" s="60">
        <f t="shared" si="99"/>
        <v>0</v>
      </c>
      <c r="K1276" s="1" t="str">
        <f t="shared" si="100"/>
        <v>COM</v>
      </c>
      <c r="L1276" s="2" t="str">
        <f t="shared" si="96"/>
        <v>301270-DSM</v>
      </c>
      <c r="M1276" s="40" t="str">
        <f>INDEX(CODE!A:B,MATCH(L1276,CODE!A:A,0),2)</f>
        <v>NOT USED</v>
      </c>
    </row>
    <row r="1277" spans="1:13">
      <c r="A1277" s="36">
        <v>201708</v>
      </c>
      <c r="B1277" s="37" t="s">
        <v>51</v>
      </c>
      <c r="C1277" s="37" t="s">
        <v>195</v>
      </c>
      <c r="D1277" s="37" t="s">
        <v>44</v>
      </c>
      <c r="E1277" s="37">
        <v>235.9</v>
      </c>
      <c r="F1277" s="37">
        <v>1</v>
      </c>
      <c r="G1277" s="37">
        <v>0</v>
      </c>
      <c r="H1277" s="60">
        <f t="shared" si="97"/>
        <v>235.9</v>
      </c>
      <c r="I1277" s="60">
        <f t="shared" si="98"/>
        <v>1</v>
      </c>
      <c r="J1277" s="60">
        <f t="shared" si="99"/>
        <v>0</v>
      </c>
      <c r="K1277" s="1" t="str">
        <f t="shared" si="100"/>
        <v>COM</v>
      </c>
      <c r="L1277" s="2" t="str">
        <f t="shared" si="96"/>
        <v>301280-BLU</v>
      </c>
      <c r="M1277" s="40" t="str">
        <f>INDEX(CODE!A:B,MATCH(L1277,CODE!A:A,0),2)</f>
        <v>NOT USED</v>
      </c>
    </row>
    <row r="1278" spans="1:13">
      <c r="A1278" s="36">
        <v>201708</v>
      </c>
      <c r="B1278" s="37" t="s">
        <v>51</v>
      </c>
      <c r="C1278" s="37" t="s">
        <v>195</v>
      </c>
      <c r="D1278" s="37" t="s">
        <v>90</v>
      </c>
      <c r="F1278" s="37">
        <v>0</v>
      </c>
      <c r="H1278" s="60">
        <f t="shared" si="97"/>
        <v>0</v>
      </c>
      <c r="I1278" s="60">
        <f t="shared" si="98"/>
        <v>0</v>
      </c>
      <c r="J1278" s="60">
        <f t="shared" si="99"/>
        <v>0</v>
      </c>
      <c r="K1278" s="1" t="str">
        <f t="shared" si="100"/>
        <v>COM</v>
      </c>
      <c r="L1278" s="2" t="str">
        <f t="shared" si="96"/>
        <v>CUSTOMER C</v>
      </c>
      <c r="M1278" s="40" t="str">
        <f>INDEX(CODE!A:B,MATCH(L1278,CODE!A:A,0),2)</f>
        <v>NOT USED</v>
      </c>
    </row>
    <row r="1279" spans="1:13">
      <c r="A1279" s="36">
        <v>201708</v>
      </c>
      <c r="B1279" s="37" t="s">
        <v>51</v>
      </c>
      <c r="C1279" s="37" t="s">
        <v>195</v>
      </c>
      <c r="D1279" s="37" t="s">
        <v>92</v>
      </c>
      <c r="E1279" s="37">
        <v>-1074266.32</v>
      </c>
      <c r="F1279" s="37">
        <v>0</v>
      </c>
      <c r="G1279" s="37">
        <v>0</v>
      </c>
      <c r="H1279" s="60">
        <f t="shared" si="97"/>
        <v>-1074266.32</v>
      </c>
      <c r="I1279" s="60">
        <f t="shared" si="98"/>
        <v>0</v>
      </c>
      <c r="J1279" s="60">
        <f t="shared" si="99"/>
        <v>0</v>
      </c>
      <c r="K1279" s="1" t="str">
        <f t="shared" si="100"/>
        <v>COM</v>
      </c>
      <c r="L1279" s="2" t="str">
        <f t="shared" si="96"/>
        <v>REVENUE_AC</v>
      </c>
      <c r="M1279" s="40" t="str">
        <f>INDEX(CODE!A:B,MATCH(L1279,CODE!A:A,0),2)</f>
        <v>NOT USED</v>
      </c>
    </row>
    <row r="1280" spans="1:13">
      <c r="A1280" s="36">
        <v>201708</v>
      </c>
      <c r="B1280" s="37" t="s">
        <v>51</v>
      </c>
      <c r="C1280" s="37" t="s">
        <v>195</v>
      </c>
      <c r="D1280" s="37" t="s">
        <v>104</v>
      </c>
      <c r="E1280" s="37">
        <v>4873.62</v>
      </c>
      <c r="F1280" s="37">
        <v>0</v>
      </c>
      <c r="G1280" s="37">
        <v>0</v>
      </c>
      <c r="H1280" s="60">
        <f t="shared" si="97"/>
        <v>4873.62</v>
      </c>
      <c r="I1280" s="60">
        <f t="shared" si="98"/>
        <v>0</v>
      </c>
      <c r="J1280" s="60">
        <f t="shared" si="99"/>
        <v>0</v>
      </c>
      <c r="K1280" s="1" t="str">
        <f t="shared" si="100"/>
        <v>COM</v>
      </c>
      <c r="L1280" s="2" t="str">
        <f t="shared" si="96"/>
        <v>REVENUE AD</v>
      </c>
      <c r="M1280" s="40" t="str">
        <f>INDEX(CODE!A:B,MATCH(L1280,CODE!A:A,0),2)</f>
        <v>NOT USED</v>
      </c>
    </row>
    <row r="1281" spans="1:13">
      <c r="A1281" s="36">
        <v>201708</v>
      </c>
      <c r="B1281" s="37" t="s">
        <v>51</v>
      </c>
      <c r="C1281" s="37" t="s">
        <v>196</v>
      </c>
      <c r="D1281" s="37" t="s">
        <v>197</v>
      </c>
      <c r="E1281" s="37">
        <v>29000</v>
      </c>
      <c r="F1281" s="37">
        <v>0</v>
      </c>
      <c r="G1281" s="37">
        <v>416000</v>
      </c>
      <c r="H1281" s="60">
        <f t="shared" si="97"/>
        <v>0</v>
      </c>
      <c r="I1281" s="60">
        <f t="shared" si="98"/>
        <v>0</v>
      </c>
      <c r="J1281" s="60">
        <f t="shared" si="99"/>
        <v>0</v>
      </c>
      <c r="K1281" s="1" t="str">
        <f t="shared" si="100"/>
        <v>COM</v>
      </c>
      <c r="L1281" s="2" t="str">
        <f t="shared" si="96"/>
        <v>UNBILLED R</v>
      </c>
      <c r="M1281" s="40" t="str">
        <f>INDEX(CODE!A:B,MATCH(L1281,CODE!A:A,0),2)</f>
        <v>NOT USED</v>
      </c>
    </row>
    <row r="1282" spans="1:13">
      <c r="A1282" s="36">
        <v>201708</v>
      </c>
      <c r="B1282" s="37" t="s">
        <v>58</v>
      </c>
      <c r="C1282" s="37" t="s">
        <v>186</v>
      </c>
      <c r="D1282" s="37" t="s">
        <v>187</v>
      </c>
      <c r="E1282" s="37">
        <v>-570.44000000000005</v>
      </c>
      <c r="F1282" s="37">
        <v>42</v>
      </c>
      <c r="G1282" s="37">
        <v>76363</v>
      </c>
      <c r="H1282" s="60">
        <f t="shared" si="97"/>
        <v>0</v>
      </c>
      <c r="I1282" s="60">
        <f t="shared" si="98"/>
        <v>0</v>
      </c>
      <c r="J1282" s="60">
        <f t="shared" si="99"/>
        <v>0</v>
      </c>
      <c r="K1282" s="1" t="str">
        <f t="shared" si="100"/>
        <v>IND</v>
      </c>
      <c r="L1282" s="2" t="str">
        <f t="shared" ref="L1282:L1345" si="101">LEFT(D1282,10)</f>
        <v>02GNSB0024</v>
      </c>
      <c r="M1282" s="40" t="str">
        <f>INDEX(CODE!A:B,MATCH(L1282,CODE!A:A,0),2)</f>
        <v>Separate - Small GS</v>
      </c>
    </row>
    <row r="1283" spans="1:13">
      <c r="A1283" s="36">
        <v>201708</v>
      </c>
      <c r="B1283" s="37" t="s">
        <v>58</v>
      </c>
      <c r="C1283" s="37" t="s">
        <v>186</v>
      </c>
      <c r="D1283" s="37" t="s">
        <v>189</v>
      </c>
      <c r="E1283" s="37">
        <v>-0.36</v>
      </c>
      <c r="F1283" s="37">
        <v>1</v>
      </c>
      <c r="G1283" s="37">
        <v>48</v>
      </c>
      <c r="H1283" s="60">
        <f t="shared" ref="H1283:H1346" si="102">IF($C1283="R",E1283,0)</f>
        <v>0</v>
      </c>
      <c r="I1283" s="60">
        <f t="shared" ref="I1283:I1346" si="103">IF($C1283="R",F1283,0)</f>
        <v>0</v>
      </c>
      <c r="J1283" s="60">
        <f t="shared" ref="J1283:J1346" si="104">IF($C1283="R",G1283,0)</f>
        <v>0</v>
      </c>
      <c r="K1283" s="1" t="str">
        <f t="shared" ref="K1283:K1346" si="105">IF(LEFT(B1283,3)="IRR","IRG",LEFT(B1283,3))</f>
        <v>IND</v>
      </c>
      <c r="L1283" s="2" t="str">
        <f t="shared" si="101"/>
        <v>02GNSB24FP</v>
      </c>
      <c r="M1283" s="40" t="str">
        <f>INDEX(CODE!A:B,MATCH(L1283,CODE!A:A,0),2)</f>
        <v>Separate - Small GS</v>
      </c>
    </row>
    <row r="1284" spans="1:13">
      <c r="A1284" s="36">
        <v>201708</v>
      </c>
      <c r="B1284" s="37" t="s">
        <v>58</v>
      </c>
      <c r="C1284" s="37" t="s">
        <v>186</v>
      </c>
      <c r="D1284" s="37" t="s">
        <v>190</v>
      </c>
      <c r="E1284" s="37">
        <v>-731.17</v>
      </c>
      <c r="F1284" s="37">
        <v>10</v>
      </c>
      <c r="G1284" s="37">
        <v>97880</v>
      </c>
      <c r="H1284" s="60">
        <f t="shared" si="102"/>
        <v>0</v>
      </c>
      <c r="I1284" s="60">
        <f t="shared" si="103"/>
        <v>0</v>
      </c>
      <c r="J1284" s="60">
        <f t="shared" si="104"/>
        <v>0</v>
      </c>
      <c r="K1284" s="1" t="str">
        <f t="shared" si="105"/>
        <v>IND</v>
      </c>
      <c r="L1284" s="2" t="str">
        <f t="shared" si="101"/>
        <v>02LGSB0036</v>
      </c>
      <c r="M1284" s="40" t="str">
        <f>INDEX(CODE!A:B,MATCH(L1284,CODE!A:A,0),2)</f>
        <v>Separate - Large GS</v>
      </c>
    </row>
    <row r="1285" spans="1:13">
      <c r="A1285" s="36">
        <v>201708</v>
      </c>
      <c r="B1285" s="37" t="s">
        <v>58</v>
      </c>
      <c r="C1285" s="37" t="s">
        <v>186</v>
      </c>
      <c r="D1285" s="37" t="s">
        <v>192</v>
      </c>
      <c r="E1285" s="37">
        <v>-16.649999999999999</v>
      </c>
      <c r="G1285" s="37">
        <v>2228</v>
      </c>
      <c r="H1285" s="60">
        <f t="shared" si="102"/>
        <v>0</v>
      </c>
      <c r="I1285" s="60">
        <f t="shared" si="103"/>
        <v>0</v>
      </c>
      <c r="J1285" s="60">
        <f t="shared" si="104"/>
        <v>0</v>
      </c>
      <c r="K1285" s="1" t="str">
        <f t="shared" si="105"/>
        <v>IND</v>
      </c>
      <c r="L1285" s="2" t="str">
        <f t="shared" si="101"/>
        <v>02OALTB15N</v>
      </c>
      <c r="M1285" s="40" t="str">
        <f>INDEX(CODE!A:B,MATCH(L1285,CODE!A:A,0),2)</f>
        <v>NOT USED</v>
      </c>
    </row>
    <row r="1286" spans="1:13">
      <c r="A1286" s="36">
        <v>201708</v>
      </c>
      <c r="B1286" s="37" t="s">
        <v>58</v>
      </c>
      <c r="C1286" s="37" t="s">
        <v>186</v>
      </c>
      <c r="D1286" s="37" t="s">
        <v>193</v>
      </c>
      <c r="E1286" s="37">
        <v>-22.06</v>
      </c>
      <c r="F1286" s="37">
        <v>0</v>
      </c>
      <c r="G1286" s="37">
        <v>0</v>
      </c>
      <c r="H1286" s="60">
        <f t="shared" si="102"/>
        <v>0</v>
      </c>
      <c r="I1286" s="60">
        <f t="shared" si="103"/>
        <v>0</v>
      </c>
      <c r="J1286" s="60">
        <f t="shared" si="104"/>
        <v>0</v>
      </c>
      <c r="K1286" s="1" t="str">
        <f t="shared" si="105"/>
        <v>IND</v>
      </c>
      <c r="L1286" s="2" t="str">
        <f t="shared" si="101"/>
        <v>BPA BALANC</v>
      </c>
      <c r="M1286" s="40" t="str">
        <f>INDEX(CODE!A:B,MATCH(L1286,CODE!A:A,0),2)</f>
        <v>NOT USED</v>
      </c>
    </row>
    <row r="1287" spans="1:13">
      <c r="A1287" s="36">
        <v>201708</v>
      </c>
      <c r="B1287" s="37" t="s">
        <v>58</v>
      </c>
      <c r="C1287" s="37" t="s">
        <v>186</v>
      </c>
      <c r="D1287" s="37" t="s">
        <v>194</v>
      </c>
      <c r="F1287" s="37">
        <v>0</v>
      </c>
      <c r="H1287" s="60">
        <f t="shared" si="102"/>
        <v>0</v>
      </c>
      <c r="I1287" s="60">
        <f t="shared" si="103"/>
        <v>0</v>
      </c>
      <c r="J1287" s="60">
        <f t="shared" si="104"/>
        <v>0</v>
      </c>
      <c r="K1287" s="1" t="str">
        <f t="shared" si="105"/>
        <v>IND</v>
      </c>
      <c r="L1287" s="2" t="str">
        <f t="shared" si="101"/>
        <v>CUSTOMER C</v>
      </c>
      <c r="M1287" s="40" t="str">
        <f>INDEX(CODE!A:B,MATCH(L1287,CODE!A:A,0),2)</f>
        <v>NOT USED</v>
      </c>
    </row>
    <row r="1288" spans="1:13">
      <c r="A1288" s="36">
        <v>201708</v>
      </c>
      <c r="B1288" s="37" t="s">
        <v>58</v>
      </c>
      <c r="C1288" s="37" t="s">
        <v>195</v>
      </c>
      <c r="D1288" s="37" t="s">
        <v>36</v>
      </c>
      <c r="E1288" s="37">
        <v>8372.0300000000007</v>
      </c>
      <c r="F1288" s="37">
        <v>42</v>
      </c>
      <c r="G1288" s="37">
        <v>76365</v>
      </c>
      <c r="H1288" s="60">
        <f t="shared" si="102"/>
        <v>8372.0300000000007</v>
      </c>
      <c r="I1288" s="60">
        <f t="shared" si="103"/>
        <v>42</v>
      </c>
      <c r="J1288" s="60">
        <f t="shared" si="104"/>
        <v>76365</v>
      </c>
      <c r="K1288" s="1" t="str">
        <f t="shared" si="105"/>
        <v>IND</v>
      </c>
      <c r="L1288" s="2" t="str">
        <f t="shared" si="101"/>
        <v>02GNSB0024</v>
      </c>
      <c r="M1288" s="40" t="str">
        <f>INDEX(CODE!A:B,MATCH(L1288,CODE!A:A,0),2)</f>
        <v>Separate - Small GS</v>
      </c>
    </row>
    <row r="1289" spans="1:13">
      <c r="A1289" s="36">
        <v>201708</v>
      </c>
      <c r="B1289" s="37" t="s">
        <v>58</v>
      </c>
      <c r="C1289" s="37" t="s">
        <v>195</v>
      </c>
      <c r="D1289" s="37" t="s">
        <v>38</v>
      </c>
      <c r="E1289" s="37">
        <v>5.85</v>
      </c>
      <c r="F1289" s="37">
        <v>1</v>
      </c>
      <c r="G1289" s="37">
        <v>48</v>
      </c>
      <c r="H1289" s="60">
        <f t="shared" si="102"/>
        <v>5.85</v>
      </c>
      <c r="I1289" s="60">
        <f t="shared" si="103"/>
        <v>1</v>
      </c>
      <c r="J1289" s="60">
        <f t="shared" si="104"/>
        <v>48</v>
      </c>
      <c r="K1289" s="1" t="str">
        <f t="shared" si="105"/>
        <v>IND</v>
      </c>
      <c r="L1289" s="2" t="str">
        <f t="shared" si="101"/>
        <v>02GNSB24FP</v>
      </c>
      <c r="M1289" s="40" t="str">
        <f>INDEX(CODE!A:B,MATCH(L1289,CODE!A:A,0),2)</f>
        <v>Separate - Small GS</v>
      </c>
    </row>
    <row r="1290" spans="1:13">
      <c r="A1290" s="36">
        <v>201708</v>
      </c>
      <c r="B1290" s="37" t="s">
        <v>58</v>
      </c>
      <c r="C1290" s="37" t="s">
        <v>195</v>
      </c>
      <c r="D1290" s="37" t="s">
        <v>52</v>
      </c>
      <c r="E1290" s="37">
        <v>129494.56</v>
      </c>
      <c r="F1290" s="37">
        <v>330</v>
      </c>
      <c r="G1290" s="37">
        <v>1383574</v>
      </c>
      <c r="H1290" s="60">
        <f t="shared" si="102"/>
        <v>129494.56</v>
      </c>
      <c r="I1290" s="60">
        <f t="shared" si="103"/>
        <v>330</v>
      </c>
      <c r="J1290" s="60">
        <f t="shared" si="104"/>
        <v>1383574</v>
      </c>
      <c r="K1290" s="1" t="str">
        <f t="shared" si="105"/>
        <v>IND</v>
      </c>
      <c r="L1290" s="2" t="str">
        <f t="shared" si="101"/>
        <v>02GNSV0024</v>
      </c>
      <c r="M1290" s="40" t="str">
        <f>INDEX(CODE!A:B,MATCH(L1290,CODE!A:A,0),2)</f>
        <v>Separate - Small GS</v>
      </c>
    </row>
    <row r="1291" spans="1:13">
      <c r="A1291" s="36">
        <v>201708</v>
      </c>
      <c r="B1291" s="37" t="s">
        <v>58</v>
      </c>
      <c r="C1291" s="37" t="s">
        <v>195</v>
      </c>
      <c r="D1291" s="37" t="s">
        <v>53</v>
      </c>
      <c r="E1291" s="37">
        <v>724.91</v>
      </c>
      <c r="F1291" s="37">
        <v>4</v>
      </c>
      <c r="G1291" s="37">
        <v>2776</v>
      </c>
      <c r="H1291" s="60">
        <f t="shared" si="102"/>
        <v>724.91</v>
      </c>
      <c r="I1291" s="60">
        <f t="shared" si="103"/>
        <v>4</v>
      </c>
      <c r="J1291" s="60">
        <f t="shared" si="104"/>
        <v>2776</v>
      </c>
      <c r="K1291" s="1" t="str">
        <f t="shared" si="105"/>
        <v>IND</v>
      </c>
      <c r="L1291" s="2" t="str">
        <f t="shared" si="101"/>
        <v>02GNSV024F</v>
      </c>
      <c r="M1291" s="40" t="str">
        <f>INDEX(CODE!A:B,MATCH(L1291,CODE!A:A,0),2)</f>
        <v>Separate - Small GS</v>
      </c>
    </row>
    <row r="1292" spans="1:13">
      <c r="A1292" s="36">
        <v>201708</v>
      </c>
      <c r="B1292" s="37" t="s">
        <v>58</v>
      </c>
      <c r="C1292" s="37" t="s">
        <v>195</v>
      </c>
      <c r="D1292" s="37" t="s">
        <v>39</v>
      </c>
      <c r="E1292" s="37">
        <v>13629.79</v>
      </c>
      <c r="F1292" s="37">
        <v>10</v>
      </c>
      <c r="G1292" s="37">
        <v>97883</v>
      </c>
      <c r="H1292" s="60">
        <f t="shared" si="102"/>
        <v>13629.79</v>
      </c>
      <c r="I1292" s="60">
        <f t="shared" si="103"/>
        <v>10</v>
      </c>
      <c r="J1292" s="60">
        <f t="shared" si="104"/>
        <v>97883</v>
      </c>
      <c r="K1292" s="1" t="str">
        <f t="shared" si="105"/>
        <v>IND</v>
      </c>
      <c r="L1292" s="2" t="str">
        <f t="shared" si="101"/>
        <v>02LGSB0036</v>
      </c>
      <c r="M1292" s="40" t="str">
        <f>INDEX(CODE!A:B,MATCH(L1292,CODE!A:A,0),2)</f>
        <v>Separate - Large GS</v>
      </c>
    </row>
    <row r="1293" spans="1:13">
      <c r="A1293" s="36">
        <v>201708</v>
      </c>
      <c r="B1293" s="37" t="s">
        <v>58</v>
      </c>
      <c r="C1293" s="37" t="s">
        <v>195</v>
      </c>
      <c r="D1293" s="37" t="s">
        <v>54</v>
      </c>
      <c r="E1293" s="37">
        <v>591864.66</v>
      </c>
      <c r="F1293" s="37">
        <v>95</v>
      </c>
      <c r="G1293" s="37">
        <v>6935384</v>
      </c>
      <c r="H1293" s="60">
        <f t="shared" si="102"/>
        <v>591864.66</v>
      </c>
      <c r="I1293" s="60">
        <f t="shared" si="103"/>
        <v>95</v>
      </c>
      <c r="J1293" s="60">
        <f t="shared" si="104"/>
        <v>6935384</v>
      </c>
      <c r="K1293" s="1" t="str">
        <f t="shared" si="105"/>
        <v>IND</v>
      </c>
      <c r="L1293" s="2" t="str">
        <f t="shared" si="101"/>
        <v>02LGSV0036</v>
      </c>
      <c r="M1293" s="40" t="str">
        <f>INDEX(CODE!A:B,MATCH(L1293,CODE!A:A,0),2)</f>
        <v>Separate - Large GS</v>
      </c>
    </row>
    <row r="1294" spans="1:13">
      <c r="A1294" s="36">
        <v>201708</v>
      </c>
      <c r="B1294" s="37" t="s">
        <v>58</v>
      </c>
      <c r="C1294" s="37" t="s">
        <v>195</v>
      </c>
      <c r="D1294" s="37" t="s">
        <v>55</v>
      </c>
      <c r="E1294" s="37">
        <v>3378656.54</v>
      </c>
      <c r="F1294" s="37">
        <v>33</v>
      </c>
      <c r="G1294" s="37">
        <v>51827150</v>
      </c>
      <c r="H1294" s="60">
        <f t="shared" si="102"/>
        <v>3378656.54</v>
      </c>
      <c r="I1294" s="60">
        <f t="shared" si="103"/>
        <v>33</v>
      </c>
      <c r="J1294" s="60">
        <f t="shared" si="104"/>
        <v>51827150</v>
      </c>
      <c r="K1294" s="1" t="str">
        <f t="shared" si="105"/>
        <v>IND</v>
      </c>
      <c r="L1294" s="2" t="str">
        <f t="shared" si="101"/>
        <v>02LGSV048T</v>
      </c>
      <c r="M1294" s="40" t="str">
        <f>INDEX(CODE!A:B,MATCH(L1294,CODE!A:A,0),2)</f>
        <v>NOT USED</v>
      </c>
    </row>
    <row r="1295" spans="1:13">
      <c r="A1295" s="36">
        <v>201708</v>
      </c>
      <c r="B1295" s="37" t="s">
        <v>58</v>
      </c>
      <c r="C1295" s="37" t="s">
        <v>195</v>
      </c>
      <c r="D1295" s="37" t="s">
        <v>56</v>
      </c>
      <c r="E1295" s="37">
        <v>1029.31</v>
      </c>
      <c r="F1295" s="37">
        <v>38</v>
      </c>
      <c r="G1295" s="37">
        <v>7700</v>
      </c>
      <c r="H1295" s="60">
        <f t="shared" si="102"/>
        <v>1029.31</v>
      </c>
      <c r="I1295" s="60">
        <f t="shared" si="103"/>
        <v>38</v>
      </c>
      <c r="J1295" s="60">
        <f t="shared" si="104"/>
        <v>7700</v>
      </c>
      <c r="K1295" s="1" t="str">
        <f t="shared" si="105"/>
        <v>IND</v>
      </c>
      <c r="L1295" s="2" t="str">
        <f t="shared" si="101"/>
        <v>02OALT015N</v>
      </c>
      <c r="M1295" s="40" t="str">
        <f>INDEX(CODE!A:B,MATCH(L1295,CODE!A:A,0),2)</f>
        <v>NOT USED</v>
      </c>
    </row>
    <row r="1296" spans="1:13">
      <c r="A1296" s="36">
        <v>201708</v>
      </c>
      <c r="B1296" s="37" t="s">
        <v>58</v>
      </c>
      <c r="C1296" s="37" t="s">
        <v>195</v>
      </c>
      <c r="D1296" s="37" t="s">
        <v>43</v>
      </c>
      <c r="E1296" s="37">
        <v>342.21</v>
      </c>
      <c r="F1296" s="37">
        <v>14</v>
      </c>
      <c r="G1296" s="37">
        <v>2229</v>
      </c>
      <c r="H1296" s="60">
        <f t="shared" si="102"/>
        <v>342.21</v>
      </c>
      <c r="I1296" s="60">
        <f t="shared" si="103"/>
        <v>14</v>
      </c>
      <c r="J1296" s="60">
        <f t="shared" si="104"/>
        <v>2229</v>
      </c>
      <c r="K1296" s="1" t="str">
        <f t="shared" si="105"/>
        <v>IND</v>
      </c>
      <c r="L1296" s="2" t="str">
        <f t="shared" si="101"/>
        <v>02OALTB15N</v>
      </c>
      <c r="M1296" s="40" t="str">
        <f>INDEX(CODE!A:B,MATCH(L1296,CODE!A:A,0),2)</f>
        <v>NOT USED</v>
      </c>
    </row>
    <row r="1297" spans="1:13">
      <c r="A1297" s="36">
        <v>201708</v>
      </c>
      <c r="B1297" s="37" t="s">
        <v>58</v>
      </c>
      <c r="C1297" s="37" t="s">
        <v>195</v>
      </c>
      <c r="D1297" s="37" t="s">
        <v>59</v>
      </c>
      <c r="E1297" s="37">
        <v>26725.96</v>
      </c>
      <c r="F1297" s="37">
        <v>1</v>
      </c>
      <c r="G1297" s="37">
        <v>150000</v>
      </c>
      <c r="H1297" s="60">
        <f t="shared" si="102"/>
        <v>26725.96</v>
      </c>
      <c r="I1297" s="60">
        <f t="shared" si="103"/>
        <v>1</v>
      </c>
      <c r="J1297" s="60">
        <f t="shared" si="104"/>
        <v>150000</v>
      </c>
      <c r="K1297" s="1" t="str">
        <f t="shared" si="105"/>
        <v>IND</v>
      </c>
      <c r="L1297" s="2" t="str">
        <f t="shared" si="101"/>
        <v>02PRSV47TM</v>
      </c>
      <c r="M1297" s="40" t="str">
        <f>INDEX(CODE!A:B,MATCH(L1297,CODE!A:A,0),2)</f>
        <v>NOT USED</v>
      </c>
    </row>
    <row r="1298" spans="1:13">
      <c r="A1298" s="36">
        <v>201708</v>
      </c>
      <c r="B1298" s="37" t="s">
        <v>58</v>
      </c>
      <c r="C1298" s="37" t="s">
        <v>195</v>
      </c>
      <c r="D1298" s="37" t="s">
        <v>94</v>
      </c>
      <c r="E1298" s="37">
        <v>169678.48</v>
      </c>
      <c r="F1298" s="37">
        <v>0</v>
      </c>
      <c r="G1298" s="37">
        <v>0</v>
      </c>
      <c r="H1298" s="60">
        <f t="shared" si="102"/>
        <v>169678.48</v>
      </c>
      <c r="I1298" s="60">
        <f t="shared" si="103"/>
        <v>0</v>
      </c>
      <c r="J1298" s="60">
        <f t="shared" si="104"/>
        <v>0</v>
      </c>
      <c r="K1298" s="1" t="str">
        <f t="shared" si="105"/>
        <v>IND</v>
      </c>
      <c r="L1298" s="2" t="str">
        <f t="shared" si="101"/>
        <v>301370-DSM</v>
      </c>
      <c r="M1298" s="40" t="str">
        <f>INDEX(CODE!A:B,MATCH(L1298,CODE!A:A,0),2)</f>
        <v>NOT USED</v>
      </c>
    </row>
    <row r="1299" spans="1:13">
      <c r="A1299" s="36">
        <v>201708</v>
      </c>
      <c r="B1299" s="37" t="s">
        <v>58</v>
      </c>
      <c r="C1299" s="37" t="s">
        <v>195</v>
      </c>
      <c r="D1299" s="37" t="s">
        <v>76</v>
      </c>
      <c r="E1299" s="37">
        <v>3.9</v>
      </c>
      <c r="F1299" s="37">
        <v>2</v>
      </c>
      <c r="G1299" s="37">
        <v>0</v>
      </c>
      <c r="H1299" s="60">
        <f t="shared" si="102"/>
        <v>3.9</v>
      </c>
      <c r="I1299" s="60">
        <f t="shared" si="103"/>
        <v>2</v>
      </c>
      <c r="J1299" s="60">
        <f t="shared" si="104"/>
        <v>0</v>
      </c>
      <c r="K1299" s="1" t="str">
        <f t="shared" si="105"/>
        <v>IND</v>
      </c>
      <c r="L1299" s="2" t="str">
        <f t="shared" si="101"/>
        <v>301380-BLU</v>
      </c>
      <c r="M1299" s="40" t="str">
        <f>INDEX(CODE!A:B,MATCH(L1299,CODE!A:A,0),2)</f>
        <v>NOT USED</v>
      </c>
    </row>
    <row r="1300" spans="1:13">
      <c r="A1300" s="36">
        <v>201708</v>
      </c>
      <c r="B1300" s="37" t="s">
        <v>58</v>
      </c>
      <c r="C1300" s="37" t="s">
        <v>195</v>
      </c>
      <c r="D1300" s="37" t="s">
        <v>90</v>
      </c>
      <c r="F1300" s="37">
        <v>0</v>
      </c>
      <c r="H1300" s="60">
        <f t="shared" si="102"/>
        <v>0</v>
      </c>
      <c r="I1300" s="60">
        <f t="shared" si="103"/>
        <v>0</v>
      </c>
      <c r="J1300" s="60">
        <f t="shared" si="104"/>
        <v>0</v>
      </c>
      <c r="K1300" s="1" t="str">
        <f t="shared" si="105"/>
        <v>IND</v>
      </c>
      <c r="L1300" s="2" t="str">
        <f t="shared" si="101"/>
        <v>CUSTOMER C</v>
      </c>
      <c r="M1300" s="40" t="str">
        <f>INDEX(CODE!A:B,MATCH(L1300,CODE!A:A,0),2)</f>
        <v>NOT USED</v>
      </c>
    </row>
    <row r="1301" spans="1:13">
      <c r="A1301" s="36">
        <v>201708</v>
      </c>
      <c r="B1301" s="37" t="s">
        <v>58</v>
      </c>
      <c r="C1301" s="37" t="s">
        <v>195</v>
      </c>
      <c r="D1301" s="37" t="s">
        <v>92</v>
      </c>
      <c r="E1301" s="37">
        <v>-326589.01</v>
      </c>
      <c r="F1301" s="37">
        <v>0</v>
      </c>
      <c r="G1301" s="37">
        <v>0</v>
      </c>
      <c r="H1301" s="60">
        <f t="shared" si="102"/>
        <v>-326589.01</v>
      </c>
      <c r="I1301" s="60">
        <f t="shared" si="103"/>
        <v>0</v>
      </c>
      <c r="J1301" s="60">
        <f t="shared" si="104"/>
        <v>0</v>
      </c>
      <c r="K1301" s="1" t="str">
        <f t="shared" si="105"/>
        <v>IND</v>
      </c>
      <c r="L1301" s="2" t="str">
        <f t="shared" si="101"/>
        <v>REVENUE_AC</v>
      </c>
      <c r="M1301" s="40" t="str">
        <f>INDEX(CODE!A:B,MATCH(L1301,CODE!A:A,0),2)</f>
        <v>NOT USED</v>
      </c>
    </row>
    <row r="1302" spans="1:13">
      <c r="A1302" s="36">
        <v>201708</v>
      </c>
      <c r="B1302" s="37" t="s">
        <v>58</v>
      </c>
      <c r="C1302" s="37" t="s">
        <v>195</v>
      </c>
      <c r="D1302" s="37" t="s">
        <v>104</v>
      </c>
      <c r="E1302" s="37">
        <v>2583</v>
      </c>
      <c r="F1302" s="37">
        <v>0</v>
      </c>
      <c r="G1302" s="37">
        <v>0</v>
      </c>
      <c r="H1302" s="60">
        <f t="shared" si="102"/>
        <v>2583</v>
      </c>
      <c r="I1302" s="60">
        <f t="shared" si="103"/>
        <v>0</v>
      </c>
      <c r="J1302" s="60">
        <f t="shared" si="104"/>
        <v>0</v>
      </c>
      <c r="K1302" s="1" t="str">
        <f t="shared" si="105"/>
        <v>IND</v>
      </c>
      <c r="L1302" s="2" t="str">
        <f t="shared" si="101"/>
        <v>REVENUE AD</v>
      </c>
      <c r="M1302" s="40" t="str">
        <f>INDEX(CODE!A:B,MATCH(L1302,CODE!A:A,0),2)</f>
        <v>NOT USED</v>
      </c>
    </row>
    <row r="1303" spans="1:13">
      <c r="A1303" s="36">
        <v>201708</v>
      </c>
      <c r="B1303" s="37" t="s">
        <v>58</v>
      </c>
      <c r="C1303" s="37" t="s">
        <v>196</v>
      </c>
      <c r="D1303" s="37" t="s">
        <v>197</v>
      </c>
      <c r="E1303" s="37">
        <v>721000</v>
      </c>
      <c r="F1303" s="37">
        <v>0</v>
      </c>
      <c r="G1303" s="37">
        <v>7117000</v>
      </c>
      <c r="H1303" s="60">
        <f t="shared" si="102"/>
        <v>0</v>
      </c>
      <c r="I1303" s="60">
        <f t="shared" si="103"/>
        <v>0</v>
      </c>
      <c r="J1303" s="60">
        <f t="shared" si="104"/>
        <v>0</v>
      </c>
      <c r="K1303" s="1" t="str">
        <f t="shared" si="105"/>
        <v>IND</v>
      </c>
      <c r="L1303" s="2" t="str">
        <f t="shared" si="101"/>
        <v>UNBILLED R</v>
      </c>
      <c r="M1303" s="40" t="str">
        <f>INDEX(CODE!A:B,MATCH(L1303,CODE!A:A,0),2)</f>
        <v>NOT USED</v>
      </c>
    </row>
    <row r="1304" spans="1:13">
      <c r="A1304" s="36">
        <v>201708</v>
      </c>
      <c r="B1304" s="37" t="s">
        <v>60</v>
      </c>
      <c r="C1304" s="37" t="s">
        <v>186</v>
      </c>
      <c r="D1304" s="37" t="s">
        <v>61</v>
      </c>
      <c r="E1304" s="37">
        <v>-175470.85</v>
      </c>
      <c r="F1304" s="37">
        <v>3079</v>
      </c>
      <c r="G1304" s="37">
        <v>23490089</v>
      </c>
      <c r="H1304" s="60">
        <f t="shared" si="102"/>
        <v>0</v>
      </c>
      <c r="I1304" s="60">
        <f t="shared" si="103"/>
        <v>0</v>
      </c>
      <c r="J1304" s="60">
        <f t="shared" si="104"/>
        <v>0</v>
      </c>
      <c r="K1304" s="1" t="str">
        <f t="shared" si="105"/>
        <v>IRG</v>
      </c>
      <c r="L1304" s="2" t="str">
        <f t="shared" si="101"/>
        <v>02APSV0040</v>
      </c>
      <c r="M1304" s="40" t="str">
        <f>INDEX(CODE!A:B,MATCH(L1304,CODE!A:A,0),2)</f>
        <v>Separate - APS</v>
      </c>
    </row>
    <row r="1305" spans="1:13">
      <c r="A1305" s="36">
        <v>201708</v>
      </c>
      <c r="B1305" s="37" t="s">
        <v>60</v>
      </c>
      <c r="C1305" s="37" t="s">
        <v>186</v>
      </c>
      <c r="D1305" s="37" t="s">
        <v>198</v>
      </c>
      <c r="E1305" s="37">
        <v>28949.71</v>
      </c>
      <c r="G1305" s="37">
        <v>-3875466</v>
      </c>
      <c r="H1305" s="60">
        <f t="shared" si="102"/>
        <v>0</v>
      </c>
      <c r="I1305" s="60">
        <f t="shared" si="103"/>
        <v>0</v>
      </c>
      <c r="J1305" s="60">
        <f t="shared" si="104"/>
        <v>0</v>
      </c>
      <c r="K1305" s="1" t="str">
        <f t="shared" si="105"/>
        <v>IRG</v>
      </c>
      <c r="L1305" s="2" t="str">
        <f t="shared" si="101"/>
        <v>02BPADEBIT</v>
      </c>
      <c r="M1305" s="40" t="str">
        <f>INDEX(CODE!A:B,MATCH(L1305,CODE!A:A,0),2)</f>
        <v>NOT USED</v>
      </c>
    </row>
    <row r="1306" spans="1:13">
      <c r="A1306" s="36">
        <v>201708</v>
      </c>
      <c r="B1306" s="37" t="s">
        <v>60</v>
      </c>
      <c r="C1306" s="37" t="s">
        <v>186</v>
      </c>
      <c r="D1306" s="37" t="s">
        <v>199</v>
      </c>
      <c r="E1306" s="37">
        <v>-1088.76</v>
      </c>
      <c r="F1306" s="37">
        <v>10</v>
      </c>
      <c r="G1306" s="37">
        <v>145752</v>
      </c>
      <c r="H1306" s="60">
        <f t="shared" si="102"/>
        <v>0</v>
      </c>
      <c r="I1306" s="60">
        <f t="shared" si="103"/>
        <v>0</v>
      </c>
      <c r="J1306" s="60">
        <f t="shared" si="104"/>
        <v>0</v>
      </c>
      <c r="K1306" s="1" t="str">
        <f t="shared" si="105"/>
        <v>IRG</v>
      </c>
      <c r="L1306" s="2" t="str">
        <f t="shared" si="101"/>
        <v>02NMT40135</v>
      </c>
      <c r="M1306" s="40" t="str">
        <f>INDEX(CODE!A:B,MATCH(L1306,CODE!A:A,0),2)</f>
        <v>Separate - APS</v>
      </c>
    </row>
    <row r="1307" spans="1:13">
      <c r="A1307" s="36">
        <v>201708</v>
      </c>
      <c r="B1307" s="37" t="s">
        <v>60</v>
      </c>
      <c r="C1307" s="37" t="s">
        <v>186</v>
      </c>
      <c r="D1307" s="37" t="s">
        <v>200</v>
      </c>
      <c r="F1307" s="37">
        <v>0</v>
      </c>
      <c r="H1307" s="60">
        <f t="shared" si="102"/>
        <v>0</v>
      </c>
      <c r="I1307" s="60">
        <f t="shared" si="103"/>
        <v>0</v>
      </c>
      <c r="J1307" s="60">
        <f t="shared" si="104"/>
        <v>0</v>
      </c>
      <c r="K1307" s="1" t="str">
        <f t="shared" si="105"/>
        <v>IRG</v>
      </c>
      <c r="L1307" s="2" t="str">
        <f t="shared" si="101"/>
        <v>CUSTOMER C</v>
      </c>
      <c r="M1307" s="40" t="str">
        <f>INDEX(CODE!A:B,MATCH(L1307,CODE!A:A,0),2)</f>
        <v>NOT USED</v>
      </c>
    </row>
    <row r="1308" spans="1:13">
      <c r="A1308" s="36">
        <v>201708</v>
      </c>
      <c r="B1308" s="37" t="s">
        <v>60</v>
      </c>
      <c r="C1308" s="37" t="s">
        <v>186</v>
      </c>
      <c r="D1308" s="37" t="s">
        <v>201</v>
      </c>
      <c r="E1308" s="37">
        <v>-2434.44</v>
      </c>
      <c r="F1308" s="37">
        <v>0</v>
      </c>
      <c r="G1308" s="37">
        <v>0</v>
      </c>
      <c r="H1308" s="60">
        <f t="shared" si="102"/>
        <v>0</v>
      </c>
      <c r="I1308" s="60">
        <f t="shared" si="103"/>
        <v>0</v>
      </c>
      <c r="J1308" s="60">
        <f t="shared" si="104"/>
        <v>0</v>
      </c>
      <c r="K1308" s="1" t="str">
        <f t="shared" si="105"/>
        <v>IRG</v>
      </c>
      <c r="L1308" s="2" t="str">
        <f t="shared" si="101"/>
        <v>IRRIGATION</v>
      </c>
      <c r="M1308" s="40" t="str">
        <f>INDEX(CODE!A:B,MATCH(L1308,CODE!A:A,0),2)</f>
        <v>NOT USED</v>
      </c>
    </row>
    <row r="1309" spans="1:13">
      <c r="A1309" s="36">
        <v>201708</v>
      </c>
      <c r="B1309" s="37" t="s">
        <v>60</v>
      </c>
      <c r="C1309" s="37" t="s">
        <v>195</v>
      </c>
      <c r="D1309" s="37" t="s">
        <v>61</v>
      </c>
      <c r="E1309" s="37">
        <v>1738399.33</v>
      </c>
      <c r="F1309" s="37">
        <v>3079</v>
      </c>
      <c r="G1309" s="37">
        <v>23490174</v>
      </c>
      <c r="H1309" s="60">
        <f t="shared" si="102"/>
        <v>1738399.33</v>
      </c>
      <c r="I1309" s="60">
        <f t="shared" si="103"/>
        <v>3079</v>
      </c>
      <c r="J1309" s="60">
        <f t="shared" si="104"/>
        <v>23490174</v>
      </c>
      <c r="K1309" s="1" t="str">
        <f t="shared" si="105"/>
        <v>IRG</v>
      </c>
      <c r="L1309" s="2" t="str">
        <f t="shared" si="101"/>
        <v>02APSV0040</v>
      </c>
      <c r="M1309" s="40" t="str">
        <f>INDEX(CODE!A:B,MATCH(L1309,CODE!A:A,0),2)</f>
        <v>Separate - APS</v>
      </c>
    </row>
    <row r="1310" spans="1:13">
      <c r="A1310" s="36">
        <v>201708</v>
      </c>
      <c r="B1310" s="37" t="s">
        <v>60</v>
      </c>
      <c r="C1310" s="37" t="s">
        <v>195</v>
      </c>
      <c r="D1310" s="37" t="s">
        <v>62</v>
      </c>
      <c r="E1310" s="37">
        <v>884467.21</v>
      </c>
      <c r="F1310" s="37">
        <v>2102</v>
      </c>
      <c r="G1310" s="37">
        <v>11941076</v>
      </c>
      <c r="H1310" s="60">
        <f t="shared" si="102"/>
        <v>884467.21</v>
      </c>
      <c r="I1310" s="60">
        <f t="shared" si="103"/>
        <v>2102</v>
      </c>
      <c r="J1310" s="60">
        <f t="shared" si="104"/>
        <v>11941076</v>
      </c>
      <c r="K1310" s="1" t="str">
        <f t="shared" si="105"/>
        <v>IRG</v>
      </c>
      <c r="L1310" s="2" t="str">
        <f t="shared" si="101"/>
        <v>02APSV040X</v>
      </c>
      <c r="M1310" s="40" t="str">
        <f>INDEX(CODE!A:B,MATCH(L1310,CODE!A:A,0),2)</f>
        <v>Separate - APS</v>
      </c>
    </row>
    <row r="1311" spans="1:13">
      <c r="A1311" s="36">
        <v>201708</v>
      </c>
      <c r="B1311" s="37" t="s">
        <v>60</v>
      </c>
      <c r="C1311" s="37" t="s">
        <v>195</v>
      </c>
      <c r="D1311" s="37" t="s">
        <v>79</v>
      </c>
      <c r="E1311" s="37">
        <v>205.79</v>
      </c>
      <c r="G1311" s="37">
        <v>0</v>
      </c>
      <c r="H1311" s="60">
        <f t="shared" si="102"/>
        <v>205.79</v>
      </c>
      <c r="I1311" s="60">
        <f t="shared" si="103"/>
        <v>0</v>
      </c>
      <c r="J1311" s="60">
        <f t="shared" si="104"/>
        <v>0</v>
      </c>
      <c r="K1311" s="1" t="str">
        <f t="shared" si="105"/>
        <v>IRG</v>
      </c>
      <c r="L1311" s="2" t="str">
        <f t="shared" si="101"/>
        <v>02LNX00102</v>
      </c>
      <c r="M1311" s="40" t="str">
        <f>INDEX(CODE!A:B,MATCH(L1311,CODE!A:A,0),2)</f>
        <v>NOT USED</v>
      </c>
    </row>
    <row r="1312" spans="1:13">
      <c r="A1312" s="36">
        <v>201708</v>
      </c>
      <c r="B1312" s="37" t="s">
        <v>60</v>
      </c>
      <c r="C1312" s="37" t="s">
        <v>195</v>
      </c>
      <c r="D1312" s="37" t="s">
        <v>81</v>
      </c>
      <c r="E1312" s="37">
        <v>6.18</v>
      </c>
      <c r="G1312" s="37">
        <v>0</v>
      </c>
      <c r="H1312" s="60">
        <f t="shared" si="102"/>
        <v>6.18</v>
      </c>
      <c r="I1312" s="60">
        <f t="shared" si="103"/>
        <v>0</v>
      </c>
      <c r="J1312" s="60">
        <f t="shared" si="104"/>
        <v>0</v>
      </c>
      <c r="K1312" s="1" t="str">
        <f t="shared" si="105"/>
        <v>IRG</v>
      </c>
      <c r="L1312" s="2" t="str">
        <f t="shared" si="101"/>
        <v>02LNX00105</v>
      </c>
      <c r="M1312" s="40" t="str">
        <f>INDEX(CODE!A:B,MATCH(L1312,CODE!A:A,0),2)</f>
        <v>NOT USED</v>
      </c>
    </row>
    <row r="1313" spans="1:13">
      <c r="A1313" s="36">
        <v>201708</v>
      </c>
      <c r="B1313" s="37" t="s">
        <v>60</v>
      </c>
      <c r="C1313" s="37" t="s">
        <v>195</v>
      </c>
      <c r="D1313" s="37" t="s">
        <v>82</v>
      </c>
      <c r="E1313" s="37">
        <v>287.42</v>
      </c>
      <c r="G1313" s="37">
        <v>0</v>
      </c>
      <c r="H1313" s="60">
        <f t="shared" si="102"/>
        <v>287.42</v>
      </c>
      <c r="I1313" s="60">
        <f t="shared" si="103"/>
        <v>0</v>
      </c>
      <c r="J1313" s="60">
        <f t="shared" si="104"/>
        <v>0</v>
      </c>
      <c r="K1313" s="1" t="str">
        <f t="shared" si="105"/>
        <v>IRG</v>
      </c>
      <c r="L1313" s="2" t="str">
        <f t="shared" si="101"/>
        <v>02LNX00109</v>
      </c>
      <c r="M1313" s="40" t="str">
        <f>INDEX(CODE!A:B,MATCH(L1313,CODE!A:A,0),2)</f>
        <v>NOT USED</v>
      </c>
    </row>
    <row r="1314" spans="1:13">
      <c r="A1314" s="36">
        <v>201708</v>
      </c>
      <c r="B1314" s="37" t="s">
        <v>60</v>
      </c>
      <c r="C1314" s="37" t="s">
        <v>195</v>
      </c>
      <c r="D1314" s="37" t="s">
        <v>87</v>
      </c>
      <c r="E1314" s="37">
        <v>6.89</v>
      </c>
      <c r="G1314" s="37">
        <v>0</v>
      </c>
      <c r="H1314" s="60">
        <f t="shared" si="102"/>
        <v>6.89</v>
      </c>
      <c r="I1314" s="60">
        <f t="shared" si="103"/>
        <v>0</v>
      </c>
      <c r="J1314" s="60">
        <f t="shared" si="104"/>
        <v>0</v>
      </c>
      <c r="K1314" s="1" t="str">
        <f t="shared" si="105"/>
        <v>IRG</v>
      </c>
      <c r="L1314" s="2" t="str">
        <f t="shared" si="101"/>
        <v>02LNX00311</v>
      </c>
      <c r="M1314" s="40" t="str">
        <f>INDEX(CODE!A:B,MATCH(L1314,CODE!A:A,0),2)</f>
        <v>NOT USED</v>
      </c>
    </row>
    <row r="1315" spans="1:13">
      <c r="A1315" s="36">
        <v>201708</v>
      </c>
      <c r="B1315" s="37" t="s">
        <v>60</v>
      </c>
      <c r="C1315" s="37" t="s">
        <v>195</v>
      </c>
      <c r="D1315" s="37" t="s">
        <v>45</v>
      </c>
      <c r="E1315" s="37">
        <v>10771.2</v>
      </c>
      <c r="F1315" s="37">
        <v>10</v>
      </c>
      <c r="G1315" s="37">
        <v>145752</v>
      </c>
      <c r="H1315" s="60">
        <f t="shared" si="102"/>
        <v>10771.2</v>
      </c>
      <c r="I1315" s="60">
        <f t="shared" si="103"/>
        <v>10</v>
      </c>
      <c r="J1315" s="60">
        <f t="shared" si="104"/>
        <v>145752</v>
      </c>
      <c r="K1315" s="1" t="str">
        <f t="shared" si="105"/>
        <v>IRG</v>
      </c>
      <c r="L1315" s="2" t="str">
        <f t="shared" si="101"/>
        <v>02NMT40135</v>
      </c>
      <c r="M1315" s="40" t="str">
        <f>INDEX(CODE!A:B,MATCH(L1315,CODE!A:A,0),2)</f>
        <v>Separate - APS</v>
      </c>
    </row>
    <row r="1316" spans="1:13">
      <c r="A1316" s="36">
        <v>201708</v>
      </c>
      <c r="B1316" s="37" t="s">
        <v>60</v>
      </c>
      <c r="C1316" s="37" t="s">
        <v>195</v>
      </c>
      <c r="D1316" s="37" t="s">
        <v>73</v>
      </c>
      <c r="F1316" s="37">
        <v>1</v>
      </c>
      <c r="H1316" s="60">
        <f t="shared" si="102"/>
        <v>0</v>
      </c>
      <c r="I1316" s="60">
        <f t="shared" si="103"/>
        <v>1</v>
      </c>
      <c r="J1316" s="60">
        <f t="shared" si="104"/>
        <v>0</v>
      </c>
      <c r="K1316" s="1" t="str">
        <f t="shared" si="105"/>
        <v>IRG</v>
      </c>
      <c r="L1316" s="2" t="str">
        <f t="shared" si="101"/>
        <v>02NMX40135</v>
      </c>
      <c r="M1316" s="40" t="str">
        <f>INDEX(CODE!A:B,MATCH(L1316,CODE!A:A,0),2)</f>
        <v>Separate - APS</v>
      </c>
    </row>
    <row r="1317" spans="1:13">
      <c r="A1317" s="36">
        <v>201708</v>
      </c>
      <c r="B1317" s="37" t="s">
        <v>60</v>
      </c>
      <c r="C1317" s="37" t="s">
        <v>195</v>
      </c>
      <c r="D1317" s="37" t="s">
        <v>95</v>
      </c>
      <c r="E1317" s="37">
        <v>504000</v>
      </c>
      <c r="F1317" s="37">
        <v>0</v>
      </c>
      <c r="G1317" s="37">
        <v>0</v>
      </c>
      <c r="H1317" s="60">
        <f t="shared" si="102"/>
        <v>504000</v>
      </c>
      <c r="I1317" s="60">
        <f t="shared" si="103"/>
        <v>0</v>
      </c>
      <c r="J1317" s="60">
        <f t="shared" si="104"/>
        <v>0</v>
      </c>
      <c r="K1317" s="1" t="str">
        <f t="shared" si="105"/>
        <v>IRG</v>
      </c>
      <c r="L1317" s="2" t="str">
        <f t="shared" si="101"/>
        <v>301461-IRR</v>
      </c>
      <c r="M1317" s="40" t="str">
        <f>INDEX(CODE!A:B,MATCH(L1317,CODE!A:A,0),2)</f>
        <v>NOT USED</v>
      </c>
    </row>
    <row r="1318" spans="1:13">
      <c r="A1318" s="36">
        <v>201708</v>
      </c>
      <c r="B1318" s="37" t="s">
        <v>60</v>
      </c>
      <c r="C1318" s="37" t="s">
        <v>195</v>
      </c>
      <c r="D1318" s="37" t="s">
        <v>96</v>
      </c>
      <c r="E1318" s="37">
        <v>100031.31</v>
      </c>
      <c r="F1318" s="37">
        <v>0</v>
      </c>
      <c r="G1318" s="37">
        <v>0</v>
      </c>
      <c r="H1318" s="60">
        <f t="shared" si="102"/>
        <v>100031.31</v>
      </c>
      <c r="I1318" s="60">
        <f t="shared" si="103"/>
        <v>0</v>
      </c>
      <c r="J1318" s="60">
        <f t="shared" si="104"/>
        <v>0</v>
      </c>
      <c r="K1318" s="1" t="str">
        <f t="shared" si="105"/>
        <v>IRG</v>
      </c>
      <c r="L1318" s="2" t="str">
        <f t="shared" si="101"/>
        <v>301470-DSM</v>
      </c>
      <c r="M1318" s="40" t="str">
        <f>INDEX(CODE!A:B,MATCH(L1318,CODE!A:A,0),2)</f>
        <v>NOT USED</v>
      </c>
    </row>
    <row r="1319" spans="1:13">
      <c r="A1319" s="36">
        <v>201708</v>
      </c>
      <c r="B1319" s="37" t="s">
        <v>60</v>
      </c>
      <c r="C1319" s="37" t="s">
        <v>195</v>
      </c>
      <c r="D1319" s="37" t="s">
        <v>46</v>
      </c>
      <c r="E1319" s="37">
        <v>29.12</v>
      </c>
      <c r="F1319" s="37">
        <v>0</v>
      </c>
      <c r="G1319" s="37">
        <v>0</v>
      </c>
      <c r="H1319" s="60">
        <f t="shared" si="102"/>
        <v>29.12</v>
      </c>
      <c r="I1319" s="60">
        <f t="shared" si="103"/>
        <v>0</v>
      </c>
      <c r="J1319" s="60">
        <f t="shared" si="104"/>
        <v>0</v>
      </c>
      <c r="K1319" s="1" t="str">
        <f t="shared" si="105"/>
        <v>IRG</v>
      </c>
      <c r="L1319" s="2" t="str">
        <f t="shared" si="101"/>
        <v>301480-BLU</v>
      </c>
      <c r="M1319" s="40" t="str">
        <f>INDEX(CODE!A:B,MATCH(L1319,CODE!A:A,0),2)</f>
        <v>NOT USED</v>
      </c>
    </row>
    <row r="1320" spans="1:13">
      <c r="A1320" s="36">
        <v>201708</v>
      </c>
      <c r="B1320" s="37" t="s">
        <v>60</v>
      </c>
      <c r="C1320" s="37" t="s">
        <v>195</v>
      </c>
      <c r="D1320" s="37" t="s">
        <v>97</v>
      </c>
      <c r="F1320" s="37">
        <v>0</v>
      </c>
      <c r="H1320" s="60">
        <f t="shared" si="102"/>
        <v>0</v>
      </c>
      <c r="I1320" s="60">
        <f t="shared" si="103"/>
        <v>0</v>
      </c>
      <c r="J1320" s="60">
        <f t="shared" si="104"/>
        <v>0</v>
      </c>
      <c r="K1320" s="1" t="str">
        <f t="shared" si="105"/>
        <v>IRG</v>
      </c>
      <c r="L1320" s="2" t="str">
        <f t="shared" si="101"/>
        <v>CUSTOMER C</v>
      </c>
      <c r="M1320" s="40" t="str">
        <f>INDEX(CODE!A:B,MATCH(L1320,CODE!A:A,0),2)</f>
        <v>NOT USED</v>
      </c>
    </row>
    <row r="1321" spans="1:13">
      <c r="A1321" s="36">
        <v>201708</v>
      </c>
      <c r="B1321" s="37" t="s">
        <v>60</v>
      </c>
      <c r="C1321" s="37" t="s">
        <v>195</v>
      </c>
      <c r="D1321" s="37" t="s">
        <v>92</v>
      </c>
      <c r="E1321" s="37">
        <v>-879926.6</v>
      </c>
      <c r="F1321" s="37">
        <v>0</v>
      </c>
      <c r="G1321" s="37">
        <v>0</v>
      </c>
      <c r="H1321" s="60">
        <f t="shared" si="102"/>
        <v>-879926.6</v>
      </c>
      <c r="I1321" s="60">
        <f t="shared" si="103"/>
        <v>0</v>
      </c>
      <c r="J1321" s="60">
        <f t="shared" si="104"/>
        <v>0</v>
      </c>
      <c r="K1321" s="1" t="str">
        <f t="shared" si="105"/>
        <v>IRG</v>
      </c>
      <c r="L1321" s="2" t="str">
        <f t="shared" si="101"/>
        <v>REVENUE_AC</v>
      </c>
      <c r="M1321" s="40" t="str">
        <f>INDEX(CODE!A:B,MATCH(L1321,CODE!A:A,0),2)</f>
        <v>NOT USED</v>
      </c>
    </row>
    <row r="1322" spans="1:13">
      <c r="A1322" s="36">
        <v>201708</v>
      </c>
      <c r="B1322" s="37" t="s">
        <v>60</v>
      </c>
      <c r="C1322" s="37" t="s">
        <v>195</v>
      </c>
      <c r="D1322" s="37" t="s">
        <v>104</v>
      </c>
      <c r="E1322" s="37">
        <v>485.13</v>
      </c>
      <c r="F1322" s="37">
        <v>0</v>
      </c>
      <c r="G1322" s="37">
        <v>0</v>
      </c>
      <c r="H1322" s="60">
        <f t="shared" si="102"/>
        <v>485.13</v>
      </c>
      <c r="I1322" s="60">
        <f t="shared" si="103"/>
        <v>0</v>
      </c>
      <c r="J1322" s="60">
        <f t="shared" si="104"/>
        <v>0</v>
      </c>
      <c r="K1322" s="1" t="str">
        <f t="shared" si="105"/>
        <v>IRG</v>
      </c>
      <c r="L1322" s="2" t="str">
        <f t="shared" si="101"/>
        <v>REVENUE AD</v>
      </c>
      <c r="M1322" s="40" t="str">
        <f>INDEX(CODE!A:B,MATCH(L1322,CODE!A:A,0),2)</f>
        <v>NOT USED</v>
      </c>
    </row>
    <row r="1323" spans="1:13">
      <c r="A1323" s="36">
        <v>201708</v>
      </c>
      <c r="B1323" s="37" t="s">
        <v>60</v>
      </c>
      <c r="C1323" s="37" t="s">
        <v>196</v>
      </c>
      <c r="D1323" s="37" t="s">
        <v>202</v>
      </c>
      <c r="E1323" s="37">
        <v>-21000</v>
      </c>
      <c r="F1323" s="37">
        <v>0</v>
      </c>
      <c r="G1323" s="37">
        <v>-190000</v>
      </c>
      <c r="H1323" s="60">
        <f t="shared" si="102"/>
        <v>0</v>
      </c>
      <c r="I1323" s="60">
        <f t="shared" si="103"/>
        <v>0</v>
      </c>
      <c r="J1323" s="60">
        <f t="shared" si="104"/>
        <v>0</v>
      </c>
      <c r="K1323" s="1" t="str">
        <f t="shared" si="105"/>
        <v>IRG</v>
      </c>
      <c r="L1323" s="2" t="str">
        <f t="shared" si="101"/>
        <v>IRRIGATION</v>
      </c>
      <c r="M1323" s="40" t="str">
        <f>INDEX(CODE!A:B,MATCH(L1323,CODE!A:A,0),2)</f>
        <v>NOT USED</v>
      </c>
    </row>
    <row r="1324" spans="1:13">
      <c r="A1324" s="36">
        <v>201708</v>
      </c>
      <c r="B1324" s="37" t="s">
        <v>63</v>
      </c>
      <c r="C1324" s="37" t="s">
        <v>195</v>
      </c>
      <c r="D1324" s="37" t="s">
        <v>98</v>
      </c>
      <c r="E1324" s="37">
        <v>7.57</v>
      </c>
      <c r="G1324" s="37">
        <v>0</v>
      </c>
      <c r="H1324" s="60">
        <f t="shared" si="102"/>
        <v>7.57</v>
      </c>
      <c r="I1324" s="60">
        <f t="shared" si="103"/>
        <v>0</v>
      </c>
      <c r="J1324" s="60">
        <f t="shared" si="104"/>
        <v>0</v>
      </c>
      <c r="K1324" s="1" t="str">
        <f t="shared" si="105"/>
        <v>PUB</v>
      </c>
      <c r="L1324" s="2" t="str">
        <f t="shared" si="101"/>
        <v>02CFR00012</v>
      </c>
      <c r="M1324" s="40" t="str">
        <f>INDEX(CODE!A:B,MATCH(L1324,CODE!A:A,0),2)</f>
        <v>NOT USED</v>
      </c>
    </row>
    <row r="1325" spans="1:13">
      <c r="A1325" s="36">
        <v>201708</v>
      </c>
      <c r="B1325" s="37" t="s">
        <v>63</v>
      </c>
      <c r="C1325" s="37" t="s">
        <v>195</v>
      </c>
      <c r="D1325" s="37" t="s">
        <v>64</v>
      </c>
      <c r="E1325" s="37">
        <v>2604.71</v>
      </c>
      <c r="F1325" s="37">
        <v>14</v>
      </c>
      <c r="G1325" s="37">
        <v>12511</v>
      </c>
      <c r="H1325" s="60">
        <f t="shared" si="102"/>
        <v>2604.71</v>
      </c>
      <c r="I1325" s="60">
        <f t="shared" si="103"/>
        <v>14</v>
      </c>
      <c r="J1325" s="60">
        <f t="shared" si="104"/>
        <v>12511</v>
      </c>
      <c r="K1325" s="1" t="str">
        <f t="shared" si="105"/>
        <v>PUB</v>
      </c>
      <c r="L1325" s="2" t="str">
        <f t="shared" si="101"/>
        <v>02COSL0052</v>
      </c>
      <c r="M1325" s="40" t="str">
        <f>INDEX(CODE!A:B,MATCH(L1325,CODE!A:A,0),2)</f>
        <v>NOT USED</v>
      </c>
    </row>
    <row r="1326" spans="1:13">
      <c r="A1326" s="36">
        <v>201708</v>
      </c>
      <c r="B1326" s="37" t="s">
        <v>63</v>
      </c>
      <c r="C1326" s="37" t="s">
        <v>195</v>
      </c>
      <c r="D1326" s="37" t="s">
        <v>65</v>
      </c>
      <c r="E1326" s="37">
        <v>20896</v>
      </c>
      <c r="F1326" s="37">
        <v>115</v>
      </c>
      <c r="G1326" s="37">
        <v>280224</v>
      </c>
      <c r="H1326" s="60">
        <f t="shared" si="102"/>
        <v>20896</v>
      </c>
      <c r="I1326" s="60">
        <f t="shared" si="103"/>
        <v>115</v>
      </c>
      <c r="J1326" s="60">
        <f t="shared" si="104"/>
        <v>280224</v>
      </c>
      <c r="K1326" s="1" t="str">
        <f t="shared" si="105"/>
        <v>PUB</v>
      </c>
      <c r="L1326" s="2" t="str">
        <f t="shared" si="101"/>
        <v>02CUSL053F</v>
      </c>
      <c r="M1326" s="40" t="str">
        <f>INDEX(CODE!A:B,MATCH(L1326,CODE!A:A,0),2)</f>
        <v>NOT USED</v>
      </c>
    </row>
    <row r="1327" spans="1:13">
      <c r="A1327" s="36">
        <v>201708</v>
      </c>
      <c r="B1327" s="37" t="s">
        <v>63</v>
      </c>
      <c r="C1327" s="37" t="s">
        <v>195</v>
      </c>
      <c r="D1327" s="37" t="s">
        <v>66</v>
      </c>
      <c r="E1327" s="37">
        <v>4746.97</v>
      </c>
      <c r="F1327" s="37">
        <v>105</v>
      </c>
      <c r="G1327" s="37">
        <v>64397</v>
      </c>
      <c r="H1327" s="60">
        <f t="shared" si="102"/>
        <v>4746.97</v>
      </c>
      <c r="I1327" s="60">
        <f t="shared" si="103"/>
        <v>105</v>
      </c>
      <c r="J1327" s="60">
        <f t="shared" si="104"/>
        <v>64397</v>
      </c>
      <c r="K1327" s="1" t="str">
        <f t="shared" si="105"/>
        <v>PUB</v>
      </c>
      <c r="L1327" s="2" t="str">
        <f t="shared" si="101"/>
        <v>02CUSL053M</v>
      </c>
      <c r="M1327" s="40" t="str">
        <f>INDEX(CODE!A:B,MATCH(L1327,CODE!A:A,0),2)</f>
        <v>NOT USED</v>
      </c>
    </row>
    <row r="1328" spans="1:13">
      <c r="A1328" s="36">
        <v>201708</v>
      </c>
      <c r="B1328" s="37" t="s">
        <v>63</v>
      </c>
      <c r="C1328" s="37" t="s">
        <v>195</v>
      </c>
      <c r="D1328" s="37" t="s">
        <v>67</v>
      </c>
      <c r="E1328" s="37">
        <v>17707.32</v>
      </c>
      <c r="F1328" s="37">
        <v>40</v>
      </c>
      <c r="G1328" s="37">
        <v>136098</v>
      </c>
      <c r="H1328" s="60">
        <f t="shared" si="102"/>
        <v>17707.32</v>
      </c>
      <c r="I1328" s="60">
        <f t="shared" si="103"/>
        <v>40</v>
      </c>
      <c r="J1328" s="60">
        <f t="shared" si="104"/>
        <v>136098</v>
      </c>
      <c r="K1328" s="1" t="str">
        <f t="shared" si="105"/>
        <v>PUB</v>
      </c>
      <c r="L1328" s="2" t="str">
        <f t="shared" si="101"/>
        <v>02MVSL0057</v>
      </c>
      <c r="M1328" s="40" t="str">
        <f>INDEX(CODE!A:B,MATCH(L1328,CODE!A:A,0),2)</f>
        <v>NOT USED</v>
      </c>
    </row>
    <row r="1329" spans="1:13">
      <c r="A1329" s="36">
        <v>201708</v>
      </c>
      <c r="B1329" s="37" t="s">
        <v>63</v>
      </c>
      <c r="C1329" s="37" t="s">
        <v>195</v>
      </c>
      <c r="D1329" s="37" t="s">
        <v>47</v>
      </c>
      <c r="E1329" s="37">
        <v>59286.57</v>
      </c>
      <c r="F1329" s="37">
        <v>195</v>
      </c>
      <c r="G1329" s="37">
        <v>288630</v>
      </c>
      <c r="H1329" s="60">
        <f t="shared" si="102"/>
        <v>59286.57</v>
      </c>
      <c r="I1329" s="60">
        <f t="shared" si="103"/>
        <v>195</v>
      </c>
      <c r="J1329" s="60">
        <f t="shared" si="104"/>
        <v>288630</v>
      </c>
      <c r="K1329" s="1" t="str">
        <f t="shared" si="105"/>
        <v>PUB</v>
      </c>
      <c r="L1329" s="2" t="str">
        <f t="shared" si="101"/>
        <v>02SLCO0051</v>
      </c>
      <c r="M1329" s="40" t="str">
        <f>INDEX(CODE!A:B,MATCH(L1329,CODE!A:A,0),2)</f>
        <v>NOT USED</v>
      </c>
    </row>
    <row r="1330" spans="1:13">
      <c r="A1330" s="36">
        <v>201708</v>
      </c>
      <c r="B1330" s="37" t="s">
        <v>63</v>
      </c>
      <c r="C1330" s="37" t="s">
        <v>195</v>
      </c>
      <c r="D1330" s="37" t="s">
        <v>99</v>
      </c>
      <c r="E1330" s="37">
        <v>2799.11</v>
      </c>
      <c r="F1330" s="37">
        <v>0</v>
      </c>
      <c r="G1330" s="37">
        <v>0</v>
      </c>
      <c r="H1330" s="60">
        <f t="shared" si="102"/>
        <v>2799.11</v>
      </c>
      <c r="I1330" s="60">
        <f t="shared" si="103"/>
        <v>0</v>
      </c>
      <c r="J1330" s="60">
        <f t="shared" si="104"/>
        <v>0</v>
      </c>
      <c r="K1330" s="1" t="str">
        <f t="shared" si="105"/>
        <v>PUB</v>
      </c>
      <c r="L1330" s="2" t="str">
        <f t="shared" si="101"/>
        <v>301670-DSM</v>
      </c>
      <c r="M1330" s="40" t="str">
        <f>INDEX(CODE!A:B,MATCH(L1330,CODE!A:A,0),2)</f>
        <v>NOT USED</v>
      </c>
    </row>
    <row r="1331" spans="1:13">
      <c r="A1331" s="36">
        <v>201708</v>
      </c>
      <c r="B1331" s="37" t="s">
        <v>63</v>
      </c>
      <c r="C1331" s="37" t="s">
        <v>195</v>
      </c>
      <c r="D1331" s="37" t="s">
        <v>90</v>
      </c>
      <c r="F1331" s="37">
        <v>0</v>
      </c>
      <c r="H1331" s="60">
        <f t="shared" si="102"/>
        <v>0</v>
      </c>
      <c r="I1331" s="60">
        <f t="shared" si="103"/>
        <v>0</v>
      </c>
      <c r="J1331" s="60">
        <f t="shared" si="104"/>
        <v>0</v>
      </c>
      <c r="K1331" s="1" t="str">
        <f t="shared" si="105"/>
        <v>PUB</v>
      </c>
      <c r="L1331" s="2" t="str">
        <f t="shared" si="101"/>
        <v>CUSTOMER C</v>
      </c>
      <c r="M1331" s="40" t="str">
        <f>INDEX(CODE!A:B,MATCH(L1331,CODE!A:A,0),2)</f>
        <v>NOT USED</v>
      </c>
    </row>
    <row r="1332" spans="1:13">
      <c r="A1332" s="36">
        <v>201708</v>
      </c>
      <c r="B1332" s="37" t="s">
        <v>63</v>
      </c>
      <c r="C1332" s="37" t="s">
        <v>195</v>
      </c>
      <c r="D1332" s="37" t="s">
        <v>92</v>
      </c>
      <c r="E1332" s="37">
        <v>-6534.95</v>
      </c>
      <c r="F1332" s="37">
        <v>0</v>
      </c>
      <c r="G1332" s="37">
        <v>0</v>
      </c>
      <c r="H1332" s="60">
        <f t="shared" si="102"/>
        <v>-6534.95</v>
      </c>
      <c r="I1332" s="60">
        <f t="shared" si="103"/>
        <v>0</v>
      </c>
      <c r="J1332" s="60">
        <f t="shared" si="104"/>
        <v>0</v>
      </c>
      <c r="K1332" s="1" t="str">
        <f t="shared" si="105"/>
        <v>PUB</v>
      </c>
      <c r="L1332" s="2" t="str">
        <f t="shared" si="101"/>
        <v>REVENUE_AC</v>
      </c>
      <c r="M1332" s="40" t="str">
        <f>INDEX(CODE!A:B,MATCH(L1332,CODE!A:A,0),2)</f>
        <v>NOT USED</v>
      </c>
    </row>
    <row r="1333" spans="1:13">
      <c r="A1333" s="36">
        <v>201708</v>
      </c>
      <c r="B1333" s="37" t="s">
        <v>63</v>
      </c>
      <c r="C1333" s="37" t="s">
        <v>196</v>
      </c>
      <c r="D1333" s="37" t="s">
        <v>197</v>
      </c>
      <c r="E1333" s="37">
        <v>4000</v>
      </c>
      <c r="F1333" s="37">
        <v>0</v>
      </c>
      <c r="G1333" s="37">
        <v>78000</v>
      </c>
      <c r="H1333" s="60">
        <f t="shared" si="102"/>
        <v>0</v>
      </c>
      <c r="I1333" s="60">
        <f t="shared" si="103"/>
        <v>0</v>
      </c>
      <c r="J1333" s="60">
        <f t="shared" si="104"/>
        <v>0</v>
      </c>
      <c r="K1333" s="1" t="str">
        <f t="shared" si="105"/>
        <v>PUB</v>
      </c>
      <c r="L1333" s="2" t="str">
        <f t="shared" si="101"/>
        <v>UNBILLED R</v>
      </c>
      <c r="M1333" s="40" t="str">
        <f>INDEX(CODE!A:B,MATCH(L1333,CODE!A:A,0),2)</f>
        <v>NOT USED</v>
      </c>
    </row>
    <row r="1334" spans="1:13">
      <c r="A1334" s="36">
        <v>201708</v>
      </c>
      <c r="B1334" s="37" t="s">
        <v>68</v>
      </c>
      <c r="C1334" s="37" t="s">
        <v>186</v>
      </c>
      <c r="D1334" s="37" t="s">
        <v>203</v>
      </c>
      <c r="E1334" s="37">
        <v>-3428.64</v>
      </c>
      <c r="F1334" s="37">
        <v>705</v>
      </c>
      <c r="G1334" s="37">
        <v>458991</v>
      </c>
      <c r="H1334" s="60">
        <f t="shared" si="102"/>
        <v>0</v>
      </c>
      <c r="I1334" s="60">
        <f t="shared" si="103"/>
        <v>0</v>
      </c>
      <c r="J1334" s="60">
        <f t="shared" si="104"/>
        <v>0</v>
      </c>
      <c r="K1334" s="1" t="str">
        <f t="shared" si="105"/>
        <v>RES</v>
      </c>
      <c r="L1334" s="2" t="str">
        <f t="shared" si="101"/>
        <v>02NETMT135</v>
      </c>
      <c r="M1334" s="40" t="str">
        <f>INDEX(CODE!A:B,MATCH(L1334,CODE!A:A,0),2)</f>
        <v>Separate - Res</v>
      </c>
    </row>
    <row r="1335" spans="1:13">
      <c r="A1335" s="36">
        <v>201708</v>
      </c>
      <c r="B1335" s="37" t="s">
        <v>68</v>
      </c>
      <c r="C1335" s="37" t="s">
        <v>186</v>
      </c>
      <c r="D1335" s="37" t="s">
        <v>204</v>
      </c>
      <c r="E1335" s="37">
        <v>-616.34</v>
      </c>
      <c r="G1335" s="37">
        <v>82246</v>
      </c>
      <c r="H1335" s="60">
        <f t="shared" si="102"/>
        <v>0</v>
      </c>
      <c r="I1335" s="60">
        <f t="shared" si="103"/>
        <v>0</v>
      </c>
      <c r="J1335" s="60">
        <f t="shared" si="104"/>
        <v>0</v>
      </c>
      <c r="K1335" s="1" t="str">
        <f t="shared" si="105"/>
        <v>RES</v>
      </c>
      <c r="L1335" s="2" t="str">
        <f t="shared" si="101"/>
        <v>02OALTB15R</v>
      </c>
      <c r="M1335" s="40" t="str">
        <f>INDEX(CODE!A:B,MATCH(L1335,CODE!A:A,0),2)</f>
        <v>NOT USED</v>
      </c>
    </row>
    <row r="1336" spans="1:13">
      <c r="A1336" s="36">
        <v>201708</v>
      </c>
      <c r="B1336" s="37" t="s">
        <v>68</v>
      </c>
      <c r="C1336" s="37" t="s">
        <v>186</v>
      </c>
      <c r="D1336" s="37" t="s">
        <v>205</v>
      </c>
      <c r="E1336" s="37">
        <v>-947252.11</v>
      </c>
      <c r="F1336" s="37">
        <v>100844</v>
      </c>
      <c r="G1336" s="37">
        <v>126798463</v>
      </c>
      <c r="H1336" s="60">
        <f t="shared" si="102"/>
        <v>0</v>
      </c>
      <c r="I1336" s="60">
        <f t="shared" si="103"/>
        <v>0</v>
      </c>
      <c r="J1336" s="60">
        <f t="shared" si="104"/>
        <v>0</v>
      </c>
      <c r="K1336" s="1" t="str">
        <f t="shared" si="105"/>
        <v>RES</v>
      </c>
      <c r="L1336" s="2" t="str">
        <f t="shared" si="101"/>
        <v>02RESD0016</v>
      </c>
      <c r="M1336" s="40" t="str">
        <f>INDEX(CODE!A:B,MATCH(L1336,CODE!A:A,0),2)</f>
        <v>Separate - Res</v>
      </c>
    </row>
    <row r="1337" spans="1:13">
      <c r="A1337" s="36">
        <v>201708</v>
      </c>
      <c r="B1337" s="37" t="s">
        <v>68</v>
      </c>
      <c r="C1337" s="37" t="s">
        <v>186</v>
      </c>
      <c r="D1337" s="37" t="s">
        <v>206</v>
      </c>
      <c r="E1337" s="37">
        <v>-42254.06</v>
      </c>
      <c r="F1337" s="37">
        <v>5252</v>
      </c>
      <c r="G1337" s="37">
        <v>5656527</v>
      </c>
      <c r="H1337" s="60">
        <f t="shared" si="102"/>
        <v>0</v>
      </c>
      <c r="I1337" s="60">
        <f t="shared" si="103"/>
        <v>0</v>
      </c>
      <c r="J1337" s="60">
        <f t="shared" si="104"/>
        <v>0</v>
      </c>
      <c r="K1337" s="1" t="str">
        <f t="shared" si="105"/>
        <v>RES</v>
      </c>
      <c r="L1337" s="2" t="str">
        <f t="shared" si="101"/>
        <v>02RESD0017</v>
      </c>
      <c r="M1337" s="40" t="str">
        <f>INDEX(CODE!A:B,MATCH(L1337,CODE!A:A,0),2)</f>
        <v>Separate - Res</v>
      </c>
    </row>
    <row r="1338" spans="1:13">
      <c r="A1338" s="36">
        <v>201708</v>
      </c>
      <c r="B1338" s="37" t="s">
        <v>68</v>
      </c>
      <c r="C1338" s="37" t="s">
        <v>186</v>
      </c>
      <c r="D1338" s="37" t="s">
        <v>207</v>
      </c>
      <c r="E1338" s="37">
        <v>-1521.64</v>
      </c>
      <c r="F1338" s="37">
        <v>83</v>
      </c>
      <c r="G1338" s="37">
        <v>203699</v>
      </c>
      <c r="H1338" s="60">
        <f t="shared" si="102"/>
        <v>0</v>
      </c>
      <c r="I1338" s="60">
        <f t="shared" si="103"/>
        <v>0</v>
      </c>
      <c r="J1338" s="60">
        <f t="shared" si="104"/>
        <v>0</v>
      </c>
      <c r="K1338" s="1" t="str">
        <f t="shared" si="105"/>
        <v>RES</v>
      </c>
      <c r="L1338" s="2" t="str">
        <f t="shared" si="101"/>
        <v>02RESD0018</v>
      </c>
      <c r="M1338" s="40" t="str">
        <f>INDEX(CODE!A:B,MATCH(L1338,CODE!A:A,0),2)</f>
        <v>Separate - Res</v>
      </c>
    </row>
    <row r="1339" spans="1:13">
      <c r="A1339" s="36">
        <v>201708</v>
      </c>
      <c r="B1339" s="37" t="s">
        <v>68</v>
      </c>
      <c r="C1339" s="37" t="s">
        <v>186</v>
      </c>
      <c r="D1339" s="37" t="s">
        <v>208</v>
      </c>
      <c r="E1339" s="37">
        <v>-339.37</v>
      </c>
      <c r="F1339" s="37">
        <v>15</v>
      </c>
      <c r="G1339" s="37">
        <v>45430</v>
      </c>
      <c r="H1339" s="60">
        <f t="shared" si="102"/>
        <v>0</v>
      </c>
      <c r="I1339" s="60">
        <f t="shared" si="103"/>
        <v>0</v>
      </c>
      <c r="J1339" s="60">
        <f t="shared" si="104"/>
        <v>0</v>
      </c>
      <c r="K1339" s="1" t="str">
        <f t="shared" si="105"/>
        <v>RES</v>
      </c>
      <c r="L1339" s="2" t="str">
        <f t="shared" si="101"/>
        <v>02RESD018X</v>
      </c>
      <c r="M1339" s="40" t="str">
        <f>INDEX(CODE!A:B,MATCH(L1339,CODE!A:A,0),2)</f>
        <v>Separate - Res</v>
      </c>
    </row>
    <row r="1340" spans="1:13">
      <c r="A1340" s="36">
        <v>201708</v>
      </c>
      <c r="B1340" s="37" t="s">
        <v>68</v>
      </c>
      <c r="C1340" s="37" t="s">
        <v>186</v>
      </c>
      <c r="D1340" s="37" t="s">
        <v>209</v>
      </c>
      <c r="E1340" s="37">
        <v>-14603.36</v>
      </c>
      <c r="F1340" s="37">
        <v>3439</v>
      </c>
      <c r="G1340" s="37">
        <v>1955004</v>
      </c>
      <c r="H1340" s="60">
        <f t="shared" si="102"/>
        <v>0</v>
      </c>
      <c r="I1340" s="60">
        <f t="shared" si="103"/>
        <v>0</v>
      </c>
      <c r="J1340" s="60">
        <f t="shared" si="104"/>
        <v>0</v>
      </c>
      <c r="K1340" s="1" t="str">
        <f t="shared" si="105"/>
        <v>RES</v>
      </c>
      <c r="L1340" s="2" t="str">
        <f t="shared" si="101"/>
        <v>02RGNSB024</v>
      </c>
      <c r="M1340" s="40" t="str">
        <f>INDEX(CODE!A:B,MATCH(L1340,CODE!A:A,0),2)</f>
        <v>Separate - Small GS</v>
      </c>
    </row>
    <row r="1341" spans="1:13">
      <c r="A1341" s="36">
        <v>201708</v>
      </c>
      <c r="B1341" s="37" t="s">
        <v>68</v>
      </c>
      <c r="C1341" s="37" t="s">
        <v>186</v>
      </c>
      <c r="D1341" s="37" t="s">
        <v>213</v>
      </c>
      <c r="E1341" s="37">
        <v>-560.25</v>
      </c>
      <c r="F1341" s="37">
        <v>1</v>
      </c>
      <c r="G1341" s="37">
        <v>75000</v>
      </c>
      <c r="H1341" s="60">
        <f t="shared" si="102"/>
        <v>0</v>
      </c>
      <c r="I1341" s="60">
        <f t="shared" si="103"/>
        <v>0</v>
      </c>
      <c r="J1341" s="60">
        <f t="shared" si="104"/>
        <v>0</v>
      </c>
      <c r="K1341" s="1" t="str">
        <f t="shared" si="105"/>
        <v>RES</v>
      </c>
      <c r="L1341" s="2" t="str">
        <f t="shared" si="101"/>
        <v>02RGNSB036</v>
      </c>
      <c r="M1341" s="40" t="str">
        <f>INDEX(CODE!A:B,MATCH(L1341,CODE!A:A,0),2)</f>
        <v>Separate - Large GS</v>
      </c>
    </row>
    <row r="1342" spans="1:13">
      <c r="A1342" s="36">
        <v>201708</v>
      </c>
      <c r="B1342" s="37" t="s">
        <v>68</v>
      </c>
      <c r="C1342" s="37" t="s">
        <v>186</v>
      </c>
      <c r="D1342" s="37" t="s">
        <v>212</v>
      </c>
      <c r="E1342" s="37">
        <v>-6.76</v>
      </c>
      <c r="F1342" s="37">
        <v>6</v>
      </c>
      <c r="G1342" s="37">
        <v>904</v>
      </c>
      <c r="H1342" s="60">
        <f t="shared" si="102"/>
        <v>0</v>
      </c>
      <c r="I1342" s="60">
        <f t="shared" si="103"/>
        <v>0</v>
      </c>
      <c r="J1342" s="60">
        <f t="shared" si="104"/>
        <v>0</v>
      </c>
      <c r="K1342" s="1" t="str">
        <f t="shared" si="105"/>
        <v>RES</v>
      </c>
      <c r="L1342" s="2" t="str">
        <f t="shared" si="101"/>
        <v>02RNM24135</v>
      </c>
      <c r="M1342" s="40" t="str">
        <f>INDEX(CODE!A:B,MATCH(L1342,CODE!A:A,0),2)</f>
        <v>Separate - Small GS</v>
      </c>
    </row>
    <row r="1343" spans="1:13">
      <c r="A1343" s="36">
        <v>201708</v>
      </c>
      <c r="B1343" s="37" t="s">
        <v>68</v>
      </c>
      <c r="C1343" s="37" t="s">
        <v>186</v>
      </c>
      <c r="D1343" s="37" t="s">
        <v>193</v>
      </c>
      <c r="E1343" s="37">
        <v>-16672.07</v>
      </c>
      <c r="F1343" s="37">
        <v>0</v>
      </c>
      <c r="G1343" s="37">
        <v>0</v>
      </c>
      <c r="H1343" s="60">
        <f t="shared" si="102"/>
        <v>0</v>
      </c>
      <c r="I1343" s="60">
        <f t="shared" si="103"/>
        <v>0</v>
      </c>
      <c r="J1343" s="60">
        <f t="shared" si="104"/>
        <v>0</v>
      </c>
      <c r="K1343" s="1" t="str">
        <f t="shared" si="105"/>
        <v>RES</v>
      </c>
      <c r="L1343" s="2" t="str">
        <f t="shared" si="101"/>
        <v>BPA BALANC</v>
      </c>
      <c r="M1343" s="40" t="str">
        <f>INDEX(CODE!A:B,MATCH(L1343,CODE!A:A,0),2)</f>
        <v>NOT USED</v>
      </c>
    </row>
    <row r="1344" spans="1:13">
      <c r="A1344" s="36">
        <v>201708</v>
      </c>
      <c r="B1344" s="37" t="s">
        <v>68</v>
      </c>
      <c r="C1344" s="37" t="s">
        <v>186</v>
      </c>
      <c r="D1344" s="37" t="s">
        <v>194</v>
      </c>
      <c r="F1344" s="37">
        <v>0</v>
      </c>
      <c r="H1344" s="60">
        <f t="shared" si="102"/>
        <v>0</v>
      </c>
      <c r="I1344" s="60">
        <f t="shared" si="103"/>
        <v>0</v>
      </c>
      <c r="J1344" s="60">
        <f t="shared" si="104"/>
        <v>0</v>
      </c>
      <c r="K1344" s="1" t="str">
        <f t="shared" si="105"/>
        <v>RES</v>
      </c>
      <c r="L1344" s="2" t="str">
        <f t="shared" si="101"/>
        <v>CUSTOMER C</v>
      </c>
      <c r="M1344" s="40" t="str">
        <f>INDEX(CODE!A:B,MATCH(L1344,CODE!A:A,0),2)</f>
        <v>NOT USED</v>
      </c>
    </row>
    <row r="1345" spans="1:13">
      <c r="A1345" s="36">
        <v>201708</v>
      </c>
      <c r="B1345" s="37" t="s">
        <v>68</v>
      </c>
      <c r="C1345" s="37" t="s">
        <v>195</v>
      </c>
      <c r="D1345" s="37" t="s">
        <v>100</v>
      </c>
      <c r="E1345" s="37">
        <v>-0.41</v>
      </c>
      <c r="G1345" s="37">
        <v>0</v>
      </c>
      <c r="H1345" s="60">
        <f t="shared" si="102"/>
        <v>-0.41</v>
      </c>
      <c r="I1345" s="60">
        <f t="shared" si="103"/>
        <v>0</v>
      </c>
      <c r="J1345" s="60">
        <f t="shared" si="104"/>
        <v>0</v>
      </c>
      <c r="K1345" s="1" t="str">
        <f t="shared" si="105"/>
        <v>RES</v>
      </c>
      <c r="L1345" s="2" t="str">
        <f t="shared" si="101"/>
        <v>02BLSKY01R</v>
      </c>
      <c r="M1345" s="40" t="str">
        <f>INDEX(CODE!A:B,MATCH(L1345,CODE!A:A,0),2)</f>
        <v>NOT USED</v>
      </c>
    </row>
    <row r="1346" spans="1:13">
      <c r="A1346" s="36">
        <v>201708</v>
      </c>
      <c r="B1346" s="37" t="s">
        <v>68</v>
      </c>
      <c r="C1346" s="37" t="s">
        <v>195</v>
      </c>
      <c r="D1346" s="37" t="s">
        <v>82</v>
      </c>
      <c r="E1346" s="37">
        <v>153.63</v>
      </c>
      <c r="G1346" s="37">
        <v>0</v>
      </c>
      <c r="H1346" s="60">
        <f t="shared" si="102"/>
        <v>153.63</v>
      </c>
      <c r="I1346" s="60">
        <f t="shared" si="103"/>
        <v>0</v>
      </c>
      <c r="J1346" s="60">
        <f t="shared" si="104"/>
        <v>0</v>
      </c>
      <c r="K1346" s="1" t="str">
        <f t="shared" si="105"/>
        <v>RES</v>
      </c>
      <c r="L1346" s="2" t="str">
        <f t="shared" ref="L1346:L1409" si="106">LEFT(D1346,10)</f>
        <v>02LNX00109</v>
      </c>
      <c r="M1346" s="40" t="str">
        <f>INDEX(CODE!A:B,MATCH(L1346,CODE!A:A,0),2)</f>
        <v>NOT USED</v>
      </c>
    </row>
    <row r="1347" spans="1:13">
      <c r="A1347" s="36">
        <v>201708</v>
      </c>
      <c r="B1347" s="37" t="s">
        <v>68</v>
      </c>
      <c r="C1347" s="37" t="s">
        <v>195</v>
      </c>
      <c r="D1347" s="37" t="s">
        <v>48</v>
      </c>
      <c r="E1347" s="37">
        <v>46879.26</v>
      </c>
      <c r="F1347" s="37">
        <v>705</v>
      </c>
      <c r="G1347" s="37">
        <v>455299</v>
      </c>
      <c r="H1347" s="60">
        <f t="shared" ref="H1347:H1410" si="107">IF($C1347="R",E1347,0)</f>
        <v>46879.26</v>
      </c>
      <c r="I1347" s="60">
        <f t="shared" ref="I1347:I1410" si="108">IF($C1347="R",F1347,0)</f>
        <v>705</v>
      </c>
      <c r="J1347" s="60">
        <f t="shared" ref="J1347:J1410" si="109">IF($C1347="R",G1347,0)</f>
        <v>455299</v>
      </c>
      <c r="K1347" s="1" t="str">
        <f t="shared" ref="K1347:K1410" si="110">IF(LEFT(B1347,3)="IRR","IRG",LEFT(B1347,3))</f>
        <v>RES</v>
      </c>
      <c r="L1347" s="2" t="str">
        <f t="shared" si="106"/>
        <v>02NETMT135</v>
      </c>
      <c r="M1347" s="40" t="str">
        <f>INDEX(CODE!A:B,MATCH(L1347,CODE!A:A,0),2)</f>
        <v>Separate - Res</v>
      </c>
    </row>
    <row r="1348" spans="1:13">
      <c r="A1348" s="36">
        <v>201708</v>
      </c>
      <c r="B1348" s="37" t="s">
        <v>68</v>
      </c>
      <c r="C1348" s="37" t="s">
        <v>195</v>
      </c>
      <c r="D1348" s="37" t="s">
        <v>49</v>
      </c>
      <c r="E1348" s="37">
        <v>12771.61</v>
      </c>
      <c r="F1348" s="37">
        <v>1073</v>
      </c>
      <c r="G1348" s="37">
        <v>82249</v>
      </c>
      <c r="H1348" s="60">
        <f t="shared" si="107"/>
        <v>12771.61</v>
      </c>
      <c r="I1348" s="60">
        <f t="shared" si="108"/>
        <v>1073</v>
      </c>
      <c r="J1348" s="60">
        <f t="shared" si="109"/>
        <v>82249</v>
      </c>
      <c r="K1348" s="1" t="str">
        <f t="shared" si="110"/>
        <v>RES</v>
      </c>
      <c r="L1348" s="2" t="str">
        <f t="shared" si="106"/>
        <v>02OALTB15R</v>
      </c>
      <c r="M1348" s="40" t="str">
        <f>INDEX(CODE!A:B,MATCH(L1348,CODE!A:A,0),2)</f>
        <v>NOT USED</v>
      </c>
    </row>
    <row r="1349" spans="1:13">
      <c r="A1349" s="36">
        <v>201708</v>
      </c>
      <c r="B1349" s="37" t="s">
        <v>68</v>
      </c>
      <c r="C1349" s="37" t="s">
        <v>195</v>
      </c>
      <c r="D1349" s="37" t="s">
        <v>69</v>
      </c>
      <c r="E1349" s="37">
        <v>12238503.460000001</v>
      </c>
      <c r="F1349" s="37">
        <v>100844</v>
      </c>
      <c r="G1349" s="37">
        <v>126869275</v>
      </c>
      <c r="H1349" s="60">
        <f t="shared" si="107"/>
        <v>12238503.460000001</v>
      </c>
      <c r="I1349" s="60">
        <f t="shared" si="108"/>
        <v>100844</v>
      </c>
      <c r="J1349" s="60">
        <f t="shared" si="109"/>
        <v>126869275</v>
      </c>
      <c r="K1349" s="1" t="str">
        <f t="shared" si="110"/>
        <v>RES</v>
      </c>
      <c r="L1349" s="2" t="str">
        <f t="shared" si="106"/>
        <v>02RESD0016</v>
      </c>
      <c r="M1349" s="40" t="str">
        <f>INDEX(CODE!A:B,MATCH(L1349,CODE!A:A,0),2)</f>
        <v>Separate - Res</v>
      </c>
    </row>
    <row r="1350" spans="1:13">
      <c r="A1350" s="36">
        <v>201708</v>
      </c>
      <c r="B1350" s="37" t="s">
        <v>68</v>
      </c>
      <c r="C1350" s="37" t="s">
        <v>195</v>
      </c>
      <c r="D1350" s="37" t="s">
        <v>70</v>
      </c>
      <c r="E1350" s="37">
        <v>533489.68999999994</v>
      </c>
      <c r="F1350" s="37">
        <v>5252</v>
      </c>
      <c r="G1350" s="37">
        <v>5656619</v>
      </c>
      <c r="H1350" s="60">
        <f t="shared" si="107"/>
        <v>533489.68999999994</v>
      </c>
      <c r="I1350" s="60">
        <f t="shared" si="108"/>
        <v>5252</v>
      </c>
      <c r="J1350" s="60">
        <f t="shared" si="109"/>
        <v>5656619</v>
      </c>
      <c r="K1350" s="1" t="str">
        <f t="shared" si="110"/>
        <v>RES</v>
      </c>
      <c r="L1350" s="2" t="str">
        <f t="shared" si="106"/>
        <v>02RESD0017</v>
      </c>
      <c r="M1350" s="40" t="str">
        <f>INDEX(CODE!A:B,MATCH(L1350,CODE!A:A,0),2)</f>
        <v>Separate - Res</v>
      </c>
    </row>
    <row r="1351" spans="1:13">
      <c r="A1351" s="36">
        <v>201708</v>
      </c>
      <c r="B1351" s="37" t="s">
        <v>68</v>
      </c>
      <c r="C1351" s="37" t="s">
        <v>195</v>
      </c>
      <c r="D1351" s="37" t="s">
        <v>71</v>
      </c>
      <c r="E1351" s="37">
        <v>21563.32</v>
      </c>
      <c r="F1351" s="37">
        <v>83</v>
      </c>
      <c r="G1351" s="37">
        <v>203703</v>
      </c>
      <c r="H1351" s="60">
        <f t="shared" si="107"/>
        <v>21563.32</v>
      </c>
      <c r="I1351" s="60">
        <f t="shared" si="108"/>
        <v>83</v>
      </c>
      <c r="J1351" s="60">
        <f t="shared" si="109"/>
        <v>203703</v>
      </c>
      <c r="K1351" s="1" t="str">
        <f t="shared" si="110"/>
        <v>RES</v>
      </c>
      <c r="L1351" s="2" t="str">
        <f t="shared" si="106"/>
        <v>02RESD0018</v>
      </c>
      <c r="M1351" s="40" t="str">
        <f>INDEX(CODE!A:B,MATCH(L1351,CODE!A:A,0),2)</f>
        <v>Separate - Res</v>
      </c>
    </row>
    <row r="1352" spans="1:13">
      <c r="A1352" s="36">
        <v>201708</v>
      </c>
      <c r="B1352" s="37" t="s">
        <v>68</v>
      </c>
      <c r="C1352" s="37" t="s">
        <v>195</v>
      </c>
      <c r="D1352" s="37" t="s">
        <v>72</v>
      </c>
      <c r="E1352" s="37">
        <v>4807.3599999999997</v>
      </c>
      <c r="F1352" s="37">
        <v>15</v>
      </c>
      <c r="G1352" s="37">
        <v>45431</v>
      </c>
      <c r="H1352" s="60">
        <f t="shared" si="107"/>
        <v>4807.3599999999997</v>
      </c>
      <c r="I1352" s="60">
        <f t="shared" si="108"/>
        <v>15</v>
      </c>
      <c r="J1352" s="60">
        <f t="shared" si="109"/>
        <v>45431</v>
      </c>
      <c r="K1352" s="1" t="str">
        <f t="shared" si="110"/>
        <v>RES</v>
      </c>
      <c r="L1352" s="2" t="str">
        <f t="shared" si="106"/>
        <v>02RESD018X</v>
      </c>
      <c r="M1352" s="40" t="str">
        <f>INDEX(CODE!A:B,MATCH(L1352,CODE!A:A,0),2)</f>
        <v>Separate - Res</v>
      </c>
    </row>
    <row r="1353" spans="1:13">
      <c r="A1353" s="36">
        <v>201708</v>
      </c>
      <c r="B1353" s="37" t="s">
        <v>68</v>
      </c>
      <c r="C1353" s="37" t="s">
        <v>195</v>
      </c>
      <c r="D1353" s="37" t="s">
        <v>50</v>
      </c>
      <c r="E1353" s="37">
        <v>234291.06</v>
      </c>
      <c r="F1353" s="37">
        <v>3439</v>
      </c>
      <c r="G1353" s="37">
        <v>2022184</v>
      </c>
      <c r="H1353" s="60">
        <f t="shared" si="107"/>
        <v>234291.06</v>
      </c>
      <c r="I1353" s="60">
        <f t="shared" si="108"/>
        <v>3439</v>
      </c>
      <c r="J1353" s="60">
        <f t="shared" si="109"/>
        <v>2022184</v>
      </c>
      <c r="K1353" s="1" t="str">
        <f t="shared" si="110"/>
        <v>RES</v>
      </c>
      <c r="L1353" s="2" t="str">
        <f t="shared" si="106"/>
        <v>02RGNSB024</v>
      </c>
      <c r="M1353" s="40" t="str">
        <f>INDEX(CODE!A:B,MATCH(L1353,CODE!A:A,0),2)</f>
        <v>Separate - Small GS</v>
      </c>
    </row>
    <row r="1354" spans="1:13">
      <c r="A1354" s="36">
        <v>201708</v>
      </c>
      <c r="B1354" s="37" t="s">
        <v>68</v>
      </c>
      <c r="C1354" s="37" t="s">
        <v>195</v>
      </c>
      <c r="D1354" s="37" t="s">
        <v>74</v>
      </c>
      <c r="E1354" s="37">
        <v>9453.34</v>
      </c>
      <c r="F1354" s="37">
        <v>2</v>
      </c>
      <c r="G1354" s="37">
        <v>117560</v>
      </c>
      <c r="H1354" s="60">
        <f t="shared" si="107"/>
        <v>9453.34</v>
      </c>
      <c r="I1354" s="60">
        <f t="shared" si="108"/>
        <v>2</v>
      </c>
      <c r="J1354" s="60">
        <f t="shared" si="109"/>
        <v>117560</v>
      </c>
      <c r="K1354" s="1" t="str">
        <f t="shared" si="110"/>
        <v>RES</v>
      </c>
      <c r="L1354" s="2" t="str">
        <f t="shared" si="106"/>
        <v>02RGNSB036</v>
      </c>
      <c r="M1354" s="40" t="str">
        <f>INDEX(CODE!A:B,MATCH(L1354,CODE!A:A,0),2)</f>
        <v>Separate - Large GS</v>
      </c>
    </row>
    <row r="1355" spans="1:13">
      <c r="A1355" s="36">
        <v>201708</v>
      </c>
      <c r="B1355" s="37" t="s">
        <v>68</v>
      </c>
      <c r="C1355" s="37" t="s">
        <v>195</v>
      </c>
      <c r="D1355" s="37" t="s">
        <v>75</v>
      </c>
      <c r="E1355" s="37">
        <v>226.33</v>
      </c>
      <c r="F1355" s="37">
        <v>6</v>
      </c>
      <c r="G1355" s="37">
        <v>904</v>
      </c>
      <c r="H1355" s="60">
        <f t="shared" si="107"/>
        <v>226.33</v>
      </c>
      <c r="I1355" s="60">
        <f t="shared" si="108"/>
        <v>6</v>
      </c>
      <c r="J1355" s="60">
        <f t="shared" si="109"/>
        <v>904</v>
      </c>
      <c r="K1355" s="1" t="str">
        <f t="shared" si="110"/>
        <v>RES</v>
      </c>
      <c r="L1355" s="2" t="str">
        <f t="shared" si="106"/>
        <v>02RNM24135</v>
      </c>
      <c r="M1355" s="40" t="str">
        <f>INDEX(CODE!A:B,MATCH(L1355,CODE!A:A,0),2)</f>
        <v>Separate - Small GS</v>
      </c>
    </row>
    <row r="1356" spans="1:13">
      <c r="A1356" s="36">
        <v>201708</v>
      </c>
      <c r="B1356" s="37" t="s">
        <v>68</v>
      </c>
      <c r="C1356" s="37" t="s">
        <v>195</v>
      </c>
      <c r="D1356" s="37" t="s">
        <v>101</v>
      </c>
      <c r="E1356" s="37">
        <v>440936.7</v>
      </c>
      <c r="F1356" s="37">
        <v>0</v>
      </c>
      <c r="G1356" s="37">
        <v>0</v>
      </c>
      <c r="H1356" s="60">
        <f t="shared" si="107"/>
        <v>440936.7</v>
      </c>
      <c r="I1356" s="60">
        <f t="shared" si="108"/>
        <v>0</v>
      </c>
      <c r="J1356" s="60">
        <f t="shared" si="109"/>
        <v>0</v>
      </c>
      <c r="K1356" s="1" t="str">
        <f t="shared" si="110"/>
        <v>RES</v>
      </c>
      <c r="L1356" s="2" t="str">
        <f t="shared" si="106"/>
        <v>301170-DSM</v>
      </c>
      <c r="M1356" s="40" t="str">
        <f>INDEX(CODE!A:B,MATCH(L1356,CODE!A:A,0),2)</f>
        <v>NOT USED</v>
      </c>
    </row>
    <row r="1357" spans="1:13">
      <c r="A1357" s="36">
        <v>201708</v>
      </c>
      <c r="B1357" s="37" t="s">
        <v>68</v>
      </c>
      <c r="C1357" s="37" t="s">
        <v>195</v>
      </c>
      <c r="D1357" s="37" t="s">
        <v>102</v>
      </c>
      <c r="E1357" s="37">
        <v>7488.35</v>
      </c>
      <c r="F1357" s="37">
        <v>0</v>
      </c>
      <c r="G1357" s="37">
        <v>0</v>
      </c>
      <c r="H1357" s="60">
        <f t="shared" si="107"/>
        <v>7488.35</v>
      </c>
      <c r="I1357" s="60">
        <f t="shared" si="108"/>
        <v>0</v>
      </c>
      <c r="J1357" s="60">
        <f t="shared" si="109"/>
        <v>0</v>
      </c>
      <c r="K1357" s="1" t="str">
        <f t="shared" si="110"/>
        <v>RES</v>
      </c>
      <c r="L1357" s="2" t="str">
        <f t="shared" si="106"/>
        <v>301180-BLU</v>
      </c>
      <c r="M1357" s="40" t="str">
        <f>INDEX(CODE!A:B,MATCH(L1357,CODE!A:A,0),2)</f>
        <v>NOT USED</v>
      </c>
    </row>
    <row r="1358" spans="1:13">
      <c r="A1358" s="36">
        <v>201708</v>
      </c>
      <c r="B1358" s="37" t="s">
        <v>68</v>
      </c>
      <c r="C1358" s="37" t="s">
        <v>195</v>
      </c>
      <c r="D1358" s="37" t="s">
        <v>90</v>
      </c>
      <c r="F1358" s="37">
        <v>0</v>
      </c>
      <c r="H1358" s="60">
        <f t="shared" si="107"/>
        <v>0</v>
      </c>
      <c r="I1358" s="60">
        <f t="shared" si="108"/>
        <v>0</v>
      </c>
      <c r="J1358" s="60">
        <f t="shared" si="109"/>
        <v>0</v>
      </c>
      <c r="K1358" s="1" t="str">
        <f t="shared" si="110"/>
        <v>RES</v>
      </c>
      <c r="L1358" s="2" t="str">
        <f t="shared" si="106"/>
        <v>CUSTOMER C</v>
      </c>
      <c r="M1358" s="40" t="str">
        <f>INDEX(CODE!A:B,MATCH(L1358,CODE!A:A,0),2)</f>
        <v>NOT USED</v>
      </c>
    </row>
    <row r="1359" spans="1:13">
      <c r="A1359" s="36">
        <v>201708</v>
      </c>
      <c r="B1359" s="37" t="s">
        <v>68</v>
      </c>
      <c r="C1359" s="37" t="s">
        <v>195</v>
      </c>
      <c r="D1359" s="37" t="s">
        <v>92</v>
      </c>
      <c r="E1359" s="37">
        <v>-1304203.5900000001</v>
      </c>
      <c r="F1359" s="37">
        <v>0</v>
      </c>
      <c r="G1359" s="37">
        <v>0</v>
      </c>
      <c r="H1359" s="60">
        <f t="shared" si="107"/>
        <v>-1304203.5900000001</v>
      </c>
      <c r="I1359" s="60">
        <f t="shared" si="108"/>
        <v>0</v>
      </c>
      <c r="J1359" s="60">
        <f t="shared" si="109"/>
        <v>0</v>
      </c>
      <c r="K1359" s="1" t="str">
        <f t="shared" si="110"/>
        <v>RES</v>
      </c>
      <c r="L1359" s="2" t="str">
        <f t="shared" si="106"/>
        <v>REVENUE_AC</v>
      </c>
      <c r="M1359" s="40" t="str">
        <f>INDEX(CODE!A:B,MATCH(L1359,CODE!A:A,0),2)</f>
        <v>NOT USED</v>
      </c>
    </row>
    <row r="1360" spans="1:13">
      <c r="A1360" s="36">
        <v>201708</v>
      </c>
      <c r="B1360" s="37" t="s">
        <v>68</v>
      </c>
      <c r="C1360" s="37" t="s">
        <v>195</v>
      </c>
      <c r="D1360" s="37" t="s">
        <v>104</v>
      </c>
      <c r="E1360" s="37">
        <v>5169.95</v>
      </c>
      <c r="F1360" s="37">
        <v>0</v>
      </c>
      <c r="G1360" s="37">
        <v>0</v>
      </c>
      <c r="H1360" s="60">
        <f t="shared" si="107"/>
        <v>5169.95</v>
      </c>
      <c r="I1360" s="60">
        <f t="shared" si="108"/>
        <v>0</v>
      </c>
      <c r="J1360" s="60">
        <f t="shared" si="109"/>
        <v>0</v>
      </c>
      <c r="K1360" s="1" t="str">
        <f t="shared" si="110"/>
        <v>RES</v>
      </c>
      <c r="L1360" s="2" t="str">
        <f t="shared" si="106"/>
        <v>REVENUE AD</v>
      </c>
      <c r="M1360" s="40" t="str">
        <f>INDEX(CODE!A:B,MATCH(L1360,CODE!A:A,0),2)</f>
        <v>NOT USED</v>
      </c>
    </row>
    <row r="1361" spans="1:13">
      <c r="A1361" s="36">
        <v>201708</v>
      </c>
      <c r="B1361" s="37" t="s">
        <v>68</v>
      </c>
      <c r="C1361" s="37" t="s">
        <v>196</v>
      </c>
      <c r="D1361" s="37" t="s">
        <v>210</v>
      </c>
      <c r="E1361" s="37">
        <v>-3000</v>
      </c>
      <c r="F1361" s="37">
        <v>0</v>
      </c>
      <c r="G1361" s="37">
        <v>0</v>
      </c>
      <c r="H1361" s="60">
        <f t="shared" si="107"/>
        <v>0</v>
      </c>
      <c r="I1361" s="60">
        <f t="shared" si="108"/>
        <v>0</v>
      </c>
      <c r="J1361" s="60">
        <f t="shared" si="109"/>
        <v>0</v>
      </c>
      <c r="K1361" s="1" t="str">
        <f t="shared" si="110"/>
        <v>RES</v>
      </c>
      <c r="L1361" s="2" t="str">
        <f t="shared" si="106"/>
        <v>301119 - U</v>
      </c>
      <c r="M1361" s="40" t="str">
        <f>INDEX(CODE!A:B,MATCH(L1361,CODE!A:A,0),2)</f>
        <v>NOT USED</v>
      </c>
    </row>
    <row r="1362" spans="1:13">
      <c r="A1362" s="36">
        <v>201708</v>
      </c>
      <c r="B1362" s="37" t="s">
        <v>68</v>
      </c>
      <c r="C1362" s="37" t="s">
        <v>196</v>
      </c>
      <c r="D1362" s="37" t="s">
        <v>197</v>
      </c>
      <c r="E1362" s="37">
        <v>690000</v>
      </c>
      <c r="F1362" s="37">
        <v>0</v>
      </c>
      <c r="G1362" s="37">
        <v>5802000</v>
      </c>
      <c r="H1362" s="60">
        <f t="shared" si="107"/>
        <v>0</v>
      </c>
      <c r="I1362" s="60">
        <f t="shared" si="108"/>
        <v>0</v>
      </c>
      <c r="J1362" s="60">
        <f t="shared" si="109"/>
        <v>0</v>
      </c>
      <c r="K1362" s="1" t="str">
        <f t="shared" si="110"/>
        <v>RES</v>
      </c>
      <c r="L1362" s="2" t="str">
        <f t="shared" si="106"/>
        <v>UNBILLED R</v>
      </c>
      <c r="M1362" s="40" t="str">
        <f>INDEX(CODE!A:B,MATCH(L1362,CODE!A:A,0),2)</f>
        <v>NOT USED</v>
      </c>
    </row>
    <row r="1363" spans="1:13">
      <c r="A1363" s="36">
        <v>201709</v>
      </c>
      <c r="B1363" s="37" t="s">
        <v>51</v>
      </c>
      <c r="C1363" s="37" t="s">
        <v>186</v>
      </c>
      <c r="D1363" s="37" t="s">
        <v>187</v>
      </c>
      <c r="E1363" s="37">
        <v>-19704.66</v>
      </c>
      <c r="F1363" s="37">
        <v>1473</v>
      </c>
      <c r="G1363" s="37">
        <v>2637862</v>
      </c>
      <c r="H1363" s="60">
        <f t="shared" si="107"/>
        <v>0</v>
      </c>
      <c r="I1363" s="60">
        <f t="shared" si="108"/>
        <v>0</v>
      </c>
      <c r="J1363" s="60">
        <f t="shared" si="109"/>
        <v>0</v>
      </c>
      <c r="K1363" s="1" t="str">
        <f t="shared" si="110"/>
        <v>COM</v>
      </c>
      <c r="L1363" s="2" t="str">
        <f t="shared" si="106"/>
        <v>02GNSB0024</v>
      </c>
      <c r="M1363" s="40" t="str">
        <f>INDEX(CODE!A:B,MATCH(L1363,CODE!A:A,0),2)</f>
        <v>Separate - Small GS</v>
      </c>
    </row>
    <row r="1364" spans="1:13">
      <c r="A1364" s="36">
        <v>201709</v>
      </c>
      <c r="B1364" s="37" t="s">
        <v>51</v>
      </c>
      <c r="C1364" s="37" t="s">
        <v>186</v>
      </c>
      <c r="D1364" s="37" t="s">
        <v>188</v>
      </c>
      <c r="E1364" s="37">
        <v>-0.54</v>
      </c>
      <c r="F1364" s="37">
        <v>1</v>
      </c>
      <c r="G1364" s="37">
        <v>72</v>
      </c>
      <c r="H1364" s="60">
        <f t="shared" si="107"/>
        <v>0</v>
      </c>
      <c r="I1364" s="60">
        <f t="shared" si="108"/>
        <v>0</v>
      </c>
      <c r="J1364" s="60">
        <f t="shared" si="109"/>
        <v>0</v>
      </c>
      <c r="K1364" s="1" t="str">
        <f t="shared" si="110"/>
        <v>COM</v>
      </c>
      <c r="L1364" s="2" t="str">
        <f t="shared" si="106"/>
        <v>02GNSB024F</v>
      </c>
      <c r="M1364" s="40" t="str">
        <f>INDEX(CODE!A:B,MATCH(L1364,CODE!A:A,0),2)</f>
        <v>Separate - Small GS</v>
      </c>
    </row>
    <row r="1365" spans="1:13">
      <c r="A1365" s="36">
        <v>201709</v>
      </c>
      <c r="B1365" s="37" t="s">
        <v>51</v>
      </c>
      <c r="C1365" s="37" t="s">
        <v>186</v>
      </c>
      <c r="D1365" s="37" t="s">
        <v>189</v>
      </c>
      <c r="E1365" s="37">
        <v>-103.58</v>
      </c>
      <c r="F1365" s="37">
        <v>77</v>
      </c>
      <c r="G1365" s="37">
        <v>13873</v>
      </c>
      <c r="H1365" s="60">
        <f t="shared" si="107"/>
        <v>0</v>
      </c>
      <c r="I1365" s="60">
        <f t="shared" si="108"/>
        <v>0</v>
      </c>
      <c r="J1365" s="60">
        <f t="shared" si="109"/>
        <v>0</v>
      </c>
      <c r="K1365" s="1" t="str">
        <f t="shared" si="110"/>
        <v>COM</v>
      </c>
      <c r="L1365" s="2" t="str">
        <f t="shared" si="106"/>
        <v>02GNSB24FP</v>
      </c>
      <c r="M1365" s="40" t="str">
        <f>INDEX(CODE!A:B,MATCH(L1365,CODE!A:A,0),2)</f>
        <v>Separate - Small GS</v>
      </c>
    </row>
    <row r="1366" spans="1:13">
      <c r="A1366" s="36">
        <v>201709</v>
      </c>
      <c r="B1366" s="37" t="s">
        <v>51</v>
      </c>
      <c r="C1366" s="37" t="s">
        <v>186</v>
      </c>
      <c r="D1366" s="37" t="s">
        <v>190</v>
      </c>
      <c r="E1366" s="37">
        <v>-43436.6</v>
      </c>
      <c r="F1366" s="37">
        <v>105</v>
      </c>
      <c r="G1366" s="37">
        <v>5814802</v>
      </c>
      <c r="H1366" s="60">
        <f t="shared" si="107"/>
        <v>0</v>
      </c>
      <c r="I1366" s="60">
        <f t="shared" si="108"/>
        <v>0</v>
      </c>
      <c r="J1366" s="60">
        <f t="shared" si="109"/>
        <v>0</v>
      </c>
      <c r="K1366" s="1" t="str">
        <f t="shared" si="110"/>
        <v>COM</v>
      </c>
      <c r="L1366" s="2" t="str">
        <f t="shared" si="106"/>
        <v>02LGSB0036</v>
      </c>
      <c r="M1366" s="40" t="str">
        <f>INDEX(CODE!A:B,MATCH(L1366,CODE!A:A,0),2)</f>
        <v>Separate - Large GS</v>
      </c>
    </row>
    <row r="1367" spans="1:13">
      <c r="A1367" s="36">
        <v>201709</v>
      </c>
      <c r="B1367" s="37" t="s">
        <v>51</v>
      </c>
      <c r="C1367" s="37" t="s">
        <v>186</v>
      </c>
      <c r="D1367" s="37" t="s">
        <v>191</v>
      </c>
      <c r="E1367" s="37">
        <v>-66.69</v>
      </c>
      <c r="F1367" s="37">
        <v>23</v>
      </c>
      <c r="G1367" s="37">
        <v>8926</v>
      </c>
      <c r="H1367" s="60">
        <f t="shared" si="107"/>
        <v>0</v>
      </c>
      <c r="I1367" s="60">
        <f t="shared" si="108"/>
        <v>0</v>
      </c>
      <c r="J1367" s="60">
        <f t="shared" si="109"/>
        <v>0</v>
      </c>
      <c r="K1367" s="1" t="str">
        <f t="shared" si="110"/>
        <v>COM</v>
      </c>
      <c r="L1367" s="2" t="str">
        <f t="shared" si="106"/>
        <v>02NMB24135</v>
      </c>
      <c r="M1367" s="40" t="str">
        <f>INDEX(CODE!A:B,MATCH(L1367,CODE!A:A,0),2)</f>
        <v>Separate - Small GS</v>
      </c>
    </row>
    <row r="1368" spans="1:13">
      <c r="A1368" s="36">
        <v>201709</v>
      </c>
      <c r="B1368" s="37" t="s">
        <v>51</v>
      </c>
      <c r="C1368" s="37" t="s">
        <v>186</v>
      </c>
      <c r="D1368" s="37" t="s">
        <v>192</v>
      </c>
      <c r="E1368" s="37">
        <v>-321.33999999999997</v>
      </c>
      <c r="G1368" s="37">
        <v>42923</v>
      </c>
      <c r="H1368" s="60">
        <f t="shared" si="107"/>
        <v>0</v>
      </c>
      <c r="I1368" s="60">
        <f t="shared" si="108"/>
        <v>0</v>
      </c>
      <c r="J1368" s="60">
        <f t="shared" si="109"/>
        <v>0</v>
      </c>
      <c r="K1368" s="1" t="str">
        <f t="shared" si="110"/>
        <v>COM</v>
      </c>
      <c r="L1368" s="2" t="str">
        <f t="shared" si="106"/>
        <v>02OALTB15N</v>
      </c>
      <c r="M1368" s="40" t="str">
        <f>INDEX(CODE!A:B,MATCH(L1368,CODE!A:A,0),2)</f>
        <v>NOT USED</v>
      </c>
    </row>
    <row r="1369" spans="1:13">
      <c r="A1369" s="36">
        <v>201709</v>
      </c>
      <c r="B1369" s="37" t="s">
        <v>51</v>
      </c>
      <c r="C1369" s="37" t="s">
        <v>186</v>
      </c>
      <c r="D1369" s="37" t="s">
        <v>193</v>
      </c>
      <c r="E1369" s="37">
        <v>1174.8900000000001</v>
      </c>
      <c r="F1369" s="37">
        <v>0</v>
      </c>
      <c r="G1369" s="37">
        <v>0</v>
      </c>
      <c r="H1369" s="60">
        <f t="shared" si="107"/>
        <v>0</v>
      </c>
      <c r="I1369" s="60">
        <f t="shared" si="108"/>
        <v>0</v>
      </c>
      <c r="J1369" s="60">
        <f t="shared" si="109"/>
        <v>0</v>
      </c>
      <c r="K1369" s="1" t="str">
        <f t="shared" si="110"/>
        <v>COM</v>
      </c>
      <c r="L1369" s="2" t="str">
        <f t="shared" si="106"/>
        <v>BPA BALANC</v>
      </c>
      <c r="M1369" s="40" t="str">
        <f>INDEX(CODE!A:B,MATCH(L1369,CODE!A:A,0),2)</f>
        <v>NOT USED</v>
      </c>
    </row>
    <row r="1370" spans="1:13">
      <c r="A1370" s="36">
        <v>201709</v>
      </c>
      <c r="B1370" s="37" t="s">
        <v>51</v>
      </c>
      <c r="C1370" s="37" t="s">
        <v>186</v>
      </c>
      <c r="D1370" s="37" t="s">
        <v>194</v>
      </c>
      <c r="F1370" s="37">
        <v>0</v>
      </c>
      <c r="H1370" s="60">
        <f t="shared" si="107"/>
        <v>0</v>
      </c>
      <c r="I1370" s="60">
        <f t="shared" si="108"/>
        <v>0</v>
      </c>
      <c r="J1370" s="60">
        <f t="shared" si="109"/>
        <v>0</v>
      </c>
      <c r="K1370" s="1" t="str">
        <f t="shared" si="110"/>
        <v>COM</v>
      </c>
      <c r="L1370" s="2" t="str">
        <f t="shared" si="106"/>
        <v>CUSTOMER C</v>
      </c>
      <c r="M1370" s="40" t="str">
        <f>INDEX(CODE!A:B,MATCH(L1370,CODE!A:A,0),2)</f>
        <v>NOT USED</v>
      </c>
    </row>
    <row r="1371" spans="1:13">
      <c r="A1371" s="36">
        <v>201709</v>
      </c>
      <c r="B1371" s="37" t="s">
        <v>51</v>
      </c>
      <c r="C1371" s="37" t="s">
        <v>195</v>
      </c>
      <c r="D1371" s="37" t="s">
        <v>36</v>
      </c>
      <c r="E1371" s="37">
        <v>257897.04</v>
      </c>
      <c r="F1371" s="37">
        <v>1473</v>
      </c>
      <c r="G1371" s="37">
        <v>2637895</v>
      </c>
      <c r="H1371" s="60">
        <f t="shared" si="107"/>
        <v>257897.04</v>
      </c>
      <c r="I1371" s="60">
        <f t="shared" si="108"/>
        <v>1473</v>
      </c>
      <c r="J1371" s="60">
        <f t="shared" si="109"/>
        <v>2637895</v>
      </c>
      <c r="K1371" s="1" t="str">
        <f t="shared" si="110"/>
        <v>COM</v>
      </c>
      <c r="L1371" s="2" t="str">
        <f t="shared" si="106"/>
        <v>02GNSB0024</v>
      </c>
      <c r="M1371" s="40" t="str">
        <f>INDEX(CODE!A:B,MATCH(L1371,CODE!A:A,0),2)</f>
        <v>Separate - Small GS</v>
      </c>
    </row>
    <row r="1372" spans="1:13">
      <c r="A1372" s="36">
        <v>201709</v>
      </c>
      <c r="B1372" s="37" t="s">
        <v>51</v>
      </c>
      <c r="C1372" s="37" t="s">
        <v>195</v>
      </c>
      <c r="D1372" s="37" t="s">
        <v>37</v>
      </c>
      <c r="E1372" s="37">
        <v>1697.27</v>
      </c>
      <c r="F1372" s="37">
        <v>6</v>
      </c>
      <c r="G1372" s="37">
        <v>12860</v>
      </c>
      <c r="H1372" s="60">
        <f t="shared" si="107"/>
        <v>1697.27</v>
      </c>
      <c r="I1372" s="60">
        <f t="shared" si="108"/>
        <v>6</v>
      </c>
      <c r="J1372" s="60">
        <f t="shared" si="109"/>
        <v>12860</v>
      </c>
      <c r="K1372" s="1" t="str">
        <f t="shared" si="110"/>
        <v>COM</v>
      </c>
      <c r="L1372" s="2" t="str">
        <f t="shared" si="106"/>
        <v>02GNSB024F</v>
      </c>
      <c r="M1372" s="40" t="str">
        <f>INDEX(CODE!A:B,MATCH(L1372,CODE!A:A,0),2)</f>
        <v>Separate - Small GS</v>
      </c>
    </row>
    <row r="1373" spans="1:13">
      <c r="A1373" s="36">
        <v>201709</v>
      </c>
      <c r="B1373" s="37" t="s">
        <v>51</v>
      </c>
      <c r="C1373" s="37" t="s">
        <v>195</v>
      </c>
      <c r="D1373" s="37" t="s">
        <v>38</v>
      </c>
      <c r="E1373" s="37">
        <v>1432.99</v>
      </c>
      <c r="F1373" s="37">
        <v>77</v>
      </c>
      <c r="G1373" s="37">
        <v>13874</v>
      </c>
      <c r="H1373" s="60">
        <f t="shared" si="107"/>
        <v>1432.99</v>
      </c>
      <c r="I1373" s="60">
        <f t="shared" si="108"/>
        <v>77</v>
      </c>
      <c r="J1373" s="60">
        <f t="shared" si="109"/>
        <v>13874</v>
      </c>
      <c r="K1373" s="1" t="str">
        <f t="shared" si="110"/>
        <v>COM</v>
      </c>
      <c r="L1373" s="2" t="str">
        <f t="shared" si="106"/>
        <v>02GNSB24FP</v>
      </c>
      <c r="M1373" s="40" t="str">
        <f>INDEX(CODE!A:B,MATCH(L1373,CODE!A:A,0),2)</f>
        <v>Separate - Small GS</v>
      </c>
    </row>
    <row r="1374" spans="1:13">
      <c r="A1374" s="36">
        <v>201709</v>
      </c>
      <c r="B1374" s="37" t="s">
        <v>51</v>
      </c>
      <c r="C1374" s="37" t="s">
        <v>195</v>
      </c>
      <c r="D1374" s="37" t="s">
        <v>52</v>
      </c>
      <c r="E1374" s="37">
        <v>4032380.3</v>
      </c>
      <c r="F1374" s="37">
        <v>13983</v>
      </c>
      <c r="G1374" s="37">
        <v>43322288</v>
      </c>
      <c r="H1374" s="60">
        <f t="shared" si="107"/>
        <v>4032380.3</v>
      </c>
      <c r="I1374" s="60">
        <f t="shared" si="108"/>
        <v>13983</v>
      </c>
      <c r="J1374" s="60">
        <f t="shared" si="109"/>
        <v>43322288</v>
      </c>
      <c r="K1374" s="1" t="str">
        <f t="shared" si="110"/>
        <v>COM</v>
      </c>
      <c r="L1374" s="2" t="str">
        <f t="shared" si="106"/>
        <v>02GNSV0024</v>
      </c>
      <c r="M1374" s="40" t="str">
        <f>INDEX(CODE!A:B,MATCH(L1374,CODE!A:A,0),2)</f>
        <v>Separate - Small GS</v>
      </c>
    </row>
    <row r="1375" spans="1:13">
      <c r="A1375" s="36">
        <v>201709</v>
      </c>
      <c r="B1375" s="37" t="s">
        <v>51</v>
      </c>
      <c r="C1375" s="37" t="s">
        <v>195</v>
      </c>
      <c r="D1375" s="37" t="s">
        <v>53</v>
      </c>
      <c r="E1375" s="37">
        <v>12638.78</v>
      </c>
      <c r="F1375" s="37">
        <v>107</v>
      </c>
      <c r="G1375" s="37">
        <v>89293</v>
      </c>
      <c r="H1375" s="60">
        <f t="shared" si="107"/>
        <v>12638.78</v>
      </c>
      <c r="I1375" s="60">
        <f t="shared" si="108"/>
        <v>107</v>
      </c>
      <c r="J1375" s="60">
        <f t="shared" si="109"/>
        <v>89293</v>
      </c>
      <c r="K1375" s="1" t="str">
        <f t="shared" si="110"/>
        <v>COM</v>
      </c>
      <c r="L1375" s="2" t="str">
        <f t="shared" si="106"/>
        <v>02GNSV024F</v>
      </c>
      <c r="M1375" s="40" t="str">
        <f>INDEX(CODE!A:B,MATCH(L1375,CODE!A:A,0),2)</f>
        <v>Separate - Small GS</v>
      </c>
    </row>
    <row r="1376" spans="1:13">
      <c r="A1376" s="36">
        <v>201709</v>
      </c>
      <c r="B1376" s="37" t="s">
        <v>51</v>
      </c>
      <c r="C1376" s="37" t="s">
        <v>195</v>
      </c>
      <c r="D1376" s="37" t="s">
        <v>39</v>
      </c>
      <c r="E1376" s="37">
        <v>487295.18</v>
      </c>
      <c r="F1376" s="37">
        <v>105</v>
      </c>
      <c r="G1376" s="37">
        <v>5814802</v>
      </c>
      <c r="H1376" s="60">
        <f t="shared" si="107"/>
        <v>487295.18</v>
      </c>
      <c r="I1376" s="60">
        <f t="shared" si="108"/>
        <v>105</v>
      </c>
      <c r="J1376" s="60">
        <f t="shared" si="109"/>
        <v>5814802</v>
      </c>
      <c r="K1376" s="1" t="str">
        <f t="shared" si="110"/>
        <v>COM</v>
      </c>
      <c r="L1376" s="2" t="str">
        <f t="shared" si="106"/>
        <v>02LGSB0036</v>
      </c>
      <c r="M1376" s="40" t="str">
        <f>INDEX(CODE!A:B,MATCH(L1376,CODE!A:A,0),2)</f>
        <v>Separate - Large GS</v>
      </c>
    </row>
    <row r="1377" spans="1:13">
      <c r="A1377" s="36">
        <v>201709</v>
      </c>
      <c r="B1377" s="37" t="s">
        <v>51</v>
      </c>
      <c r="C1377" s="37" t="s">
        <v>195</v>
      </c>
      <c r="D1377" s="37" t="s">
        <v>54</v>
      </c>
      <c r="E1377" s="37">
        <v>5655346.96</v>
      </c>
      <c r="F1377" s="37">
        <v>870</v>
      </c>
      <c r="G1377" s="37">
        <v>69276955</v>
      </c>
      <c r="H1377" s="60">
        <f t="shared" si="107"/>
        <v>5655346.96</v>
      </c>
      <c r="I1377" s="60">
        <f t="shared" si="108"/>
        <v>870</v>
      </c>
      <c r="J1377" s="60">
        <f t="shared" si="109"/>
        <v>69276955</v>
      </c>
      <c r="K1377" s="1" t="str">
        <f t="shared" si="110"/>
        <v>COM</v>
      </c>
      <c r="L1377" s="2" t="str">
        <f t="shared" si="106"/>
        <v>02LGSV0036</v>
      </c>
      <c r="M1377" s="40" t="str">
        <f>INDEX(CODE!A:B,MATCH(L1377,CODE!A:A,0),2)</f>
        <v>Separate - Large GS</v>
      </c>
    </row>
    <row r="1378" spans="1:13">
      <c r="A1378" s="36">
        <v>201709</v>
      </c>
      <c r="B1378" s="37" t="s">
        <v>51</v>
      </c>
      <c r="C1378" s="37" t="s">
        <v>195</v>
      </c>
      <c r="D1378" s="37" t="s">
        <v>55</v>
      </c>
      <c r="E1378" s="37">
        <v>1362747.08</v>
      </c>
      <c r="F1378" s="37">
        <v>37</v>
      </c>
      <c r="G1378" s="37">
        <v>18209520</v>
      </c>
      <c r="H1378" s="60">
        <f t="shared" si="107"/>
        <v>1362747.08</v>
      </c>
      <c r="I1378" s="60">
        <f t="shared" si="108"/>
        <v>37</v>
      </c>
      <c r="J1378" s="60">
        <f t="shared" si="109"/>
        <v>18209520</v>
      </c>
      <c r="K1378" s="1" t="str">
        <f t="shared" si="110"/>
        <v>COM</v>
      </c>
      <c r="L1378" s="2" t="str">
        <f t="shared" si="106"/>
        <v>02LGSV048T</v>
      </c>
      <c r="M1378" s="40" t="str">
        <f>INDEX(CODE!A:B,MATCH(L1378,CODE!A:A,0),2)</f>
        <v>NOT USED</v>
      </c>
    </row>
    <row r="1379" spans="1:13">
      <c r="A1379" s="36">
        <v>201709</v>
      </c>
      <c r="B1379" s="37" t="s">
        <v>51</v>
      </c>
      <c r="C1379" s="37" t="s">
        <v>195</v>
      </c>
      <c r="D1379" s="37" t="s">
        <v>79</v>
      </c>
      <c r="E1379" s="37">
        <v>3677.53</v>
      </c>
      <c r="G1379" s="37">
        <v>0</v>
      </c>
      <c r="H1379" s="60">
        <f t="shared" si="107"/>
        <v>3677.53</v>
      </c>
      <c r="I1379" s="60">
        <f t="shared" si="108"/>
        <v>0</v>
      </c>
      <c r="J1379" s="60">
        <f t="shared" si="109"/>
        <v>0</v>
      </c>
      <c r="K1379" s="1" t="str">
        <f t="shared" si="110"/>
        <v>COM</v>
      </c>
      <c r="L1379" s="2" t="str">
        <f t="shared" si="106"/>
        <v>02LNX00102</v>
      </c>
      <c r="M1379" s="40" t="str">
        <f>INDEX(CODE!A:B,MATCH(L1379,CODE!A:A,0),2)</f>
        <v>NOT USED</v>
      </c>
    </row>
    <row r="1380" spans="1:13">
      <c r="A1380" s="36">
        <v>201709</v>
      </c>
      <c r="B1380" s="37" t="s">
        <v>51</v>
      </c>
      <c r="C1380" s="37" t="s">
        <v>195</v>
      </c>
      <c r="D1380" s="37" t="s">
        <v>81</v>
      </c>
      <c r="E1380" s="37">
        <v>186.27</v>
      </c>
      <c r="G1380" s="37">
        <v>0</v>
      </c>
      <c r="H1380" s="60">
        <f t="shared" si="107"/>
        <v>186.27</v>
      </c>
      <c r="I1380" s="60">
        <f t="shared" si="108"/>
        <v>0</v>
      </c>
      <c r="J1380" s="60">
        <f t="shared" si="109"/>
        <v>0</v>
      </c>
      <c r="K1380" s="1" t="str">
        <f t="shared" si="110"/>
        <v>COM</v>
      </c>
      <c r="L1380" s="2" t="str">
        <f t="shared" si="106"/>
        <v>02LNX00105</v>
      </c>
      <c r="M1380" s="40" t="str">
        <f>INDEX(CODE!A:B,MATCH(L1380,CODE!A:A,0),2)</f>
        <v>NOT USED</v>
      </c>
    </row>
    <row r="1381" spans="1:13">
      <c r="A1381" s="36">
        <v>201709</v>
      </c>
      <c r="B1381" s="37" t="s">
        <v>51</v>
      </c>
      <c r="C1381" s="37" t="s">
        <v>195</v>
      </c>
      <c r="D1381" s="37" t="s">
        <v>82</v>
      </c>
      <c r="E1381" s="37">
        <v>17795.439999999999</v>
      </c>
      <c r="G1381" s="37">
        <v>0</v>
      </c>
      <c r="H1381" s="60">
        <f t="shared" si="107"/>
        <v>17795.439999999999</v>
      </c>
      <c r="I1381" s="60">
        <f t="shared" si="108"/>
        <v>0</v>
      </c>
      <c r="J1381" s="60">
        <f t="shared" si="109"/>
        <v>0</v>
      </c>
      <c r="K1381" s="1" t="str">
        <f t="shared" si="110"/>
        <v>COM</v>
      </c>
      <c r="L1381" s="2" t="str">
        <f t="shared" si="106"/>
        <v>02LNX00109</v>
      </c>
      <c r="M1381" s="40" t="str">
        <f>INDEX(CODE!A:B,MATCH(L1381,CODE!A:A,0),2)</f>
        <v>NOT USED</v>
      </c>
    </row>
    <row r="1382" spans="1:13">
      <c r="A1382" s="36">
        <v>201709</v>
      </c>
      <c r="B1382" s="37" t="s">
        <v>51</v>
      </c>
      <c r="C1382" s="37" t="s">
        <v>195</v>
      </c>
      <c r="D1382" s="37" t="s">
        <v>84</v>
      </c>
      <c r="E1382" s="37">
        <v>55.73</v>
      </c>
      <c r="G1382" s="37">
        <v>0</v>
      </c>
      <c r="H1382" s="60">
        <f t="shared" si="107"/>
        <v>55.73</v>
      </c>
      <c r="I1382" s="60">
        <f t="shared" si="108"/>
        <v>0</v>
      </c>
      <c r="J1382" s="60">
        <f t="shared" si="109"/>
        <v>0</v>
      </c>
      <c r="K1382" s="1" t="str">
        <f t="shared" si="110"/>
        <v>COM</v>
      </c>
      <c r="L1382" s="2" t="str">
        <f t="shared" si="106"/>
        <v>02LNX00112</v>
      </c>
      <c r="M1382" s="40" t="str">
        <f>INDEX(CODE!A:B,MATCH(L1382,CODE!A:A,0),2)</f>
        <v>NOT USED</v>
      </c>
    </row>
    <row r="1383" spans="1:13">
      <c r="A1383" s="36">
        <v>201709</v>
      </c>
      <c r="B1383" s="37" t="s">
        <v>51</v>
      </c>
      <c r="C1383" s="37" t="s">
        <v>195</v>
      </c>
      <c r="D1383" s="37" t="s">
        <v>85</v>
      </c>
      <c r="E1383" s="37">
        <v>233.49</v>
      </c>
      <c r="G1383" s="37">
        <v>0</v>
      </c>
      <c r="H1383" s="60">
        <f t="shared" si="107"/>
        <v>233.49</v>
      </c>
      <c r="I1383" s="60">
        <f t="shared" si="108"/>
        <v>0</v>
      </c>
      <c r="J1383" s="60">
        <f t="shared" si="109"/>
        <v>0</v>
      </c>
      <c r="K1383" s="1" t="str">
        <f t="shared" si="110"/>
        <v>COM</v>
      </c>
      <c r="L1383" s="2" t="str">
        <f t="shared" si="106"/>
        <v>02LNX00300</v>
      </c>
      <c r="M1383" s="40" t="str">
        <f>INDEX(CODE!A:B,MATCH(L1383,CODE!A:A,0),2)</f>
        <v>NOT USED</v>
      </c>
    </row>
    <row r="1384" spans="1:13">
      <c r="A1384" s="36">
        <v>201709</v>
      </c>
      <c r="B1384" s="37" t="s">
        <v>51</v>
      </c>
      <c r="C1384" s="37" t="s">
        <v>195</v>
      </c>
      <c r="D1384" s="37" t="s">
        <v>87</v>
      </c>
      <c r="E1384" s="37">
        <v>4223.51</v>
      </c>
      <c r="G1384" s="37">
        <v>0</v>
      </c>
      <c r="H1384" s="60">
        <f t="shared" si="107"/>
        <v>4223.51</v>
      </c>
      <c r="I1384" s="60">
        <f t="shared" si="108"/>
        <v>0</v>
      </c>
      <c r="J1384" s="60">
        <f t="shared" si="109"/>
        <v>0</v>
      </c>
      <c r="K1384" s="1" t="str">
        <f t="shared" si="110"/>
        <v>COM</v>
      </c>
      <c r="L1384" s="2" t="str">
        <f t="shared" si="106"/>
        <v>02LNX00311</v>
      </c>
      <c r="M1384" s="40" t="str">
        <f>INDEX(CODE!A:B,MATCH(L1384,CODE!A:A,0),2)</f>
        <v>NOT USED</v>
      </c>
    </row>
    <row r="1385" spans="1:13">
      <c r="A1385" s="36">
        <v>201709</v>
      </c>
      <c r="B1385" s="37" t="s">
        <v>51</v>
      </c>
      <c r="C1385" s="37" t="s">
        <v>195</v>
      </c>
      <c r="D1385" s="37" t="s">
        <v>40</v>
      </c>
      <c r="E1385" s="37">
        <v>26103.41</v>
      </c>
      <c r="F1385" s="37">
        <v>75</v>
      </c>
      <c r="G1385" s="37">
        <v>270806</v>
      </c>
      <c r="H1385" s="60">
        <f t="shared" si="107"/>
        <v>26103.41</v>
      </c>
      <c r="I1385" s="60">
        <f t="shared" si="108"/>
        <v>75</v>
      </c>
      <c r="J1385" s="60">
        <f t="shared" si="109"/>
        <v>270806</v>
      </c>
      <c r="K1385" s="1" t="str">
        <f t="shared" si="110"/>
        <v>COM</v>
      </c>
      <c r="L1385" s="2" t="str">
        <f t="shared" si="106"/>
        <v>02NMT24135</v>
      </c>
      <c r="M1385" s="40" t="str">
        <f>INDEX(CODE!A:B,MATCH(L1385,CODE!A:A,0),2)</f>
        <v>Separate - Small GS</v>
      </c>
    </row>
    <row r="1386" spans="1:13">
      <c r="A1386" s="36">
        <v>201709</v>
      </c>
      <c r="B1386" s="37" t="s">
        <v>51</v>
      </c>
      <c r="C1386" s="37" t="s">
        <v>195</v>
      </c>
      <c r="D1386" s="37" t="s">
        <v>41</v>
      </c>
      <c r="E1386" s="37">
        <v>75875.039999999994</v>
      </c>
      <c r="F1386" s="37">
        <v>13</v>
      </c>
      <c r="G1386" s="37">
        <v>846200</v>
      </c>
      <c r="H1386" s="60">
        <f t="shared" si="107"/>
        <v>75875.039999999994</v>
      </c>
      <c r="I1386" s="60">
        <f t="shared" si="108"/>
        <v>13</v>
      </c>
      <c r="J1386" s="60">
        <f t="shared" si="109"/>
        <v>846200</v>
      </c>
      <c r="K1386" s="1" t="str">
        <f t="shared" si="110"/>
        <v>COM</v>
      </c>
      <c r="L1386" s="2" t="str">
        <f t="shared" si="106"/>
        <v>02NMT36135</v>
      </c>
      <c r="M1386" s="40" t="str">
        <f>INDEX(CODE!A:B,MATCH(L1386,CODE!A:A,0),2)</f>
        <v>Separate - Large GS</v>
      </c>
    </row>
    <row r="1387" spans="1:13">
      <c r="A1387" s="36">
        <v>201709</v>
      </c>
      <c r="B1387" s="37" t="s">
        <v>51</v>
      </c>
      <c r="C1387" s="37" t="s">
        <v>195</v>
      </c>
      <c r="D1387" s="37" t="s">
        <v>42</v>
      </c>
      <c r="E1387" s="37">
        <v>71173.960000000006</v>
      </c>
      <c r="F1387" s="37">
        <v>2</v>
      </c>
      <c r="G1387" s="37">
        <v>968400</v>
      </c>
      <c r="H1387" s="60">
        <f t="shared" si="107"/>
        <v>71173.960000000006</v>
      </c>
      <c r="I1387" s="60">
        <f t="shared" si="108"/>
        <v>2</v>
      </c>
      <c r="J1387" s="60">
        <f t="shared" si="109"/>
        <v>968400</v>
      </c>
      <c r="K1387" s="1" t="str">
        <f t="shared" si="110"/>
        <v>COM</v>
      </c>
      <c r="L1387" s="2" t="str">
        <f t="shared" si="106"/>
        <v>02NMT48135</v>
      </c>
      <c r="M1387" s="40" t="str">
        <f>INDEX(CODE!A:B,MATCH(L1387,CODE!A:A,0),2)</f>
        <v>NOT USED</v>
      </c>
    </row>
    <row r="1388" spans="1:13">
      <c r="A1388" s="36">
        <v>201709</v>
      </c>
      <c r="B1388" s="37" t="s">
        <v>51</v>
      </c>
      <c r="C1388" s="37" t="s">
        <v>195</v>
      </c>
      <c r="D1388" s="37" t="s">
        <v>56</v>
      </c>
      <c r="E1388" s="37">
        <v>17750.439999999999</v>
      </c>
      <c r="F1388" s="37">
        <v>772</v>
      </c>
      <c r="G1388" s="37">
        <v>122371</v>
      </c>
      <c r="H1388" s="60">
        <f t="shared" si="107"/>
        <v>17750.439999999999</v>
      </c>
      <c r="I1388" s="60">
        <f t="shared" si="108"/>
        <v>772</v>
      </c>
      <c r="J1388" s="60">
        <f t="shared" si="109"/>
        <v>122371</v>
      </c>
      <c r="K1388" s="1" t="str">
        <f t="shared" si="110"/>
        <v>COM</v>
      </c>
      <c r="L1388" s="2" t="str">
        <f t="shared" si="106"/>
        <v>02OALT015N</v>
      </c>
      <c r="M1388" s="40" t="str">
        <f>INDEX(CODE!A:B,MATCH(L1388,CODE!A:A,0),2)</f>
        <v>NOT USED</v>
      </c>
    </row>
    <row r="1389" spans="1:13">
      <c r="A1389" s="36">
        <v>201709</v>
      </c>
      <c r="B1389" s="37" t="s">
        <v>51</v>
      </c>
      <c r="C1389" s="37" t="s">
        <v>195</v>
      </c>
      <c r="D1389" s="37" t="s">
        <v>43</v>
      </c>
      <c r="E1389" s="37">
        <v>6796.7</v>
      </c>
      <c r="F1389" s="37">
        <v>466</v>
      </c>
      <c r="G1389" s="37">
        <v>42952</v>
      </c>
      <c r="H1389" s="60">
        <f t="shared" si="107"/>
        <v>6796.7</v>
      </c>
      <c r="I1389" s="60">
        <f t="shared" si="108"/>
        <v>466</v>
      </c>
      <c r="J1389" s="60">
        <f t="shared" si="109"/>
        <v>42952</v>
      </c>
      <c r="K1389" s="1" t="str">
        <f t="shared" si="110"/>
        <v>COM</v>
      </c>
      <c r="L1389" s="2" t="str">
        <f t="shared" si="106"/>
        <v>02OALTB15N</v>
      </c>
      <c r="M1389" s="40" t="str">
        <f>INDEX(CODE!A:B,MATCH(L1389,CODE!A:A,0),2)</f>
        <v>NOT USED</v>
      </c>
    </row>
    <row r="1390" spans="1:13">
      <c r="A1390" s="36">
        <v>201709</v>
      </c>
      <c r="B1390" s="37" t="s">
        <v>51</v>
      </c>
      <c r="C1390" s="37" t="s">
        <v>195</v>
      </c>
      <c r="D1390" s="37" t="s">
        <v>57</v>
      </c>
      <c r="E1390" s="37">
        <v>1606.55</v>
      </c>
      <c r="F1390" s="37">
        <v>28</v>
      </c>
      <c r="G1390" s="37">
        <v>16537</v>
      </c>
      <c r="H1390" s="60">
        <f t="shared" si="107"/>
        <v>1606.55</v>
      </c>
      <c r="I1390" s="60">
        <f t="shared" si="108"/>
        <v>28</v>
      </c>
      <c r="J1390" s="60">
        <f t="shared" si="109"/>
        <v>16537</v>
      </c>
      <c r="K1390" s="1" t="str">
        <f t="shared" si="110"/>
        <v>COM</v>
      </c>
      <c r="L1390" s="2" t="str">
        <f t="shared" si="106"/>
        <v>02RCFL0054</v>
      </c>
      <c r="M1390" s="40" t="str">
        <f>INDEX(CODE!A:B,MATCH(L1390,CODE!A:A,0),2)</f>
        <v>NOT USED</v>
      </c>
    </row>
    <row r="1391" spans="1:13">
      <c r="A1391" s="36">
        <v>201709</v>
      </c>
      <c r="B1391" s="37" t="s">
        <v>51</v>
      </c>
      <c r="C1391" s="37" t="s">
        <v>195</v>
      </c>
      <c r="D1391" s="37" t="s">
        <v>89</v>
      </c>
      <c r="E1391" s="37">
        <v>513382.40000000002</v>
      </c>
      <c r="F1391" s="37">
        <v>0</v>
      </c>
      <c r="G1391" s="37">
        <v>0</v>
      </c>
      <c r="H1391" s="60">
        <f t="shared" si="107"/>
        <v>513382.40000000002</v>
      </c>
      <c r="I1391" s="60">
        <f t="shared" si="108"/>
        <v>0</v>
      </c>
      <c r="J1391" s="60">
        <f t="shared" si="109"/>
        <v>0</v>
      </c>
      <c r="K1391" s="1" t="str">
        <f t="shared" si="110"/>
        <v>COM</v>
      </c>
      <c r="L1391" s="2" t="str">
        <f t="shared" si="106"/>
        <v>301270-DSM</v>
      </c>
      <c r="M1391" s="40" t="str">
        <f>INDEX(CODE!A:B,MATCH(L1391,CODE!A:A,0),2)</f>
        <v>NOT USED</v>
      </c>
    </row>
    <row r="1392" spans="1:13">
      <c r="A1392" s="36">
        <v>201709</v>
      </c>
      <c r="B1392" s="37" t="s">
        <v>51</v>
      </c>
      <c r="C1392" s="37" t="s">
        <v>195</v>
      </c>
      <c r="D1392" s="37" t="s">
        <v>44</v>
      </c>
      <c r="E1392" s="37">
        <v>218.53</v>
      </c>
      <c r="F1392" s="37">
        <v>1</v>
      </c>
      <c r="G1392" s="37">
        <v>0</v>
      </c>
      <c r="H1392" s="60">
        <f t="shared" si="107"/>
        <v>218.53</v>
      </c>
      <c r="I1392" s="60">
        <f t="shared" si="108"/>
        <v>1</v>
      </c>
      <c r="J1392" s="60">
        <f t="shared" si="109"/>
        <v>0</v>
      </c>
      <c r="K1392" s="1" t="str">
        <f t="shared" si="110"/>
        <v>COM</v>
      </c>
      <c r="L1392" s="2" t="str">
        <f t="shared" si="106"/>
        <v>301280-BLU</v>
      </c>
      <c r="M1392" s="40" t="str">
        <f>INDEX(CODE!A:B,MATCH(L1392,CODE!A:A,0),2)</f>
        <v>NOT USED</v>
      </c>
    </row>
    <row r="1393" spans="1:13">
      <c r="A1393" s="36">
        <v>201709</v>
      </c>
      <c r="B1393" s="37" t="s">
        <v>51</v>
      </c>
      <c r="C1393" s="37" t="s">
        <v>195</v>
      </c>
      <c r="D1393" s="37" t="s">
        <v>90</v>
      </c>
      <c r="F1393" s="37">
        <v>0</v>
      </c>
      <c r="H1393" s="60">
        <f t="shared" si="107"/>
        <v>0</v>
      </c>
      <c r="I1393" s="60">
        <f t="shared" si="108"/>
        <v>0</v>
      </c>
      <c r="J1393" s="60">
        <f t="shared" si="109"/>
        <v>0</v>
      </c>
      <c r="K1393" s="1" t="str">
        <f t="shared" si="110"/>
        <v>COM</v>
      </c>
      <c r="L1393" s="2" t="str">
        <f t="shared" si="106"/>
        <v>CUSTOMER C</v>
      </c>
      <c r="M1393" s="40" t="str">
        <f>INDEX(CODE!A:B,MATCH(L1393,CODE!A:A,0),2)</f>
        <v>NOT USED</v>
      </c>
    </row>
    <row r="1394" spans="1:13">
      <c r="A1394" s="36">
        <v>201709</v>
      </c>
      <c r="B1394" s="37" t="s">
        <v>51</v>
      </c>
      <c r="C1394" s="37" t="s">
        <v>195</v>
      </c>
      <c r="D1394" s="37" t="s">
        <v>92</v>
      </c>
      <c r="E1394" s="37">
        <v>-885908.31</v>
      </c>
      <c r="F1394" s="37">
        <v>0</v>
      </c>
      <c r="G1394" s="37">
        <v>0</v>
      </c>
      <c r="H1394" s="60">
        <f t="shared" si="107"/>
        <v>-885908.31</v>
      </c>
      <c r="I1394" s="60">
        <f t="shared" si="108"/>
        <v>0</v>
      </c>
      <c r="J1394" s="60">
        <f t="shared" si="109"/>
        <v>0</v>
      </c>
      <c r="K1394" s="1" t="str">
        <f t="shared" si="110"/>
        <v>COM</v>
      </c>
      <c r="L1394" s="2" t="str">
        <f t="shared" si="106"/>
        <v>REVENUE_AC</v>
      </c>
      <c r="M1394" s="40" t="str">
        <f>INDEX(CODE!A:B,MATCH(L1394,CODE!A:A,0),2)</f>
        <v>NOT USED</v>
      </c>
    </row>
    <row r="1395" spans="1:13">
      <c r="A1395" s="36">
        <v>201709</v>
      </c>
      <c r="B1395" s="37" t="s">
        <v>51</v>
      </c>
      <c r="C1395" s="37" t="s">
        <v>195</v>
      </c>
      <c r="D1395" s="37" t="s">
        <v>104</v>
      </c>
      <c r="E1395" s="37">
        <v>4125.58</v>
      </c>
      <c r="F1395" s="37">
        <v>0</v>
      </c>
      <c r="G1395" s="37">
        <v>0</v>
      </c>
      <c r="H1395" s="60">
        <f t="shared" si="107"/>
        <v>4125.58</v>
      </c>
      <c r="I1395" s="60">
        <f t="shared" si="108"/>
        <v>0</v>
      </c>
      <c r="J1395" s="60">
        <f t="shared" si="109"/>
        <v>0</v>
      </c>
      <c r="K1395" s="1" t="str">
        <f t="shared" si="110"/>
        <v>COM</v>
      </c>
      <c r="L1395" s="2" t="str">
        <f t="shared" si="106"/>
        <v>REVENUE AD</v>
      </c>
      <c r="M1395" s="40" t="str">
        <f>INDEX(CODE!A:B,MATCH(L1395,CODE!A:A,0),2)</f>
        <v>NOT USED</v>
      </c>
    </row>
    <row r="1396" spans="1:13">
      <c r="A1396" s="36">
        <v>201709</v>
      </c>
      <c r="B1396" s="37" t="s">
        <v>51</v>
      </c>
      <c r="C1396" s="37" t="s">
        <v>196</v>
      </c>
      <c r="D1396" s="37" t="s">
        <v>197</v>
      </c>
      <c r="E1396" s="37">
        <v>-299000</v>
      </c>
      <c r="F1396" s="37">
        <v>0</v>
      </c>
      <c r="G1396" s="37">
        <v>-3602000</v>
      </c>
      <c r="H1396" s="60">
        <f t="shared" si="107"/>
        <v>0</v>
      </c>
      <c r="I1396" s="60">
        <f t="shared" si="108"/>
        <v>0</v>
      </c>
      <c r="J1396" s="60">
        <f t="shared" si="109"/>
        <v>0</v>
      </c>
      <c r="K1396" s="1" t="str">
        <f t="shared" si="110"/>
        <v>COM</v>
      </c>
      <c r="L1396" s="2" t="str">
        <f t="shared" si="106"/>
        <v>UNBILLED R</v>
      </c>
      <c r="M1396" s="40" t="str">
        <f>INDEX(CODE!A:B,MATCH(L1396,CODE!A:A,0),2)</f>
        <v>NOT USED</v>
      </c>
    </row>
    <row r="1397" spans="1:13">
      <c r="A1397" s="36">
        <v>201709</v>
      </c>
      <c r="B1397" s="37" t="s">
        <v>58</v>
      </c>
      <c r="C1397" s="37" t="s">
        <v>186</v>
      </c>
      <c r="D1397" s="37" t="s">
        <v>187</v>
      </c>
      <c r="E1397" s="37">
        <v>-854.01</v>
      </c>
      <c r="F1397" s="37">
        <v>43</v>
      </c>
      <c r="G1397" s="37">
        <v>114324</v>
      </c>
      <c r="H1397" s="60">
        <f t="shared" si="107"/>
        <v>0</v>
      </c>
      <c r="I1397" s="60">
        <f t="shared" si="108"/>
        <v>0</v>
      </c>
      <c r="J1397" s="60">
        <f t="shared" si="109"/>
        <v>0</v>
      </c>
      <c r="K1397" s="1" t="str">
        <f t="shared" si="110"/>
        <v>IND</v>
      </c>
      <c r="L1397" s="2" t="str">
        <f t="shared" si="106"/>
        <v>02GNSB0024</v>
      </c>
      <c r="M1397" s="40" t="str">
        <f>INDEX(CODE!A:B,MATCH(L1397,CODE!A:A,0),2)</f>
        <v>Separate - Small GS</v>
      </c>
    </row>
    <row r="1398" spans="1:13">
      <c r="A1398" s="36">
        <v>201709</v>
      </c>
      <c r="B1398" s="37" t="s">
        <v>58</v>
      </c>
      <c r="C1398" s="37" t="s">
        <v>186</v>
      </c>
      <c r="D1398" s="37" t="s">
        <v>189</v>
      </c>
      <c r="E1398" s="37">
        <v>-0.36</v>
      </c>
      <c r="F1398" s="37">
        <v>1</v>
      </c>
      <c r="G1398" s="37">
        <v>48</v>
      </c>
      <c r="H1398" s="60">
        <f t="shared" si="107"/>
        <v>0</v>
      </c>
      <c r="I1398" s="60">
        <f t="shared" si="108"/>
        <v>0</v>
      </c>
      <c r="J1398" s="60">
        <f t="shared" si="109"/>
        <v>0</v>
      </c>
      <c r="K1398" s="1" t="str">
        <f t="shared" si="110"/>
        <v>IND</v>
      </c>
      <c r="L1398" s="2" t="str">
        <f t="shared" si="106"/>
        <v>02GNSB24FP</v>
      </c>
      <c r="M1398" s="40" t="str">
        <f>INDEX(CODE!A:B,MATCH(L1398,CODE!A:A,0),2)</f>
        <v>Separate - Small GS</v>
      </c>
    </row>
    <row r="1399" spans="1:13">
      <c r="A1399" s="36">
        <v>201709</v>
      </c>
      <c r="B1399" s="37" t="s">
        <v>58</v>
      </c>
      <c r="C1399" s="37" t="s">
        <v>186</v>
      </c>
      <c r="D1399" s="37" t="s">
        <v>190</v>
      </c>
      <c r="E1399" s="37">
        <v>-2614.1999999999998</v>
      </c>
      <c r="F1399" s="37">
        <v>9</v>
      </c>
      <c r="G1399" s="37">
        <v>349960</v>
      </c>
      <c r="H1399" s="60">
        <f t="shared" si="107"/>
        <v>0</v>
      </c>
      <c r="I1399" s="60">
        <f t="shared" si="108"/>
        <v>0</v>
      </c>
      <c r="J1399" s="60">
        <f t="shared" si="109"/>
        <v>0</v>
      </c>
      <c r="K1399" s="1" t="str">
        <f t="shared" si="110"/>
        <v>IND</v>
      </c>
      <c r="L1399" s="2" t="str">
        <f t="shared" si="106"/>
        <v>02LGSB0036</v>
      </c>
      <c r="M1399" s="40" t="str">
        <f>INDEX(CODE!A:B,MATCH(L1399,CODE!A:A,0),2)</f>
        <v>Separate - Large GS</v>
      </c>
    </row>
    <row r="1400" spans="1:13">
      <c r="A1400" s="36">
        <v>201709</v>
      </c>
      <c r="B1400" s="37" t="s">
        <v>58</v>
      </c>
      <c r="C1400" s="37" t="s">
        <v>186</v>
      </c>
      <c r="D1400" s="37" t="s">
        <v>192</v>
      </c>
      <c r="E1400" s="37">
        <v>-16.649999999999999</v>
      </c>
      <c r="G1400" s="37">
        <v>2228</v>
      </c>
      <c r="H1400" s="60">
        <f t="shared" si="107"/>
        <v>0</v>
      </c>
      <c r="I1400" s="60">
        <f t="shared" si="108"/>
        <v>0</v>
      </c>
      <c r="J1400" s="60">
        <f t="shared" si="109"/>
        <v>0</v>
      </c>
      <c r="K1400" s="1" t="str">
        <f t="shared" si="110"/>
        <v>IND</v>
      </c>
      <c r="L1400" s="2" t="str">
        <f t="shared" si="106"/>
        <v>02OALTB15N</v>
      </c>
      <c r="M1400" s="40" t="str">
        <f>INDEX(CODE!A:B,MATCH(L1400,CODE!A:A,0),2)</f>
        <v>NOT USED</v>
      </c>
    </row>
    <row r="1401" spans="1:13">
      <c r="A1401" s="36">
        <v>201709</v>
      </c>
      <c r="B1401" s="37" t="s">
        <v>58</v>
      </c>
      <c r="C1401" s="37" t="s">
        <v>186</v>
      </c>
      <c r="D1401" s="37" t="s">
        <v>193</v>
      </c>
      <c r="E1401" s="37">
        <v>64.400000000000006</v>
      </c>
      <c r="F1401" s="37">
        <v>0</v>
      </c>
      <c r="G1401" s="37">
        <v>0</v>
      </c>
      <c r="H1401" s="60">
        <f t="shared" si="107"/>
        <v>0</v>
      </c>
      <c r="I1401" s="60">
        <f t="shared" si="108"/>
        <v>0</v>
      </c>
      <c r="J1401" s="60">
        <f t="shared" si="109"/>
        <v>0</v>
      </c>
      <c r="K1401" s="1" t="str">
        <f t="shared" si="110"/>
        <v>IND</v>
      </c>
      <c r="L1401" s="2" t="str">
        <f t="shared" si="106"/>
        <v>BPA BALANC</v>
      </c>
      <c r="M1401" s="40" t="str">
        <f>INDEX(CODE!A:B,MATCH(L1401,CODE!A:A,0),2)</f>
        <v>NOT USED</v>
      </c>
    </row>
    <row r="1402" spans="1:13">
      <c r="A1402" s="36">
        <v>201709</v>
      </c>
      <c r="B1402" s="37" t="s">
        <v>58</v>
      </c>
      <c r="C1402" s="37" t="s">
        <v>186</v>
      </c>
      <c r="D1402" s="37" t="s">
        <v>194</v>
      </c>
      <c r="F1402" s="37">
        <v>0</v>
      </c>
      <c r="H1402" s="60">
        <f t="shared" si="107"/>
        <v>0</v>
      </c>
      <c r="I1402" s="60">
        <f t="shared" si="108"/>
        <v>0</v>
      </c>
      <c r="J1402" s="60">
        <f t="shared" si="109"/>
        <v>0</v>
      </c>
      <c r="K1402" s="1" t="str">
        <f t="shared" si="110"/>
        <v>IND</v>
      </c>
      <c r="L1402" s="2" t="str">
        <f t="shared" si="106"/>
        <v>CUSTOMER C</v>
      </c>
      <c r="M1402" s="40" t="str">
        <f>INDEX(CODE!A:B,MATCH(L1402,CODE!A:A,0),2)</f>
        <v>NOT USED</v>
      </c>
    </row>
    <row r="1403" spans="1:13">
      <c r="A1403" s="36">
        <v>201709</v>
      </c>
      <c r="B1403" s="37" t="s">
        <v>58</v>
      </c>
      <c r="C1403" s="37" t="s">
        <v>195</v>
      </c>
      <c r="D1403" s="37" t="s">
        <v>36</v>
      </c>
      <c r="E1403" s="37">
        <v>12175.52</v>
      </c>
      <c r="F1403" s="37">
        <v>43</v>
      </c>
      <c r="G1403" s="37">
        <v>114324</v>
      </c>
      <c r="H1403" s="60">
        <f t="shared" si="107"/>
        <v>12175.52</v>
      </c>
      <c r="I1403" s="60">
        <f t="shared" si="108"/>
        <v>43</v>
      </c>
      <c r="J1403" s="60">
        <f t="shared" si="109"/>
        <v>114324</v>
      </c>
      <c r="K1403" s="1" t="str">
        <f t="shared" si="110"/>
        <v>IND</v>
      </c>
      <c r="L1403" s="2" t="str">
        <f t="shared" si="106"/>
        <v>02GNSB0024</v>
      </c>
      <c r="M1403" s="40" t="str">
        <f>INDEX(CODE!A:B,MATCH(L1403,CODE!A:A,0),2)</f>
        <v>Separate - Small GS</v>
      </c>
    </row>
    <row r="1404" spans="1:13">
      <c r="A1404" s="36">
        <v>201709</v>
      </c>
      <c r="B1404" s="37" t="s">
        <v>58</v>
      </c>
      <c r="C1404" s="37" t="s">
        <v>195</v>
      </c>
      <c r="D1404" s="37" t="s">
        <v>38</v>
      </c>
      <c r="E1404" s="37">
        <v>5.89</v>
      </c>
      <c r="F1404" s="37">
        <v>1</v>
      </c>
      <c r="G1404" s="37">
        <v>48</v>
      </c>
      <c r="H1404" s="60">
        <f t="shared" si="107"/>
        <v>5.89</v>
      </c>
      <c r="I1404" s="60">
        <f t="shared" si="108"/>
        <v>1</v>
      </c>
      <c r="J1404" s="60">
        <f t="shared" si="109"/>
        <v>48</v>
      </c>
      <c r="K1404" s="1" t="str">
        <f t="shared" si="110"/>
        <v>IND</v>
      </c>
      <c r="L1404" s="2" t="str">
        <f t="shared" si="106"/>
        <v>02GNSB24FP</v>
      </c>
      <c r="M1404" s="40" t="str">
        <f>INDEX(CODE!A:B,MATCH(L1404,CODE!A:A,0),2)</f>
        <v>Separate - Small GS</v>
      </c>
    </row>
    <row r="1405" spans="1:13">
      <c r="A1405" s="36">
        <v>201709</v>
      </c>
      <c r="B1405" s="37" t="s">
        <v>58</v>
      </c>
      <c r="C1405" s="37" t="s">
        <v>195</v>
      </c>
      <c r="D1405" s="37" t="s">
        <v>52</v>
      </c>
      <c r="E1405" s="37">
        <v>127063.61</v>
      </c>
      <c r="F1405" s="37">
        <v>330</v>
      </c>
      <c r="G1405" s="37">
        <v>1333135</v>
      </c>
      <c r="H1405" s="60">
        <f t="shared" si="107"/>
        <v>127063.61</v>
      </c>
      <c r="I1405" s="60">
        <f t="shared" si="108"/>
        <v>330</v>
      </c>
      <c r="J1405" s="60">
        <f t="shared" si="109"/>
        <v>1333135</v>
      </c>
      <c r="K1405" s="1" t="str">
        <f t="shared" si="110"/>
        <v>IND</v>
      </c>
      <c r="L1405" s="2" t="str">
        <f t="shared" si="106"/>
        <v>02GNSV0024</v>
      </c>
      <c r="M1405" s="40" t="str">
        <f>INDEX(CODE!A:B,MATCH(L1405,CODE!A:A,0),2)</f>
        <v>Separate - Small GS</v>
      </c>
    </row>
    <row r="1406" spans="1:13">
      <c r="A1406" s="36">
        <v>201709</v>
      </c>
      <c r="B1406" s="37" t="s">
        <v>58</v>
      </c>
      <c r="C1406" s="37" t="s">
        <v>195</v>
      </c>
      <c r="D1406" s="37" t="s">
        <v>53</v>
      </c>
      <c r="E1406" s="37">
        <v>731.07</v>
      </c>
      <c r="F1406" s="37">
        <v>4</v>
      </c>
      <c r="G1406" s="37">
        <v>2776</v>
      </c>
      <c r="H1406" s="60">
        <f t="shared" si="107"/>
        <v>731.07</v>
      </c>
      <c r="I1406" s="60">
        <f t="shared" si="108"/>
        <v>4</v>
      </c>
      <c r="J1406" s="60">
        <f t="shared" si="109"/>
        <v>2776</v>
      </c>
      <c r="K1406" s="1" t="str">
        <f t="shared" si="110"/>
        <v>IND</v>
      </c>
      <c r="L1406" s="2" t="str">
        <f t="shared" si="106"/>
        <v>02GNSV024F</v>
      </c>
      <c r="M1406" s="40" t="str">
        <f>INDEX(CODE!A:B,MATCH(L1406,CODE!A:A,0),2)</f>
        <v>Separate - Small GS</v>
      </c>
    </row>
    <row r="1407" spans="1:13">
      <c r="A1407" s="36">
        <v>201709</v>
      </c>
      <c r="B1407" s="37" t="s">
        <v>58</v>
      </c>
      <c r="C1407" s="37" t="s">
        <v>195</v>
      </c>
      <c r="D1407" s="37" t="s">
        <v>39</v>
      </c>
      <c r="E1407" s="37">
        <v>36403.18</v>
      </c>
      <c r="F1407" s="37">
        <v>9</v>
      </c>
      <c r="G1407" s="37">
        <v>349960</v>
      </c>
      <c r="H1407" s="60">
        <f t="shared" si="107"/>
        <v>36403.18</v>
      </c>
      <c r="I1407" s="60">
        <f t="shared" si="108"/>
        <v>9</v>
      </c>
      <c r="J1407" s="60">
        <f t="shared" si="109"/>
        <v>349960</v>
      </c>
      <c r="K1407" s="1" t="str">
        <f t="shared" si="110"/>
        <v>IND</v>
      </c>
      <c r="L1407" s="2" t="str">
        <f t="shared" si="106"/>
        <v>02LGSB0036</v>
      </c>
      <c r="M1407" s="40" t="str">
        <f>INDEX(CODE!A:B,MATCH(L1407,CODE!A:A,0),2)</f>
        <v>Separate - Large GS</v>
      </c>
    </row>
    <row r="1408" spans="1:13">
      <c r="A1408" s="36">
        <v>201709</v>
      </c>
      <c r="B1408" s="37" t="s">
        <v>58</v>
      </c>
      <c r="C1408" s="37" t="s">
        <v>195</v>
      </c>
      <c r="D1408" s="37" t="s">
        <v>54</v>
      </c>
      <c r="E1408" s="37">
        <v>768186.65</v>
      </c>
      <c r="F1408" s="37">
        <v>96</v>
      </c>
      <c r="G1408" s="37">
        <v>9191120</v>
      </c>
      <c r="H1408" s="60">
        <f t="shared" si="107"/>
        <v>768186.65</v>
      </c>
      <c r="I1408" s="60">
        <f t="shared" si="108"/>
        <v>96</v>
      </c>
      <c r="J1408" s="60">
        <f t="shared" si="109"/>
        <v>9191120</v>
      </c>
      <c r="K1408" s="1" t="str">
        <f t="shared" si="110"/>
        <v>IND</v>
      </c>
      <c r="L1408" s="2" t="str">
        <f t="shared" si="106"/>
        <v>02LGSV0036</v>
      </c>
      <c r="M1408" s="40" t="str">
        <f>INDEX(CODE!A:B,MATCH(L1408,CODE!A:A,0),2)</f>
        <v>Separate - Large GS</v>
      </c>
    </row>
    <row r="1409" spans="1:13">
      <c r="A1409" s="36">
        <v>201709</v>
      </c>
      <c r="B1409" s="37" t="s">
        <v>58</v>
      </c>
      <c r="C1409" s="37" t="s">
        <v>195</v>
      </c>
      <c r="D1409" s="37" t="s">
        <v>55</v>
      </c>
      <c r="E1409" s="37">
        <v>3142828.89</v>
      </c>
      <c r="F1409" s="37">
        <v>33</v>
      </c>
      <c r="G1409" s="37">
        <v>45878651</v>
      </c>
      <c r="H1409" s="60">
        <f t="shared" si="107"/>
        <v>3142828.89</v>
      </c>
      <c r="I1409" s="60">
        <f t="shared" si="108"/>
        <v>33</v>
      </c>
      <c r="J1409" s="60">
        <f t="shared" si="109"/>
        <v>45878651</v>
      </c>
      <c r="K1409" s="1" t="str">
        <f t="shared" si="110"/>
        <v>IND</v>
      </c>
      <c r="L1409" s="2" t="str">
        <f t="shared" si="106"/>
        <v>02LGSV048T</v>
      </c>
      <c r="M1409" s="40" t="str">
        <f>INDEX(CODE!A:B,MATCH(L1409,CODE!A:A,0),2)</f>
        <v>NOT USED</v>
      </c>
    </row>
    <row r="1410" spans="1:13">
      <c r="A1410" s="36">
        <v>201709</v>
      </c>
      <c r="B1410" s="37" t="s">
        <v>58</v>
      </c>
      <c r="C1410" s="37" t="s">
        <v>195</v>
      </c>
      <c r="D1410" s="37" t="s">
        <v>56</v>
      </c>
      <c r="E1410" s="37">
        <v>1135.5</v>
      </c>
      <c r="F1410" s="37">
        <v>38</v>
      </c>
      <c r="G1410" s="37">
        <v>8366</v>
      </c>
      <c r="H1410" s="60">
        <f t="shared" si="107"/>
        <v>1135.5</v>
      </c>
      <c r="I1410" s="60">
        <f t="shared" si="108"/>
        <v>38</v>
      </c>
      <c r="J1410" s="60">
        <f t="shared" si="109"/>
        <v>8366</v>
      </c>
      <c r="K1410" s="1" t="str">
        <f t="shared" si="110"/>
        <v>IND</v>
      </c>
      <c r="L1410" s="2" t="str">
        <f t="shared" ref="L1410:L1473" si="111">LEFT(D1410,10)</f>
        <v>02OALT015N</v>
      </c>
      <c r="M1410" s="40" t="str">
        <f>INDEX(CODE!A:B,MATCH(L1410,CODE!A:A,0),2)</f>
        <v>NOT USED</v>
      </c>
    </row>
    <row r="1411" spans="1:13">
      <c r="A1411" s="36">
        <v>201709</v>
      </c>
      <c r="B1411" s="37" t="s">
        <v>58</v>
      </c>
      <c r="C1411" s="37" t="s">
        <v>195</v>
      </c>
      <c r="D1411" s="37" t="s">
        <v>43</v>
      </c>
      <c r="E1411" s="37">
        <v>343.05</v>
      </c>
      <c r="F1411" s="37">
        <v>14</v>
      </c>
      <c r="G1411" s="37">
        <v>2228</v>
      </c>
      <c r="H1411" s="60">
        <f t="shared" ref="H1411:H1474" si="112">IF($C1411="R",E1411,0)</f>
        <v>343.05</v>
      </c>
      <c r="I1411" s="60">
        <f t="shared" ref="I1411:I1474" si="113">IF($C1411="R",F1411,0)</f>
        <v>14</v>
      </c>
      <c r="J1411" s="60">
        <f t="shared" ref="J1411:J1474" si="114">IF($C1411="R",G1411,0)</f>
        <v>2228</v>
      </c>
      <c r="K1411" s="1" t="str">
        <f t="shared" ref="K1411:K1474" si="115">IF(LEFT(B1411,3)="IRR","IRG",LEFT(B1411,3))</f>
        <v>IND</v>
      </c>
      <c r="L1411" s="2" t="str">
        <f t="shared" si="111"/>
        <v>02OALTB15N</v>
      </c>
      <c r="M1411" s="40" t="str">
        <f>INDEX(CODE!A:B,MATCH(L1411,CODE!A:A,0),2)</f>
        <v>NOT USED</v>
      </c>
    </row>
    <row r="1412" spans="1:13">
      <c r="A1412" s="36">
        <v>201709</v>
      </c>
      <c r="B1412" s="37" t="s">
        <v>58</v>
      </c>
      <c r="C1412" s="37" t="s">
        <v>195</v>
      </c>
      <c r="D1412" s="37" t="s">
        <v>59</v>
      </c>
      <c r="E1412" s="37">
        <v>34297.339999999997</v>
      </c>
      <c r="F1412" s="37">
        <v>1</v>
      </c>
      <c r="G1412" s="37">
        <v>270000</v>
      </c>
      <c r="H1412" s="60">
        <f t="shared" si="112"/>
        <v>34297.339999999997</v>
      </c>
      <c r="I1412" s="60">
        <f t="shared" si="113"/>
        <v>1</v>
      </c>
      <c r="J1412" s="60">
        <f t="shared" si="114"/>
        <v>270000</v>
      </c>
      <c r="K1412" s="1" t="str">
        <f t="shared" si="115"/>
        <v>IND</v>
      </c>
      <c r="L1412" s="2" t="str">
        <f t="shared" si="111"/>
        <v>02PRSV47TM</v>
      </c>
      <c r="M1412" s="40" t="str">
        <f>INDEX(CODE!A:B,MATCH(L1412,CODE!A:A,0),2)</f>
        <v>NOT USED</v>
      </c>
    </row>
    <row r="1413" spans="1:13">
      <c r="A1413" s="36">
        <v>201709</v>
      </c>
      <c r="B1413" s="37" t="s">
        <v>58</v>
      </c>
      <c r="C1413" s="37" t="s">
        <v>195</v>
      </c>
      <c r="D1413" s="37" t="s">
        <v>94</v>
      </c>
      <c r="E1413" s="37">
        <v>178088.92</v>
      </c>
      <c r="F1413" s="37">
        <v>0</v>
      </c>
      <c r="G1413" s="37">
        <v>0</v>
      </c>
      <c r="H1413" s="60">
        <f t="shared" si="112"/>
        <v>178088.92</v>
      </c>
      <c r="I1413" s="60">
        <f t="shared" si="113"/>
        <v>0</v>
      </c>
      <c r="J1413" s="60">
        <f t="shared" si="114"/>
        <v>0</v>
      </c>
      <c r="K1413" s="1" t="str">
        <f t="shared" si="115"/>
        <v>IND</v>
      </c>
      <c r="L1413" s="2" t="str">
        <f t="shared" si="111"/>
        <v>301370-DSM</v>
      </c>
      <c r="M1413" s="40" t="str">
        <f>INDEX(CODE!A:B,MATCH(L1413,CODE!A:A,0),2)</f>
        <v>NOT USED</v>
      </c>
    </row>
    <row r="1414" spans="1:13">
      <c r="A1414" s="36">
        <v>201709</v>
      </c>
      <c r="B1414" s="37" t="s">
        <v>58</v>
      </c>
      <c r="C1414" s="37" t="s">
        <v>195</v>
      </c>
      <c r="D1414" s="37" t="s">
        <v>76</v>
      </c>
      <c r="E1414" s="37">
        <v>3.9</v>
      </c>
      <c r="F1414" s="37">
        <v>2</v>
      </c>
      <c r="G1414" s="37">
        <v>0</v>
      </c>
      <c r="H1414" s="60">
        <f t="shared" si="112"/>
        <v>3.9</v>
      </c>
      <c r="I1414" s="60">
        <f t="shared" si="113"/>
        <v>2</v>
      </c>
      <c r="J1414" s="60">
        <f t="shared" si="114"/>
        <v>0</v>
      </c>
      <c r="K1414" s="1" t="str">
        <f t="shared" si="115"/>
        <v>IND</v>
      </c>
      <c r="L1414" s="2" t="str">
        <f t="shared" si="111"/>
        <v>301380-BLU</v>
      </c>
      <c r="M1414" s="40" t="str">
        <f>INDEX(CODE!A:B,MATCH(L1414,CODE!A:A,0),2)</f>
        <v>NOT USED</v>
      </c>
    </row>
    <row r="1415" spans="1:13">
      <c r="A1415" s="36">
        <v>201709</v>
      </c>
      <c r="B1415" s="37" t="s">
        <v>58</v>
      </c>
      <c r="C1415" s="37" t="s">
        <v>195</v>
      </c>
      <c r="D1415" s="37" t="s">
        <v>90</v>
      </c>
      <c r="F1415" s="37">
        <v>0</v>
      </c>
      <c r="H1415" s="60">
        <f t="shared" si="112"/>
        <v>0</v>
      </c>
      <c r="I1415" s="60">
        <f t="shared" si="113"/>
        <v>0</v>
      </c>
      <c r="J1415" s="60">
        <f t="shared" si="114"/>
        <v>0</v>
      </c>
      <c r="K1415" s="1" t="str">
        <f t="shared" si="115"/>
        <v>IND</v>
      </c>
      <c r="L1415" s="2" t="str">
        <f t="shared" si="111"/>
        <v>CUSTOMER C</v>
      </c>
      <c r="M1415" s="40" t="str">
        <f>INDEX(CODE!A:B,MATCH(L1415,CODE!A:A,0),2)</f>
        <v>NOT USED</v>
      </c>
    </row>
    <row r="1416" spans="1:13">
      <c r="A1416" s="36">
        <v>201709</v>
      </c>
      <c r="B1416" s="37" t="s">
        <v>58</v>
      </c>
      <c r="C1416" s="37" t="s">
        <v>195</v>
      </c>
      <c r="D1416" s="37" t="s">
        <v>92</v>
      </c>
      <c r="E1416" s="37">
        <v>-434888.24</v>
      </c>
      <c r="F1416" s="37">
        <v>0</v>
      </c>
      <c r="G1416" s="37">
        <v>0</v>
      </c>
      <c r="H1416" s="60">
        <f t="shared" si="112"/>
        <v>-434888.24</v>
      </c>
      <c r="I1416" s="60">
        <f t="shared" si="113"/>
        <v>0</v>
      </c>
      <c r="J1416" s="60">
        <f t="shared" si="114"/>
        <v>0</v>
      </c>
      <c r="K1416" s="1" t="str">
        <f t="shared" si="115"/>
        <v>IND</v>
      </c>
      <c r="L1416" s="2" t="str">
        <f t="shared" si="111"/>
        <v>REVENUE_AC</v>
      </c>
      <c r="M1416" s="40" t="str">
        <f>INDEX(CODE!A:B,MATCH(L1416,CODE!A:A,0),2)</f>
        <v>NOT USED</v>
      </c>
    </row>
    <row r="1417" spans="1:13">
      <c r="A1417" s="36">
        <v>201709</v>
      </c>
      <c r="B1417" s="37" t="s">
        <v>58</v>
      </c>
      <c r="C1417" s="37" t="s">
        <v>195</v>
      </c>
      <c r="D1417" s="37" t="s">
        <v>104</v>
      </c>
      <c r="E1417" s="37">
        <v>2186.5500000000002</v>
      </c>
      <c r="F1417" s="37">
        <v>0</v>
      </c>
      <c r="G1417" s="37">
        <v>0</v>
      </c>
      <c r="H1417" s="60">
        <f t="shared" si="112"/>
        <v>2186.5500000000002</v>
      </c>
      <c r="I1417" s="60">
        <f t="shared" si="113"/>
        <v>0</v>
      </c>
      <c r="J1417" s="60">
        <f t="shared" si="114"/>
        <v>0</v>
      </c>
      <c r="K1417" s="1" t="str">
        <f t="shared" si="115"/>
        <v>IND</v>
      </c>
      <c r="L1417" s="2" t="str">
        <f t="shared" si="111"/>
        <v>REVENUE AD</v>
      </c>
      <c r="M1417" s="40" t="str">
        <f>INDEX(CODE!A:B,MATCH(L1417,CODE!A:A,0),2)</f>
        <v>NOT USED</v>
      </c>
    </row>
    <row r="1418" spans="1:13">
      <c r="A1418" s="36">
        <v>201709</v>
      </c>
      <c r="B1418" s="37" t="s">
        <v>58</v>
      </c>
      <c r="C1418" s="37" t="s">
        <v>196</v>
      </c>
      <c r="D1418" s="37" t="s">
        <v>197</v>
      </c>
      <c r="E1418" s="37">
        <v>720000</v>
      </c>
      <c r="F1418" s="37">
        <v>0</v>
      </c>
      <c r="G1418" s="37">
        <v>6351000</v>
      </c>
      <c r="H1418" s="60">
        <f t="shared" si="112"/>
        <v>0</v>
      </c>
      <c r="I1418" s="60">
        <f t="shared" si="113"/>
        <v>0</v>
      </c>
      <c r="J1418" s="60">
        <f t="shared" si="114"/>
        <v>0</v>
      </c>
      <c r="K1418" s="1" t="str">
        <f t="shared" si="115"/>
        <v>IND</v>
      </c>
      <c r="L1418" s="2" t="str">
        <f t="shared" si="111"/>
        <v>UNBILLED R</v>
      </c>
      <c r="M1418" s="40" t="str">
        <f>INDEX(CODE!A:B,MATCH(L1418,CODE!A:A,0),2)</f>
        <v>NOT USED</v>
      </c>
    </row>
    <row r="1419" spans="1:13">
      <c r="A1419" s="36">
        <v>201709</v>
      </c>
      <c r="B1419" s="37" t="s">
        <v>60</v>
      </c>
      <c r="C1419" s="37" t="s">
        <v>186</v>
      </c>
      <c r="D1419" s="37" t="s">
        <v>61</v>
      </c>
      <c r="E1419" s="37">
        <v>-154502.21</v>
      </c>
      <c r="F1419" s="37">
        <v>3063</v>
      </c>
      <c r="G1419" s="37">
        <v>20683043</v>
      </c>
      <c r="H1419" s="60">
        <f t="shared" si="112"/>
        <v>0</v>
      </c>
      <c r="I1419" s="60">
        <f t="shared" si="113"/>
        <v>0</v>
      </c>
      <c r="J1419" s="60">
        <f t="shared" si="114"/>
        <v>0</v>
      </c>
      <c r="K1419" s="1" t="str">
        <f t="shared" si="115"/>
        <v>IRG</v>
      </c>
      <c r="L1419" s="2" t="str">
        <f t="shared" si="111"/>
        <v>02APSV0040</v>
      </c>
      <c r="M1419" s="40" t="str">
        <f>INDEX(CODE!A:B,MATCH(L1419,CODE!A:A,0),2)</f>
        <v>Separate - APS</v>
      </c>
    </row>
    <row r="1420" spans="1:13">
      <c r="A1420" s="36">
        <v>201709</v>
      </c>
      <c r="B1420" s="37" t="s">
        <v>60</v>
      </c>
      <c r="C1420" s="37" t="s">
        <v>186</v>
      </c>
      <c r="D1420" s="37" t="s">
        <v>198</v>
      </c>
      <c r="E1420" s="37">
        <v>26628.81</v>
      </c>
      <c r="G1420" s="37">
        <v>-3564766</v>
      </c>
      <c r="H1420" s="60">
        <f t="shared" si="112"/>
        <v>0</v>
      </c>
      <c r="I1420" s="60">
        <f t="shared" si="113"/>
        <v>0</v>
      </c>
      <c r="J1420" s="60">
        <f t="shared" si="114"/>
        <v>0</v>
      </c>
      <c r="K1420" s="1" t="str">
        <f t="shared" si="115"/>
        <v>IRG</v>
      </c>
      <c r="L1420" s="2" t="str">
        <f t="shared" si="111"/>
        <v>02BPADEBIT</v>
      </c>
      <c r="M1420" s="40" t="str">
        <f>INDEX(CODE!A:B,MATCH(L1420,CODE!A:A,0),2)</f>
        <v>NOT USED</v>
      </c>
    </row>
    <row r="1421" spans="1:13">
      <c r="A1421" s="36">
        <v>201709</v>
      </c>
      <c r="B1421" s="37" t="s">
        <v>60</v>
      </c>
      <c r="C1421" s="37" t="s">
        <v>186</v>
      </c>
      <c r="D1421" s="37" t="s">
        <v>199</v>
      </c>
      <c r="E1421" s="37">
        <v>-274.48</v>
      </c>
      <c r="F1421" s="37">
        <v>9</v>
      </c>
      <c r="G1421" s="37">
        <v>36744</v>
      </c>
      <c r="H1421" s="60">
        <f t="shared" si="112"/>
        <v>0</v>
      </c>
      <c r="I1421" s="60">
        <f t="shared" si="113"/>
        <v>0</v>
      </c>
      <c r="J1421" s="60">
        <f t="shared" si="114"/>
        <v>0</v>
      </c>
      <c r="K1421" s="1" t="str">
        <f t="shared" si="115"/>
        <v>IRG</v>
      </c>
      <c r="L1421" s="2" t="str">
        <f t="shared" si="111"/>
        <v>02NMT40135</v>
      </c>
      <c r="M1421" s="40" t="str">
        <f>INDEX(CODE!A:B,MATCH(L1421,CODE!A:A,0),2)</f>
        <v>Separate - APS</v>
      </c>
    </row>
    <row r="1422" spans="1:13">
      <c r="A1422" s="36">
        <v>201709</v>
      </c>
      <c r="B1422" s="37" t="s">
        <v>60</v>
      </c>
      <c r="C1422" s="37" t="s">
        <v>186</v>
      </c>
      <c r="D1422" s="37" t="s">
        <v>200</v>
      </c>
      <c r="F1422" s="37">
        <v>0</v>
      </c>
      <c r="H1422" s="60">
        <f t="shared" si="112"/>
        <v>0</v>
      </c>
      <c r="I1422" s="60">
        <f t="shared" si="113"/>
        <v>0</v>
      </c>
      <c r="J1422" s="60">
        <f t="shared" si="114"/>
        <v>0</v>
      </c>
      <c r="K1422" s="1" t="str">
        <f t="shared" si="115"/>
        <v>IRG</v>
      </c>
      <c r="L1422" s="2" t="str">
        <f t="shared" si="111"/>
        <v>CUSTOMER C</v>
      </c>
      <c r="M1422" s="40" t="str">
        <f>INDEX(CODE!A:B,MATCH(L1422,CODE!A:A,0),2)</f>
        <v>NOT USED</v>
      </c>
    </row>
    <row r="1423" spans="1:13">
      <c r="A1423" s="36">
        <v>201709</v>
      </c>
      <c r="B1423" s="37" t="s">
        <v>60</v>
      </c>
      <c r="C1423" s="37" t="s">
        <v>186</v>
      </c>
      <c r="D1423" s="37" t="s">
        <v>201</v>
      </c>
      <c r="E1423" s="37">
        <v>2365.4</v>
      </c>
      <c r="F1423" s="37">
        <v>0</v>
      </c>
      <c r="G1423" s="37">
        <v>0</v>
      </c>
      <c r="H1423" s="60">
        <f t="shared" si="112"/>
        <v>0</v>
      </c>
      <c r="I1423" s="60">
        <f t="shared" si="113"/>
        <v>0</v>
      </c>
      <c r="J1423" s="60">
        <f t="shared" si="114"/>
        <v>0</v>
      </c>
      <c r="K1423" s="1" t="str">
        <f t="shared" si="115"/>
        <v>IRG</v>
      </c>
      <c r="L1423" s="2" t="str">
        <f t="shared" si="111"/>
        <v>IRRIGATION</v>
      </c>
      <c r="M1423" s="40" t="str">
        <f>INDEX(CODE!A:B,MATCH(L1423,CODE!A:A,0),2)</f>
        <v>NOT USED</v>
      </c>
    </row>
    <row r="1424" spans="1:13">
      <c r="A1424" s="36">
        <v>201709</v>
      </c>
      <c r="B1424" s="37" t="s">
        <v>60</v>
      </c>
      <c r="C1424" s="37" t="s">
        <v>195</v>
      </c>
      <c r="D1424" s="37" t="s">
        <v>61</v>
      </c>
      <c r="E1424" s="37">
        <v>1538055.34</v>
      </c>
      <c r="F1424" s="37">
        <v>3063</v>
      </c>
      <c r="G1424" s="37">
        <v>20683070</v>
      </c>
      <c r="H1424" s="60">
        <f t="shared" si="112"/>
        <v>1538055.34</v>
      </c>
      <c r="I1424" s="60">
        <f t="shared" si="113"/>
        <v>3063</v>
      </c>
      <c r="J1424" s="60">
        <f t="shared" si="114"/>
        <v>20683070</v>
      </c>
      <c r="K1424" s="1" t="str">
        <f t="shared" si="115"/>
        <v>IRG</v>
      </c>
      <c r="L1424" s="2" t="str">
        <f t="shared" si="111"/>
        <v>02APSV0040</v>
      </c>
      <c r="M1424" s="40" t="str">
        <f>INDEX(CODE!A:B,MATCH(L1424,CODE!A:A,0),2)</f>
        <v>Separate - APS</v>
      </c>
    </row>
    <row r="1425" spans="1:13">
      <c r="A1425" s="36">
        <v>201709</v>
      </c>
      <c r="B1425" s="37" t="s">
        <v>60</v>
      </c>
      <c r="C1425" s="37" t="s">
        <v>195</v>
      </c>
      <c r="D1425" s="37" t="s">
        <v>62</v>
      </c>
      <c r="E1425" s="37">
        <v>726645.48</v>
      </c>
      <c r="F1425" s="37">
        <v>2108</v>
      </c>
      <c r="G1425" s="37">
        <v>9753248</v>
      </c>
      <c r="H1425" s="60">
        <f t="shared" si="112"/>
        <v>726645.48</v>
      </c>
      <c r="I1425" s="60">
        <f t="shared" si="113"/>
        <v>2108</v>
      </c>
      <c r="J1425" s="60">
        <f t="shared" si="114"/>
        <v>9753248</v>
      </c>
      <c r="K1425" s="1" t="str">
        <f t="shared" si="115"/>
        <v>IRG</v>
      </c>
      <c r="L1425" s="2" t="str">
        <f t="shared" si="111"/>
        <v>02APSV040X</v>
      </c>
      <c r="M1425" s="40" t="str">
        <f>INDEX(CODE!A:B,MATCH(L1425,CODE!A:A,0),2)</f>
        <v>Separate - APS</v>
      </c>
    </row>
    <row r="1426" spans="1:13">
      <c r="A1426" s="36">
        <v>201709</v>
      </c>
      <c r="B1426" s="37" t="s">
        <v>60</v>
      </c>
      <c r="C1426" s="37" t="s">
        <v>195</v>
      </c>
      <c r="D1426" s="37" t="s">
        <v>79</v>
      </c>
      <c r="E1426" s="37">
        <v>205.74</v>
      </c>
      <c r="G1426" s="37">
        <v>0</v>
      </c>
      <c r="H1426" s="60">
        <f t="shared" si="112"/>
        <v>205.74</v>
      </c>
      <c r="I1426" s="60">
        <f t="shared" si="113"/>
        <v>0</v>
      </c>
      <c r="J1426" s="60">
        <f t="shared" si="114"/>
        <v>0</v>
      </c>
      <c r="K1426" s="1" t="str">
        <f t="shared" si="115"/>
        <v>IRG</v>
      </c>
      <c r="L1426" s="2" t="str">
        <f t="shared" si="111"/>
        <v>02LNX00102</v>
      </c>
      <c r="M1426" s="40" t="str">
        <f>INDEX(CODE!A:B,MATCH(L1426,CODE!A:A,0),2)</f>
        <v>NOT USED</v>
      </c>
    </row>
    <row r="1427" spans="1:13">
      <c r="A1427" s="36">
        <v>201709</v>
      </c>
      <c r="B1427" s="37" t="s">
        <v>60</v>
      </c>
      <c r="C1427" s="37" t="s">
        <v>195</v>
      </c>
      <c r="D1427" s="37" t="s">
        <v>81</v>
      </c>
      <c r="E1427" s="37">
        <v>7.3</v>
      </c>
      <c r="G1427" s="37">
        <v>0</v>
      </c>
      <c r="H1427" s="60">
        <f t="shared" si="112"/>
        <v>7.3</v>
      </c>
      <c r="I1427" s="60">
        <f t="shared" si="113"/>
        <v>0</v>
      </c>
      <c r="J1427" s="60">
        <f t="shared" si="114"/>
        <v>0</v>
      </c>
      <c r="K1427" s="1" t="str">
        <f t="shared" si="115"/>
        <v>IRG</v>
      </c>
      <c r="L1427" s="2" t="str">
        <f t="shared" si="111"/>
        <v>02LNX00105</v>
      </c>
      <c r="M1427" s="40" t="str">
        <f>INDEX(CODE!A:B,MATCH(L1427,CODE!A:A,0),2)</f>
        <v>NOT USED</v>
      </c>
    </row>
    <row r="1428" spans="1:13">
      <c r="A1428" s="36">
        <v>201709</v>
      </c>
      <c r="B1428" s="37" t="s">
        <v>60</v>
      </c>
      <c r="C1428" s="37" t="s">
        <v>195</v>
      </c>
      <c r="D1428" s="37" t="s">
        <v>82</v>
      </c>
      <c r="E1428" s="37">
        <v>282.31</v>
      </c>
      <c r="G1428" s="37">
        <v>0</v>
      </c>
      <c r="H1428" s="60">
        <f t="shared" si="112"/>
        <v>282.31</v>
      </c>
      <c r="I1428" s="60">
        <f t="shared" si="113"/>
        <v>0</v>
      </c>
      <c r="J1428" s="60">
        <f t="shared" si="114"/>
        <v>0</v>
      </c>
      <c r="K1428" s="1" t="str">
        <f t="shared" si="115"/>
        <v>IRG</v>
      </c>
      <c r="L1428" s="2" t="str">
        <f t="shared" si="111"/>
        <v>02LNX00109</v>
      </c>
      <c r="M1428" s="40" t="str">
        <f>INDEX(CODE!A:B,MATCH(L1428,CODE!A:A,0),2)</f>
        <v>NOT USED</v>
      </c>
    </row>
    <row r="1429" spans="1:13">
      <c r="A1429" s="36">
        <v>201709</v>
      </c>
      <c r="B1429" s="37" t="s">
        <v>60</v>
      </c>
      <c r="C1429" s="37" t="s">
        <v>195</v>
      </c>
      <c r="D1429" s="37" t="s">
        <v>45</v>
      </c>
      <c r="E1429" s="37">
        <v>2734.91</v>
      </c>
      <c r="F1429" s="37">
        <v>9</v>
      </c>
      <c r="G1429" s="37">
        <v>36744</v>
      </c>
      <c r="H1429" s="60">
        <f t="shared" si="112"/>
        <v>2734.91</v>
      </c>
      <c r="I1429" s="60">
        <f t="shared" si="113"/>
        <v>9</v>
      </c>
      <c r="J1429" s="60">
        <f t="shared" si="114"/>
        <v>36744</v>
      </c>
      <c r="K1429" s="1" t="str">
        <f t="shared" si="115"/>
        <v>IRG</v>
      </c>
      <c r="L1429" s="2" t="str">
        <f t="shared" si="111"/>
        <v>02NMT40135</v>
      </c>
      <c r="M1429" s="40" t="str">
        <f>INDEX(CODE!A:B,MATCH(L1429,CODE!A:A,0),2)</f>
        <v>Separate - APS</v>
      </c>
    </row>
    <row r="1430" spans="1:13">
      <c r="A1430" s="36">
        <v>201709</v>
      </c>
      <c r="B1430" s="37" t="s">
        <v>60</v>
      </c>
      <c r="C1430" s="37" t="s">
        <v>195</v>
      </c>
      <c r="D1430" s="37" t="s">
        <v>73</v>
      </c>
      <c r="F1430" s="37">
        <v>2</v>
      </c>
      <c r="H1430" s="60">
        <f t="shared" si="112"/>
        <v>0</v>
      </c>
      <c r="I1430" s="60">
        <f t="shared" si="113"/>
        <v>2</v>
      </c>
      <c r="J1430" s="60">
        <f t="shared" si="114"/>
        <v>0</v>
      </c>
      <c r="K1430" s="1" t="str">
        <f t="shared" si="115"/>
        <v>IRG</v>
      </c>
      <c r="L1430" s="2" t="str">
        <f t="shared" si="111"/>
        <v>02NMX40135</v>
      </c>
      <c r="M1430" s="40" t="str">
        <f>INDEX(CODE!A:B,MATCH(L1430,CODE!A:A,0),2)</f>
        <v>Separate - APS</v>
      </c>
    </row>
    <row r="1431" spans="1:13">
      <c r="A1431" s="36">
        <v>201709</v>
      </c>
      <c r="B1431" s="37" t="s">
        <v>60</v>
      </c>
      <c r="C1431" s="37" t="s">
        <v>195</v>
      </c>
      <c r="D1431" s="37" t="s">
        <v>95</v>
      </c>
      <c r="E1431" s="37">
        <v>348000</v>
      </c>
      <c r="F1431" s="37">
        <v>0</v>
      </c>
      <c r="G1431" s="37">
        <v>0</v>
      </c>
      <c r="H1431" s="60">
        <f t="shared" si="112"/>
        <v>348000</v>
      </c>
      <c r="I1431" s="60">
        <f t="shared" si="113"/>
        <v>0</v>
      </c>
      <c r="J1431" s="60">
        <f t="shared" si="114"/>
        <v>0</v>
      </c>
      <c r="K1431" s="1" t="str">
        <f t="shared" si="115"/>
        <v>IRG</v>
      </c>
      <c r="L1431" s="2" t="str">
        <f t="shared" si="111"/>
        <v>301461-IRR</v>
      </c>
      <c r="M1431" s="40" t="str">
        <f>INDEX(CODE!A:B,MATCH(L1431,CODE!A:A,0),2)</f>
        <v>NOT USED</v>
      </c>
    </row>
    <row r="1432" spans="1:13">
      <c r="A1432" s="36">
        <v>201709</v>
      </c>
      <c r="B1432" s="37" t="s">
        <v>60</v>
      </c>
      <c r="C1432" s="37" t="s">
        <v>195</v>
      </c>
      <c r="D1432" s="37" t="s">
        <v>96</v>
      </c>
      <c r="E1432" s="37">
        <v>126961.03</v>
      </c>
      <c r="F1432" s="37">
        <v>0</v>
      </c>
      <c r="G1432" s="37">
        <v>0</v>
      </c>
      <c r="H1432" s="60">
        <f t="shared" si="112"/>
        <v>126961.03</v>
      </c>
      <c r="I1432" s="60">
        <f t="shared" si="113"/>
        <v>0</v>
      </c>
      <c r="J1432" s="60">
        <f t="shared" si="114"/>
        <v>0</v>
      </c>
      <c r="K1432" s="1" t="str">
        <f t="shared" si="115"/>
        <v>IRG</v>
      </c>
      <c r="L1432" s="2" t="str">
        <f t="shared" si="111"/>
        <v>301470-DSM</v>
      </c>
      <c r="M1432" s="40" t="str">
        <f>INDEX(CODE!A:B,MATCH(L1432,CODE!A:A,0),2)</f>
        <v>NOT USED</v>
      </c>
    </row>
    <row r="1433" spans="1:13">
      <c r="A1433" s="36">
        <v>201709</v>
      </c>
      <c r="B1433" s="37" t="s">
        <v>60</v>
      </c>
      <c r="C1433" s="37" t="s">
        <v>195</v>
      </c>
      <c r="D1433" s="37" t="s">
        <v>46</v>
      </c>
      <c r="E1433" s="37">
        <v>27.3</v>
      </c>
      <c r="F1433" s="37">
        <v>0</v>
      </c>
      <c r="G1433" s="37">
        <v>0</v>
      </c>
      <c r="H1433" s="60">
        <f t="shared" si="112"/>
        <v>27.3</v>
      </c>
      <c r="I1433" s="60">
        <f t="shared" si="113"/>
        <v>0</v>
      </c>
      <c r="J1433" s="60">
        <f t="shared" si="114"/>
        <v>0</v>
      </c>
      <c r="K1433" s="1" t="str">
        <f t="shared" si="115"/>
        <v>IRG</v>
      </c>
      <c r="L1433" s="2" t="str">
        <f t="shared" si="111"/>
        <v>301480-BLU</v>
      </c>
      <c r="M1433" s="40" t="str">
        <f>INDEX(CODE!A:B,MATCH(L1433,CODE!A:A,0),2)</f>
        <v>NOT USED</v>
      </c>
    </row>
    <row r="1434" spans="1:13">
      <c r="A1434" s="36">
        <v>201709</v>
      </c>
      <c r="B1434" s="37" t="s">
        <v>60</v>
      </c>
      <c r="C1434" s="37" t="s">
        <v>195</v>
      </c>
      <c r="D1434" s="37" t="s">
        <v>97</v>
      </c>
      <c r="F1434" s="37">
        <v>0</v>
      </c>
      <c r="H1434" s="60">
        <f t="shared" si="112"/>
        <v>0</v>
      </c>
      <c r="I1434" s="60">
        <f t="shared" si="113"/>
        <v>0</v>
      </c>
      <c r="J1434" s="60">
        <f t="shared" si="114"/>
        <v>0</v>
      </c>
      <c r="K1434" s="1" t="str">
        <f t="shared" si="115"/>
        <v>IRG</v>
      </c>
      <c r="L1434" s="2" t="str">
        <f t="shared" si="111"/>
        <v>CUSTOMER C</v>
      </c>
      <c r="M1434" s="40" t="str">
        <f>INDEX(CODE!A:B,MATCH(L1434,CODE!A:A,0),2)</f>
        <v>NOT USED</v>
      </c>
    </row>
    <row r="1435" spans="1:13">
      <c r="A1435" s="36">
        <v>201709</v>
      </c>
      <c r="B1435" s="37" t="s">
        <v>60</v>
      </c>
      <c r="C1435" s="37" t="s">
        <v>195</v>
      </c>
      <c r="D1435" s="37" t="s">
        <v>92</v>
      </c>
      <c r="E1435" s="37">
        <v>-365282.27</v>
      </c>
      <c r="F1435" s="37">
        <v>0</v>
      </c>
      <c r="G1435" s="37">
        <v>0</v>
      </c>
      <c r="H1435" s="60">
        <f t="shared" si="112"/>
        <v>-365282.27</v>
      </c>
      <c r="I1435" s="60">
        <f t="shared" si="113"/>
        <v>0</v>
      </c>
      <c r="J1435" s="60">
        <f t="shared" si="114"/>
        <v>0</v>
      </c>
      <c r="K1435" s="1" t="str">
        <f t="shared" si="115"/>
        <v>IRG</v>
      </c>
      <c r="L1435" s="2" t="str">
        <f t="shared" si="111"/>
        <v>REVENUE_AC</v>
      </c>
      <c r="M1435" s="40" t="str">
        <f>INDEX(CODE!A:B,MATCH(L1435,CODE!A:A,0),2)</f>
        <v>NOT USED</v>
      </c>
    </row>
    <row r="1436" spans="1:13">
      <c r="A1436" s="36">
        <v>201709</v>
      </c>
      <c r="B1436" s="37" t="s">
        <v>60</v>
      </c>
      <c r="C1436" s="37" t="s">
        <v>195</v>
      </c>
      <c r="D1436" s="37" t="s">
        <v>104</v>
      </c>
      <c r="E1436" s="37">
        <v>410.67</v>
      </c>
      <c r="F1436" s="37">
        <v>0</v>
      </c>
      <c r="G1436" s="37">
        <v>0</v>
      </c>
      <c r="H1436" s="60">
        <f t="shared" si="112"/>
        <v>410.67</v>
      </c>
      <c r="I1436" s="60">
        <f t="shared" si="113"/>
        <v>0</v>
      </c>
      <c r="J1436" s="60">
        <f t="shared" si="114"/>
        <v>0</v>
      </c>
      <c r="K1436" s="1" t="str">
        <f t="shared" si="115"/>
        <v>IRG</v>
      </c>
      <c r="L1436" s="2" t="str">
        <f t="shared" si="111"/>
        <v>REVENUE AD</v>
      </c>
      <c r="M1436" s="40" t="str">
        <f>INDEX(CODE!A:B,MATCH(L1436,CODE!A:A,0),2)</f>
        <v>NOT USED</v>
      </c>
    </row>
    <row r="1437" spans="1:13">
      <c r="A1437" s="36">
        <v>201709</v>
      </c>
      <c r="B1437" s="37" t="s">
        <v>60</v>
      </c>
      <c r="C1437" s="37" t="s">
        <v>196</v>
      </c>
      <c r="D1437" s="37" t="s">
        <v>202</v>
      </c>
      <c r="E1437" s="37">
        <v>-461000</v>
      </c>
      <c r="F1437" s="37">
        <v>0</v>
      </c>
      <c r="G1437" s="37">
        <v>-6366000</v>
      </c>
      <c r="H1437" s="60">
        <f t="shared" si="112"/>
        <v>0</v>
      </c>
      <c r="I1437" s="60">
        <f t="shared" si="113"/>
        <v>0</v>
      </c>
      <c r="J1437" s="60">
        <f t="shared" si="114"/>
        <v>0</v>
      </c>
      <c r="K1437" s="1" t="str">
        <f t="shared" si="115"/>
        <v>IRG</v>
      </c>
      <c r="L1437" s="2" t="str">
        <f t="shared" si="111"/>
        <v>IRRIGATION</v>
      </c>
      <c r="M1437" s="40" t="str">
        <f>INDEX(CODE!A:B,MATCH(L1437,CODE!A:A,0),2)</f>
        <v>NOT USED</v>
      </c>
    </row>
    <row r="1438" spans="1:13">
      <c r="A1438" s="36">
        <v>201709</v>
      </c>
      <c r="B1438" s="37" t="s">
        <v>63</v>
      </c>
      <c r="C1438" s="37" t="s">
        <v>195</v>
      </c>
      <c r="D1438" s="37" t="s">
        <v>98</v>
      </c>
      <c r="E1438" s="37">
        <v>7.57</v>
      </c>
      <c r="G1438" s="37">
        <v>0</v>
      </c>
      <c r="H1438" s="60">
        <f t="shared" si="112"/>
        <v>7.57</v>
      </c>
      <c r="I1438" s="60">
        <f t="shared" si="113"/>
        <v>0</v>
      </c>
      <c r="J1438" s="60">
        <f t="shared" si="114"/>
        <v>0</v>
      </c>
      <c r="K1438" s="1" t="str">
        <f t="shared" si="115"/>
        <v>PUB</v>
      </c>
      <c r="L1438" s="2" t="str">
        <f t="shared" si="111"/>
        <v>02CFR00012</v>
      </c>
      <c r="M1438" s="40" t="str">
        <f>INDEX(CODE!A:B,MATCH(L1438,CODE!A:A,0),2)</f>
        <v>NOT USED</v>
      </c>
    </row>
    <row r="1439" spans="1:13">
      <c r="A1439" s="36">
        <v>201709</v>
      </c>
      <c r="B1439" s="37" t="s">
        <v>63</v>
      </c>
      <c r="C1439" s="37" t="s">
        <v>195</v>
      </c>
      <c r="D1439" s="37" t="s">
        <v>64</v>
      </c>
      <c r="E1439" s="37">
        <v>2583.23</v>
      </c>
      <c r="F1439" s="37">
        <v>14</v>
      </c>
      <c r="G1439" s="37">
        <v>12422</v>
      </c>
      <c r="H1439" s="60">
        <f t="shared" si="112"/>
        <v>2583.23</v>
      </c>
      <c r="I1439" s="60">
        <f t="shared" si="113"/>
        <v>14</v>
      </c>
      <c r="J1439" s="60">
        <f t="shared" si="114"/>
        <v>12422</v>
      </c>
      <c r="K1439" s="1" t="str">
        <f t="shared" si="115"/>
        <v>PUB</v>
      </c>
      <c r="L1439" s="2" t="str">
        <f t="shared" si="111"/>
        <v>02COSL0052</v>
      </c>
      <c r="M1439" s="40" t="str">
        <f>INDEX(CODE!A:B,MATCH(L1439,CODE!A:A,0),2)</f>
        <v>NOT USED</v>
      </c>
    </row>
    <row r="1440" spans="1:13">
      <c r="A1440" s="36">
        <v>201709</v>
      </c>
      <c r="B1440" s="37" t="s">
        <v>63</v>
      </c>
      <c r="C1440" s="37" t="s">
        <v>195</v>
      </c>
      <c r="D1440" s="37" t="s">
        <v>65</v>
      </c>
      <c r="E1440" s="37">
        <v>20893.96</v>
      </c>
      <c r="F1440" s="37">
        <v>115</v>
      </c>
      <c r="G1440" s="37">
        <v>277778</v>
      </c>
      <c r="H1440" s="60">
        <f t="shared" si="112"/>
        <v>20893.96</v>
      </c>
      <c r="I1440" s="60">
        <f t="shared" si="113"/>
        <v>115</v>
      </c>
      <c r="J1440" s="60">
        <f t="shared" si="114"/>
        <v>277778</v>
      </c>
      <c r="K1440" s="1" t="str">
        <f t="shared" si="115"/>
        <v>PUB</v>
      </c>
      <c r="L1440" s="2" t="str">
        <f t="shared" si="111"/>
        <v>02CUSL053F</v>
      </c>
      <c r="M1440" s="40" t="str">
        <f>INDEX(CODE!A:B,MATCH(L1440,CODE!A:A,0),2)</f>
        <v>NOT USED</v>
      </c>
    </row>
    <row r="1441" spans="1:13">
      <c r="A1441" s="36">
        <v>201709</v>
      </c>
      <c r="B1441" s="37" t="s">
        <v>63</v>
      </c>
      <c r="C1441" s="37" t="s">
        <v>195</v>
      </c>
      <c r="D1441" s="37" t="s">
        <v>66</v>
      </c>
      <c r="E1441" s="37">
        <v>5531.14</v>
      </c>
      <c r="F1441" s="37">
        <v>105</v>
      </c>
      <c r="G1441" s="37">
        <v>74696</v>
      </c>
      <c r="H1441" s="60">
        <f t="shared" si="112"/>
        <v>5531.14</v>
      </c>
      <c r="I1441" s="60">
        <f t="shared" si="113"/>
        <v>105</v>
      </c>
      <c r="J1441" s="60">
        <f t="shared" si="114"/>
        <v>74696</v>
      </c>
      <c r="K1441" s="1" t="str">
        <f t="shared" si="115"/>
        <v>PUB</v>
      </c>
      <c r="L1441" s="2" t="str">
        <f t="shared" si="111"/>
        <v>02CUSL053M</v>
      </c>
      <c r="M1441" s="40" t="str">
        <f>INDEX(CODE!A:B,MATCH(L1441,CODE!A:A,0),2)</f>
        <v>NOT USED</v>
      </c>
    </row>
    <row r="1442" spans="1:13">
      <c r="A1442" s="36">
        <v>201709</v>
      </c>
      <c r="B1442" s="37" t="s">
        <v>63</v>
      </c>
      <c r="C1442" s="37" t="s">
        <v>195</v>
      </c>
      <c r="D1442" s="37" t="s">
        <v>67</v>
      </c>
      <c r="E1442" s="37">
        <v>17778.02</v>
      </c>
      <c r="F1442" s="37">
        <v>40</v>
      </c>
      <c r="G1442" s="37">
        <v>136248</v>
      </c>
      <c r="H1442" s="60">
        <f t="shared" si="112"/>
        <v>17778.02</v>
      </c>
      <c r="I1442" s="60">
        <f t="shared" si="113"/>
        <v>40</v>
      </c>
      <c r="J1442" s="60">
        <f t="shared" si="114"/>
        <v>136248</v>
      </c>
      <c r="K1442" s="1" t="str">
        <f t="shared" si="115"/>
        <v>PUB</v>
      </c>
      <c r="L1442" s="2" t="str">
        <f t="shared" si="111"/>
        <v>02MVSL0057</v>
      </c>
      <c r="M1442" s="40" t="str">
        <f>INDEX(CODE!A:B,MATCH(L1442,CODE!A:A,0),2)</f>
        <v>NOT USED</v>
      </c>
    </row>
    <row r="1443" spans="1:13">
      <c r="A1443" s="36">
        <v>201709</v>
      </c>
      <c r="B1443" s="37" t="s">
        <v>63</v>
      </c>
      <c r="C1443" s="37" t="s">
        <v>195</v>
      </c>
      <c r="D1443" s="37" t="s">
        <v>47</v>
      </c>
      <c r="E1443" s="37">
        <v>63446.63</v>
      </c>
      <c r="F1443" s="37">
        <v>195</v>
      </c>
      <c r="G1443" s="37">
        <v>304334</v>
      </c>
      <c r="H1443" s="60">
        <f t="shared" si="112"/>
        <v>63446.63</v>
      </c>
      <c r="I1443" s="60">
        <f t="shared" si="113"/>
        <v>195</v>
      </c>
      <c r="J1443" s="60">
        <f t="shared" si="114"/>
        <v>304334</v>
      </c>
      <c r="K1443" s="1" t="str">
        <f t="shared" si="115"/>
        <v>PUB</v>
      </c>
      <c r="L1443" s="2" t="str">
        <f t="shared" si="111"/>
        <v>02SLCO0051</v>
      </c>
      <c r="M1443" s="40" t="str">
        <f>INDEX(CODE!A:B,MATCH(L1443,CODE!A:A,0),2)</f>
        <v>NOT USED</v>
      </c>
    </row>
    <row r="1444" spans="1:13">
      <c r="A1444" s="36">
        <v>201709</v>
      </c>
      <c r="B1444" s="37" t="s">
        <v>63</v>
      </c>
      <c r="C1444" s="37" t="s">
        <v>195</v>
      </c>
      <c r="D1444" s="37" t="s">
        <v>99</v>
      </c>
      <c r="E1444" s="37">
        <v>2934.5</v>
      </c>
      <c r="F1444" s="37">
        <v>0</v>
      </c>
      <c r="G1444" s="37">
        <v>0</v>
      </c>
      <c r="H1444" s="60">
        <f t="shared" si="112"/>
        <v>2934.5</v>
      </c>
      <c r="I1444" s="60">
        <f t="shared" si="113"/>
        <v>0</v>
      </c>
      <c r="J1444" s="60">
        <f t="shared" si="114"/>
        <v>0</v>
      </c>
      <c r="K1444" s="1" t="str">
        <f t="shared" si="115"/>
        <v>PUB</v>
      </c>
      <c r="L1444" s="2" t="str">
        <f t="shared" si="111"/>
        <v>301670-DSM</v>
      </c>
      <c r="M1444" s="40" t="str">
        <f>INDEX(CODE!A:B,MATCH(L1444,CODE!A:A,0),2)</f>
        <v>NOT USED</v>
      </c>
    </row>
    <row r="1445" spans="1:13">
      <c r="A1445" s="36">
        <v>201709</v>
      </c>
      <c r="B1445" s="37" t="s">
        <v>63</v>
      </c>
      <c r="C1445" s="37" t="s">
        <v>195</v>
      </c>
      <c r="D1445" s="37" t="s">
        <v>90</v>
      </c>
      <c r="F1445" s="37">
        <v>0</v>
      </c>
      <c r="H1445" s="60">
        <f t="shared" si="112"/>
        <v>0</v>
      </c>
      <c r="I1445" s="60">
        <f t="shared" si="113"/>
        <v>0</v>
      </c>
      <c r="J1445" s="60">
        <f t="shared" si="114"/>
        <v>0</v>
      </c>
      <c r="K1445" s="1" t="str">
        <f t="shared" si="115"/>
        <v>PUB</v>
      </c>
      <c r="L1445" s="2" t="str">
        <f t="shared" si="111"/>
        <v>CUSTOMER C</v>
      </c>
      <c r="M1445" s="40" t="str">
        <f>INDEX(CODE!A:B,MATCH(L1445,CODE!A:A,0),2)</f>
        <v>NOT USED</v>
      </c>
    </row>
    <row r="1446" spans="1:13">
      <c r="A1446" s="36">
        <v>201709</v>
      </c>
      <c r="B1446" s="37" t="s">
        <v>63</v>
      </c>
      <c r="C1446" s="37" t="s">
        <v>195</v>
      </c>
      <c r="D1446" s="37" t="s">
        <v>92</v>
      </c>
      <c r="E1446" s="37">
        <v>-7066.54</v>
      </c>
      <c r="F1446" s="37">
        <v>0</v>
      </c>
      <c r="G1446" s="37">
        <v>0</v>
      </c>
      <c r="H1446" s="60">
        <f t="shared" si="112"/>
        <v>-7066.54</v>
      </c>
      <c r="I1446" s="60">
        <f t="shared" si="113"/>
        <v>0</v>
      </c>
      <c r="J1446" s="60">
        <f t="shared" si="114"/>
        <v>0</v>
      </c>
      <c r="K1446" s="1" t="str">
        <f t="shared" si="115"/>
        <v>PUB</v>
      </c>
      <c r="L1446" s="2" t="str">
        <f t="shared" si="111"/>
        <v>REVENUE_AC</v>
      </c>
      <c r="M1446" s="40" t="str">
        <f>INDEX(CODE!A:B,MATCH(L1446,CODE!A:A,0),2)</f>
        <v>NOT USED</v>
      </c>
    </row>
    <row r="1447" spans="1:13">
      <c r="A1447" s="36">
        <v>201709</v>
      </c>
      <c r="B1447" s="37" t="s">
        <v>63</v>
      </c>
      <c r="C1447" s="37" t="s">
        <v>196</v>
      </c>
      <c r="D1447" s="37" t="s">
        <v>197</v>
      </c>
      <c r="E1447" s="37">
        <v>14000</v>
      </c>
      <c r="F1447" s="37">
        <v>0</v>
      </c>
      <c r="G1447" s="37">
        <v>90000</v>
      </c>
      <c r="H1447" s="60">
        <f t="shared" si="112"/>
        <v>0</v>
      </c>
      <c r="I1447" s="60">
        <f t="shared" si="113"/>
        <v>0</v>
      </c>
      <c r="J1447" s="60">
        <f t="shared" si="114"/>
        <v>0</v>
      </c>
      <c r="K1447" s="1" t="str">
        <f t="shared" si="115"/>
        <v>PUB</v>
      </c>
      <c r="L1447" s="2" t="str">
        <f t="shared" si="111"/>
        <v>UNBILLED R</v>
      </c>
      <c r="M1447" s="40" t="str">
        <f>INDEX(CODE!A:B,MATCH(L1447,CODE!A:A,0),2)</f>
        <v>NOT USED</v>
      </c>
    </row>
    <row r="1448" spans="1:13">
      <c r="A1448" s="36">
        <v>201709</v>
      </c>
      <c r="B1448" s="37" t="s">
        <v>68</v>
      </c>
      <c r="C1448" s="37" t="s">
        <v>186</v>
      </c>
      <c r="D1448" s="37" t="s">
        <v>203</v>
      </c>
      <c r="E1448" s="37">
        <v>-3292.24</v>
      </c>
      <c r="F1448" s="37">
        <v>727</v>
      </c>
      <c r="G1448" s="37">
        <v>440734</v>
      </c>
      <c r="H1448" s="60">
        <f t="shared" si="112"/>
        <v>0</v>
      </c>
      <c r="I1448" s="60">
        <f t="shared" si="113"/>
        <v>0</v>
      </c>
      <c r="J1448" s="60">
        <f t="shared" si="114"/>
        <v>0</v>
      </c>
      <c r="K1448" s="1" t="str">
        <f t="shared" si="115"/>
        <v>RES</v>
      </c>
      <c r="L1448" s="2" t="str">
        <f t="shared" si="111"/>
        <v>02NETMT135</v>
      </c>
      <c r="M1448" s="40" t="str">
        <f>INDEX(CODE!A:B,MATCH(L1448,CODE!A:A,0),2)</f>
        <v>Separate - Res</v>
      </c>
    </row>
    <row r="1449" spans="1:13">
      <c r="A1449" s="36">
        <v>201709</v>
      </c>
      <c r="B1449" s="37" t="s">
        <v>68</v>
      </c>
      <c r="C1449" s="37" t="s">
        <v>186</v>
      </c>
      <c r="D1449" s="37" t="s">
        <v>204</v>
      </c>
      <c r="E1449" s="37">
        <v>-617.22</v>
      </c>
      <c r="G1449" s="37">
        <v>82366</v>
      </c>
      <c r="H1449" s="60">
        <f t="shared" si="112"/>
        <v>0</v>
      </c>
      <c r="I1449" s="60">
        <f t="shared" si="113"/>
        <v>0</v>
      </c>
      <c r="J1449" s="60">
        <f t="shared" si="114"/>
        <v>0</v>
      </c>
      <c r="K1449" s="1" t="str">
        <f t="shared" si="115"/>
        <v>RES</v>
      </c>
      <c r="L1449" s="2" t="str">
        <f t="shared" si="111"/>
        <v>02OALTB15R</v>
      </c>
      <c r="M1449" s="40" t="str">
        <f>INDEX(CODE!A:B,MATCH(L1449,CODE!A:A,0),2)</f>
        <v>NOT USED</v>
      </c>
    </row>
    <row r="1450" spans="1:13">
      <c r="A1450" s="36">
        <v>201709</v>
      </c>
      <c r="B1450" s="37" t="s">
        <v>68</v>
      </c>
      <c r="C1450" s="37" t="s">
        <v>186</v>
      </c>
      <c r="D1450" s="37" t="s">
        <v>205</v>
      </c>
      <c r="E1450" s="37">
        <v>-807332.34</v>
      </c>
      <c r="F1450" s="37">
        <v>101025</v>
      </c>
      <c r="G1450" s="37">
        <v>108076387</v>
      </c>
      <c r="H1450" s="60">
        <f t="shared" si="112"/>
        <v>0</v>
      </c>
      <c r="I1450" s="60">
        <f t="shared" si="113"/>
        <v>0</v>
      </c>
      <c r="J1450" s="60">
        <f t="shared" si="114"/>
        <v>0</v>
      </c>
      <c r="K1450" s="1" t="str">
        <f t="shared" si="115"/>
        <v>RES</v>
      </c>
      <c r="L1450" s="2" t="str">
        <f t="shared" si="111"/>
        <v>02RESD0016</v>
      </c>
      <c r="M1450" s="40" t="str">
        <f>INDEX(CODE!A:B,MATCH(L1450,CODE!A:A,0),2)</f>
        <v>Separate - Res</v>
      </c>
    </row>
    <row r="1451" spans="1:13">
      <c r="A1451" s="36">
        <v>201709</v>
      </c>
      <c r="B1451" s="37" t="s">
        <v>68</v>
      </c>
      <c r="C1451" s="37" t="s">
        <v>186</v>
      </c>
      <c r="D1451" s="37" t="s">
        <v>206</v>
      </c>
      <c r="E1451" s="37">
        <v>-35949.69</v>
      </c>
      <c r="F1451" s="37">
        <v>5123</v>
      </c>
      <c r="G1451" s="37">
        <v>4812515</v>
      </c>
      <c r="H1451" s="60">
        <f t="shared" si="112"/>
        <v>0</v>
      </c>
      <c r="I1451" s="60">
        <f t="shared" si="113"/>
        <v>0</v>
      </c>
      <c r="J1451" s="60">
        <f t="shared" si="114"/>
        <v>0</v>
      </c>
      <c r="K1451" s="1" t="str">
        <f t="shared" si="115"/>
        <v>RES</v>
      </c>
      <c r="L1451" s="2" t="str">
        <f t="shared" si="111"/>
        <v>02RESD0017</v>
      </c>
      <c r="M1451" s="40" t="str">
        <f>INDEX(CODE!A:B,MATCH(L1451,CODE!A:A,0),2)</f>
        <v>Separate - Res</v>
      </c>
    </row>
    <row r="1452" spans="1:13">
      <c r="A1452" s="36">
        <v>201709</v>
      </c>
      <c r="B1452" s="37" t="s">
        <v>68</v>
      </c>
      <c r="C1452" s="37" t="s">
        <v>186</v>
      </c>
      <c r="D1452" s="37" t="s">
        <v>207</v>
      </c>
      <c r="E1452" s="37">
        <v>-1415.96</v>
      </c>
      <c r="F1452" s="37">
        <v>83</v>
      </c>
      <c r="G1452" s="37">
        <v>189554</v>
      </c>
      <c r="H1452" s="60">
        <f t="shared" si="112"/>
        <v>0</v>
      </c>
      <c r="I1452" s="60">
        <f t="shared" si="113"/>
        <v>0</v>
      </c>
      <c r="J1452" s="60">
        <f t="shared" si="114"/>
        <v>0</v>
      </c>
      <c r="K1452" s="1" t="str">
        <f t="shared" si="115"/>
        <v>RES</v>
      </c>
      <c r="L1452" s="2" t="str">
        <f t="shared" si="111"/>
        <v>02RESD0018</v>
      </c>
      <c r="M1452" s="40" t="str">
        <f>INDEX(CODE!A:B,MATCH(L1452,CODE!A:A,0),2)</f>
        <v>Separate - Res</v>
      </c>
    </row>
    <row r="1453" spans="1:13">
      <c r="A1453" s="36">
        <v>201709</v>
      </c>
      <c r="B1453" s="37" t="s">
        <v>68</v>
      </c>
      <c r="C1453" s="37" t="s">
        <v>186</v>
      </c>
      <c r="D1453" s="37" t="s">
        <v>208</v>
      </c>
      <c r="E1453" s="37">
        <v>-237.63</v>
      </c>
      <c r="F1453" s="37">
        <v>15</v>
      </c>
      <c r="G1453" s="37">
        <v>31815</v>
      </c>
      <c r="H1453" s="60">
        <f t="shared" si="112"/>
        <v>0</v>
      </c>
      <c r="I1453" s="60">
        <f t="shared" si="113"/>
        <v>0</v>
      </c>
      <c r="J1453" s="60">
        <f t="shared" si="114"/>
        <v>0</v>
      </c>
      <c r="K1453" s="1" t="str">
        <f t="shared" si="115"/>
        <v>RES</v>
      </c>
      <c r="L1453" s="2" t="str">
        <f t="shared" si="111"/>
        <v>02RESD018X</v>
      </c>
      <c r="M1453" s="40" t="str">
        <f>INDEX(CODE!A:B,MATCH(L1453,CODE!A:A,0),2)</f>
        <v>Separate - Res</v>
      </c>
    </row>
    <row r="1454" spans="1:13">
      <c r="A1454" s="36">
        <v>201709</v>
      </c>
      <c r="B1454" s="37" t="s">
        <v>68</v>
      </c>
      <c r="C1454" s="37" t="s">
        <v>186</v>
      </c>
      <c r="D1454" s="37" t="s">
        <v>209</v>
      </c>
      <c r="E1454" s="37">
        <v>-13072.38</v>
      </c>
      <c r="F1454" s="37">
        <v>3438</v>
      </c>
      <c r="G1454" s="37">
        <v>1750039</v>
      </c>
      <c r="H1454" s="60">
        <f t="shared" si="112"/>
        <v>0</v>
      </c>
      <c r="I1454" s="60">
        <f t="shared" si="113"/>
        <v>0</v>
      </c>
      <c r="J1454" s="60">
        <f t="shared" si="114"/>
        <v>0</v>
      </c>
      <c r="K1454" s="1" t="str">
        <f t="shared" si="115"/>
        <v>RES</v>
      </c>
      <c r="L1454" s="2" t="str">
        <f t="shared" si="111"/>
        <v>02RGNSB024</v>
      </c>
      <c r="M1454" s="40" t="str">
        <f>INDEX(CODE!A:B,MATCH(L1454,CODE!A:A,0),2)</f>
        <v>Separate - Small GS</v>
      </c>
    </row>
    <row r="1455" spans="1:13">
      <c r="A1455" s="36">
        <v>201709</v>
      </c>
      <c r="B1455" s="37" t="s">
        <v>68</v>
      </c>
      <c r="C1455" s="37" t="s">
        <v>186</v>
      </c>
      <c r="D1455" s="37" t="s">
        <v>213</v>
      </c>
      <c r="E1455" s="37">
        <v>-470.61</v>
      </c>
      <c r="F1455" s="37">
        <v>1</v>
      </c>
      <c r="G1455" s="37">
        <v>63000</v>
      </c>
      <c r="H1455" s="60">
        <f t="shared" si="112"/>
        <v>0</v>
      </c>
      <c r="I1455" s="60">
        <f t="shared" si="113"/>
        <v>0</v>
      </c>
      <c r="J1455" s="60">
        <f t="shared" si="114"/>
        <v>0</v>
      </c>
      <c r="K1455" s="1" t="str">
        <f t="shared" si="115"/>
        <v>RES</v>
      </c>
      <c r="L1455" s="2" t="str">
        <f t="shared" si="111"/>
        <v>02RGNSB036</v>
      </c>
      <c r="M1455" s="40" t="str">
        <f>INDEX(CODE!A:B,MATCH(L1455,CODE!A:A,0),2)</f>
        <v>Separate - Large GS</v>
      </c>
    </row>
    <row r="1456" spans="1:13">
      <c r="A1456" s="36">
        <v>201709</v>
      </c>
      <c r="B1456" s="37" t="s">
        <v>68</v>
      </c>
      <c r="C1456" s="37" t="s">
        <v>186</v>
      </c>
      <c r="D1456" s="37" t="s">
        <v>212</v>
      </c>
      <c r="F1456" s="37">
        <v>6</v>
      </c>
      <c r="H1456" s="60">
        <f t="shared" si="112"/>
        <v>0</v>
      </c>
      <c r="I1456" s="60">
        <f t="shared" si="113"/>
        <v>0</v>
      </c>
      <c r="J1456" s="60">
        <f t="shared" si="114"/>
        <v>0</v>
      </c>
      <c r="K1456" s="1" t="str">
        <f t="shared" si="115"/>
        <v>RES</v>
      </c>
      <c r="L1456" s="2" t="str">
        <f t="shared" si="111"/>
        <v>02RNM24135</v>
      </c>
      <c r="M1456" s="40" t="str">
        <f>INDEX(CODE!A:B,MATCH(L1456,CODE!A:A,0),2)</f>
        <v>Separate - Small GS</v>
      </c>
    </row>
    <row r="1457" spans="1:13">
      <c r="A1457" s="36">
        <v>201709</v>
      </c>
      <c r="B1457" s="37" t="s">
        <v>68</v>
      </c>
      <c r="C1457" s="37" t="s">
        <v>186</v>
      </c>
      <c r="D1457" s="37" t="s">
        <v>193</v>
      </c>
      <c r="E1457" s="37">
        <v>15911.83</v>
      </c>
      <c r="F1457" s="37">
        <v>0</v>
      </c>
      <c r="G1457" s="37">
        <v>0</v>
      </c>
      <c r="H1457" s="60">
        <f t="shared" si="112"/>
        <v>0</v>
      </c>
      <c r="I1457" s="60">
        <f t="shared" si="113"/>
        <v>0</v>
      </c>
      <c r="J1457" s="60">
        <f t="shared" si="114"/>
        <v>0</v>
      </c>
      <c r="K1457" s="1" t="str">
        <f t="shared" si="115"/>
        <v>RES</v>
      </c>
      <c r="L1457" s="2" t="str">
        <f t="shared" si="111"/>
        <v>BPA BALANC</v>
      </c>
      <c r="M1457" s="40" t="str">
        <f>INDEX(CODE!A:B,MATCH(L1457,CODE!A:A,0),2)</f>
        <v>NOT USED</v>
      </c>
    </row>
    <row r="1458" spans="1:13">
      <c r="A1458" s="36">
        <v>201709</v>
      </c>
      <c r="B1458" s="37" t="s">
        <v>68</v>
      </c>
      <c r="C1458" s="37" t="s">
        <v>186</v>
      </c>
      <c r="D1458" s="37" t="s">
        <v>194</v>
      </c>
      <c r="F1458" s="37">
        <v>0</v>
      </c>
      <c r="H1458" s="60">
        <f t="shared" si="112"/>
        <v>0</v>
      </c>
      <c r="I1458" s="60">
        <f t="shared" si="113"/>
        <v>0</v>
      </c>
      <c r="J1458" s="60">
        <f t="shared" si="114"/>
        <v>0</v>
      </c>
      <c r="K1458" s="1" t="str">
        <f t="shared" si="115"/>
        <v>RES</v>
      </c>
      <c r="L1458" s="2" t="str">
        <f t="shared" si="111"/>
        <v>CUSTOMER C</v>
      </c>
      <c r="M1458" s="40" t="str">
        <f>INDEX(CODE!A:B,MATCH(L1458,CODE!A:A,0),2)</f>
        <v>NOT USED</v>
      </c>
    </row>
    <row r="1459" spans="1:13">
      <c r="A1459" s="36">
        <v>201709</v>
      </c>
      <c r="B1459" s="37" t="s">
        <v>68</v>
      </c>
      <c r="C1459" s="37" t="s">
        <v>195</v>
      </c>
      <c r="D1459" s="37" t="s">
        <v>82</v>
      </c>
      <c r="E1459" s="37">
        <v>154.79</v>
      </c>
      <c r="G1459" s="37">
        <v>0</v>
      </c>
      <c r="H1459" s="60">
        <f t="shared" si="112"/>
        <v>154.79</v>
      </c>
      <c r="I1459" s="60">
        <f t="shared" si="113"/>
        <v>0</v>
      </c>
      <c r="J1459" s="60">
        <f t="shared" si="114"/>
        <v>0</v>
      </c>
      <c r="K1459" s="1" t="str">
        <f t="shared" si="115"/>
        <v>RES</v>
      </c>
      <c r="L1459" s="2" t="str">
        <f t="shared" si="111"/>
        <v>02LNX00109</v>
      </c>
      <c r="M1459" s="40" t="str">
        <f>INDEX(CODE!A:B,MATCH(L1459,CODE!A:A,0),2)</f>
        <v>NOT USED</v>
      </c>
    </row>
    <row r="1460" spans="1:13">
      <c r="A1460" s="36">
        <v>201709</v>
      </c>
      <c r="B1460" s="37" t="s">
        <v>68</v>
      </c>
      <c r="C1460" s="37" t="s">
        <v>195</v>
      </c>
      <c r="D1460" s="37" t="s">
        <v>48</v>
      </c>
      <c r="E1460" s="37">
        <v>46853.85</v>
      </c>
      <c r="F1460" s="37">
        <v>727</v>
      </c>
      <c r="G1460" s="37">
        <v>458194</v>
      </c>
      <c r="H1460" s="60">
        <f t="shared" si="112"/>
        <v>46853.85</v>
      </c>
      <c r="I1460" s="60">
        <f t="shared" si="113"/>
        <v>727</v>
      </c>
      <c r="J1460" s="60">
        <f t="shared" si="114"/>
        <v>458194</v>
      </c>
      <c r="K1460" s="1" t="str">
        <f t="shared" si="115"/>
        <v>RES</v>
      </c>
      <c r="L1460" s="2" t="str">
        <f t="shared" si="111"/>
        <v>02NETMT135</v>
      </c>
      <c r="M1460" s="40" t="str">
        <f>INDEX(CODE!A:B,MATCH(L1460,CODE!A:A,0),2)</f>
        <v>Separate - Res</v>
      </c>
    </row>
    <row r="1461" spans="1:13">
      <c r="A1461" s="36">
        <v>201709</v>
      </c>
      <c r="B1461" s="37" t="s">
        <v>68</v>
      </c>
      <c r="C1461" s="37" t="s">
        <v>195</v>
      </c>
      <c r="D1461" s="37" t="s">
        <v>49</v>
      </c>
      <c r="E1461" s="37">
        <v>12836.59</v>
      </c>
      <c r="F1461" s="37">
        <v>1073</v>
      </c>
      <c r="G1461" s="37">
        <v>82439</v>
      </c>
      <c r="H1461" s="60">
        <f t="shared" si="112"/>
        <v>12836.59</v>
      </c>
      <c r="I1461" s="60">
        <f t="shared" si="113"/>
        <v>1073</v>
      </c>
      <c r="J1461" s="60">
        <f t="shared" si="114"/>
        <v>82439</v>
      </c>
      <c r="K1461" s="1" t="str">
        <f t="shared" si="115"/>
        <v>RES</v>
      </c>
      <c r="L1461" s="2" t="str">
        <f t="shared" si="111"/>
        <v>02OALTB15R</v>
      </c>
      <c r="M1461" s="40" t="str">
        <f>INDEX(CODE!A:B,MATCH(L1461,CODE!A:A,0),2)</f>
        <v>NOT USED</v>
      </c>
    </row>
    <row r="1462" spans="1:13">
      <c r="A1462" s="36">
        <v>201709</v>
      </c>
      <c r="B1462" s="37" t="s">
        <v>68</v>
      </c>
      <c r="C1462" s="37" t="s">
        <v>195</v>
      </c>
      <c r="D1462" s="37" t="s">
        <v>69</v>
      </c>
      <c r="E1462" s="37">
        <v>10317007.52</v>
      </c>
      <c r="F1462" s="37">
        <v>101025</v>
      </c>
      <c r="G1462" s="37">
        <v>108155669</v>
      </c>
      <c r="H1462" s="60">
        <f t="shared" si="112"/>
        <v>10317007.52</v>
      </c>
      <c r="I1462" s="60">
        <f t="shared" si="113"/>
        <v>101025</v>
      </c>
      <c r="J1462" s="60">
        <f t="shared" si="114"/>
        <v>108155669</v>
      </c>
      <c r="K1462" s="1" t="str">
        <f t="shared" si="115"/>
        <v>RES</v>
      </c>
      <c r="L1462" s="2" t="str">
        <f t="shared" si="111"/>
        <v>02RESD0016</v>
      </c>
      <c r="M1462" s="40" t="str">
        <f>INDEX(CODE!A:B,MATCH(L1462,CODE!A:A,0),2)</f>
        <v>Separate - Res</v>
      </c>
    </row>
    <row r="1463" spans="1:13">
      <c r="A1463" s="36">
        <v>201709</v>
      </c>
      <c r="B1463" s="37" t="s">
        <v>68</v>
      </c>
      <c r="C1463" s="37" t="s">
        <v>195</v>
      </c>
      <c r="D1463" s="37" t="s">
        <v>70</v>
      </c>
      <c r="E1463" s="37">
        <v>448643.89</v>
      </c>
      <c r="F1463" s="37">
        <v>5123</v>
      </c>
      <c r="G1463" s="37">
        <v>4812564</v>
      </c>
      <c r="H1463" s="60">
        <f t="shared" si="112"/>
        <v>448643.89</v>
      </c>
      <c r="I1463" s="60">
        <f t="shared" si="113"/>
        <v>5123</v>
      </c>
      <c r="J1463" s="60">
        <f t="shared" si="114"/>
        <v>4812564</v>
      </c>
      <c r="K1463" s="1" t="str">
        <f t="shared" si="115"/>
        <v>RES</v>
      </c>
      <c r="L1463" s="2" t="str">
        <f t="shared" si="111"/>
        <v>02RESD0017</v>
      </c>
      <c r="M1463" s="40" t="str">
        <f>INDEX(CODE!A:B,MATCH(L1463,CODE!A:A,0),2)</f>
        <v>Separate - Res</v>
      </c>
    </row>
    <row r="1464" spans="1:13">
      <c r="A1464" s="36">
        <v>201709</v>
      </c>
      <c r="B1464" s="37" t="s">
        <v>68</v>
      </c>
      <c r="C1464" s="37" t="s">
        <v>195</v>
      </c>
      <c r="D1464" s="37" t="s">
        <v>71</v>
      </c>
      <c r="E1464" s="37">
        <v>20137.439999999999</v>
      </c>
      <c r="F1464" s="37">
        <v>83</v>
      </c>
      <c r="G1464" s="37">
        <v>189555</v>
      </c>
      <c r="H1464" s="60">
        <f t="shared" si="112"/>
        <v>20137.439999999999</v>
      </c>
      <c r="I1464" s="60">
        <f t="shared" si="113"/>
        <v>83</v>
      </c>
      <c r="J1464" s="60">
        <f t="shared" si="114"/>
        <v>189555</v>
      </c>
      <c r="K1464" s="1" t="str">
        <f t="shared" si="115"/>
        <v>RES</v>
      </c>
      <c r="L1464" s="2" t="str">
        <f t="shared" si="111"/>
        <v>02RESD0018</v>
      </c>
      <c r="M1464" s="40" t="str">
        <f>INDEX(CODE!A:B,MATCH(L1464,CODE!A:A,0),2)</f>
        <v>Separate - Res</v>
      </c>
    </row>
    <row r="1465" spans="1:13">
      <c r="A1465" s="36">
        <v>201709</v>
      </c>
      <c r="B1465" s="37" t="s">
        <v>68</v>
      </c>
      <c r="C1465" s="37" t="s">
        <v>195</v>
      </c>
      <c r="D1465" s="37" t="s">
        <v>72</v>
      </c>
      <c r="E1465" s="37">
        <v>3308.52</v>
      </c>
      <c r="F1465" s="37">
        <v>15</v>
      </c>
      <c r="G1465" s="37">
        <v>31815</v>
      </c>
      <c r="H1465" s="60">
        <f t="shared" si="112"/>
        <v>3308.52</v>
      </c>
      <c r="I1465" s="60">
        <f t="shared" si="113"/>
        <v>15</v>
      </c>
      <c r="J1465" s="60">
        <f t="shared" si="114"/>
        <v>31815</v>
      </c>
      <c r="K1465" s="1" t="str">
        <f t="shared" si="115"/>
        <v>RES</v>
      </c>
      <c r="L1465" s="2" t="str">
        <f t="shared" si="111"/>
        <v>02RESD018X</v>
      </c>
      <c r="M1465" s="40" t="str">
        <f>INDEX(CODE!A:B,MATCH(L1465,CODE!A:A,0),2)</f>
        <v>Separate - Res</v>
      </c>
    </row>
    <row r="1466" spans="1:13">
      <c r="A1466" s="36">
        <v>201709</v>
      </c>
      <c r="B1466" s="37" t="s">
        <v>68</v>
      </c>
      <c r="C1466" s="37" t="s">
        <v>195</v>
      </c>
      <c r="D1466" s="37" t="s">
        <v>50</v>
      </c>
      <c r="E1466" s="37">
        <v>216617.61</v>
      </c>
      <c r="F1466" s="37">
        <v>3438</v>
      </c>
      <c r="G1466" s="37">
        <v>1814218</v>
      </c>
      <c r="H1466" s="60">
        <f t="shared" si="112"/>
        <v>216617.61</v>
      </c>
      <c r="I1466" s="60">
        <f t="shared" si="113"/>
        <v>3438</v>
      </c>
      <c r="J1466" s="60">
        <f t="shared" si="114"/>
        <v>1814218</v>
      </c>
      <c r="K1466" s="1" t="str">
        <f t="shared" si="115"/>
        <v>RES</v>
      </c>
      <c r="L1466" s="2" t="str">
        <f t="shared" si="111"/>
        <v>02RGNSB024</v>
      </c>
      <c r="M1466" s="40" t="str">
        <f>INDEX(CODE!A:B,MATCH(L1466,CODE!A:A,0),2)</f>
        <v>Separate - Small GS</v>
      </c>
    </row>
    <row r="1467" spans="1:13">
      <c r="A1467" s="36">
        <v>201709</v>
      </c>
      <c r="B1467" s="37" t="s">
        <v>68</v>
      </c>
      <c r="C1467" s="37" t="s">
        <v>195</v>
      </c>
      <c r="D1467" s="37" t="s">
        <v>74</v>
      </c>
      <c r="E1467" s="37">
        <v>8420.35</v>
      </c>
      <c r="F1467" s="37">
        <v>2</v>
      </c>
      <c r="G1467" s="37">
        <v>102281</v>
      </c>
      <c r="H1467" s="60">
        <f t="shared" si="112"/>
        <v>8420.35</v>
      </c>
      <c r="I1467" s="60">
        <f t="shared" si="113"/>
        <v>2</v>
      </c>
      <c r="J1467" s="60">
        <f t="shared" si="114"/>
        <v>102281</v>
      </c>
      <c r="K1467" s="1" t="str">
        <f t="shared" si="115"/>
        <v>RES</v>
      </c>
      <c r="L1467" s="2" t="str">
        <f t="shared" si="111"/>
        <v>02RGNSB036</v>
      </c>
      <c r="M1467" s="40" t="str">
        <f>INDEX(CODE!A:B,MATCH(L1467,CODE!A:A,0),2)</f>
        <v>Separate - Large GS</v>
      </c>
    </row>
    <row r="1468" spans="1:13">
      <c r="A1468" s="36">
        <v>201709</v>
      </c>
      <c r="B1468" s="37" t="s">
        <v>68</v>
      </c>
      <c r="C1468" s="37" t="s">
        <v>195</v>
      </c>
      <c r="D1468" s="37" t="s">
        <v>75</v>
      </c>
      <c r="E1468" s="37">
        <v>48.8</v>
      </c>
      <c r="F1468" s="37">
        <v>6</v>
      </c>
      <c r="G1468" s="37">
        <v>0</v>
      </c>
      <c r="H1468" s="60">
        <f t="shared" si="112"/>
        <v>48.8</v>
      </c>
      <c r="I1468" s="60">
        <f t="shared" si="113"/>
        <v>6</v>
      </c>
      <c r="J1468" s="60">
        <f t="shared" si="114"/>
        <v>0</v>
      </c>
      <c r="K1468" s="1" t="str">
        <f t="shared" si="115"/>
        <v>RES</v>
      </c>
      <c r="L1468" s="2" t="str">
        <f t="shared" si="111"/>
        <v>02RNM24135</v>
      </c>
      <c r="M1468" s="40" t="str">
        <f>INDEX(CODE!A:B,MATCH(L1468,CODE!A:A,0),2)</f>
        <v>Separate - Small GS</v>
      </c>
    </row>
    <row r="1469" spans="1:13">
      <c r="A1469" s="36">
        <v>201709</v>
      </c>
      <c r="B1469" s="37" t="s">
        <v>68</v>
      </c>
      <c r="C1469" s="37" t="s">
        <v>195</v>
      </c>
      <c r="D1469" s="37" t="s">
        <v>101</v>
      </c>
      <c r="E1469" s="37">
        <v>568888.11</v>
      </c>
      <c r="F1469" s="37">
        <v>0</v>
      </c>
      <c r="G1469" s="37">
        <v>0</v>
      </c>
      <c r="H1469" s="60">
        <f t="shared" si="112"/>
        <v>568888.11</v>
      </c>
      <c r="I1469" s="60">
        <f t="shared" si="113"/>
        <v>0</v>
      </c>
      <c r="J1469" s="60">
        <f t="shared" si="114"/>
        <v>0</v>
      </c>
      <c r="K1469" s="1" t="str">
        <f t="shared" si="115"/>
        <v>RES</v>
      </c>
      <c r="L1469" s="2" t="str">
        <f t="shared" si="111"/>
        <v>301170-DSM</v>
      </c>
      <c r="M1469" s="40" t="str">
        <f>INDEX(CODE!A:B,MATCH(L1469,CODE!A:A,0),2)</f>
        <v>NOT USED</v>
      </c>
    </row>
    <row r="1470" spans="1:13">
      <c r="A1470" s="36">
        <v>201709</v>
      </c>
      <c r="B1470" s="37" t="s">
        <v>68</v>
      </c>
      <c r="C1470" s="37" t="s">
        <v>195</v>
      </c>
      <c r="D1470" s="37" t="s">
        <v>102</v>
      </c>
      <c r="E1470" s="37">
        <v>8401.51</v>
      </c>
      <c r="F1470" s="37">
        <v>0</v>
      </c>
      <c r="G1470" s="37">
        <v>0</v>
      </c>
      <c r="H1470" s="60">
        <f t="shared" si="112"/>
        <v>8401.51</v>
      </c>
      <c r="I1470" s="60">
        <f t="shared" si="113"/>
        <v>0</v>
      </c>
      <c r="J1470" s="60">
        <f t="shared" si="114"/>
        <v>0</v>
      </c>
      <c r="K1470" s="1" t="str">
        <f t="shared" si="115"/>
        <v>RES</v>
      </c>
      <c r="L1470" s="2" t="str">
        <f t="shared" si="111"/>
        <v>301180-BLU</v>
      </c>
      <c r="M1470" s="40" t="str">
        <f>INDEX(CODE!A:B,MATCH(L1470,CODE!A:A,0),2)</f>
        <v>NOT USED</v>
      </c>
    </row>
    <row r="1471" spans="1:13">
      <c r="A1471" s="36">
        <v>201709</v>
      </c>
      <c r="B1471" s="37" t="s">
        <v>68</v>
      </c>
      <c r="C1471" s="37" t="s">
        <v>195</v>
      </c>
      <c r="D1471" s="37" t="s">
        <v>90</v>
      </c>
      <c r="F1471" s="37">
        <v>0</v>
      </c>
      <c r="H1471" s="60">
        <f t="shared" si="112"/>
        <v>0</v>
      </c>
      <c r="I1471" s="60">
        <f t="shared" si="113"/>
        <v>0</v>
      </c>
      <c r="J1471" s="60">
        <f t="shared" si="114"/>
        <v>0</v>
      </c>
      <c r="K1471" s="1" t="str">
        <f t="shared" si="115"/>
        <v>RES</v>
      </c>
      <c r="L1471" s="2" t="str">
        <f t="shared" si="111"/>
        <v>CUSTOMER C</v>
      </c>
      <c r="M1471" s="40" t="str">
        <f>INDEX(CODE!A:B,MATCH(L1471,CODE!A:A,0),2)</f>
        <v>NOT USED</v>
      </c>
    </row>
    <row r="1472" spans="1:13">
      <c r="A1472" s="36">
        <v>201709</v>
      </c>
      <c r="B1472" s="37" t="s">
        <v>68</v>
      </c>
      <c r="C1472" s="37" t="s">
        <v>195</v>
      </c>
      <c r="D1472" s="37" t="s">
        <v>92</v>
      </c>
      <c r="E1472" s="37">
        <v>-981788.64</v>
      </c>
      <c r="F1472" s="37">
        <v>0</v>
      </c>
      <c r="G1472" s="37">
        <v>0</v>
      </c>
      <c r="H1472" s="60">
        <f t="shared" si="112"/>
        <v>-981788.64</v>
      </c>
      <c r="I1472" s="60">
        <f t="shared" si="113"/>
        <v>0</v>
      </c>
      <c r="J1472" s="60">
        <f t="shared" si="114"/>
        <v>0</v>
      </c>
      <c r="K1472" s="1" t="str">
        <f t="shared" si="115"/>
        <v>RES</v>
      </c>
      <c r="L1472" s="2" t="str">
        <f t="shared" si="111"/>
        <v>REVENUE_AC</v>
      </c>
      <c r="M1472" s="40" t="str">
        <f>INDEX(CODE!A:B,MATCH(L1472,CODE!A:A,0),2)</f>
        <v>NOT USED</v>
      </c>
    </row>
    <row r="1473" spans="1:13">
      <c r="A1473" s="36">
        <v>201709</v>
      </c>
      <c r="B1473" s="37" t="s">
        <v>68</v>
      </c>
      <c r="C1473" s="37" t="s">
        <v>195</v>
      </c>
      <c r="D1473" s="37" t="s">
        <v>104</v>
      </c>
      <c r="E1473" s="37">
        <v>4376.42</v>
      </c>
      <c r="F1473" s="37">
        <v>0</v>
      </c>
      <c r="G1473" s="37">
        <v>0</v>
      </c>
      <c r="H1473" s="60">
        <f t="shared" si="112"/>
        <v>4376.42</v>
      </c>
      <c r="I1473" s="60">
        <f t="shared" si="113"/>
        <v>0</v>
      </c>
      <c r="J1473" s="60">
        <f t="shared" si="114"/>
        <v>0</v>
      </c>
      <c r="K1473" s="1" t="str">
        <f t="shared" si="115"/>
        <v>RES</v>
      </c>
      <c r="L1473" s="2" t="str">
        <f t="shared" si="111"/>
        <v>REVENUE AD</v>
      </c>
      <c r="M1473" s="40" t="str">
        <f>INDEX(CODE!A:B,MATCH(L1473,CODE!A:A,0),2)</f>
        <v>NOT USED</v>
      </c>
    </row>
    <row r="1474" spans="1:13">
      <c r="A1474" s="36">
        <v>201709</v>
      </c>
      <c r="B1474" s="37" t="s">
        <v>68</v>
      </c>
      <c r="C1474" s="37" t="s">
        <v>196</v>
      </c>
      <c r="D1474" s="37" t="s">
        <v>210</v>
      </c>
      <c r="E1474" s="37">
        <v>2000</v>
      </c>
      <c r="F1474" s="37">
        <v>0</v>
      </c>
      <c r="G1474" s="37">
        <v>0</v>
      </c>
      <c r="H1474" s="60">
        <f t="shared" si="112"/>
        <v>0</v>
      </c>
      <c r="I1474" s="60">
        <f t="shared" si="113"/>
        <v>0</v>
      </c>
      <c r="J1474" s="60">
        <f t="shared" si="114"/>
        <v>0</v>
      </c>
      <c r="K1474" s="1" t="str">
        <f t="shared" si="115"/>
        <v>RES</v>
      </c>
      <c r="L1474" s="2" t="str">
        <f t="shared" ref="L1474:L1537" si="116">LEFT(D1474,10)</f>
        <v>301119 - U</v>
      </c>
      <c r="M1474" s="40" t="str">
        <f>INDEX(CODE!A:B,MATCH(L1474,CODE!A:A,0),2)</f>
        <v>NOT USED</v>
      </c>
    </row>
    <row r="1475" spans="1:13">
      <c r="A1475" s="36">
        <v>201709</v>
      </c>
      <c r="B1475" s="37" t="s">
        <v>68</v>
      </c>
      <c r="C1475" s="37" t="s">
        <v>196</v>
      </c>
      <c r="D1475" s="37" t="s">
        <v>197</v>
      </c>
      <c r="E1475" s="37">
        <v>-894000</v>
      </c>
      <c r="F1475" s="37">
        <v>0</v>
      </c>
      <c r="G1475" s="37">
        <v>-7949000</v>
      </c>
      <c r="H1475" s="60">
        <f t="shared" ref="H1475:H1538" si="117">IF($C1475="R",E1475,0)</f>
        <v>0</v>
      </c>
      <c r="I1475" s="60">
        <f t="shared" ref="I1475:I1538" si="118">IF($C1475="R",F1475,0)</f>
        <v>0</v>
      </c>
      <c r="J1475" s="60">
        <f t="shared" ref="J1475:J1538" si="119">IF($C1475="R",G1475,0)</f>
        <v>0</v>
      </c>
      <c r="K1475" s="1" t="str">
        <f t="shared" ref="K1475:K1538" si="120">IF(LEFT(B1475,3)="IRR","IRG",LEFT(B1475,3))</f>
        <v>RES</v>
      </c>
      <c r="L1475" s="2" t="str">
        <f t="shared" si="116"/>
        <v>UNBILLED R</v>
      </c>
      <c r="M1475" s="40" t="str">
        <f>INDEX(CODE!A:B,MATCH(L1475,CODE!A:A,0),2)</f>
        <v>NOT USED</v>
      </c>
    </row>
    <row r="1476" spans="1:13">
      <c r="A1476" s="36">
        <v>201710</v>
      </c>
      <c r="B1476" s="37" t="s">
        <v>51</v>
      </c>
      <c r="C1476" s="37" t="s">
        <v>186</v>
      </c>
      <c r="D1476" s="37" t="s">
        <v>187</v>
      </c>
      <c r="E1476" s="37">
        <v>-19059.919999999998</v>
      </c>
      <c r="F1476" s="37">
        <v>1483</v>
      </c>
      <c r="G1476" s="37">
        <v>2464190</v>
      </c>
      <c r="H1476" s="60">
        <f t="shared" si="117"/>
        <v>0</v>
      </c>
      <c r="I1476" s="60">
        <f t="shared" si="118"/>
        <v>0</v>
      </c>
      <c r="J1476" s="60">
        <f t="shared" si="119"/>
        <v>0</v>
      </c>
      <c r="K1476" s="1" t="str">
        <f t="shared" si="120"/>
        <v>COM</v>
      </c>
      <c r="L1476" s="2" t="str">
        <f t="shared" si="116"/>
        <v>02GNSB0024</v>
      </c>
      <c r="M1476" s="40" t="str">
        <f>INDEX(CODE!A:B,MATCH(L1476,CODE!A:A,0),2)</f>
        <v>Separate - Small GS</v>
      </c>
    </row>
    <row r="1477" spans="1:13">
      <c r="A1477" s="36">
        <v>201710</v>
      </c>
      <c r="B1477" s="37" t="s">
        <v>51</v>
      </c>
      <c r="C1477" s="37" t="s">
        <v>186</v>
      </c>
      <c r="D1477" s="37" t="s">
        <v>188</v>
      </c>
      <c r="E1477" s="37">
        <v>-0.55000000000000004</v>
      </c>
      <c r="F1477" s="37">
        <v>1</v>
      </c>
      <c r="G1477" s="37">
        <v>72</v>
      </c>
      <c r="H1477" s="60">
        <f t="shared" si="117"/>
        <v>0</v>
      </c>
      <c r="I1477" s="60">
        <f t="shared" si="118"/>
        <v>0</v>
      </c>
      <c r="J1477" s="60">
        <f t="shared" si="119"/>
        <v>0</v>
      </c>
      <c r="K1477" s="1" t="str">
        <f t="shared" si="120"/>
        <v>COM</v>
      </c>
      <c r="L1477" s="2" t="str">
        <f t="shared" si="116"/>
        <v>02GNSB024F</v>
      </c>
      <c r="M1477" s="40" t="str">
        <f>INDEX(CODE!A:B,MATCH(L1477,CODE!A:A,0),2)</f>
        <v>Separate - Small GS</v>
      </c>
    </row>
    <row r="1478" spans="1:13">
      <c r="A1478" s="36">
        <v>201710</v>
      </c>
      <c r="B1478" s="37" t="s">
        <v>51</v>
      </c>
      <c r="C1478" s="37" t="s">
        <v>186</v>
      </c>
      <c r="D1478" s="37" t="s">
        <v>189</v>
      </c>
      <c r="E1478" s="37">
        <v>-117.79</v>
      </c>
      <c r="F1478" s="37">
        <v>77</v>
      </c>
      <c r="G1478" s="37">
        <v>15494</v>
      </c>
      <c r="H1478" s="60">
        <f t="shared" si="117"/>
        <v>0</v>
      </c>
      <c r="I1478" s="60">
        <f t="shared" si="118"/>
        <v>0</v>
      </c>
      <c r="J1478" s="60">
        <f t="shared" si="119"/>
        <v>0</v>
      </c>
      <c r="K1478" s="1" t="str">
        <f t="shared" si="120"/>
        <v>COM</v>
      </c>
      <c r="L1478" s="2" t="str">
        <f t="shared" si="116"/>
        <v>02GNSB24FP</v>
      </c>
      <c r="M1478" s="40" t="str">
        <f>INDEX(CODE!A:B,MATCH(L1478,CODE!A:A,0),2)</f>
        <v>Separate - Small GS</v>
      </c>
    </row>
    <row r="1479" spans="1:13">
      <c r="A1479" s="36">
        <v>201710</v>
      </c>
      <c r="B1479" s="37" t="s">
        <v>51</v>
      </c>
      <c r="C1479" s="37" t="s">
        <v>186</v>
      </c>
      <c r="D1479" s="37" t="s">
        <v>190</v>
      </c>
      <c r="E1479" s="37">
        <v>-47221.01</v>
      </c>
      <c r="F1479" s="37">
        <v>104</v>
      </c>
      <c r="G1479" s="37">
        <v>6100684</v>
      </c>
      <c r="H1479" s="60">
        <f t="shared" si="117"/>
        <v>0</v>
      </c>
      <c r="I1479" s="60">
        <f t="shared" si="118"/>
        <v>0</v>
      </c>
      <c r="J1479" s="60">
        <f t="shared" si="119"/>
        <v>0</v>
      </c>
      <c r="K1479" s="1" t="str">
        <f t="shared" si="120"/>
        <v>COM</v>
      </c>
      <c r="L1479" s="2" t="str">
        <f t="shared" si="116"/>
        <v>02LGSB0036</v>
      </c>
      <c r="M1479" s="40" t="str">
        <f>INDEX(CODE!A:B,MATCH(L1479,CODE!A:A,0),2)</f>
        <v>Separate - Large GS</v>
      </c>
    </row>
    <row r="1480" spans="1:13">
      <c r="A1480" s="36">
        <v>201710</v>
      </c>
      <c r="B1480" s="37" t="s">
        <v>51</v>
      </c>
      <c r="C1480" s="37" t="s">
        <v>186</v>
      </c>
      <c r="D1480" s="37" t="s">
        <v>191</v>
      </c>
      <c r="E1480" s="37">
        <v>-141.46</v>
      </c>
      <c r="F1480" s="37">
        <v>25</v>
      </c>
      <c r="G1480" s="37">
        <v>18758</v>
      </c>
      <c r="H1480" s="60">
        <f t="shared" si="117"/>
        <v>0</v>
      </c>
      <c r="I1480" s="60">
        <f t="shared" si="118"/>
        <v>0</v>
      </c>
      <c r="J1480" s="60">
        <f t="shared" si="119"/>
        <v>0</v>
      </c>
      <c r="K1480" s="1" t="str">
        <f t="shared" si="120"/>
        <v>COM</v>
      </c>
      <c r="L1480" s="2" t="str">
        <f t="shared" si="116"/>
        <v>02NMB24135</v>
      </c>
      <c r="M1480" s="40" t="str">
        <f>INDEX(CODE!A:B,MATCH(L1480,CODE!A:A,0),2)</f>
        <v>Separate - Small GS</v>
      </c>
    </row>
    <row r="1481" spans="1:13">
      <c r="A1481" s="36">
        <v>201710</v>
      </c>
      <c r="B1481" s="37" t="s">
        <v>51</v>
      </c>
      <c r="C1481" s="37" t="s">
        <v>186</v>
      </c>
      <c r="D1481" s="37" t="s">
        <v>192</v>
      </c>
      <c r="E1481" s="37">
        <v>-329.67</v>
      </c>
      <c r="G1481" s="37">
        <v>42333</v>
      </c>
      <c r="H1481" s="60">
        <f t="shared" si="117"/>
        <v>0</v>
      </c>
      <c r="I1481" s="60">
        <f t="shared" si="118"/>
        <v>0</v>
      </c>
      <c r="J1481" s="60">
        <f t="shared" si="119"/>
        <v>0</v>
      </c>
      <c r="K1481" s="1" t="str">
        <f t="shared" si="120"/>
        <v>COM</v>
      </c>
      <c r="L1481" s="2" t="str">
        <f t="shared" si="116"/>
        <v>02OALTB15N</v>
      </c>
      <c r="M1481" s="40" t="str">
        <f>INDEX(CODE!A:B,MATCH(L1481,CODE!A:A,0),2)</f>
        <v>NOT USED</v>
      </c>
    </row>
    <row r="1482" spans="1:13">
      <c r="A1482" s="36">
        <v>201710</v>
      </c>
      <c r="B1482" s="37" t="s">
        <v>51</v>
      </c>
      <c r="C1482" s="37" t="s">
        <v>186</v>
      </c>
      <c r="D1482" s="37" t="s">
        <v>193</v>
      </c>
      <c r="E1482" s="37">
        <v>-1018.1</v>
      </c>
      <c r="F1482" s="37">
        <v>0</v>
      </c>
      <c r="G1482" s="37">
        <v>0</v>
      </c>
      <c r="H1482" s="60">
        <f t="shared" si="117"/>
        <v>0</v>
      </c>
      <c r="I1482" s="60">
        <f t="shared" si="118"/>
        <v>0</v>
      </c>
      <c r="J1482" s="60">
        <f t="shared" si="119"/>
        <v>0</v>
      </c>
      <c r="K1482" s="1" t="str">
        <f t="shared" si="120"/>
        <v>COM</v>
      </c>
      <c r="L1482" s="2" t="str">
        <f t="shared" si="116"/>
        <v>BPA BALANC</v>
      </c>
      <c r="M1482" s="40" t="str">
        <f>INDEX(CODE!A:B,MATCH(L1482,CODE!A:A,0),2)</f>
        <v>NOT USED</v>
      </c>
    </row>
    <row r="1483" spans="1:13">
      <c r="A1483" s="36">
        <v>201710</v>
      </c>
      <c r="B1483" s="37" t="s">
        <v>51</v>
      </c>
      <c r="C1483" s="37" t="s">
        <v>186</v>
      </c>
      <c r="D1483" s="37" t="s">
        <v>194</v>
      </c>
      <c r="F1483" s="37">
        <v>0</v>
      </c>
      <c r="H1483" s="60">
        <f t="shared" si="117"/>
        <v>0</v>
      </c>
      <c r="I1483" s="60">
        <f t="shared" si="118"/>
        <v>0</v>
      </c>
      <c r="J1483" s="60">
        <f t="shared" si="119"/>
        <v>0</v>
      </c>
      <c r="K1483" s="1" t="str">
        <f t="shared" si="120"/>
        <v>COM</v>
      </c>
      <c r="L1483" s="2" t="str">
        <f t="shared" si="116"/>
        <v>CUSTOMER C</v>
      </c>
      <c r="M1483" s="40" t="str">
        <f>INDEX(CODE!A:B,MATCH(L1483,CODE!A:A,0),2)</f>
        <v>NOT USED</v>
      </c>
    </row>
    <row r="1484" spans="1:13">
      <c r="A1484" s="36">
        <v>201710</v>
      </c>
      <c r="B1484" s="37" t="s">
        <v>51</v>
      </c>
      <c r="C1484" s="37" t="s">
        <v>195</v>
      </c>
      <c r="D1484" s="37" t="s">
        <v>36</v>
      </c>
      <c r="E1484" s="37">
        <v>244668.51</v>
      </c>
      <c r="F1484" s="37">
        <v>1483</v>
      </c>
      <c r="G1484" s="37">
        <v>2464186</v>
      </c>
      <c r="H1484" s="60">
        <f t="shared" si="117"/>
        <v>244668.51</v>
      </c>
      <c r="I1484" s="60">
        <f t="shared" si="118"/>
        <v>1483</v>
      </c>
      <c r="J1484" s="60">
        <f t="shared" si="119"/>
        <v>2464186</v>
      </c>
      <c r="K1484" s="1" t="str">
        <f t="shared" si="120"/>
        <v>COM</v>
      </c>
      <c r="L1484" s="2" t="str">
        <f t="shared" si="116"/>
        <v>02GNSB0024</v>
      </c>
      <c r="M1484" s="40" t="str">
        <f>INDEX(CODE!A:B,MATCH(L1484,CODE!A:A,0),2)</f>
        <v>Separate - Small GS</v>
      </c>
    </row>
    <row r="1485" spans="1:13">
      <c r="A1485" s="36">
        <v>201710</v>
      </c>
      <c r="B1485" s="37" t="s">
        <v>51</v>
      </c>
      <c r="C1485" s="37" t="s">
        <v>195</v>
      </c>
      <c r="D1485" s="37" t="s">
        <v>37</v>
      </c>
      <c r="E1485" s="37">
        <v>1716.63</v>
      </c>
      <c r="F1485" s="37">
        <v>6</v>
      </c>
      <c r="G1485" s="37">
        <v>12857</v>
      </c>
      <c r="H1485" s="60">
        <f t="shared" si="117"/>
        <v>1716.63</v>
      </c>
      <c r="I1485" s="60">
        <f t="shared" si="118"/>
        <v>6</v>
      </c>
      <c r="J1485" s="60">
        <f t="shared" si="119"/>
        <v>12857</v>
      </c>
      <c r="K1485" s="1" t="str">
        <f t="shared" si="120"/>
        <v>COM</v>
      </c>
      <c r="L1485" s="2" t="str">
        <f t="shared" si="116"/>
        <v>02GNSB024F</v>
      </c>
      <c r="M1485" s="40" t="str">
        <f>INDEX(CODE!A:B,MATCH(L1485,CODE!A:A,0),2)</f>
        <v>Separate - Small GS</v>
      </c>
    </row>
    <row r="1486" spans="1:13">
      <c r="A1486" s="36">
        <v>201710</v>
      </c>
      <c r="B1486" s="37" t="s">
        <v>51</v>
      </c>
      <c r="C1486" s="37" t="s">
        <v>195</v>
      </c>
      <c r="D1486" s="37" t="s">
        <v>38</v>
      </c>
      <c r="E1486" s="37">
        <v>1609.84</v>
      </c>
      <c r="F1486" s="37">
        <v>77</v>
      </c>
      <c r="G1486" s="37">
        <v>15494</v>
      </c>
      <c r="H1486" s="60">
        <f t="shared" si="117"/>
        <v>1609.84</v>
      </c>
      <c r="I1486" s="60">
        <f t="shared" si="118"/>
        <v>77</v>
      </c>
      <c r="J1486" s="60">
        <f t="shared" si="119"/>
        <v>15494</v>
      </c>
      <c r="K1486" s="1" t="str">
        <f t="shared" si="120"/>
        <v>COM</v>
      </c>
      <c r="L1486" s="2" t="str">
        <f t="shared" si="116"/>
        <v>02GNSB24FP</v>
      </c>
      <c r="M1486" s="40" t="str">
        <f>INDEX(CODE!A:B,MATCH(L1486,CODE!A:A,0),2)</f>
        <v>Separate - Small GS</v>
      </c>
    </row>
    <row r="1487" spans="1:13">
      <c r="A1487" s="36">
        <v>201710</v>
      </c>
      <c r="B1487" s="37" t="s">
        <v>51</v>
      </c>
      <c r="C1487" s="37" t="s">
        <v>195</v>
      </c>
      <c r="D1487" s="37" t="s">
        <v>52</v>
      </c>
      <c r="E1487" s="37">
        <v>3535042.91</v>
      </c>
      <c r="F1487" s="37">
        <v>14026</v>
      </c>
      <c r="G1487" s="37">
        <v>36227741</v>
      </c>
      <c r="H1487" s="60">
        <f t="shared" si="117"/>
        <v>3535042.91</v>
      </c>
      <c r="I1487" s="60">
        <f t="shared" si="118"/>
        <v>14026</v>
      </c>
      <c r="J1487" s="60">
        <f t="shared" si="119"/>
        <v>36227741</v>
      </c>
      <c r="K1487" s="1" t="str">
        <f t="shared" si="120"/>
        <v>COM</v>
      </c>
      <c r="L1487" s="2" t="str">
        <f t="shared" si="116"/>
        <v>02GNSV0024</v>
      </c>
      <c r="M1487" s="40" t="str">
        <f>INDEX(CODE!A:B,MATCH(L1487,CODE!A:A,0),2)</f>
        <v>Separate - Small GS</v>
      </c>
    </row>
    <row r="1488" spans="1:13">
      <c r="A1488" s="36">
        <v>201710</v>
      </c>
      <c r="B1488" s="37" t="s">
        <v>51</v>
      </c>
      <c r="C1488" s="37" t="s">
        <v>195</v>
      </c>
      <c r="D1488" s="37" t="s">
        <v>53</v>
      </c>
      <c r="E1488" s="37">
        <v>12853.04</v>
      </c>
      <c r="F1488" s="37">
        <v>107</v>
      </c>
      <c r="G1488" s="37">
        <v>89292</v>
      </c>
      <c r="H1488" s="60">
        <f t="shared" si="117"/>
        <v>12853.04</v>
      </c>
      <c r="I1488" s="60">
        <f t="shared" si="118"/>
        <v>107</v>
      </c>
      <c r="J1488" s="60">
        <f t="shared" si="119"/>
        <v>89292</v>
      </c>
      <c r="K1488" s="1" t="str">
        <f t="shared" si="120"/>
        <v>COM</v>
      </c>
      <c r="L1488" s="2" t="str">
        <f t="shared" si="116"/>
        <v>02GNSV024F</v>
      </c>
      <c r="M1488" s="40" t="str">
        <f>INDEX(CODE!A:B,MATCH(L1488,CODE!A:A,0),2)</f>
        <v>Separate - Small GS</v>
      </c>
    </row>
    <row r="1489" spans="1:13">
      <c r="A1489" s="36">
        <v>201710</v>
      </c>
      <c r="B1489" s="37" t="s">
        <v>51</v>
      </c>
      <c r="C1489" s="37" t="s">
        <v>195</v>
      </c>
      <c r="D1489" s="37" t="s">
        <v>39</v>
      </c>
      <c r="E1489" s="37">
        <v>511980.25</v>
      </c>
      <c r="F1489" s="37">
        <v>104</v>
      </c>
      <c r="G1489" s="37">
        <v>6100683</v>
      </c>
      <c r="H1489" s="60">
        <f t="shared" si="117"/>
        <v>511980.25</v>
      </c>
      <c r="I1489" s="60">
        <f t="shared" si="118"/>
        <v>104</v>
      </c>
      <c r="J1489" s="60">
        <f t="shared" si="119"/>
        <v>6100683</v>
      </c>
      <c r="K1489" s="1" t="str">
        <f t="shared" si="120"/>
        <v>COM</v>
      </c>
      <c r="L1489" s="2" t="str">
        <f t="shared" si="116"/>
        <v>02LGSB0036</v>
      </c>
      <c r="M1489" s="40" t="str">
        <f>INDEX(CODE!A:B,MATCH(L1489,CODE!A:A,0),2)</f>
        <v>Separate - Large GS</v>
      </c>
    </row>
    <row r="1490" spans="1:13">
      <c r="A1490" s="36">
        <v>201710</v>
      </c>
      <c r="B1490" s="37" t="s">
        <v>51</v>
      </c>
      <c r="C1490" s="37" t="s">
        <v>195</v>
      </c>
      <c r="D1490" s="37" t="s">
        <v>54</v>
      </c>
      <c r="E1490" s="37">
        <v>5533984.1299999999</v>
      </c>
      <c r="F1490" s="37">
        <v>871</v>
      </c>
      <c r="G1490" s="37">
        <v>67237407</v>
      </c>
      <c r="H1490" s="60">
        <f t="shared" si="117"/>
        <v>5533984.1299999999</v>
      </c>
      <c r="I1490" s="60">
        <f t="shared" si="118"/>
        <v>871</v>
      </c>
      <c r="J1490" s="60">
        <f t="shared" si="119"/>
        <v>67237407</v>
      </c>
      <c r="K1490" s="1" t="str">
        <f t="shared" si="120"/>
        <v>COM</v>
      </c>
      <c r="L1490" s="2" t="str">
        <f t="shared" si="116"/>
        <v>02LGSV0036</v>
      </c>
      <c r="M1490" s="40" t="str">
        <f>INDEX(CODE!A:B,MATCH(L1490,CODE!A:A,0),2)</f>
        <v>Separate - Large GS</v>
      </c>
    </row>
    <row r="1491" spans="1:13">
      <c r="A1491" s="36">
        <v>201710</v>
      </c>
      <c r="B1491" s="37" t="s">
        <v>51</v>
      </c>
      <c r="C1491" s="37" t="s">
        <v>195</v>
      </c>
      <c r="D1491" s="37" t="s">
        <v>55</v>
      </c>
      <c r="E1491" s="37">
        <v>1316498.58</v>
      </c>
      <c r="F1491" s="37">
        <v>38</v>
      </c>
      <c r="G1491" s="37">
        <v>17605102</v>
      </c>
      <c r="H1491" s="60">
        <f t="shared" si="117"/>
        <v>1316498.58</v>
      </c>
      <c r="I1491" s="60">
        <f t="shared" si="118"/>
        <v>38</v>
      </c>
      <c r="J1491" s="60">
        <f t="shared" si="119"/>
        <v>17605102</v>
      </c>
      <c r="K1491" s="1" t="str">
        <f t="shared" si="120"/>
        <v>COM</v>
      </c>
      <c r="L1491" s="2" t="str">
        <f t="shared" si="116"/>
        <v>02LGSV048T</v>
      </c>
      <c r="M1491" s="40" t="str">
        <f>INDEX(CODE!A:B,MATCH(L1491,CODE!A:A,0),2)</f>
        <v>NOT USED</v>
      </c>
    </row>
    <row r="1492" spans="1:13">
      <c r="A1492" s="36">
        <v>201710</v>
      </c>
      <c r="B1492" s="37" t="s">
        <v>51</v>
      </c>
      <c r="C1492" s="37" t="s">
        <v>195</v>
      </c>
      <c r="D1492" s="37" t="s">
        <v>79</v>
      </c>
      <c r="E1492" s="37">
        <v>4000.01</v>
      </c>
      <c r="G1492" s="37">
        <v>0</v>
      </c>
      <c r="H1492" s="60">
        <f t="shared" si="117"/>
        <v>4000.01</v>
      </c>
      <c r="I1492" s="60">
        <f t="shared" si="118"/>
        <v>0</v>
      </c>
      <c r="J1492" s="60">
        <f t="shared" si="119"/>
        <v>0</v>
      </c>
      <c r="K1492" s="1" t="str">
        <f t="shared" si="120"/>
        <v>COM</v>
      </c>
      <c r="L1492" s="2" t="str">
        <f t="shared" si="116"/>
        <v>02LNX00102</v>
      </c>
      <c r="M1492" s="40" t="str">
        <f>INDEX(CODE!A:B,MATCH(L1492,CODE!A:A,0),2)</f>
        <v>NOT USED</v>
      </c>
    </row>
    <row r="1493" spans="1:13">
      <c r="A1493" s="36">
        <v>201710</v>
      </c>
      <c r="B1493" s="37" t="s">
        <v>51</v>
      </c>
      <c r="C1493" s="37" t="s">
        <v>195</v>
      </c>
      <c r="D1493" s="37" t="s">
        <v>81</v>
      </c>
      <c r="E1493" s="37">
        <v>143.63999999999999</v>
      </c>
      <c r="G1493" s="37">
        <v>0</v>
      </c>
      <c r="H1493" s="60">
        <f t="shared" si="117"/>
        <v>143.63999999999999</v>
      </c>
      <c r="I1493" s="60">
        <f t="shared" si="118"/>
        <v>0</v>
      </c>
      <c r="J1493" s="60">
        <f t="shared" si="119"/>
        <v>0</v>
      </c>
      <c r="K1493" s="1" t="str">
        <f t="shared" si="120"/>
        <v>COM</v>
      </c>
      <c r="L1493" s="2" t="str">
        <f t="shared" si="116"/>
        <v>02LNX00105</v>
      </c>
      <c r="M1493" s="40" t="str">
        <f>INDEX(CODE!A:B,MATCH(L1493,CODE!A:A,0),2)</f>
        <v>NOT USED</v>
      </c>
    </row>
    <row r="1494" spans="1:13">
      <c r="A1494" s="36">
        <v>201710</v>
      </c>
      <c r="B1494" s="37" t="s">
        <v>51</v>
      </c>
      <c r="C1494" s="37" t="s">
        <v>195</v>
      </c>
      <c r="D1494" s="37" t="s">
        <v>82</v>
      </c>
      <c r="E1494" s="37">
        <v>18049.57</v>
      </c>
      <c r="G1494" s="37">
        <v>0</v>
      </c>
      <c r="H1494" s="60">
        <f t="shared" si="117"/>
        <v>18049.57</v>
      </c>
      <c r="I1494" s="60">
        <f t="shared" si="118"/>
        <v>0</v>
      </c>
      <c r="J1494" s="60">
        <f t="shared" si="119"/>
        <v>0</v>
      </c>
      <c r="K1494" s="1" t="str">
        <f t="shared" si="120"/>
        <v>COM</v>
      </c>
      <c r="L1494" s="2" t="str">
        <f t="shared" si="116"/>
        <v>02LNX00109</v>
      </c>
      <c r="M1494" s="40" t="str">
        <f>INDEX(CODE!A:B,MATCH(L1494,CODE!A:A,0),2)</f>
        <v>NOT USED</v>
      </c>
    </row>
    <row r="1495" spans="1:13">
      <c r="A1495" s="36">
        <v>201710</v>
      </c>
      <c r="B1495" s="37" t="s">
        <v>51</v>
      </c>
      <c r="C1495" s="37" t="s">
        <v>195</v>
      </c>
      <c r="D1495" s="37" t="s">
        <v>84</v>
      </c>
      <c r="E1495" s="37">
        <v>55.73</v>
      </c>
      <c r="G1495" s="37">
        <v>0</v>
      </c>
      <c r="H1495" s="60">
        <f t="shared" si="117"/>
        <v>55.73</v>
      </c>
      <c r="I1495" s="60">
        <f t="shared" si="118"/>
        <v>0</v>
      </c>
      <c r="J1495" s="60">
        <f t="shared" si="119"/>
        <v>0</v>
      </c>
      <c r="K1495" s="1" t="str">
        <f t="shared" si="120"/>
        <v>COM</v>
      </c>
      <c r="L1495" s="2" t="str">
        <f t="shared" si="116"/>
        <v>02LNX00112</v>
      </c>
      <c r="M1495" s="40" t="str">
        <f>INDEX(CODE!A:B,MATCH(L1495,CODE!A:A,0),2)</f>
        <v>NOT USED</v>
      </c>
    </row>
    <row r="1496" spans="1:13">
      <c r="A1496" s="36">
        <v>201710</v>
      </c>
      <c r="B1496" s="37" t="s">
        <v>51</v>
      </c>
      <c r="C1496" s="37" t="s">
        <v>195</v>
      </c>
      <c r="D1496" s="37" t="s">
        <v>85</v>
      </c>
      <c r="E1496" s="37">
        <v>238.72</v>
      </c>
      <c r="G1496" s="37">
        <v>0</v>
      </c>
      <c r="H1496" s="60">
        <f t="shared" si="117"/>
        <v>238.72</v>
      </c>
      <c r="I1496" s="60">
        <f t="shared" si="118"/>
        <v>0</v>
      </c>
      <c r="J1496" s="60">
        <f t="shared" si="119"/>
        <v>0</v>
      </c>
      <c r="K1496" s="1" t="str">
        <f t="shared" si="120"/>
        <v>COM</v>
      </c>
      <c r="L1496" s="2" t="str">
        <f t="shared" si="116"/>
        <v>02LNX00300</v>
      </c>
      <c r="M1496" s="40" t="str">
        <f>INDEX(CODE!A:B,MATCH(L1496,CODE!A:A,0),2)</f>
        <v>NOT USED</v>
      </c>
    </row>
    <row r="1497" spans="1:13">
      <c r="A1497" s="36">
        <v>201710</v>
      </c>
      <c r="B1497" s="37" t="s">
        <v>51</v>
      </c>
      <c r="C1497" s="37" t="s">
        <v>195</v>
      </c>
      <c r="D1497" s="37" t="s">
        <v>87</v>
      </c>
      <c r="E1497" s="37">
        <v>3105.21</v>
      </c>
      <c r="G1497" s="37">
        <v>0</v>
      </c>
      <c r="H1497" s="60">
        <f t="shared" si="117"/>
        <v>3105.21</v>
      </c>
      <c r="I1497" s="60">
        <f t="shared" si="118"/>
        <v>0</v>
      </c>
      <c r="J1497" s="60">
        <f t="shared" si="119"/>
        <v>0</v>
      </c>
      <c r="K1497" s="1" t="str">
        <f t="shared" si="120"/>
        <v>COM</v>
      </c>
      <c r="L1497" s="2" t="str">
        <f t="shared" si="116"/>
        <v>02LNX00311</v>
      </c>
      <c r="M1497" s="40" t="str">
        <f>INDEX(CODE!A:B,MATCH(L1497,CODE!A:A,0),2)</f>
        <v>NOT USED</v>
      </c>
    </row>
    <row r="1498" spans="1:13">
      <c r="A1498" s="36">
        <v>201710</v>
      </c>
      <c r="B1498" s="37" t="s">
        <v>51</v>
      </c>
      <c r="C1498" s="37" t="s">
        <v>195</v>
      </c>
      <c r="D1498" s="37" t="s">
        <v>40</v>
      </c>
      <c r="E1498" s="37">
        <v>23974.82</v>
      </c>
      <c r="F1498" s="37">
        <v>80</v>
      </c>
      <c r="G1498" s="37">
        <v>242461</v>
      </c>
      <c r="H1498" s="60">
        <f t="shared" si="117"/>
        <v>23974.82</v>
      </c>
      <c r="I1498" s="60">
        <f t="shared" si="118"/>
        <v>80</v>
      </c>
      <c r="J1498" s="60">
        <f t="shared" si="119"/>
        <v>242461</v>
      </c>
      <c r="K1498" s="1" t="str">
        <f t="shared" si="120"/>
        <v>COM</v>
      </c>
      <c r="L1498" s="2" t="str">
        <f t="shared" si="116"/>
        <v>02NMT24135</v>
      </c>
      <c r="M1498" s="40" t="str">
        <f>INDEX(CODE!A:B,MATCH(L1498,CODE!A:A,0),2)</f>
        <v>Separate - Small GS</v>
      </c>
    </row>
    <row r="1499" spans="1:13">
      <c r="A1499" s="36">
        <v>201710</v>
      </c>
      <c r="B1499" s="37" t="s">
        <v>51</v>
      </c>
      <c r="C1499" s="37" t="s">
        <v>195</v>
      </c>
      <c r="D1499" s="37" t="s">
        <v>41</v>
      </c>
      <c r="E1499" s="37">
        <v>85406.66</v>
      </c>
      <c r="F1499" s="37">
        <v>13</v>
      </c>
      <c r="G1499" s="37">
        <v>976679</v>
      </c>
      <c r="H1499" s="60">
        <f t="shared" si="117"/>
        <v>85406.66</v>
      </c>
      <c r="I1499" s="60">
        <f t="shared" si="118"/>
        <v>13</v>
      </c>
      <c r="J1499" s="60">
        <f t="shared" si="119"/>
        <v>976679</v>
      </c>
      <c r="K1499" s="1" t="str">
        <f t="shared" si="120"/>
        <v>COM</v>
      </c>
      <c r="L1499" s="2" t="str">
        <f t="shared" si="116"/>
        <v>02NMT36135</v>
      </c>
      <c r="M1499" s="40" t="str">
        <f>INDEX(CODE!A:B,MATCH(L1499,CODE!A:A,0),2)</f>
        <v>Separate - Large GS</v>
      </c>
    </row>
    <row r="1500" spans="1:13">
      <c r="A1500" s="36">
        <v>201710</v>
      </c>
      <c r="B1500" s="37" t="s">
        <v>51</v>
      </c>
      <c r="C1500" s="37" t="s">
        <v>195</v>
      </c>
      <c r="D1500" s="37" t="s">
        <v>42</v>
      </c>
      <c r="E1500" s="37">
        <v>69228.52</v>
      </c>
      <c r="F1500" s="37">
        <v>2</v>
      </c>
      <c r="G1500" s="37">
        <v>897600</v>
      </c>
      <c r="H1500" s="60">
        <f t="shared" si="117"/>
        <v>69228.52</v>
      </c>
      <c r="I1500" s="60">
        <f t="shared" si="118"/>
        <v>2</v>
      </c>
      <c r="J1500" s="60">
        <f t="shared" si="119"/>
        <v>897600</v>
      </c>
      <c r="K1500" s="1" t="str">
        <f t="shared" si="120"/>
        <v>COM</v>
      </c>
      <c r="L1500" s="2" t="str">
        <f t="shared" si="116"/>
        <v>02NMT48135</v>
      </c>
      <c r="M1500" s="40" t="str">
        <f>INDEX(CODE!A:B,MATCH(L1500,CODE!A:A,0),2)</f>
        <v>NOT USED</v>
      </c>
    </row>
    <row r="1501" spans="1:13">
      <c r="A1501" s="36">
        <v>201710</v>
      </c>
      <c r="B1501" s="37" t="s">
        <v>51</v>
      </c>
      <c r="C1501" s="37" t="s">
        <v>195</v>
      </c>
      <c r="D1501" s="37" t="s">
        <v>56</v>
      </c>
      <c r="E1501" s="37">
        <v>18098.66</v>
      </c>
      <c r="F1501" s="37">
        <v>772</v>
      </c>
      <c r="G1501" s="37">
        <v>123262</v>
      </c>
      <c r="H1501" s="60">
        <f t="shared" si="117"/>
        <v>18098.66</v>
      </c>
      <c r="I1501" s="60">
        <f t="shared" si="118"/>
        <v>772</v>
      </c>
      <c r="J1501" s="60">
        <f t="shared" si="119"/>
        <v>123262</v>
      </c>
      <c r="K1501" s="1" t="str">
        <f t="shared" si="120"/>
        <v>COM</v>
      </c>
      <c r="L1501" s="2" t="str">
        <f t="shared" si="116"/>
        <v>02OALT015N</v>
      </c>
      <c r="M1501" s="40" t="str">
        <f>INDEX(CODE!A:B,MATCH(L1501,CODE!A:A,0),2)</f>
        <v>NOT USED</v>
      </c>
    </row>
    <row r="1502" spans="1:13">
      <c r="A1502" s="36">
        <v>201710</v>
      </c>
      <c r="B1502" s="37" t="s">
        <v>51</v>
      </c>
      <c r="C1502" s="37" t="s">
        <v>195</v>
      </c>
      <c r="D1502" s="37" t="s">
        <v>43</v>
      </c>
      <c r="E1502" s="37">
        <v>6817.49</v>
      </c>
      <c r="F1502" s="37">
        <v>466</v>
      </c>
      <c r="G1502" s="37">
        <v>42336</v>
      </c>
      <c r="H1502" s="60">
        <f t="shared" si="117"/>
        <v>6817.49</v>
      </c>
      <c r="I1502" s="60">
        <f t="shared" si="118"/>
        <v>466</v>
      </c>
      <c r="J1502" s="60">
        <f t="shared" si="119"/>
        <v>42336</v>
      </c>
      <c r="K1502" s="1" t="str">
        <f t="shared" si="120"/>
        <v>COM</v>
      </c>
      <c r="L1502" s="2" t="str">
        <f t="shared" si="116"/>
        <v>02OALTB15N</v>
      </c>
      <c r="M1502" s="40" t="str">
        <f>INDEX(CODE!A:B,MATCH(L1502,CODE!A:A,0),2)</f>
        <v>NOT USED</v>
      </c>
    </row>
    <row r="1503" spans="1:13">
      <c r="A1503" s="36">
        <v>201710</v>
      </c>
      <c r="B1503" s="37" t="s">
        <v>51</v>
      </c>
      <c r="C1503" s="37" t="s">
        <v>195</v>
      </c>
      <c r="D1503" s="37" t="s">
        <v>57</v>
      </c>
      <c r="E1503" s="37">
        <v>2748.83</v>
      </c>
      <c r="F1503" s="37">
        <v>28</v>
      </c>
      <c r="G1503" s="37">
        <v>29189</v>
      </c>
      <c r="H1503" s="60">
        <f t="shared" si="117"/>
        <v>2748.83</v>
      </c>
      <c r="I1503" s="60">
        <f t="shared" si="118"/>
        <v>28</v>
      </c>
      <c r="J1503" s="60">
        <f t="shared" si="119"/>
        <v>29189</v>
      </c>
      <c r="K1503" s="1" t="str">
        <f t="shared" si="120"/>
        <v>COM</v>
      </c>
      <c r="L1503" s="2" t="str">
        <f t="shared" si="116"/>
        <v>02RCFL0054</v>
      </c>
      <c r="M1503" s="40" t="str">
        <f>INDEX(CODE!A:B,MATCH(L1503,CODE!A:A,0),2)</f>
        <v>NOT USED</v>
      </c>
    </row>
    <row r="1504" spans="1:13">
      <c r="A1504" s="36">
        <v>201710</v>
      </c>
      <c r="B1504" s="37" t="s">
        <v>51</v>
      </c>
      <c r="C1504" s="37" t="s">
        <v>195</v>
      </c>
      <c r="D1504" s="37" t="s">
        <v>211</v>
      </c>
      <c r="E1504" s="37">
        <v>-0.72</v>
      </c>
      <c r="G1504" s="37">
        <v>0</v>
      </c>
      <c r="H1504" s="60">
        <f t="shared" si="117"/>
        <v>-0.72</v>
      </c>
      <c r="I1504" s="60">
        <f t="shared" si="118"/>
        <v>0</v>
      </c>
      <c r="J1504" s="60">
        <f t="shared" si="119"/>
        <v>0</v>
      </c>
      <c r="K1504" s="1" t="str">
        <f t="shared" si="120"/>
        <v>COM</v>
      </c>
      <c r="L1504" s="2" t="str">
        <f t="shared" si="116"/>
        <v>02RFNDCENT</v>
      </c>
      <c r="M1504" s="40" t="str">
        <f>INDEX(CODE!A:B,MATCH(L1504,CODE!A:A,0),2)</f>
        <v>NOT USED</v>
      </c>
    </row>
    <row r="1505" spans="1:13">
      <c r="A1505" s="36">
        <v>201710</v>
      </c>
      <c r="B1505" s="37" t="s">
        <v>51</v>
      </c>
      <c r="C1505" s="37" t="s">
        <v>195</v>
      </c>
      <c r="D1505" s="37" t="s">
        <v>89</v>
      </c>
      <c r="E1505" s="37">
        <v>216778.05</v>
      </c>
      <c r="F1505" s="37">
        <v>0</v>
      </c>
      <c r="G1505" s="37">
        <v>0</v>
      </c>
      <c r="H1505" s="60">
        <f t="shared" si="117"/>
        <v>216778.05</v>
      </c>
      <c r="I1505" s="60">
        <f t="shared" si="118"/>
        <v>0</v>
      </c>
      <c r="J1505" s="60">
        <f t="shared" si="119"/>
        <v>0</v>
      </c>
      <c r="K1505" s="1" t="str">
        <f t="shared" si="120"/>
        <v>COM</v>
      </c>
      <c r="L1505" s="2" t="str">
        <f t="shared" si="116"/>
        <v>301270-DSM</v>
      </c>
      <c r="M1505" s="40" t="str">
        <f>INDEX(CODE!A:B,MATCH(L1505,CODE!A:A,0),2)</f>
        <v>NOT USED</v>
      </c>
    </row>
    <row r="1506" spans="1:13">
      <c r="A1506" s="36">
        <v>201710</v>
      </c>
      <c r="B1506" s="37" t="s">
        <v>51</v>
      </c>
      <c r="C1506" s="37" t="s">
        <v>195</v>
      </c>
      <c r="D1506" s="37" t="s">
        <v>44</v>
      </c>
      <c r="E1506" s="37">
        <v>1041.3399999999999</v>
      </c>
      <c r="F1506" s="37">
        <v>1</v>
      </c>
      <c r="G1506" s="37">
        <v>0</v>
      </c>
      <c r="H1506" s="60">
        <f t="shared" si="117"/>
        <v>1041.3399999999999</v>
      </c>
      <c r="I1506" s="60">
        <f t="shared" si="118"/>
        <v>1</v>
      </c>
      <c r="J1506" s="60">
        <f t="shared" si="119"/>
        <v>0</v>
      </c>
      <c r="K1506" s="1" t="str">
        <f t="shared" si="120"/>
        <v>COM</v>
      </c>
      <c r="L1506" s="2" t="str">
        <f t="shared" si="116"/>
        <v>301280-BLU</v>
      </c>
      <c r="M1506" s="40" t="str">
        <f>INDEX(CODE!A:B,MATCH(L1506,CODE!A:A,0),2)</f>
        <v>NOT USED</v>
      </c>
    </row>
    <row r="1507" spans="1:13">
      <c r="A1507" s="36">
        <v>201710</v>
      </c>
      <c r="B1507" s="37" t="s">
        <v>51</v>
      </c>
      <c r="C1507" s="37" t="s">
        <v>195</v>
      </c>
      <c r="D1507" s="37" t="s">
        <v>90</v>
      </c>
      <c r="F1507" s="37">
        <v>0</v>
      </c>
      <c r="H1507" s="60">
        <f t="shared" si="117"/>
        <v>0</v>
      </c>
      <c r="I1507" s="60">
        <f t="shared" si="118"/>
        <v>0</v>
      </c>
      <c r="J1507" s="60">
        <f t="shared" si="119"/>
        <v>0</v>
      </c>
      <c r="K1507" s="1" t="str">
        <f t="shared" si="120"/>
        <v>COM</v>
      </c>
      <c r="L1507" s="2" t="str">
        <f t="shared" si="116"/>
        <v>CUSTOMER C</v>
      </c>
      <c r="M1507" s="40" t="str">
        <f>INDEX(CODE!A:B,MATCH(L1507,CODE!A:A,0),2)</f>
        <v>NOT USED</v>
      </c>
    </row>
    <row r="1508" spans="1:13">
      <c r="A1508" s="36">
        <v>201710</v>
      </c>
      <c r="B1508" s="37" t="s">
        <v>51</v>
      </c>
      <c r="C1508" s="37" t="s">
        <v>195</v>
      </c>
      <c r="D1508" s="37" t="s">
        <v>92</v>
      </c>
      <c r="E1508" s="37">
        <v>-272531.67</v>
      </c>
      <c r="F1508" s="37">
        <v>0</v>
      </c>
      <c r="G1508" s="37">
        <v>0</v>
      </c>
      <c r="H1508" s="60">
        <f t="shared" si="117"/>
        <v>-272531.67</v>
      </c>
      <c r="I1508" s="60">
        <f t="shared" si="118"/>
        <v>0</v>
      </c>
      <c r="J1508" s="60">
        <f t="shared" si="119"/>
        <v>0</v>
      </c>
      <c r="K1508" s="1" t="str">
        <f t="shared" si="120"/>
        <v>COM</v>
      </c>
      <c r="L1508" s="2" t="str">
        <f t="shared" si="116"/>
        <v>REVENUE_AC</v>
      </c>
      <c r="M1508" s="40" t="str">
        <f>INDEX(CODE!A:B,MATCH(L1508,CODE!A:A,0),2)</f>
        <v>NOT USED</v>
      </c>
    </row>
    <row r="1509" spans="1:13">
      <c r="A1509" s="36">
        <v>201710</v>
      </c>
      <c r="B1509" s="37" t="s">
        <v>51</v>
      </c>
      <c r="C1509" s="37" t="s">
        <v>195</v>
      </c>
      <c r="D1509" s="37" t="s">
        <v>104</v>
      </c>
      <c r="E1509" s="37">
        <v>3998.55</v>
      </c>
      <c r="F1509" s="37">
        <v>0</v>
      </c>
      <c r="G1509" s="37">
        <v>0</v>
      </c>
      <c r="H1509" s="60">
        <f t="shared" si="117"/>
        <v>3998.55</v>
      </c>
      <c r="I1509" s="60">
        <f t="shared" si="118"/>
        <v>0</v>
      </c>
      <c r="J1509" s="60">
        <f t="shared" si="119"/>
        <v>0</v>
      </c>
      <c r="K1509" s="1" t="str">
        <f t="shared" si="120"/>
        <v>COM</v>
      </c>
      <c r="L1509" s="2" t="str">
        <f t="shared" si="116"/>
        <v>REVENUE AD</v>
      </c>
      <c r="M1509" s="40" t="str">
        <f>INDEX(CODE!A:B,MATCH(L1509,CODE!A:A,0),2)</f>
        <v>NOT USED</v>
      </c>
    </row>
    <row r="1510" spans="1:13">
      <c r="A1510" s="36">
        <v>201710</v>
      </c>
      <c r="B1510" s="37" t="s">
        <v>51</v>
      </c>
      <c r="C1510" s="37" t="s">
        <v>196</v>
      </c>
      <c r="D1510" s="37" t="s">
        <v>197</v>
      </c>
      <c r="E1510" s="37">
        <v>51000</v>
      </c>
      <c r="F1510" s="37">
        <v>0</v>
      </c>
      <c r="G1510" s="37">
        <v>535000</v>
      </c>
      <c r="H1510" s="60">
        <f t="shared" si="117"/>
        <v>0</v>
      </c>
      <c r="I1510" s="60">
        <f t="shared" si="118"/>
        <v>0</v>
      </c>
      <c r="J1510" s="60">
        <f t="shared" si="119"/>
        <v>0</v>
      </c>
      <c r="K1510" s="1" t="str">
        <f t="shared" si="120"/>
        <v>COM</v>
      </c>
      <c r="L1510" s="2" t="str">
        <f t="shared" si="116"/>
        <v>UNBILLED R</v>
      </c>
      <c r="M1510" s="40" t="str">
        <f>INDEX(CODE!A:B,MATCH(L1510,CODE!A:A,0),2)</f>
        <v>NOT USED</v>
      </c>
    </row>
    <row r="1511" spans="1:13">
      <c r="A1511" s="36">
        <v>201710</v>
      </c>
      <c r="B1511" s="37" t="s">
        <v>58</v>
      </c>
      <c r="C1511" s="37" t="s">
        <v>186</v>
      </c>
      <c r="D1511" s="37" t="s">
        <v>187</v>
      </c>
      <c r="E1511" s="37">
        <v>-1322.02</v>
      </c>
      <c r="F1511" s="37">
        <v>43</v>
      </c>
      <c r="G1511" s="37">
        <v>173995</v>
      </c>
      <c r="H1511" s="60">
        <f t="shared" si="117"/>
        <v>0</v>
      </c>
      <c r="I1511" s="60">
        <f t="shared" si="118"/>
        <v>0</v>
      </c>
      <c r="J1511" s="60">
        <f t="shared" si="119"/>
        <v>0</v>
      </c>
      <c r="K1511" s="1" t="str">
        <f t="shared" si="120"/>
        <v>IND</v>
      </c>
      <c r="L1511" s="2" t="str">
        <f t="shared" si="116"/>
        <v>02GNSB0024</v>
      </c>
      <c r="M1511" s="40" t="str">
        <f>INDEX(CODE!A:B,MATCH(L1511,CODE!A:A,0),2)</f>
        <v>Separate - Small GS</v>
      </c>
    </row>
    <row r="1512" spans="1:13">
      <c r="A1512" s="36">
        <v>201710</v>
      </c>
      <c r="B1512" s="37" t="s">
        <v>58</v>
      </c>
      <c r="C1512" s="37" t="s">
        <v>186</v>
      </c>
      <c r="D1512" s="37" t="s">
        <v>189</v>
      </c>
      <c r="E1512" s="37">
        <v>-0.41</v>
      </c>
      <c r="F1512" s="37">
        <v>1</v>
      </c>
      <c r="G1512" s="37">
        <v>52</v>
      </c>
      <c r="H1512" s="60">
        <f t="shared" si="117"/>
        <v>0</v>
      </c>
      <c r="I1512" s="60">
        <f t="shared" si="118"/>
        <v>0</v>
      </c>
      <c r="J1512" s="60">
        <f t="shared" si="119"/>
        <v>0</v>
      </c>
      <c r="K1512" s="1" t="str">
        <f t="shared" si="120"/>
        <v>IND</v>
      </c>
      <c r="L1512" s="2" t="str">
        <f t="shared" si="116"/>
        <v>02GNSB24FP</v>
      </c>
      <c r="M1512" s="40" t="str">
        <f>INDEX(CODE!A:B,MATCH(L1512,CODE!A:A,0),2)</f>
        <v>Separate - Small GS</v>
      </c>
    </row>
    <row r="1513" spans="1:13">
      <c r="A1513" s="36">
        <v>201710</v>
      </c>
      <c r="B1513" s="37" t="s">
        <v>58</v>
      </c>
      <c r="C1513" s="37" t="s">
        <v>186</v>
      </c>
      <c r="D1513" s="37" t="s">
        <v>190</v>
      </c>
      <c r="E1513" s="37">
        <v>-4149.63</v>
      </c>
      <c r="F1513" s="37">
        <v>9</v>
      </c>
      <c r="G1513" s="37">
        <v>542320</v>
      </c>
      <c r="H1513" s="60">
        <f t="shared" si="117"/>
        <v>0</v>
      </c>
      <c r="I1513" s="60">
        <f t="shared" si="118"/>
        <v>0</v>
      </c>
      <c r="J1513" s="60">
        <f t="shared" si="119"/>
        <v>0</v>
      </c>
      <c r="K1513" s="1" t="str">
        <f t="shared" si="120"/>
        <v>IND</v>
      </c>
      <c r="L1513" s="2" t="str">
        <f t="shared" si="116"/>
        <v>02LGSB0036</v>
      </c>
      <c r="M1513" s="40" t="str">
        <f>INDEX(CODE!A:B,MATCH(L1513,CODE!A:A,0),2)</f>
        <v>Separate - Large GS</v>
      </c>
    </row>
    <row r="1514" spans="1:13">
      <c r="A1514" s="36">
        <v>201710</v>
      </c>
      <c r="B1514" s="37" t="s">
        <v>58</v>
      </c>
      <c r="C1514" s="37" t="s">
        <v>186</v>
      </c>
      <c r="D1514" s="37" t="s">
        <v>192</v>
      </c>
      <c r="E1514" s="37">
        <v>-17.04</v>
      </c>
      <c r="G1514" s="37">
        <v>2228</v>
      </c>
      <c r="H1514" s="60">
        <f t="shared" si="117"/>
        <v>0</v>
      </c>
      <c r="I1514" s="60">
        <f t="shared" si="118"/>
        <v>0</v>
      </c>
      <c r="J1514" s="60">
        <f t="shared" si="119"/>
        <v>0</v>
      </c>
      <c r="K1514" s="1" t="str">
        <f t="shared" si="120"/>
        <v>IND</v>
      </c>
      <c r="L1514" s="2" t="str">
        <f t="shared" si="116"/>
        <v>02OALTB15N</v>
      </c>
      <c r="M1514" s="40" t="str">
        <f>INDEX(CODE!A:B,MATCH(L1514,CODE!A:A,0),2)</f>
        <v>NOT USED</v>
      </c>
    </row>
    <row r="1515" spans="1:13">
      <c r="A1515" s="36">
        <v>201710</v>
      </c>
      <c r="B1515" s="37" t="s">
        <v>58</v>
      </c>
      <c r="C1515" s="37" t="s">
        <v>186</v>
      </c>
      <c r="D1515" s="37" t="s">
        <v>193</v>
      </c>
      <c r="E1515" s="37">
        <v>-83.73</v>
      </c>
      <c r="F1515" s="37">
        <v>0</v>
      </c>
      <c r="G1515" s="37">
        <v>0</v>
      </c>
      <c r="H1515" s="60">
        <f t="shared" si="117"/>
        <v>0</v>
      </c>
      <c r="I1515" s="60">
        <f t="shared" si="118"/>
        <v>0</v>
      </c>
      <c r="J1515" s="60">
        <f t="shared" si="119"/>
        <v>0</v>
      </c>
      <c r="K1515" s="1" t="str">
        <f t="shared" si="120"/>
        <v>IND</v>
      </c>
      <c r="L1515" s="2" t="str">
        <f t="shared" si="116"/>
        <v>BPA BALANC</v>
      </c>
      <c r="M1515" s="40" t="str">
        <f>INDEX(CODE!A:B,MATCH(L1515,CODE!A:A,0),2)</f>
        <v>NOT USED</v>
      </c>
    </row>
    <row r="1516" spans="1:13">
      <c r="A1516" s="36">
        <v>201710</v>
      </c>
      <c r="B1516" s="37" t="s">
        <v>58</v>
      </c>
      <c r="C1516" s="37" t="s">
        <v>186</v>
      </c>
      <c r="D1516" s="37" t="s">
        <v>194</v>
      </c>
      <c r="F1516" s="37">
        <v>0</v>
      </c>
      <c r="H1516" s="60">
        <f t="shared" si="117"/>
        <v>0</v>
      </c>
      <c r="I1516" s="60">
        <f t="shared" si="118"/>
        <v>0</v>
      </c>
      <c r="J1516" s="60">
        <f t="shared" si="119"/>
        <v>0</v>
      </c>
      <c r="K1516" s="1" t="str">
        <f t="shared" si="120"/>
        <v>IND</v>
      </c>
      <c r="L1516" s="2" t="str">
        <f t="shared" si="116"/>
        <v>CUSTOMER C</v>
      </c>
      <c r="M1516" s="40" t="str">
        <f>INDEX(CODE!A:B,MATCH(L1516,CODE!A:A,0),2)</f>
        <v>NOT USED</v>
      </c>
    </row>
    <row r="1517" spans="1:13">
      <c r="A1517" s="36">
        <v>201710</v>
      </c>
      <c r="B1517" s="37" t="s">
        <v>58</v>
      </c>
      <c r="C1517" s="37" t="s">
        <v>195</v>
      </c>
      <c r="D1517" s="37" t="s">
        <v>36</v>
      </c>
      <c r="E1517" s="37">
        <v>16437.03</v>
      </c>
      <c r="F1517" s="37">
        <v>43</v>
      </c>
      <c r="G1517" s="37">
        <v>173995</v>
      </c>
      <c r="H1517" s="60">
        <f t="shared" si="117"/>
        <v>16437.03</v>
      </c>
      <c r="I1517" s="60">
        <f t="shared" si="118"/>
        <v>43</v>
      </c>
      <c r="J1517" s="60">
        <f t="shared" si="119"/>
        <v>173995</v>
      </c>
      <c r="K1517" s="1" t="str">
        <f t="shared" si="120"/>
        <v>IND</v>
      </c>
      <c r="L1517" s="2" t="str">
        <f t="shared" si="116"/>
        <v>02GNSB0024</v>
      </c>
      <c r="M1517" s="40" t="str">
        <f>INDEX(CODE!A:B,MATCH(L1517,CODE!A:A,0),2)</f>
        <v>Separate - Small GS</v>
      </c>
    </row>
    <row r="1518" spans="1:13">
      <c r="A1518" s="36">
        <v>201710</v>
      </c>
      <c r="B1518" s="37" t="s">
        <v>58</v>
      </c>
      <c r="C1518" s="37" t="s">
        <v>195</v>
      </c>
      <c r="D1518" s="37" t="s">
        <v>38</v>
      </c>
      <c r="E1518" s="37">
        <v>6.43</v>
      </c>
      <c r="F1518" s="37">
        <v>1</v>
      </c>
      <c r="G1518" s="37">
        <v>52</v>
      </c>
      <c r="H1518" s="60">
        <f t="shared" si="117"/>
        <v>6.43</v>
      </c>
      <c r="I1518" s="60">
        <f t="shared" si="118"/>
        <v>1</v>
      </c>
      <c r="J1518" s="60">
        <f t="shared" si="119"/>
        <v>52</v>
      </c>
      <c r="K1518" s="1" t="str">
        <f t="shared" si="120"/>
        <v>IND</v>
      </c>
      <c r="L1518" s="2" t="str">
        <f t="shared" si="116"/>
        <v>02GNSB24FP</v>
      </c>
      <c r="M1518" s="40" t="str">
        <f>INDEX(CODE!A:B,MATCH(L1518,CODE!A:A,0),2)</f>
        <v>Separate - Small GS</v>
      </c>
    </row>
    <row r="1519" spans="1:13">
      <c r="A1519" s="36">
        <v>201710</v>
      </c>
      <c r="B1519" s="37" t="s">
        <v>58</v>
      </c>
      <c r="C1519" s="37" t="s">
        <v>195</v>
      </c>
      <c r="D1519" s="37" t="s">
        <v>52</v>
      </c>
      <c r="E1519" s="37">
        <v>118401.51</v>
      </c>
      <c r="F1519" s="37">
        <v>329</v>
      </c>
      <c r="G1519" s="37">
        <v>1205006</v>
      </c>
      <c r="H1519" s="60">
        <f t="shared" si="117"/>
        <v>118401.51</v>
      </c>
      <c r="I1519" s="60">
        <f t="shared" si="118"/>
        <v>329</v>
      </c>
      <c r="J1519" s="60">
        <f t="shared" si="119"/>
        <v>1205006</v>
      </c>
      <c r="K1519" s="1" t="str">
        <f t="shared" si="120"/>
        <v>IND</v>
      </c>
      <c r="L1519" s="2" t="str">
        <f t="shared" si="116"/>
        <v>02GNSV0024</v>
      </c>
      <c r="M1519" s="40" t="str">
        <f>INDEX(CODE!A:B,MATCH(L1519,CODE!A:A,0),2)</f>
        <v>Separate - Small GS</v>
      </c>
    </row>
    <row r="1520" spans="1:13">
      <c r="A1520" s="36">
        <v>201710</v>
      </c>
      <c r="B1520" s="37" t="s">
        <v>58</v>
      </c>
      <c r="C1520" s="37" t="s">
        <v>195</v>
      </c>
      <c r="D1520" s="37" t="s">
        <v>53</v>
      </c>
      <c r="E1520" s="37">
        <v>741.14</v>
      </c>
      <c r="F1520" s="37">
        <v>4</v>
      </c>
      <c r="G1520" s="37">
        <v>2776</v>
      </c>
      <c r="H1520" s="60">
        <f t="shared" si="117"/>
        <v>741.14</v>
      </c>
      <c r="I1520" s="60">
        <f t="shared" si="118"/>
        <v>4</v>
      </c>
      <c r="J1520" s="60">
        <f t="shared" si="119"/>
        <v>2776</v>
      </c>
      <c r="K1520" s="1" t="str">
        <f t="shared" si="120"/>
        <v>IND</v>
      </c>
      <c r="L1520" s="2" t="str">
        <f t="shared" si="116"/>
        <v>02GNSV024F</v>
      </c>
      <c r="M1520" s="40" t="str">
        <f>INDEX(CODE!A:B,MATCH(L1520,CODE!A:A,0),2)</f>
        <v>Separate - Small GS</v>
      </c>
    </row>
    <row r="1521" spans="1:13">
      <c r="A1521" s="36">
        <v>201710</v>
      </c>
      <c r="B1521" s="37" t="s">
        <v>58</v>
      </c>
      <c r="C1521" s="37" t="s">
        <v>195</v>
      </c>
      <c r="D1521" s="37" t="s">
        <v>39</v>
      </c>
      <c r="E1521" s="37">
        <v>46177.51</v>
      </c>
      <c r="F1521" s="37">
        <v>9</v>
      </c>
      <c r="G1521" s="37">
        <v>542320</v>
      </c>
      <c r="H1521" s="60">
        <f t="shared" si="117"/>
        <v>46177.51</v>
      </c>
      <c r="I1521" s="60">
        <f t="shared" si="118"/>
        <v>9</v>
      </c>
      <c r="J1521" s="60">
        <f t="shared" si="119"/>
        <v>542320</v>
      </c>
      <c r="K1521" s="1" t="str">
        <f t="shared" si="120"/>
        <v>IND</v>
      </c>
      <c r="L1521" s="2" t="str">
        <f t="shared" si="116"/>
        <v>02LGSB0036</v>
      </c>
      <c r="M1521" s="40" t="str">
        <f>INDEX(CODE!A:B,MATCH(L1521,CODE!A:A,0),2)</f>
        <v>Separate - Large GS</v>
      </c>
    </row>
    <row r="1522" spans="1:13">
      <c r="A1522" s="36">
        <v>201710</v>
      </c>
      <c r="B1522" s="37" t="s">
        <v>58</v>
      </c>
      <c r="C1522" s="37" t="s">
        <v>195</v>
      </c>
      <c r="D1522" s="37" t="s">
        <v>54</v>
      </c>
      <c r="E1522" s="37">
        <v>742853.85</v>
      </c>
      <c r="F1522" s="37">
        <v>97</v>
      </c>
      <c r="G1522" s="37">
        <v>8755477</v>
      </c>
      <c r="H1522" s="60">
        <f t="shared" si="117"/>
        <v>742853.85</v>
      </c>
      <c r="I1522" s="60">
        <f t="shared" si="118"/>
        <v>97</v>
      </c>
      <c r="J1522" s="60">
        <f t="shared" si="119"/>
        <v>8755477</v>
      </c>
      <c r="K1522" s="1" t="str">
        <f t="shared" si="120"/>
        <v>IND</v>
      </c>
      <c r="L1522" s="2" t="str">
        <f t="shared" si="116"/>
        <v>02LGSV0036</v>
      </c>
      <c r="M1522" s="40" t="str">
        <f>INDEX(CODE!A:B,MATCH(L1522,CODE!A:A,0),2)</f>
        <v>Separate - Large GS</v>
      </c>
    </row>
    <row r="1523" spans="1:13">
      <c r="A1523" s="36">
        <v>201710</v>
      </c>
      <c r="B1523" s="37" t="s">
        <v>58</v>
      </c>
      <c r="C1523" s="37" t="s">
        <v>195</v>
      </c>
      <c r="D1523" s="37" t="s">
        <v>55</v>
      </c>
      <c r="E1523" s="37">
        <v>3660096.09</v>
      </c>
      <c r="F1523" s="37">
        <v>33</v>
      </c>
      <c r="G1523" s="37">
        <v>54975650</v>
      </c>
      <c r="H1523" s="60">
        <f t="shared" si="117"/>
        <v>3660096.09</v>
      </c>
      <c r="I1523" s="60">
        <f t="shared" si="118"/>
        <v>33</v>
      </c>
      <c r="J1523" s="60">
        <f t="shared" si="119"/>
        <v>54975650</v>
      </c>
      <c r="K1523" s="1" t="str">
        <f t="shared" si="120"/>
        <v>IND</v>
      </c>
      <c r="L1523" s="2" t="str">
        <f t="shared" si="116"/>
        <v>02LGSV048T</v>
      </c>
      <c r="M1523" s="40" t="str">
        <f>INDEX(CODE!A:B,MATCH(L1523,CODE!A:A,0),2)</f>
        <v>NOT USED</v>
      </c>
    </row>
    <row r="1524" spans="1:13">
      <c r="A1524" s="36">
        <v>201710</v>
      </c>
      <c r="B1524" s="37" t="s">
        <v>58</v>
      </c>
      <c r="C1524" s="37" t="s">
        <v>195</v>
      </c>
      <c r="D1524" s="37" t="s">
        <v>56</v>
      </c>
      <c r="E1524" s="37">
        <v>1114.3599999999999</v>
      </c>
      <c r="F1524" s="37">
        <v>38</v>
      </c>
      <c r="G1524" s="37">
        <v>8107</v>
      </c>
      <c r="H1524" s="60">
        <f t="shared" si="117"/>
        <v>1114.3599999999999</v>
      </c>
      <c r="I1524" s="60">
        <f t="shared" si="118"/>
        <v>38</v>
      </c>
      <c r="J1524" s="60">
        <f t="shared" si="119"/>
        <v>8107</v>
      </c>
      <c r="K1524" s="1" t="str">
        <f t="shared" si="120"/>
        <v>IND</v>
      </c>
      <c r="L1524" s="2" t="str">
        <f t="shared" si="116"/>
        <v>02OALT015N</v>
      </c>
      <c r="M1524" s="40" t="str">
        <f>INDEX(CODE!A:B,MATCH(L1524,CODE!A:A,0),2)</f>
        <v>NOT USED</v>
      </c>
    </row>
    <row r="1525" spans="1:13">
      <c r="A1525" s="36">
        <v>201710</v>
      </c>
      <c r="B1525" s="37" t="s">
        <v>58</v>
      </c>
      <c r="C1525" s="37" t="s">
        <v>195</v>
      </c>
      <c r="D1525" s="37" t="s">
        <v>43</v>
      </c>
      <c r="E1525" s="37">
        <v>348.32</v>
      </c>
      <c r="F1525" s="37">
        <v>14</v>
      </c>
      <c r="G1525" s="37">
        <v>2228</v>
      </c>
      <c r="H1525" s="60">
        <f t="shared" si="117"/>
        <v>348.32</v>
      </c>
      <c r="I1525" s="60">
        <f t="shared" si="118"/>
        <v>14</v>
      </c>
      <c r="J1525" s="60">
        <f t="shared" si="119"/>
        <v>2228</v>
      </c>
      <c r="K1525" s="1" t="str">
        <f t="shared" si="120"/>
        <v>IND</v>
      </c>
      <c r="L1525" s="2" t="str">
        <f t="shared" si="116"/>
        <v>02OALTB15N</v>
      </c>
      <c r="M1525" s="40" t="str">
        <f>INDEX(CODE!A:B,MATCH(L1525,CODE!A:A,0),2)</f>
        <v>NOT USED</v>
      </c>
    </row>
    <row r="1526" spans="1:13">
      <c r="A1526" s="36">
        <v>201710</v>
      </c>
      <c r="B1526" s="37" t="s">
        <v>58</v>
      </c>
      <c r="C1526" s="37" t="s">
        <v>195</v>
      </c>
      <c r="D1526" s="37" t="s">
        <v>59</v>
      </c>
      <c r="E1526" s="37">
        <v>32642.93</v>
      </c>
      <c r="F1526" s="37">
        <v>1</v>
      </c>
      <c r="G1526" s="37">
        <v>251000</v>
      </c>
      <c r="H1526" s="60">
        <f t="shared" si="117"/>
        <v>32642.93</v>
      </c>
      <c r="I1526" s="60">
        <f t="shared" si="118"/>
        <v>1</v>
      </c>
      <c r="J1526" s="60">
        <f t="shared" si="119"/>
        <v>251000</v>
      </c>
      <c r="K1526" s="1" t="str">
        <f t="shared" si="120"/>
        <v>IND</v>
      </c>
      <c r="L1526" s="2" t="str">
        <f t="shared" si="116"/>
        <v>02PRSV47TM</v>
      </c>
      <c r="M1526" s="40" t="str">
        <f>INDEX(CODE!A:B,MATCH(L1526,CODE!A:A,0),2)</f>
        <v>NOT USED</v>
      </c>
    </row>
    <row r="1527" spans="1:13">
      <c r="A1527" s="36">
        <v>201710</v>
      </c>
      <c r="B1527" s="37" t="s">
        <v>58</v>
      </c>
      <c r="C1527" s="37" t="s">
        <v>195</v>
      </c>
      <c r="D1527" s="37" t="s">
        <v>94</v>
      </c>
      <c r="E1527" s="37">
        <v>38379.64</v>
      </c>
      <c r="F1527" s="37">
        <v>0</v>
      </c>
      <c r="G1527" s="37">
        <v>0</v>
      </c>
      <c r="H1527" s="60">
        <f t="shared" si="117"/>
        <v>38379.64</v>
      </c>
      <c r="I1527" s="60">
        <f t="shared" si="118"/>
        <v>0</v>
      </c>
      <c r="J1527" s="60">
        <f t="shared" si="119"/>
        <v>0</v>
      </c>
      <c r="K1527" s="1" t="str">
        <f t="shared" si="120"/>
        <v>IND</v>
      </c>
      <c r="L1527" s="2" t="str">
        <f t="shared" si="116"/>
        <v>301370-DSM</v>
      </c>
      <c r="M1527" s="40" t="str">
        <f>INDEX(CODE!A:B,MATCH(L1527,CODE!A:A,0),2)</f>
        <v>NOT USED</v>
      </c>
    </row>
    <row r="1528" spans="1:13">
      <c r="A1528" s="36">
        <v>201710</v>
      </c>
      <c r="B1528" s="37" t="s">
        <v>58</v>
      </c>
      <c r="C1528" s="37" t="s">
        <v>195</v>
      </c>
      <c r="D1528" s="37" t="s">
        <v>76</v>
      </c>
      <c r="E1528" s="37">
        <v>3.9</v>
      </c>
      <c r="F1528" s="37">
        <v>2</v>
      </c>
      <c r="G1528" s="37">
        <v>0</v>
      </c>
      <c r="H1528" s="60">
        <f t="shared" si="117"/>
        <v>3.9</v>
      </c>
      <c r="I1528" s="60">
        <f t="shared" si="118"/>
        <v>2</v>
      </c>
      <c r="J1528" s="60">
        <f t="shared" si="119"/>
        <v>0</v>
      </c>
      <c r="K1528" s="1" t="str">
        <f t="shared" si="120"/>
        <v>IND</v>
      </c>
      <c r="L1528" s="2" t="str">
        <f t="shared" si="116"/>
        <v>301380-BLU</v>
      </c>
      <c r="M1528" s="40" t="str">
        <f>INDEX(CODE!A:B,MATCH(L1528,CODE!A:A,0),2)</f>
        <v>NOT USED</v>
      </c>
    </row>
    <row r="1529" spans="1:13">
      <c r="A1529" s="36">
        <v>201710</v>
      </c>
      <c r="B1529" s="37" t="s">
        <v>58</v>
      </c>
      <c r="C1529" s="37" t="s">
        <v>195</v>
      </c>
      <c r="D1529" s="37" t="s">
        <v>90</v>
      </c>
      <c r="F1529" s="37">
        <v>0</v>
      </c>
      <c r="H1529" s="60">
        <f t="shared" si="117"/>
        <v>0</v>
      </c>
      <c r="I1529" s="60">
        <f t="shared" si="118"/>
        <v>0</v>
      </c>
      <c r="J1529" s="60">
        <f t="shared" si="119"/>
        <v>0</v>
      </c>
      <c r="K1529" s="1" t="str">
        <f t="shared" si="120"/>
        <v>IND</v>
      </c>
      <c r="L1529" s="2" t="str">
        <f t="shared" si="116"/>
        <v>CUSTOMER C</v>
      </c>
      <c r="M1529" s="40" t="str">
        <f>INDEX(CODE!A:B,MATCH(L1529,CODE!A:A,0),2)</f>
        <v>NOT USED</v>
      </c>
    </row>
    <row r="1530" spans="1:13">
      <c r="A1530" s="36">
        <v>201710</v>
      </c>
      <c r="B1530" s="37" t="s">
        <v>58</v>
      </c>
      <c r="C1530" s="37" t="s">
        <v>195</v>
      </c>
      <c r="D1530" s="37" t="s">
        <v>92</v>
      </c>
      <c r="E1530" s="37">
        <v>-357650.29</v>
      </c>
      <c r="F1530" s="37">
        <v>0</v>
      </c>
      <c r="G1530" s="37">
        <v>0</v>
      </c>
      <c r="H1530" s="60">
        <f t="shared" si="117"/>
        <v>-357650.29</v>
      </c>
      <c r="I1530" s="60">
        <f t="shared" si="118"/>
        <v>0</v>
      </c>
      <c r="J1530" s="60">
        <f t="shared" si="119"/>
        <v>0</v>
      </c>
      <c r="K1530" s="1" t="str">
        <f t="shared" si="120"/>
        <v>IND</v>
      </c>
      <c r="L1530" s="2" t="str">
        <f t="shared" si="116"/>
        <v>REVENUE_AC</v>
      </c>
      <c r="M1530" s="40" t="str">
        <f>INDEX(CODE!A:B,MATCH(L1530,CODE!A:A,0),2)</f>
        <v>NOT USED</v>
      </c>
    </row>
    <row r="1531" spans="1:13">
      <c r="A1531" s="36">
        <v>201710</v>
      </c>
      <c r="B1531" s="37" t="s">
        <v>58</v>
      </c>
      <c r="C1531" s="37" t="s">
        <v>195</v>
      </c>
      <c r="D1531" s="37" t="s">
        <v>104</v>
      </c>
      <c r="E1531" s="37">
        <v>2119.2199999999998</v>
      </c>
      <c r="F1531" s="37">
        <v>0</v>
      </c>
      <c r="G1531" s="37">
        <v>0</v>
      </c>
      <c r="H1531" s="60">
        <f t="shared" si="117"/>
        <v>2119.2199999999998</v>
      </c>
      <c r="I1531" s="60">
        <f t="shared" si="118"/>
        <v>0</v>
      </c>
      <c r="J1531" s="60">
        <f t="shared" si="119"/>
        <v>0</v>
      </c>
      <c r="K1531" s="1" t="str">
        <f t="shared" si="120"/>
        <v>IND</v>
      </c>
      <c r="L1531" s="2" t="str">
        <f t="shared" si="116"/>
        <v>REVENUE AD</v>
      </c>
      <c r="M1531" s="40" t="str">
        <f>INDEX(CODE!A:B,MATCH(L1531,CODE!A:A,0),2)</f>
        <v>NOT USED</v>
      </c>
    </row>
    <row r="1532" spans="1:13">
      <c r="A1532" s="36">
        <v>201710</v>
      </c>
      <c r="B1532" s="37" t="s">
        <v>58</v>
      </c>
      <c r="C1532" s="37" t="s">
        <v>196</v>
      </c>
      <c r="D1532" s="37" t="s">
        <v>197</v>
      </c>
      <c r="E1532" s="37">
        <v>416000</v>
      </c>
      <c r="F1532" s="37">
        <v>0</v>
      </c>
      <c r="G1532" s="37">
        <v>8978000</v>
      </c>
      <c r="H1532" s="60">
        <f t="shared" si="117"/>
        <v>0</v>
      </c>
      <c r="I1532" s="60">
        <f t="shared" si="118"/>
        <v>0</v>
      </c>
      <c r="J1532" s="60">
        <f t="shared" si="119"/>
        <v>0</v>
      </c>
      <c r="K1532" s="1" t="str">
        <f t="shared" si="120"/>
        <v>IND</v>
      </c>
      <c r="L1532" s="2" t="str">
        <f t="shared" si="116"/>
        <v>UNBILLED R</v>
      </c>
      <c r="M1532" s="40" t="str">
        <f>INDEX(CODE!A:B,MATCH(L1532,CODE!A:A,0),2)</f>
        <v>NOT USED</v>
      </c>
    </row>
    <row r="1533" spans="1:13">
      <c r="A1533" s="36">
        <v>201710</v>
      </c>
      <c r="B1533" s="37" t="s">
        <v>60</v>
      </c>
      <c r="C1533" s="37" t="s">
        <v>186</v>
      </c>
      <c r="D1533" s="37" t="s">
        <v>61</v>
      </c>
      <c r="E1533" s="37">
        <v>-78718.149999999994</v>
      </c>
      <c r="F1533" s="37">
        <v>3056</v>
      </c>
      <c r="G1533" s="37">
        <v>10320366</v>
      </c>
      <c r="H1533" s="60">
        <f t="shared" si="117"/>
        <v>0</v>
      </c>
      <c r="I1533" s="60">
        <f t="shared" si="118"/>
        <v>0</v>
      </c>
      <c r="J1533" s="60">
        <f t="shared" si="119"/>
        <v>0</v>
      </c>
      <c r="K1533" s="1" t="str">
        <f t="shared" si="120"/>
        <v>IRG</v>
      </c>
      <c r="L1533" s="2" t="str">
        <f t="shared" si="116"/>
        <v>02APSV0040</v>
      </c>
      <c r="M1533" s="40" t="str">
        <f>INDEX(CODE!A:B,MATCH(L1533,CODE!A:A,0),2)</f>
        <v>Separate - APS</v>
      </c>
    </row>
    <row r="1534" spans="1:13">
      <c r="A1534" s="36">
        <v>201710</v>
      </c>
      <c r="B1534" s="37" t="s">
        <v>60</v>
      </c>
      <c r="C1534" s="37" t="s">
        <v>186</v>
      </c>
      <c r="D1534" s="37" t="s">
        <v>198</v>
      </c>
      <c r="E1534" s="37">
        <v>13001.52</v>
      </c>
      <c r="G1534" s="37">
        <v>-1735357</v>
      </c>
      <c r="H1534" s="60">
        <f t="shared" si="117"/>
        <v>0</v>
      </c>
      <c r="I1534" s="60">
        <f t="shared" si="118"/>
        <v>0</v>
      </c>
      <c r="J1534" s="60">
        <f t="shared" si="119"/>
        <v>0</v>
      </c>
      <c r="K1534" s="1" t="str">
        <f t="shared" si="120"/>
        <v>IRG</v>
      </c>
      <c r="L1534" s="2" t="str">
        <f t="shared" si="116"/>
        <v>02BPADEBIT</v>
      </c>
      <c r="M1534" s="40" t="str">
        <f>INDEX(CODE!A:B,MATCH(L1534,CODE!A:A,0),2)</f>
        <v>NOT USED</v>
      </c>
    </row>
    <row r="1535" spans="1:13">
      <c r="A1535" s="36">
        <v>201710</v>
      </c>
      <c r="B1535" s="37" t="s">
        <v>60</v>
      </c>
      <c r="C1535" s="37" t="s">
        <v>186</v>
      </c>
      <c r="D1535" s="37" t="s">
        <v>199</v>
      </c>
      <c r="E1535" s="37">
        <v>-94.03</v>
      </c>
      <c r="F1535" s="37">
        <v>9</v>
      </c>
      <c r="G1535" s="37">
        <v>12172</v>
      </c>
      <c r="H1535" s="60">
        <f t="shared" si="117"/>
        <v>0</v>
      </c>
      <c r="I1535" s="60">
        <f t="shared" si="118"/>
        <v>0</v>
      </c>
      <c r="J1535" s="60">
        <f t="shared" si="119"/>
        <v>0</v>
      </c>
      <c r="K1535" s="1" t="str">
        <f t="shared" si="120"/>
        <v>IRG</v>
      </c>
      <c r="L1535" s="2" t="str">
        <f t="shared" si="116"/>
        <v>02NMT40135</v>
      </c>
      <c r="M1535" s="40" t="str">
        <f>INDEX(CODE!A:B,MATCH(L1535,CODE!A:A,0),2)</f>
        <v>Separate - APS</v>
      </c>
    </row>
    <row r="1536" spans="1:13">
      <c r="A1536" s="36">
        <v>201710</v>
      </c>
      <c r="B1536" s="37" t="s">
        <v>60</v>
      </c>
      <c r="C1536" s="37" t="s">
        <v>186</v>
      </c>
      <c r="D1536" s="37" t="s">
        <v>200</v>
      </c>
      <c r="F1536" s="37">
        <v>0</v>
      </c>
      <c r="H1536" s="60">
        <f t="shared" si="117"/>
        <v>0</v>
      </c>
      <c r="I1536" s="60">
        <f t="shared" si="118"/>
        <v>0</v>
      </c>
      <c r="J1536" s="60">
        <f t="shared" si="119"/>
        <v>0</v>
      </c>
      <c r="K1536" s="1" t="str">
        <f t="shared" si="120"/>
        <v>IRG</v>
      </c>
      <c r="L1536" s="2" t="str">
        <f t="shared" si="116"/>
        <v>CUSTOMER C</v>
      </c>
      <c r="M1536" s="40" t="str">
        <f>INDEX(CODE!A:B,MATCH(L1536,CODE!A:A,0),2)</f>
        <v>NOT USED</v>
      </c>
    </row>
    <row r="1537" spans="1:13">
      <c r="A1537" s="36">
        <v>201710</v>
      </c>
      <c r="B1537" s="37" t="s">
        <v>60</v>
      </c>
      <c r="C1537" s="37" t="s">
        <v>186</v>
      </c>
      <c r="D1537" s="37" t="s">
        <v>201</v>
      </c>
      <c r="E1537" s="37">
        <v>-1002.15</v>
      </c>
      <c r="F1537" s="37">
        <v>0</v>
      </c>
      <c r="G1537" s="37">
        <v>0</v>
      </c>
      <c r="H1537" s="60">
        <f t="shared" si="117"/>
        <v>0</v>
      </c>
      <c r="I1537" s="60">
        <f t="shared" si="118"/>
        <v>0</v>
      </c>
      <c r="J1537" s="60">
        <f t="shared" si="119"/>
        <v>0</v>
      </c>
      <c r="K1537" s="1" t="str">
        <f t="shared" si="120"/>
        <v>IRG</v>
      </c>
      <c r="L1537" s="2" t="str">
        <f t="shared" si="116"/>
        <v>IRRIGATION</v>
      </c>
      <c r="M1537" s="40" t="str">
        <f>INDEX(CODE!A:B,MATCH(L1537,CODE!A:A,0),2)</f>
        <v>NOT USED</v>
      </c>
    </row>
    <row r="1538" spans="1:13">
      <c r="A1538" s="36">
        <v>201710</v>
      </c>
      <c r="B1538" s="37" t="s">
        <v>60</v>
      </c>
      <c r="C1538" s="37" t="s">
        <v>195</v>
      </c>
      <c r="D1538" s="37" t="s">
        <v>61</v>
      </c>
      <c r="E1538" s="37">
        <v>785136.89</v>
      </c>
      <c r="F1538" s="37">
        <v>3056</v>
      </c>
      <c r="G1538" s="37">
        <v>10320379</v>
      </c>
      <c r="H1538" s="60">
        <f t="shared" si="117"/>
        <v>785136.89</v>
      </c>
      <c r="I1538" s="60">
        <f t="shared" si="118"/>
        <v>3056</v>
      </c>
      <c r="J1538" s="60">
        <f t="shared" si="119"/>
        <v>10320379</v>
      </c>
      <c r="K1538" s="1" t="str">
        <f t="shared" si="120"/>
        <v>IRG</v>
      </c>
      <c r="L1538" s="2" t="str">
        <f t="shared" ref="L1538:L1601" si="121">LEFT(D1538,10)</f>
        <v>02APSV0040</v>
      </c>
      <c r="M1538" s="40" t="str">
        <f>INDEX(CODE!A:B,MATCH(L1538,CODE!A:A,0),2)</f>
        <v>Separate - APS</v>
      </c>
    </row>
    <row r="1539" spans="1:13">
      <c r="A1539" s="36">
        <v>201710</v>
      </c>
      <c r="B1539" s="37" t="s">
        <v>60</v>
      </c>
      <c r="C1539" s="37" t="s">
        <v>195</v>
      </c>
      <c r="D1539" s="37" t="s">
        <v>62</v>
      </c>
      <c r="E1539" s="37">
        <v>364933.14</v>
      </c>
      <c r="F1539" s="37">
        <v>2112</v>
      </c>
      <c r="G1539" s="37">
        <v>4787143</v>
      </c>
      <c r="H1539" s="60">
        <f t="shared" ref="H1539:H1602" si="122">IF($C1539="R",E1539,0)</f>
        <v>364933.14</v>
      </c>
      <c r="I1539" s="60">
        <f t="shared" ref="I1539:I1602" si="123">IF($C1539="R",F1539,0)</f>
        <v>2112</v>
      </c>
      <c r="J1539" s="60">
        <f t="shared" ref="J1539:J1602" si="124">IF($C1539="R",G1539,0)</f>
        <v>4787143</v>
      </c>
      <c r="K1539" s="1" t="str">
        <f t="shared" ref="K1539:K1602" si="125">IF(LEFT(B1539,3)="IRR","IRG",LEFT(B1539,3))</f>
        <v>IRG</v>
      </c>
      <c r="L1539" s="2" t="str">
        <f t="shared" si="121"/>
        <v>02APSV040X</v>
      </c>
      <c r="M1539" s="40" t="str">
        <f>INDEX(CODE!A:B,MATCH(L1539,CODE!A:A,0),2)</f>
        <v>Separate - APS</v>
      </c>
    </row>
    <row r="1540" spans="1:13">
      <c r="A1540" s="36">
        <v>201710</v>
      </c>
      <c r="B1540" s="37" t="s">
        <v>60</v>
      </c>
      <c r="C1540" s="37" t="s">
        <v>195</v>
      </c>
      <c r="D1540" s="37" t="s">
        <v>79</v>
      </c>
      <c r="E1540" s="37">
        <v>203.24</v>
      </c>
      <c r="G1540" s="37">
        <v>0</v>
      </c>
      <c r="H1540" s="60">
        <f t="shared" si="122"/>
        <v>203.24</v>
      </c>
      <c r="I1540" s="60">
        <f t="shared" si="123"/>
        <v>0</v>
      </c>
      <c r="J1540" s="60">
        <f t="shared" si="124"/>
        <v>0</v>
      </c>
      <c r="K1540" s="1" t="str">
        <f t="shared" si="125"/>
        <v>IRG</v>
      </c>
      <c r="L1540" s="2" t="str">
        <f t="shared" si="121"/>
        <v>02LNX00102</v>
      </c>
      <c r="M1540" s="40" t="str">
        <f>INDEX(CODE!A:B,MATCH(L1540,CODE!A:A,0),2)</f>
        <v>NOT USED</v>
      </c>
    </row>
    <row r="1541" spans="1:13">
      <c r="A1541" s="36">
        <v>201710</v>
      </c>
      <c r="B1541" s="37" t="s">
        <v>60</v>
      </c>
      <c r="C1541" s="37" t="s">
        <v>195</v>
      </c>
      <c r="D1541" s="37" t="s">
        <v>81</v>
      </c>
      <c r="E1541" s="37">
        <v>7.3</v>
      </c>
      <c r="G1541" s="37">
        <v>0</v>
      </c>
      <c r="H1541" s="60">
        <f t="shared" si="122"/>
        <v>7.3</v>
      </c>
      <c r="I1541" s="60">
        <f t="shared" si="123"/>
        <v>0</v>
      </c>
      <c r="J1541" s="60">
        <f t="shared" si="124"/>
        <v>0</v>
      </c>
      <c r="K1541" s="1" t="str">
        <f t="shared" si="125"/>
        <v>IRG</v>
      </c>
      <c r="L1541" s="2" t="str">
        <f t="shared" si="121"/>
        <v>02LNX00105</v>
      </c>
      <c r="M1541" s="40" t="str">
        <f>INDEX(CODE!A:B,MATCH(L1541,CODE!A:A,0),2)</f>
        <v>NOT USED</v>
      </c>
    </row>
    <row r="1542" spans="1:13">
      <c r="A1542" s="36">
        <v>201710</v>
      </c>
      <c r="B1542" s="37" t="s">
        <v>60</v>
      </c>
      <c r="C1542" s="37" t="s">
        <v>195</v>
      </c>
      <c r="D1542" s="37" t="s">
        <v>82</v>
      </c>
      <c r="E1542" s="37">
        <v>316.18</v>
      </c>
      <c r="G1542" s="37">
        <v>0</v>
      </c>
      <c r="H1542" s="60">
        <f t="shared" si="122"/>
        <v>316.18</v>
      </c>
      <c r="I1542" s="60">
        <f t="shared" si="123"/>
        <v>0</v>
      </c>
      <c r="J1542" s="60">
        <f t="shared" si="124"/>
        <v>0</v>
      </c>
      <c r="K1542" s="1" t="str">
        <f t="shared" si="125"/>
        <v>IRG</v>
      </c>
      <c r="L1542" s="2" t="str">
        <f t="shared" si="121"/>
        <v>02LNX00109</v>
      </c>
      <c r="M1542" s="40" t="str">
        <f>INDEX(CODE!A:B,MATCH(L1542,CODE!A:A,0),2)</f>
        <v>NOT USED</v>
      </c>
    </row>
    <row r="1543" spans="1:13">
      <c r="A1543" s="36">
        <v>201710</v>
      </c>
      <c r="B1543" s="37" t="s">
        <v>60</v>
      </c>
      <c r="C1543" s="37" t="s">
        <v>195</v>
      </c>
      <c r="D1543" s="37" t="s">
        <v>45</v>
      </c>
      <c r="E1543" s="37">
        <v>937.55</v>
      </c>
      <c r="F1543" s="37">
        <v>9</v>
      </c>
      <c r="G1543" s="37">
        <v>12172</v>
      </c>
      <c r="H1543" s="60">
        <f t="shared" si="122"/>
        <v>937.55</v>
      </c>
      <c r="I1543" s="60">
        <f t="shared" si="123"/>
        <v>9</v>
      </c>
      <c r="J1543" s="60">
        <f t="shared" si="124"/>
        <v>12172</v>
      </c>
      <c r="K1543" s="1" t="str">
        <f t="shared" si="125"/>
        <v>IRG</v>
      </c>
      <c r="L1543" s="2" t="str">
        <f t="shared" si="121"/>
        <v>02NMT40135</v>
      </c>
      <c r="M1543" s="40" t="str">
        <f>INDEX(CODE!A:B,MATCH(L1543,CODE!A:A,0),2)</f>
        <v>Separate - APS</v>
      </c>
    </row>
    <row r="1544" spans="1:13">
      <c r="A1544" s="36">
        <v>201710</v>
      </c>
      <c r="B1544" s="37" t="s">
        <v>60</v>
      </c>
      <c r="C1544" s="37" t="s">
        <v>195</v>
      </c>
      <c r="D1544" s="37" t="s">
        <v>73</v>
      </c>
      <c r="E1544" s="37">
        <v>2715.13</v>
      </c>
      <c r="F1544" s="37">
        <v>2</v>
      </c>
      <c r="G1544" s="37">
        <v>36338</v>
      </c>
      <c r="H1544" s="60">
        <f t="shared" si="122"/>
        <v>2715.13</v>
      </c>
      <c r="I1544" s="60">
        <f t="shared" si="123"/>
        <v>2</v>
      </c>
      <c r="J1544" s="60">
        <f t="shared" si="124"/>
        <v>36338</v>
      </c>
      <c r="K1544" s="1" t="str">
        <f t="shared" si="125"/>
        <v>IRG</v>
      </c>
      <c r="L1544" s="2" t="str">
        <f t="shared" si="121"/>
        <v>02NMX40135</v>
      </c>
      <c r="M1544" s="40" t="str">
        <f>INDEX(CODE!A:B,MATCH(L1544,CODE!A:A,0),2)</f>
        <v>Separate - APS</v>
      </c>
    </row>
    <row r="1545" spans="1:13">
      <c r="A1545" s="36">
        <v>201710</v>
      </c>
      <c r="B1545" s="37" t="s">
        <v>60</v>
      </c>
      <c r="C1545" s="37" t="s">
        <v>195</v>
      </c>
      <c r="D1545" s="37" t="s">
        <v>95</v>
      </c>
      <c r="E1545" s="37">
        <v>178000</v>
      </c>
      <c r="F1545" s="37">
        <v>0</v>
      </c>
      <c r="G1545" s="37">
        <v>0</v>
      </c>
      <c r="H1545" s="60">
        <f t="shared" si="122"/>
        <v>178000</v>
      </c>
      <c r="I1545" s="60">
        <f t="shared" si="123"/>
        <v>0</v>
      </c>
      <c r="J1545" s="60">
        <f t="shared" si="124"/>
        <v>0</v>
      </c>
      <c r="K1545" s="1" t="str">
        <f t="shared" si="125"/>
        <v>IRG</v>
      </c>
      <c r="L1545" s="2" t="str">
        <f t="shared" si="121"/>
        <v>301461-IRR</v>
      </c>
      <c r="M1545" s="40" t="str">
        <f>INDEX(CODE!A:B,MATCH(L1545,CODE!A:A,0),2)</f>
        <v>NOT USED</v>
      </c>
    </row>
    <row r="1546" spans="1:13">
      <c r="A1546" s="36">
        <v>201710</v>
      </c>
      <c r="B1546" s="37" t="s">
        <v>60</v>
      </c>
      <c r="C1546" s="37" t="s">
        <v>195</v>
      </c>
      <c r="D1546" s="37" t="s">
        <v>96</v>
      </c>
      <c r="E1546" s="37">
        <v>89150.84</v>
      </c>
      <c r="F1546" s="37">
        <v>0</v>
      </c>
      <c r="G1546" s="37">
        <v>0</v>
      </c>
      <c r="H1546" s="60">
        <f t="shared" si="122"/>
        <v>89150.84</v>
      </c>
      <c r="I1546" s="60">
        <f t="shared" si="123"/>
        <v>0</v>
      </c>
      <c r="J1546" s="60">
        <f t="shared" si="124"/>
        <v>0</v>
      </c>
      <c r="K1546" s="1" t="str">
        <f t="shared" si="125"/>
        <v>IRG</v>
      </c>
      <c r="L1546" s="2" t="str">
        <f t="shared" si="121"/>
        <v>301470-DSM</v>
      </c>
      <c r="M1546" s="40" t="str">
        <f>INDEX(CODE!A:B,MATCH(L1546,CODE!A:A,0),2)</f>
        <v>NOT USED</v>
      </c>
    </row>
    <row r="1547" spans="1:13">
      <c r="A1547" s="36">
        <v>201710</v>
      </c>
      <c r="B1547" s="37" t="s">
        <v>60</v>
      </c>
      <c r="C1547" s="37" t="s">
        <v>195</v>
      </c>
      <c r="D1547" s="37" t="s">
        <v>46</v>
      </c>
      <c r="E1547" s="37">
        <v>-18.010000000000002</v>
      </c>
      <c r="F1547" s="37">
        <v>0</v>
      </c>
      <c r="G1547" s="37">
        <v>0</v>
      </c>
      <c r="H1547" s="60">
        <f t="shared" si="122"/>
        <v>-18.010000000000002</v>
      </c>
      <c r="I1547" s="60">
        <f t="shared" si="123"/>
        <v>0</v>
      </c>
      <c r="J1547" s="60">
        <f t="shared" si="124"/>
        <v>0</v>
      </c>
      <c r="K1547" s="1" t="str">
        <f t="shared" si="125"/>
        <v>IRG</v>
      </c>
      <c r="L1547" s="2" t="str">
        <f t="shared" si="121"/>
        <v>301480-BLU</v>
      </c>
      <c r="M1547" s="40" t="str">
        <f>INDEX(CODE!A:B,MATCH(L1547,CODE!A:A,0),2)</f>
        <v>NOT USED</v>
      </c>
    </row>
    <row r="1548" spans="1:13">
      <c r="A1548" s="36">
        <v>201710</v>
      </c>
      <c r="B1548" s="37" t="s">
        <v>60</v>
      </c>
      <c r="C1548" s="37" t="s">
        <v>195</v>
      </c>
      <c r="D1548" s="37" t="s">
        <v>97</v>
      </c>
      <c r="F1548" s="37">
        <v>0</v>
      </c>
      <c r="H1548" s="60">
        <f t="shared" si="122"/>
        <v>0</v>
      </c>
      <c r="I1548" s="60">
        <f t="shared" si="123"/>
        <v>0</v>
      </c>
      <c r="J1548" s="60">
        <f t="shared" si="124"/>
        <v>0</v>
      </c>
      <c r="K1548" s="1" t="str">
        <f t="shared" si="125"/>
        <v>IRG</v>
      </c>
      <c r="L1548" s="2" t="str">
        <f t="shared" si="121"/>
        <v>CUSTOMER C</v>
      </c>
      <c r="M1548" s="40" t="str">
        <f>INDEX(CODE!A:B,MATCH(L1548,CODE!A:A,0),2)</f>
        <v>NOT USED</v>
      </c>
    </row>
    <row r="1549" spans="1:13">
      <c r="A1549" s="36">
        <v>201710</v>
      </c>
      <c r="B1549" s="37" t="s">
        <v>60</v>
      </c>
      <c r="C1549" s="37" t="s">
        <v>195</v>
      </c>
      <c r="D1549" s="37" t="s">
        <v>92</v>
      </c>
      <c r="E1549" s="37">
        <v>-89893.72</v>
      </c>
      <c r="F1549" s="37">
        <v>0</v>
      </c>
      <c r="G1549" s="37">
        <v>0</v>
      </c>
      <c r="H1549" s="60">
        <f t="shared" si="122"/>
        <v>-89893.72</v>
      </c>
      <c r="I1549" s="60">
        <f t="shared" si="123"/>
        <v>0</v>
      </c>
      <c r="J1549" s="60">
        <f t="shared" si="124"/>
        <v>0</v>
      </c>
      <c r="K1549" s="1" t="str">
        <f t="shared" si="125"/>
        <v>IRG</v>
      </c>
      <c r="L1549" s="2" t="str">
        <f t="shared" si="121"/>
        <v>REVENUE_AC</v>
      </c>
      <c r="M1549" s="40" t="str">
        <f>INDEX(CODE!A:B,MATCH(L1549,CODE!A:A,0),2)</f>
        <v>NOT USED</v>
      </c>
    </row>
    <row r="1550" spans="1:13">
      <c r="A1550" s="36">
        <v>201710</v>
      </c>
      <c r="B1550" s="37" t="s">
        <v>60</v>
      </c>
      <c r="C1550" s="37" t="s">
        <v>195</v>
      </c>
      <c r="D1550" s="37" t="s">
        <v>104</v>
      </c>
      <c r="E1550" s="37">
        <v>398.02</v>
      </c>
      <c r="F1550" s="37">
        <v>0</v>
      </c>
      <c r="G1550" s="37">
        <v>0</v>
      </c>
      <c r="H1550" s="60">
        <f t="shared" si="122"/>
        <v>398.02</v>
      </c>
      <c r="I1550" s="60">
        <f t="shared" si="123"/>
        <v>0</v>
      </c>
      <c r="J1550" s="60">
        <f t="shared" si="124"/>
        <v>0</v>
      </c>
      <c r="K1550" s="1" t="str">
        <f t="shared" si="125"/>
        <v>IRG</v>
      </c>
      <c r="L1550" s="2" t="str">
        <f t="shared" si="121"/>
        <v>REVENUE AD</v>
      </c>
      <c r="M1550" s="40" t="str">
        <f>INDEX(CODE!A:B,MATCH(L1550,CODE!A:A,0),2)</f>
        <v>NOT USED</v>
      </c>
    </row>
    <row r="1551" spans="1:13">
      <c r="A1551" s="36">
        <v>201710</v>
      </c>
      <c r="B1551" s="37" t="s">
        <v>60</v>
      </c>
      <c r="C1551" s="37" t="s">
        <v>196</v>
      </c>
      <c r="D1551" s="37" t="s">
        <v>202</v>
      </c>
      <c r="E1551" s="37">
        <v>-670000</v>
      </c>
      <c r="F1551" s="37">
        <v>0</v>
      </c>
      <c r="G1551" s="37">
        <v>-9442000</v>
      </c>
      <c r="H1551" s="60">
        <f t="shared" si="122"/>
        <v>0</v>
      </c>
      <c r="I1551" s="60">
        <f t="shared" si="123"/>
        <v>0</v>
      </c>
      <c r="J1551" s="60">
        <f t="shared" si="124"/>
        <v>0</v>
      </c>
      <c r="K1551" s="1" t="str">
        <f t="shared" si="125"/>
        <v>IRG</v>
      </c>
      <c r="L1551" s="2" t="str">
        <f t="shared" si="121"/>
        <v>IRRIGATION</v>
      </c>
      <c r="M1551" s="40" t="str">
        <f>INDEX(CODE!A:B,MATCH(L1551,CODE!A:A,0),2)</f>
        <v>NOT USED</v>
      </c>
    </row>
    <row r="1552" spans="1:13">
      <c r="A1552" s="36">
        <v>201710</v>
      </c>
      <c r="B1552" s="37" t="s">
        <v>63</v>
      </c>
      <c r="C1552" s="37" t="s">
        <v>195</v>
      </c>
      <c r="D1552" s="37" t="s">
        <v>98</v>
      </c>
      <c r="E1552" s="37">
        <v>7.57</v>
      </c>
      <c r="G1552" s="37">
        <v>0</v>
      </c>
      <c r="H1552" s="60">
        <f t="shared" si="122"/>
        <v>7.57</v>
      </c>
      <c r="I1552" s="60">
        <f t="shared" si="123"/>
        <v>0</v>
      </c>
      <c r="J1552" s="60">
        <f t="shared" si="124"/>
        <v>0</v>
      </c>
      <c r="K1552" s="1" t="str">
        <f t="shared" si="125"/>
        <v>PUB</v>
      </c>
      <c r="L1552" s="2" t="str">
        <f t="shared" si="121"/>
        <v>02CFR00012</v>
      </c>
      <c r="M1552" s="40" t="str">
        <f>INDEX(CODE!A:B,MATCH(L1552,CODE!A:A,0),2)</f>
        <v>NOT USED</v>
      </c>
    </row>
    <row r="1553" spans="1:13">
      <c r="A1553" s="36">
        <v>201710</v>
      </c>
      <c r="B1553" s="37" t="s">
        <v>63</v>
      </c>
      <c r="C1553" s="37" t="s">
        <v>195</v>
      </c>
      <c r="D1553" s="37" t="s">
        <v>64</v>
      </c>
      <c r="E1553" s="37">
        <v>2652.72</v>
      </c>
      <c r="F1553" s="37">
        <v>14</v>
      </c>
      <c r="G1553" s="37">
        <v>12511</v>
      </c>
      <c r="H1553" s="60">
        <f t="shared" si="122"/>
        <v>2652.72</v>
      </c>
      <c r="I1553" s="60">
        <f t="shared" si="123"/>
        <v>14</v>
      </c>
      <c r="J1553" s="60">
        <f t="shared" si="124"/>
        <v>12511</v>
      </c>
      <c r="K1553" s="1" t="str">
        <f t="shared" si="125"/>
        <v>PUB</v>
      </c>
      <c r="L1553" s="2" t="str">
        <f t="shared" si="121"/>
        <v>02COSL0052</v>
      </c>
      <c r="M1553" s="40" t="str">
        <f>INDEX(CODE!A:B,MATCH(L1553,CODE!A:A,0),2)</f>
        <v>NOT USED</v>
      </c>
    </row>
    <row r="1554" spans="1:13">
      <c r="A1554" s="36">
        <v>201710</v>
      </c>
      <c r="B1554" s="37" t="s">
        <v>63</v>
      </c>
      <c r="C1554" s="37" t="s">
        <v>195</v>
      </c>
      <c r="D1554" s="37" t="s">
        <v>65</v>
      </c>
      <c r="E1554" s="37">
        <v>21316.52</v>
      </c>
      <c r="F1554" s="37">
        <v>116</v>
      </c>
      <c r="G1554" s="37">
        <v>279797</v>
      </c>
      <c r="H1554" s="60">
        <f t="shared" si="122"/>
        <v>21316.52</v>
      </c>
      <c r="I1554" s="60">
        <f t="shared" si="123"/>
        <v>116</v>
      </c>
      <c r="J1554" s="60">
        <f t="shared" si="124"/>
        <v>279797</v>
      </c>
      <c r="K1554" s="1" t="str">
        <f t="shared" si="125"/>
        <v>PUB</v>
      </c>
      <c r="L1554" s="2" t="str">
        <f t="shared" si="121"/>
        <v>02CUSL053F</v>
      </c>
      <c r="M1554" s="40" t="str">
        <f>INDEX(CODE!A:B,MATCH(L1554,CODE!A:A,0),2)</f>
        <v>NOT USED</v>
      </c>
    </row>
    <row r="1555" spans="1:13">
      <c r="A1555" s="36">
        <v>201710</v>
      </c>
      <c r="B1555" s="37" t="s">
        <v>63</v>
      </c>
      <c r="C1555" s="37" t="s">
        <v>195</v>
      </c>
      <c r="D1555" s="37" t="s">
        <v>66</v>
      </c>
      <c r="E1555" s="37">
        <v>5337.78</v>
      </c>
      <c r="F1555" s="37">
        <v>105</v>
      </c>
      <c r="G1555" s="37">
        <v>70932</v>
      </c>
      <c r="H1555" s="60">
        <f t="shared" si="122"/>
        <v>5337.78</v>
      </c>
      <c r="I1555" s="60">
        <f t="shared" si="123"/>
        <v>105</v>
      </c>
      <c r="J1555" s="60">
        <f t="shared" si="124"/>
        <v>70932</v>
      </c>
      <c r="K1555" s="1" t="str">
        <f t="shared" si="125"/>
        <v>PUB</v>
      </c>
      <c r="L1555" s="2" t="str">
        <f t="shared" si="121"/>
        <v>02CUSL053M</v>
      </c>
      <c r="M1555" s="40" t="str">
        <f>INDEX(CODE!A:B,MATCH(L1555,CODE!A:A,0),2)</f>
        <v>NOT USED</v>
      </c>
    </row>
    <row r="1556" spans="1:13">
      <c r="A1556" s="36">
        <v>201710</v>
      </c>
      <c r="B1556" s="37" t="s">
        <v>63</v>
      </c>
      <c r="C1556" s="37" t="s">
        <v>195</v>
      </c>
      <c r="D1556" s="37" t="s">
        <v>67</v>
      </c>
      <c r="E1556" s="37">
        <v>18089.55</v>
      </c>
      <c r="F1556" s="37">
        <v>40</v>
      </c>
      <c r="G1556" s="37">
        <v>136155</v>
      </c>
      <c r="H1556" s="60">
        <f t="shared" si="122"/>
        <v>18089.55</v>
      </c>
      <c r="I1556" s="60">
        <f t="shared" si="123"/>
        <v>40</v>
      </c>
      <c r="J1556" s="60">
        <f t="shared" si="124"/>
        <v>136155</v>
      </c>
      <c r="K1556" s="1" t="str">
        <f t="shared" si="125"/>
        <v>PUB</v>
      </c>
      <c r="L1556" s="2" t="str">
        <f t="shared" si="121"/>
        <v>02MVSL0057</v>
      </c>
      <c r="M1556" s="40" t="str">
        <f>INDEX(CODE!A:B,MATCH(L1556,CODE!A:A,0),2)</f>
        <v>NOT USED</v>
      </c>
    </row>
    <row r="1557" spans="1:13">
      <c r="A1557" s="36">
        <v>201710</v>
      </c>
      <c r="B1557" s="37" t="s">
        <v>63</v>
      </c>
      <c r="C1557" s="37" t="s">
        <v>195</v>
      </c>
      <c r="D1557" s="37" t="s">
        <v>47</v>
      </c>
      <c r="E1557" s="37">
        <v>67387.679999999993</v>
      </c>
      <c r="F1557" s="37">
        <v>195</v>
      </c>
      <c r="G1557" s="37">
        <v>318897</v>
      </c>
      <c r="H1557" s="60">
        <f t="shared" si="122"/>
        <v>67387.679999999993</v>
      </c>
      <c r="I1557" s="60">
        <f t="shared" si="123"/>
        <v>195</v>
      </c>
      <c r="J1557" s="60">
        <f t="shared" si="124"/>
        <v>318897</v>
      </c>
      <c r="K1557" s="1" t="str">
        <f t="shared" si="125"/>
        <v>PUB</v>
      </c>
      <c r="L1557" s="2" t="str">
        <f t="shared" si="121"/>
        <v>02SLCO0051</v>
      </c>
      <c r="M1557" s="40" t="str">
        <f>INDEX(CODE!A:B,MATCH(L1557,CODE!A:A,0),2)</f>
        <v>NOT USED</v>
      </c>
    </row>
    <row r="1558" spans="1:13">
      <c r="A1558" s="36">
        <v>201710</v>
      </c>
      <c r="B1558" s="37" t="s">
        <v>63</v>
      </c>
      <c r="C1558" s="37" t="s">
        <v>195</v>
      </c>
      <c r="D1558" s="37" t="s">
        <v>99</v>
      </c>
      <c r="E1558" s="37">
        <v>738.05</v>
      </c>
      <c r="F1558" s="37">
        <v>0</v>
      </c>
      <c r="G1558" s="37">
        <v>0</v>
      </c>
      <c r="H1558" s="60">
        <f t="shared" si="122"/>
        <v>738.05</v>
      </c>
      <c r="I1558" s="60">
        <f t="shared" si="123"/>
        <v>0</v>
      </c>
      <c r="J1558" s="60">
        <f t="shared" si="124"/>
        <v>0</v>
      </c>
      <c r="K1558" s="1" t="str">
        <f t="shared" si="125"/>
        <v>PUB</v>
      </c>
      <c r="L1558" s="2" t="str">
        <f t="shared" si="121"/>
        <v>301670-DSM</v>
      </c>
      <c r="M1558" s="40" t="str">
        <f>INDEX(CODE!A:B,MATCH(L1558,CODE!A:A,0),2)</f>
        <v>NOT USED</v>
      </c>
    </row>
    <row r="1559" spans="1:13">
      <c r="A1559" s="36">
        <v>201710</v>
      </c>
      <c r="B1559" s="37" t="s">
        <v>63</v>
      </c>
      <c r="C1559" s="37" t="s">
        <v>195</v>
      </c>
      <c r="D1559" s="37" t="s">
        <v>90</v>
      </c>
      <c r="F1559" s="37">
        <v>0</v>
      </c>
      <c r="H1559" s="60">
        <f t="shared" si="122"/>
        <v>0</v>
      </c>
      <c r="I1559" s="60">
        <f t="shared" si="123"/>
        <v>0</v>
      </c>
      <c r="J1559" s="60">
        <f t="shared" si="124"/>
        <v>0</v>
      </c>
      <c r="K1559" s="1" t="str">
        <f t="shared" si="125"/>
        <v>PUB</v>
      </c>
      <c r="L1559" s="2" t="str">
        <f t="shared" si="121"/>
        <v>CUSTOMER C</v>
      </c>
      <c r="M1559" s="40" t="str">
        <f>INDEX(CODE!A:B,MATCH(L1559,CODE!A:A,0),2)</f>
        <v>NOT USED</v>
      </c>
    </row>
    <row r="1560" spans="1:13">
      <c r="A1560" s="36">
        <v>201710</v>
      </c>
      <c r="B1560" s="37" t="s">
        <v>63</v>
      </c>
      <c r="C1560" s="37" t="s">
        <v>195</v>
      </c>
      <c r="D1560" s="37" t="s">
        <v>92</v>
      </c>
      <c r="E1560" s="37">
        <v>-6660.14</v>
      </c>
      <c r="F1560" s="37">
        <v>0</v>
      </c>
      <c r="G1560" s="37">
        <v>0</v>
      </c>
      <c r="H1560" s="60">
        <f t="shared" si="122"/>
        <v>-6660.14</v>
      </c>
      <c r="I1560" s="60">
        <f t="shared" si="123"/>
        <v>0</v>
      </c>
      <c r="J1560" s="60">
        <f t="shared" si="124"/>
        <v>0</v>
      </c>
      <c r="K1560" s="1" t="str">
        <f t="shared" si="125"/>
        <v>PUB</v>
      </c>
      <c r="L1560" s="2" t="str">
        <f t="shared" si="121"/>
        <v>REVENUE_AC</v>
      </c>
      <c r="M1560" s="40" t="str">
        <f>INDEX(CODE!A:B,MATCH(L1560,CODE!A:A,0),2)</f>
        <v>NOT USED</v>
      </c>
    </row>
    <row r="1561" spans="1:13">
      <c r="A1561" s="36">
        <v>201710</v>
      </c>
      <c r="B1561" s="37" t="s">
        <v>63</v>
      </c>
      <c r="C1561" s="37" t="s">
        <v>196</v>
      </c>
      <c r="D1561" s="37" t="s">
        <v>197</v>
      </c>
      <c r="E1561" s="37">
        <v>40000</v>
      </c>
      <c r="F1561" s="37">
        <v>0</v>
      </c>
      <c r="G1561" s="37">
        <v>257000</v>
      </c>
      <c r="H1561" s="60">
        <f t="shared" si="122"/>
        <v>0</v>
      </c>
      <c r="I1561" s="60">
        <f t="shared" si="123"/>
        <v>0</v>
      </c>
      <c r="J1561" s="60">
        <f t="shared" si="124"/>
        <v>0</v>
      </c>
      <c r="K1561" s="1" t="str">
        <f t="shared" si="125"/>
        <v>PUB</v>
      </c>
      <c r="L1561" s="2" t="str">
        <f t="shared" si="121"/>
        <v>UNBILLED R</v>
      </c>
      <c r="M1561" s="40" t="str">
        <f>INDEX(CODE!A:B,MATCH(L1561,CODE!A:A,0),2)</f>
        <v>NOT USED</v>
      </c>
    </row>
    <row r="1562" spans="1:13">
      <c r="A1562" s="36">
        <v>201710</v>
      </c>
      <c r="B1562" s="37" t="s">
        <v>68</v>
      </c>
      <c r="C1562" s="37" t="s">
        <v>186</v>
      </c>
      <c r="D1562" s="37" t="s">
        <v>203</v>
      </c>
      <c r="E1562" s="37">
        <v>-2843.97</v>
      </c>
      <c r="F1562" s="37">
        <v>746</v>
      </c>
      <c r="G1562" s="37">
        <v>365654</v>
      </c>
      <c r="H1562" s="60">
        <f t="shared" si="122"/>
        <v>0</v>
      </c>
      <c r="I1562" s="60">
        <f t="shared" si="123"/>
        <v>0</v>
      </c>
      <c r="J1562" s="60">
        <f t="shared" si="124"/>
        <v>0</v>
      </c>
      <c r="K1562" s="1" t="str">
        <f t="shared" si="125"/>
        <v>RES</v>
      </c>
      <c r="L1562" s="2" t="str">
        <f t="shared" si="121"/>
        <v>02NETMT135</v>
      </c>
      <c r="M1562" s="40" t="str">
        <f>INDEX(CODE!A:B,MATCH(L1562,CODE!A:A,0),2)</f>
        <v>Separate - Res</v>
      </c>
    </row>
    <row r="1563" spans="1:13">
      <c r="A1563" s="36">
        <v>201710</v>
      </c>
      <c r="B1563" s="37" t="s">
        <v>68</v>
      </c>
      <c r="C1563" s="37" t="s">
        <v>186</v>
      </c>
      <c r="D1563" s="37" t="s">
        <v>204</v>
      </c>
      <c r="E1563" s="37">
        <v>-641.44000000000005</v>
      </c>
      <c r="G1563" s="37">
        <v>82268</v>
      </c>
      <c r="H1563" s="60">
        <f t="shared" si="122"/>
        <v>0</v>
      </c>
      <c r="I1563" s="60">
        <f t="shared" si="123"/>
        <v>0</v>
      </c>
      <c r="J1563" s="60">
        <f t="shared" si="124"/>
        <v>0</v>
      </c>
      <c r="K1563" s="1" t="str">
        <f t="shared" si="125"/>
        <v>RES</v>
      </c>
      <c r="L1563" s="2" t="str">
        <f t="shared" si="121"/>
        <v>02OALTB15R</v>
      </c>
      <c r="M1563" s="40" t="str">
        <f>INDEX(CODE!A:B,MATCH(L1563,CODE!A:A,0),2)</f>
        <v>NOT USED</v>
      </c>
    </row>
    <row r="1564" spans="1:13">
      <c r="A1564" s="36">
        <v>201710</v>
      </c>
      <c r="B1564" s="37" t="s">
        <v>68</v>
      </c>
      <c r="C1564" s="37" t="s">
        <v>186</v>
      </c>
      <c r="D1564" s="37" t="s">
        <v>205</v>
      </c>
      <c r="E1564" s="37">
        <v>-684660.97</v>
      </c>
      <c r="F1564" s="37">
        <v>101034</v>
      </c>
      <c r="G1564" s="37">
        <v>88052891</v>
      </c>
      <c r="H1564" s="60">
        <f t="shared" si="122"/>
        <v>0</v>
      </c>
      <c r="I1564" s="60">
        <f t="shared" si="123"/>
        <v>0</v>
      </c>
      <c r="J1564" s="60">
        <f t="shared" si="124"/>
        <v>0</v>
      </c>
      <c r="K1564" s="1" t="str">
        <f t="shared" si="125"/>
        <v>RES</v>
      </c>
      <c r="L1564" s="2" t="str">
        <f t="shared" si="121"/>
        <v>02RESD0016</v>
      </c>
      <c r="M1564" s="40" t="str">
        <f>INDEX(CODE!A:B,MATCH(L1564,CODE!A:A,0),2)</f>
        <v>Separate - Res</v>
      </c>
    </row>
    <row r="1565" spans="1:13">
      <c r="A1565" s="36">
        <v>201710</v>
      </c>
      <c r="B1565" s="37" t="s">
        <v>68</v>
      </c>
      <c r="C1565" s="37" t="s">
        <v>186</v>
      </c>
      <c r="D1565" s="37" t="s">
        <v>206</v>
      </c>
      <c r="E1565" s="37">
        <v>-34320.629999999997</v>
      </c>
      <c r="F1565" s="37">
        <v>5203</v>
      </c>
      <c r="G1565" s="37">
        <v>4418768</v>
      </c>
      <c r="H1565" s="60">
        <f t="shared" si="122"/>
        <v>0</v>
      </c>
      <c r="I1565" s="60">
        <f t="shared" si="123"/>
        <v>0</v>
      </c>
      <c r="J1565" s="60">
        <f t="shared" si="124"/>
        <v>0</v>
      </c>
      <c r="K1565" s="1" t="str">
        <f t="shared" si="125"/>
        <v>RES</v>
      </c>
      <c r="L1565" s="2" t="str">
        <f t="shared" si="121"/>
        <v>02RESD0017</v>
      </c>
      <c r="M1565" s="40" t="str">
        <f>INDEX(CODE!A:B,MATCH(L1565,CODE!A:A,0),2)</f>
        <v>Separate - Res</v>
      </c>
    </row>
    <row r="1566" spans="1:13">
      <c r="A1566" s="36">
        <v>201710</v>
      </c>
      <c r="B1566" s="37" t="s">
        <v>68</v>
      </c>
      <c r="C1566" s="37" t="s">
        <v>186</v>
      </c>
      <c r="D1566" s="37" t="s">
        <v>207</v>
      </c>
      <c r="E1566" s="37">
        <v>-1174.98</v>
      </c>
      <c r="F1566" s="37">
        <v>84</v>
      </c>
      <c r="G1566" s="37">
        <v>151598</v>
      </c>
      <c r="H1566" s="60">
        <f t="shared" si="122"/>
        <v>0</v>
      </c>
      <c r="I1566" s="60">
        <f t="shared" si="123"/>
        <v>0</v>
      </c>
      <c r="J1566" s="60">
        <f t="shared" si="124"/>
        <v>0</v>
      </c>
      <c r="K1566" s="1" t="str">
        <f t="shared" si="125"/>
        <v>RES</v>
      </c>
      <c r="L1566" s="2" t="str">
        <f t="shared" si="121"/>
        <v>02RESD0018</v>
      </c>
      <c r="M1566" s="40" t="str">
        <f>INDEX(CODE!A:B,MATCH(L1566,CODE!A:A,0),2)</f>
        <v>Separate - Res</v>
      </c>
    </row>
    <row r="1567" spans="1:13">
      <c r="A1567" s="36">
        <v>201710</v>
      </c>
      <c r="B1567" s="37" t="s">
        <v>68</v>
      </c>
      <c r="C1567" s="37" t="s">
        <v>186</v>
      </c>
      <c r="D1567" s="37" t="s">
        <v>208</v>
      </c>
      <c r="E1567" s="37">
        <v>-172.02</v>
      </c>
      <c r="F1567" s="37">
        <v>15</v>
      </c>
      <c r="G1567" s="37">
        <v>22455</v>
      </c>
      <c r="H1567" s="60">
        <f t="shared" si="122"/>
        <v>0</v>
      </c>
      <c r="I1567" s="60">
        <f t="shared" si="123"/>
        <v>0</v>
      </c>
      <c r="J1567" s="60">
        <f t="shared" si="124"/>
        <v>0</v>
      </c>
      <c r="K1567" s="1" t="str">
        <f t="shared" si="125"/>
        <v>RES</v>
      </c>
      <c r="L1567" s="2" t="str">
        <f t="shared" si="121"/>
        <v>02RESD018X</v>
      </c>
      <c r="M1567" s="40" t="str">
        <f>INDEX(CODE!A:B,MATCH(L1567,CODE!A:A,0),2)</f>
        <v>Separate - Res</v>
      </c>
    </row>
    <row r="1568" spans="1:13">
      <c r="A1568" s="36">
        <v>201710</v>
      </c>
      <c r="B1568" s="37" t="s">
        <v>68</v>
      </c>
      <c r="C1568" s="37" t="s">
        <v>186</v>
      </c>
      <c r="D1568" s="37" t="s">
        <v>209</v>
      </c>
      <c r="E1568" s="37">
        <v>-10711.15</v>
      </c>
      <c r="F1568" s="37">
        <v>3430</v>
      </c>
      <c r="G1568" s="37">
        <v>1386819</v>
      </c>
      <c r="H1568" s="60">
        <f t="shared" si="122"/>
        <v>0</v>
      </c>
      <c r="I1568" s="60">
        <f t="shared" si="123"/>
        <v>0</v>
      </c>
      <c r="J1568" s="60">
        <f t="shared" si="124"/>
        <v>0</v>
      </c>
      <c r="K1568" s="1" t="str">
        <f t="shared" si="125"/>
        <v>RES</v>
      </c>
      <c r="L1568" s="2" t="str">
        <f t="shared" si="121"/>
        <v>02RGNSB024</v>
      </c>
      <c r="M1568" s="40" t="str">
        <f>INDEX(CODE!A:B,MATCH(L1568,CODE!A:A,0),2)</f>
        <v>Separate - Small GS</v>
      </c>
    </row>
    <row r="1569" spans="1:13">
      <c r="A1569" s="36">
        <v>201710</v>
      </c>
      <c r="B1569" s="37" t="s">
        <v>68</v>
      </c>
      <c r="C1569" s="37" t="s">
        <v>186</v>
      </c>
      <c r="D1569" s="37" t="s">
        <v>213</v>
      </c>
      <c r="E1569" s="37">
        <v>-625.09</v>
      </c>
      <c r="F1569" s="37">
        <v>1</v>
      </c>
      <c r="G1569" s="37">
        <v>80400</v>
      </c>
      <c r="H1569" s="60">
        <f t="shared" si="122"/>
        <v>0</v>
      </c>
      <c r="I1569" s="60">
        <f t="shared" si="123"/>
        <v>0</v>
      </c>
      <c r="J1569" s="60">
        <f t="shared" si="124"/>
        <v>0</v>
      </c>
      <c r="K1569" s="1" t="str">
        <f t="shared" si="125"/>
        <v>RES</v>
      </c>
      <c r="L1569" s="2" t="str">
        <f t="shared" si="121"/>
        <v>02RGNSB036</v>
      </c>
      <c r="M1569" s="40" t="str">
        <f>INDEX(CODE!A:B,MATCH(L1569,CODE!A:A,0),2)</f>
        <v>Separate - Large GS</v>
      </c>
    </row>
    <row r="1570" spans="1:13">
      <c r="A1570" s="36">
        <v>201710</v>
      </c>
      <c r="B1570" s="37" t="s">
        <v>68</v>
      </c>
      <c r="C1570" s="37" t="s">
        <v>186</v>
      </c>
      <c r="D1570" s="37" t="s">
        <v>212</v>
      </c>
      <c r="E1570" s="37">
        <v>-7.75</v>
      </c>
      <c r="F1570" s="37">
        <v>7</v>
      </c>
      <c r="G1570" s="37">
        <v>1013</v>
      </c>
      <c r="H1570" s="60">
        <f t="shared" si="122"/>
        <v>0</v>
      </c>
      <c r="I1570" s="60">
        <f t="shared" si="123"/>
        <v>0</v>
      </c>
      <c r="J1570" s="60">
        <f t="shared" si="124"/>
        <v>0</v>
      </c>
      <c r="K1570" s="1" t="str">
        <f t="shared" si="125"/>
        <v>RES</v>
      </c>
      <c r="L1570" s="2" t="str">
        <f t="shared" si="121"/>
        <v>02RNM24135</v>
      </c>
      <c r="M1570" s="40" t="str">
        <f>INDEX(CODE!A:B,MATCH(L1570,CODE!A:A,0),2)</f>
        <v>Separate - Small GS</v>
      </c>
    </row>
    <row r="1571" spans="1:13">
      <c r="A1571" s="36">
        <v>201710</v>
      </c>
      <c r="B1571" s="37" t="s">
        <v>68</v>
      </c>
      <c r="C1571" s="37" t="s">
        <v>186</v>
      </c>
      <c r="D1571" s="37" t="s">
        <v>193</v>
      </c>
      <c r="E1571" s="37">
        <v>-11187.17</v>
      </c>
      <c r="F1571" s="37">
        <v>0</v>
      </c>
      <c r="G1571" s="37">
        <v>0</v>
      </c>
      <c r="H1571" s="60">
        <f t="shared" si="122"/>
        <v>0</v>
      </c>
      <c r="I1571" s="60">
        <f t="shared" si="123"/>
        <v>0</v>
      </c>
      <c r="J1571" s="60">
        <f t="shared" si="124"/>
        <v>0</v>
      </c>
      <c r="K1571" s="1" t="str">
        <f t="shared" si="125"/>
        <v>RES</v>
      </c>
      <c r="L1571" s="2" t="str">
        <f t="shared" si="121"/>
        <v>BPA BALANC</v>
      </c>
      <c r="M1571" s="40" t="str">
        <f>INDEX(CODE!A:B,MATCH(L1571,CODE!A:A,0),2)</f>
        <v>NOT USED</v>
      </c>
    </row>
    <row r="1572" spans="1:13">
      <c r="A1572" s="36">
        <v>201710</v>
      </c>
      <c r="B1572" s="37" t="s">
        <v>68</v>
      </c>
      <c r="C1572" s="37" t="s">
        <v>186</v>
      </c>
      <c r="D1572" s="37" t="s">
        <v>194</v>
      </c>
      <c r="F1572" s="37">
        <v>0</v>
      </c>
      <c r="H1572" s="60">
        <f t="shared" si="122"/>
        <v>0</v>
      </c>
      <c r="I1572" s="60">
        <f t="shared" si="123"/>
        <v>0</v>
      </c>
      <c r="J1572" s="60">
        <f t="shared" si="124"/>
        <v>0</v>
      </c>
      <c r="K1572" s="1" t="str">
        <f t="shared" si="125"/>
        <v>RES</v>
      </c>
      <c r="L1572" s="2" t="str">
        <f t="shared" si="121"/>
        <v>CUSTOMER C</v>
      </c>
      <c r="M1572" s="40" t="str">
        <f>INDEX(CODE!A:B,MATCH(L1572,CODE!A:A,0),2)</f>
        <v>NOT USED</v>
      </c>
    </row>
    <row r="1573" spans="1:13">
      <c r="A1573" s="36">
        <v>201710</v>
      </c>
      <c r="B1573" s="37" t="s">
        <v>68</v>
      </c>
      <c r="C1573" s="37" t="s">
        <v>195</v>
      </c>
      <c r="D1573" s="37" t="s">
        <v>100</v>
      </c>
      <c r="E1573" s="37">
        <v>-0.37</v>
      </c>
      <c r="G1573" s="37">
        <v>0</v>
      </c>
      <c r="H1573" s="60">
        <f t="shared" si="122"/>
        <v>-0.37</v>
      </c>
      <c r="I1573" s="60">
        <f t="shared" si="123"/>
        <v>0</v>
      </c>
      <c r="J1573" s="60">
        <f t="shared" si="124"/>
        <v>0</v>
      </c>
      <c r="K1573" s="1" t="str">
        <f t="shared" si="125"/>
        <v>RES</v>
      </c>
      <c r="L1573" s="2" t="str">
        <f t="shared" si="121"/>
        <v>02BLSKY01R</v>
      </c>
      <c r="M1573" s="40" t="str">
        <f>INDEX(CODE!A:B,MATCH(L1573,CODE!A:A,0),2)</f>
        <v>NOT USED</v>
      </c>
    </row>
    <row r="1574" spans="1:13">
      <c r="A1574" s="36">
        <v>201710</v>
      </c>
      <c r="B1574" s="37" t="s">
        <v>68</v>
      </c>
      <c r="C1574" s="37" t="s">
        <v>195</v>
      </c>
      <c r="D1574" s="37" t="s">
        <v>82</v>
      </c>
      <c r="E1574" s="37">
        <v>154.41999999999999</v>
      </c>
      <c r="G1574" s="37">
        <v>0</v>
      </c>
      <c r="H1574" s="60">
        <f t="shared" si="122"/>
        <v>154.41999999999999</v>
      </c>
      <c r="I1574" s="60">
        <f t="shared" si="123"/>
        <v>0</v>
      </c>
      <c r="J1574" s="60">
        <f t="shared" si="124"/>
        <v>0</v>
      </c>
      <c r="K1574" s="1" t="str">
        <f t="shared" si="125"/>
        <v>RES</v>
      </c>
      <c r="L1574" s="2" t="str">
        <f t="shared" si="121"/>
        <v>02LNX00109</v>
      </c>
      <c r="M1574" s="40" t="str">
        <f>INDEX(CODE!A:B,MATCH(L1574,CODE!A:A,0),2)</f>
        <v>NOT USED</v>
      </c>
    </row>
    <row r="1575" spans="1:13">
      <c r="A1575" s="36">
        <v>201710</v>
      </c>
      <c r="B1575" s="37" t="s">
        <v>68</v>
      </c>
      <c r="C1575" s="37" t="s">
        <v>195</v>
      </c>
      <c r="D1575" s="37" t="s">
        <v>48</v>
      </c>
      <c r="E1575" s="37">
        <v>36877.519999999997</v>
      </c>
      <c r="F1575" s="37">
        <v>746</v>
      </c>
      <c r="G1575" s="37">
        <v>361729</v>
      </c>
      <c r="H1575" s="60">
        <f t="shared" si="122"/>
        <v>36877.519999999997</v>
      </c>
      <c r="I1575" s="60">
        <f t="shared" si="123"/>
        <v>746</v>
      </c>
      <c r="J1575" s="60">
        <f t="shared" si="124"/>
        <v>361729</v>
      </c>
      <c r="K1575" s="1" t="str">
        <f t="shared" si="125"/>
        <v>RES</v>
      </c>
      <c r="L1575" s="2" t="str">
        <f t="shared" si="121"/>
        <v>02NETMT135</v>
      </c>
      <c r="M1575" s="40" t="str">
        <f>INDEX(CODE!A:B,MATCH(L1575,CODE!A:A,0),2)</f>
        <v>Separate - Res</v>
      </c>
    </row>
    <row r="1576" spans="1:13">
      <c r="A1576" s="36">
        <v>201710</v>
      </c>
      <c r="B1576" s="37" t="s">
        <v>68</v>
      </c>
      <c r="C1576" s="37" t="s">
        <v>195</v>
      </c>
      <c r="D1576" s="37" t="s">
        <v>49</v>
      </c>
      <c r="E1576" s="37">
        <v>13037.4</v>
      </c>
      <c r="F1576" s="37">
        <v>1073</v>
      </c>
      <c r="G1576" s="37">
        <v>82259</v>
      </c>
      <c r="H1576" s="60">
        <f t="shared" si="122"/>
        <v>13037.4</v>
      </c>
      <c r="I1576" s="60">
        <f t="shared" si="123"/>
        <v>1073</v>
      </c>
      <c r="J1576" s="60">
        <f t="shared" si="124"/>
        <v>82259</v>
      </c>
      <c r="K1576" s="1" t="str">
        <f t="shared" si="125"/>
        <v>RES</v>
      </c>
      <c r="L1576" s="2" t="str">
        <f t="shared" si="121"/>
        <v>02OALTB15R</v>
      </c>
      <c r="M1576" s="40" t="str">
        <f>INDEX(CODE!A:B,MATCH(L1576,CODE!A:A,0),2)</f>
        <v>NOT USED</v>
      </c>
    </row>
    <row r="1577" spans="1:13">
      <c r="A1577" s="36">
        <v>201710</v>
      </c>
      <c r="B1577" s="37" t="s">
        <v>68</v>
      </c>
      <c r="C1577" s="37" t="s">
        <v>195</v>
      </c>
      <c r="D1577" s="37" t="s">
        <v>69</v>
      </c>
      <c r="E1577" s="37">
        <v>8369045.5499999998</v>
      </c>
      <c r="F1577" s="37">
        <v>101034</v>
      </c>
      <c r="G1577" s="37">
        <v>88119262</v>
      </c>
      <c r="H1577" s="60">
        <f t="shared" si="122"/>
        <v>8369045.5499999998</v>
      </c>
      <c r="I1577" s="60">
        <f t="shared" si="123"/>
        <v>101034</v>
      </c>
      <c r="J1577" s="60">
        <f t="shared" si="124"/>
        <v>88119262</v>
      </c>
      <c r="K1577" s="1" t="str">
        <f t="shared" si="125"/>
        <v>RES</v>
      </c>
      <c r="L1577" s="2" t="str">
        <f t="shared" si="121"/>
        <v>02RESD0016</v>
      </c>
      <c r="M1577" s="40" t="str">
        <f>INDEX(CODE!A:B,MATCH(L1577,CODE!A:A,0),2)</f>
        <v>Separate - Res</v>
      </c>
    </row>
    <row r="1578" spans="1:13">
      <c r="A1578" s="36">
        <v>201710</v>
      </c>
      <c r="B1578" s="37" t="s">
        <v>68</v>
      </c>
      <c r="C1578" s="37" t="s">
        <v>195</v>
      </c>
      <c r="D1578" s="37" t="s">
        <v>70</v>
      </c>
      <c r="E1578" s="37">
        <v>414374.18</v>
      </c>
      <c r="F1578" s="37">
        <v>5203</v>
      </c>
      <c r="G1578" s="37">
        <v>4419010</v>
      </c>
      <c r="H1578" s="60">
        <f t="shared" si="122"/>
        <v>414374.18</v>
      </c>
      <c r="I1578" s="60">
        <f t="shared" si="123"/>
        <v>5203</v>
      </c>
      <c r="J1578" s="60">
        <f t="shared" si="124"/>
        <v>4419010</v>
      </c>
      <c r="K1578" s="1" t="str">
        <f t="shared" si="125"/>
        <v>RES</v>
      </c>
      <c r="L1578" s="2" t="str">
        <f t="shared" si="121"/>
        <v>02RESD0017</v>
      </c>
      <c r="M1578" s="40" t="str">
        <f>INDEX(CODE!A:B,MATCH(L1578,CODE!A:A,0),2)</f>
        <v>Separate - Res</v>
      </c>
    </row>
    <row r="1579" spans="1:13">
      <c r="A1579" s="36">
        <v>201710</v>
      </c>
      <c r="B1579" s="37" t="s">
        <v>68</v>
      </c>
      <c r="C1579" s="37" t="s">
        <v>195</v>
      </c>
      <c r="D1579" s="37" t="s">
        <v>71</v>
      </c>
      <c r="E1579" s="37">
        <v>16350.87</v>
      </c>
      <c r="F1579" s="37">
        <v>84</v>
      </c>
      <c r="G1579" s="37">
        <v>151597</v>
      </c>
      <c r="H1579" s="60">
        <f t="shared" si="122"/>
        <v>16350.87</v>
      </c>
      <c r="I1579" s="60">
        <f t="shared" si="123"/>
        <v>84</v>
      </c>
      <c r="J1579" s="60">
        <f t="shared" si="124"/>
        <v>151597</v>
      </c>
      <c r="K1579" s="1" t="str">
        <f t="shared" si="125"/>
        <v>RES</v>
      </c>
      <c r="L1579" s="2" t="str">
        <f t="shared" si="121"/>
        <v>02RESD0018</v>
      </c>
      <c r="M1579" s="40" t="str">
        <f>INDEX(CODE!A:B,MATCH(L1579,CODE!A:A,0),2)</f>
        <v>Separate - Res</v>
      </c>
    </row>
    <row r="1580" spans="1:13">
      <c r="A1580" s="36">
        <v>201710</v>
      </c>
      <c r="B1580" s="37" t="s">
        <v>68</v>
      </c>
      <c r="C1580" s="37" t="s">
        <v>195</v>
      </c>
      <c r="D1580" s="37" t="s">
        <v>72</v>
      </c>
      <c r="E1580" s="37">
        <v>2298.94</v>
      </c>
      <c r="F1580" s="37">
        <v>15</v>
      </c>
      <c r="G1580" s="37">
        <v>22454</v>
      </c>
      <c r="H1580" s="60">
        <f t="shared" si="122"/>
        <v>2298.94</v>
      </c>
      <c r="I1580" s="60">
        <f t="shared" si="123"/>
        <v>15</v>
      </c>
      <c r="J1580" s="60">
        <f t="shared" si="124"/>
        <v>22454</v>
      </c>
      <c r="K1580" s="1" t="str">
        <f t="shared" si="125"/>
        <v>RES</v>
      </c>
      <c r="L1580" s="2" t="str">
        <f t="shared" si="121"/>
        <v>02RESD018X</v>
      </c>
      <c r="M1580" s="40" t="str">
        <f>INDEX(CODE!A:B,MATCH(L1580,CODE!A:A,0),2)</f>
        <v>Separate - Res</v>
      </c>
    </row>
    <row r="1581" spans="1:13">
      <c r="A1581" s="36">
        <v>201710</v>
      </c>
      <c r="B1581" s="37" t="s">
        <v>68</v>
      </c>
      <c r="C1581" s="37" t="s">
        <v>195</v>
      </c>
      <c r="D1581" s="37" t="s">
        <v>50</v>
      </c>
      <c r="E1581" s="37">
        <v>186111.47</v>
      </c>
      <c r="F1581" s="37">
        <v>3430</v>
      </c>
      <c r="G1581" s="37">
        <v>1438159</v>
      </c>
      <c r="H1581" s="60">
        <f t="shared" si="122"/>
        <v>186111.47</v>
      </c>
      <c r="I1581" s="60">
        <f t="shared" si="123"/>
        <v>3430</v>
      </c>
      <c r="J1581" s="60">
        <f t="shared" si="124"/>
        <v>1438159</v>
      </c>
      <c r="K1581" s="1" t="str">
        <f t="shared" si="125"/>
        <v>RES</v>
      </c>
      <c r="L1581" s="2" t="str">
        <f t="shared" si="121"/>
        <v>02RGNSB024</v>
      </c>
      <c r="M1581" s="40" t="str">
        <f>INDEX(CODE!A:B,MATCH(L1581,CODE!A:A,0),2)</f>
        <v>Separate - Small GS</v>
      </c>
    </row>
    <row r="1582" spans="1:13">
      <c r="A1582" s="36">
        <v>201710</v>
      </c>
      <c r="B1582" s="37" t="s">
        <v>68</v>
      </c>
      <c r="C1582" s="37" t="s">
        <v>195</v>
      </c>
      <c r="D1582" s="37" t="s">
        <v>74</v>
      </c>
      <c r="E1582" s="37">
        <v>9556.89</v>
      </c>
      <c r="F1582" s="37">
        <v>2</v>
      </c>
      <c r="G1582" s="37">
        <v>110000</v>
      </c>
      <c r="H1582" s="60">
        <f t="shared" si="122"/>
        <v>9556.89</v>
      </c>
      <c r="I1582" s="60">
        <f t="shared" si="123"/>
        <v>2</v>
      </c>
      <c r="J1582" s="60">
        <f t="shared" si="124"/>
        <v>110000</v>
      </c>
      <c r="K1582" s="1" t="str">
        <f t="shared" si="125"/>
        <v>RES</v>
      </c>
      <c r="L1582" s="2" t="str">
        <f t="shared" si="121"/>
        <v>02RGNSB036</v>
      </c>
      <c r="M1582" s="40" t="str">
        <f>INDEX(CODE!A:B,MATCH(L1582,CODE!A:A,0),2)</f>
        <v>Separate - Large GS</v>
      </c>
    </row>
    <row r="1583" spans="1:13">
      <c r="A1583" s="36">
        <v>201710</v>
      </c>
      <c r="B1583" s="37" t="s">
        <v>68</v>
      </c>
      <c r="C1583" s="37" t="s">
        <v>195</v>
      </c>
      <c r="D1583" s="37" t="s">
        <v>75</v>
      </c>
      <c r="E1583" s="37">
        <v>242.06</v>
      </c>
      <c r="F1583" s="37">
        <v>7</v>
      </c>
      <c r="G1583" s="37">
        <v>1013</v>
      </c>
      <c r="H1583" s="60">
        <f t="shared" si="122"/>
        <v>242.06</v>
      </c>
      <c r="I1583" s="60">
        <f t="shared" si="123"/>
        <v>7</v>
      </c>
      <c r="J1583" s="60">
        <f t="shared" si="124"/>
        <v>1013</v>
      </c>
      <c r="K1583" s="1" t="str">
        <f t="shared" si="125"/>
        <v>RES</v>
      </c>
      <c r="L1583" s="2" t="str">
        <f t="shared" si="121"/>
        <v>02RNM24135</v>
      </c>
      <c r="M1583" s="40" t="str">
        <f>INDEX(CODE!A:B,MATCH(L1583,CODE!A:A,0),2)</f>
        <v>Separate - Small GS</v>
      </c>
    </row>
    <row r="1584" spans="1:13">
      <c r="A1584" s="36">
        <v>201710</v>
      </c>
      <c r="B1584" s="37" t="s">
        <v>68</v>
      </c>
      <c r="C1584" s="37" t="s">
        <v>195</v>
      </c>
      <c r="D1584" s="37" t="s">
        <v>101</v>
      </c>
      <c r="E1584" s="37">
        <v>145574.41</v>
      </c>
      <c r="F1584" s="37">
        <v>0</v>
      </c>
      <c r="G1584" s="37">
        <v>0</v>
      </c>
      <c r="H1584" s="60">
        <f t="shared" si="122"/>
        <v>145574.41</v>
      </c>
      <c r="I1584" s="60">
        <f t="shared" si="123"/>
        <v>0</v>
      </c>
      <c r="J1584" s="60">
        <f t="shared" si="124"/>
        <v>0</v>
      </c>
      <c r="K1584" s="1" t="str">
        <f t="shared" si="125"/>
        <v>RES</v>
      </c>
      <c r="L1584" s="2" t="str">
        <f t="shared" si="121"/>
        <v>301170-DSM</v>
      </c>
      <c r="M1584" s="40" t="str">
        <f>INDEX(CODE!A:B,MATCH(L1584,CODE!A:A,0),2)</f>
        <v>NOT USED</v>
      </c>
    </row>
    <row r="1585" spans="1:13">
      <c r="A1585" s="36">
        <v>201710</v>
      </c>
      <c r="B1585" s="37" t="s">
        <v>68</v>
      </c>
      <c r="C1585" s="37" t="s">
        <v>195</v>
      </c>
      <c r="D1585" s="37" t="s">
        <v>102</v>
      </c>
      <c r="E1585" s="37">
        <v>12182.11</v>
      </c>
      <c r="F1585" s="37">
        <v>0</v>
      </c>
      <c r="G1585" s="37">
        <v>0</v>
      </c>
      <c r="H1585" s="60">
        <f t="shared" si="122"/>
        <v>12182.11</v>
      </c>
      <c r="I1585" s="60">
        <f t="shared" si="123"/>
        <v>0</v>
      </c>
      <c r="J1585" s="60">
        <f t="shared" si="124"/>
        <v>0</v>
      </c>
      <c r="K1585" s="1" t="str">
        <f t="shared" si="125"/>
        <v>RES</v>
      </c>
      <c r="L1585" s="2" t="str">
        <f t="shared" si="121"/>
        <v>301180-BLU</v>
      </c>
      <c r="M1585" s="40" t="str">
        <f>INDEX(CODE!A:B,MATCH(L1585,CODE!A:A,0),2)</f>
        <v>NOT USED</v>
      </c>
    </row>
    <row r="1586" spans="1:13">
      <c r="A1586" s="36">
        <v>201710</v>
      </c>
      <c r="B1586" s="37" t="s">
        <v>68</v>
      </c>
      <c r="C1586" s="37" t="s">
        <v>195</v>
      </c>
      <c r="D1586" s="37" t="s">
        <v>90</v>
      </c>
      <c r="F1586" s="37">
        <v>0</v>
      </c>
      <c r="H1586" s="60">
        <f t="shared" si="122"/>
        <v>0</v>
      </c>
      <c r="I1586" s="60">
        <f t="shared" si="123"/>
        <v>0</v>
      </c>
      <c r="J1586" s="60">
        <f t="shared" si="124"/>
        <v>0</v>
      </c>
      <c r="K1586" s="1" t="str">
        <f t="shared" si="125"/>
        <v>RES</v>
      </c>
      <c r="L1586" s="2" t="str">
        <f t="shared" si="121"/>
        <v>CUSTOMER C</v>
      </c>
      <c r="M1586" s="40" t="str">
        <f>INDEX(CODE!A:B,MATCH(L1586,CODE!A:A,0),2)</f>
        <v>NOT USED</v>
      </c>
    </row>
    <row r="1587" spans="1:13">
      <c r="A1587" s="36">
        <v>201710</v>
      </c>
      <c r="B1587" s="37" t="s">
        <v>68</v>
      </c>
      <c r="C1587" s="37" t="s">
        <v>195</v>
      </c>
      <c r="D1587" s="37" t="s">
        <v>92</v>
      </c>
      <c r="E1587" s="37">
        <v>-2630.86</v>
      </c>
      <c r="F1587" s="37">
        <v>0</v>
      </c>
      <c r="G1587" s="37">
        <v>0</v>
      </c>
      <c r="H1587" s="60">
        <f t="shared" si="122"/>
        <v>-2630.86</v>
      </c>
      <c r="I1587" s="60">
        <f t="shared" si="123"/>
        <v>0</v>
      </c>
      <c r="J1587" s="60">
        <f t="shared" si="124"/>
        <v>0</v>
      </c>
      <c r="K1587" s="1" t="str">
        <f t="shared" si="125"/>
        <v>RES</v>
      </c>
      <c r="L1587" s="2" t="str">
        <f t="shared" si="121"/>
        <v>REVENUE_AC</v>
      </c>
      <c r="M1587" s="40" t="str">
        <f>INDEX(CODE!A:B,MATCH(L1587,CODE!A:A,0),2)</f>
        <v>NOT USED</v>
      </c>
    </row>
    <row r="1588" spans="1:13">
      <c r="A1588" s="36">
        <v>201710</v>
      </c>
      <c r="B1588" s="37" t="s">
        <v>68</v>
      </c>
      <c r="C1588" s="37" t="s">
        <v>195</v>
      </c>
      <c r="D1588" s="37" t="s">
        <v>104</v>
      </c>
      <c r="E1588" s="37">
        <v>4241.67</v>
      </c>
      <c r="F1588" s="37">
        <v>0</v>
      </c>
      <c r="G1588" s="37">
        <v>0</v>
      </c>
      <c r="H1588" s="60">
        <f t="shared" si="122"/>
        <v>4241.67</v>
      </c>
      <c r="I1588" s="60">
        <f t="shared" si="123"/>
        <v>0</v>
      </c>
      <c r="J1588" s="60">
        <f t="shared" si="124"/>
        <v>0</v>
      </c>
      <c r="K1588" s="1" t="str">
        <f t="shared" si="125"/>
        <v>RES</v>
      </c>
      <c r="L1588" s="2" t="str">
        <f t="shared" si="121"/>
        <v>REVENUE AD</v>
      </c>
      <c r="M1588" s="40" t="str">
        <f>INDEX(CODE!A:B,MATCH(L1588,CODE!A:A,0),2)</f>
        <v>NOT USED</v>
      </c>
    </row>
    <row r="1589" spans="1:13">
      <c r="A1589" s="36">
        <v>201710</v>
      </c>
      <c r="B1589" s="37" t="s">
        <v>68</v>
      </c>
      <c r="C1589" s="37" t="s">
        <v>196</v>
      </c>
      <c r="D1589" s="37" t="s">
        <v>210</v>
      </c>
      <c r="E1589" s="37">
        <v>-4000</v>
      </c>
      <c r="F1589" s="37">
        <v>0</v>
      </c>
      <c r="G1589" s="37">
        <v>0</v>
      </c>
      <c r="H1589" s="60">
        <f t="shared" si="122"/>
        <v>0</v>
      </c>
      <c r="I1589" s="60">
        <f t="shared" si="123"/>
        <v>0</v>
      </c>
      <c r="J1589" s="60">
        <f t="shared" si="124"/>
        <v>0</v>
      </c>
      <c r="K1589" s="1" t="str">
        <f t="shared" si="125"/>
        <v>RES</v>
      </c>
      <c r="L1589" s="2" t="str">
        <f t="shared" si="121"/>
        <v>301119 - U</v>
      </c>
      <c r="M1589" s="40" t="str">
        <f>INDEX(CODE!A:B,MATCH(L1589,CODE!A:A,0),2)</f>
        <v>NOT USED</v>
      </c>
    </row>
    <row r="1590" spans="1:13">
      <c r="A1590" s="36">
        <v>201710</v>
      </c>
      <c r="B1590" s="37" t="s">
        <v>68</v>
      </c>
      <c r="C1590" s="37" t="s">
        <v>196</v>
      </c>
      <c r="D1590" s="37" t="s">
        <v>197</v>
      </c>
      <c r="E1590" s="37">
        <v>1744000</v>
      </c>
      <c r="F1590" s="37">
        <v>0</v>
      </c>
      <c r="G1590" s="37">
        <v>18555000</v>
      </c>
      <c r="H1590" s="60">
        <f t="shared" si="122"/>
        <v>0</v>
      </c>
      <c r="I1590" s="60">
        <f t="shared" si="123"/>
        <v>0</v>
      </c>
      <c r="J1590" s="60">
        <f t="shared" si="124"/>
        <v>0</v>
      </c>
      <c r="K1590" s="1" t="str">
        <f t="shared" si="125"/>
        <v>RES</v>
      </c>
      <c r="L1590" s="2" t="str">
        <f t="shared" si="121"/>
        <v>UNBILLED R</v>
      </c>
      <c r="M1590" s="40" t="str">
        <f>INDEX(CODE!A:B,MATCH(L1590,CODE!A:A,0),2)</f>
        <v>NOT USED</v>
      </c>
    </row>
    <row r="1591" spans="1:13">
      <c r="A1591" s="36">
        <v>201711</v>
      </c>
      <c r="B1591" s="37" t="s">
        <v>51</v>
      </c>
      <c r="C1591" s="37" t="s">
        <v>186</v>
      </c>
      <c r="D1591" s="37" t="s">
        <v>187</v>
      </c>
      <c r="E1591" s="37">
        <v>-17364.36</v>
      </c>
      <c r="F1591" s="37">
        <v>1483</v>
      </c>
      <c r="G1591" s="37">
        <v>2133207</v>
      </c>
      <c r="H1591" s="60">
        <f t="shared" si="122"/>
        <v>0</v>
      </c>
      <c r="I1591" s="60">
        <f t="shared" si="123"/>
        <v>0</v>
      </c>
      <c r="J1591" s="60">
        <f t="shared" si="124"/>
        <v>0</v>
      </c>
      <c r="K1591" s="1" t="str">
        <f t="shared" si="125"/>
        <v>COM</v>
      </c>
      <c r="L1591" s="2" t="str">
        <f t="shared" si="121"/>
        <v>02GNSB0024</v>
      </c>
      <c r="M1591" s="40" t="str">
        <f>INDEX(CODE!A:B,MATCH(L1591,CODE!A:A,0),2)</f>
        <v>Separate - Small GS</v>
      </c>
    </row>
    <row r="1592" spans="1:13">
      <c r="A1592" s="36">
        <v>201711</v>
      </c>
      <c r="B1592" s="37" t="s">
        <v>51</v>
      </c>
      <c r="C1592" s="37" t="s">
        <v>186</v>
      </c>
      <c r="D1592" s="37" t="s">
        <v>188</v>
      </c>
      <c r="E1592" s="37">
        <v>-0.59</v>
      </c>
      <c r="F1592" s="37">
        <v>1</v>
      </c>
      <c r="G1592" s="37">
        <v>72</v>
      </c>
      <c r="H1592" s="60">
        <f t="shared" si="122"/>
        <v>0</v>
      </c>
      <c r="I1592" s="60">
        <f t="shared" si="123"/>
        <v>0</v>
      </c>
      <c r="J1592" s="60">
        <f t="shared" si="124"/>
        <v>0</v>
      </c>
      <c r="K1592" s="1" t="str">
        <f t="shared" si="125"/>
        <v>COM</v>
      </c>
      <c r="L1592" s="2" t="str">
        <f t="shared" si="121"/>
        <v>02GNSB024F</v>
      </c>
      <c r="M1592" s="40" t="str">
        <f>INDEX(CODE!A:B,MATCH(L1592,CODE!A:A,0),2)</f>
        <v>Separate - Small GS</v>
      </c>
    </row>
    <row r="1593" spans="1:13">
      <c r="A1593" s="36">
        <v>201711</v>
      </c>
      <c r="B1593" s="37" t="s">
        <v>51</v>
      </c>
      <c r="C1593" s="37" t="s">
        <v>186</v>
      </c>
      <c r="D1593" s="37" t="s">
        <v>189</v>
      </c>
      <c r="E1593" s="37">
        <v>-104.03</v>
      </c>
      <c r="F1593" s="37">
        <v>77</v>
      </c>
      <c r="G1593" s="37">
        <v>12800</v>
      </c>
      <c r="H1593" s="60">
        <f t="shared" si="122"/>
        <v>0</v>
      </c>
      <c r="I1593" s="60">
        <f t="shared" si="123"/>
        <v>0</v>
      </c>
      <c r="J1593" s="60">
        <f t="shared" si="124"/>
        <v>0</v>
      </c>
      <c r="K1593" s="1" t="str">
        <f t="shared" si="125"/>
        <v>COM</v>
      </c>
      <c r="L1593" s="2" t="str">
        <f t="shared" si="121"/>
        <v>02GNSB24FP</v>
      </c>
      <c r="M1593" s="40" t="str">
        <f>INDEX(CODE!A:B,MATCH(L1593,CODE!A:A,0),2)</f>
        <v>Separate - Small GS</v>
      </c>
    </row>
    <row r="1594" spans="1:13">
      <c r="A1594" s="36">
        <v>201711</v>
      </c>
      <c r="B1594" s="37" t="s">
        <v>51</v>
      </c>
      <c r="C1594" s="37" t="s">
        <v>186</v>
      </c>
      <c r="D1594" s="37" t="s">
        <v>190</v>
      </c>
      <c r="E1594" s="37">
        <v>-46910.79</v>
      </c>
      <c r="F1594" s="37">
        <v>100</v>
      </c>
      <c r="G1594" s="37">
        <v>5765128</v>
      </c>
      <c r="H1594" s="60">
        <f t="shared" si="122"/>
        <v>0</v>
      </c>
      <c r="I1594" s="60">
        <f t="shared" si="123"/>
        <v>0</v>
      </c>
      <c r="J1594" s="60">
        <f t="shared" si="124"/>
        <v>0</v>
      </c>
      <c r="K1594" s="1" t="str">
        <f t="shared" si="125"/>
        <v>COM</v>
      </c>
      <c r="L1594" s="2" t="str">
        <f t="shared" si="121"/>
        <v>02LGSB0036</v>
      </c>
      <c r="M1594" s="40" t="str">
        <f>INDEX(CODE!A:B,MATCH(L1594,CODE!A:A,0),2)</f>
        <v>Separate - Large GS</v>
      </c>
    </row>
    <row r="1595" spans="1:13">
      <c r="A1595" s="36">
        <v>201711</v>
      </c>
      <c r="B1595" s="37" t="s">
        <v>51</v>
      </c>
      <c r="C1595" s="37" t="s">
        <v>186</v>
      </c>
      <c r="D1595" s="37" t="s">
        <v>191</v>
      </c>
      <c r="E1595" s="37">
        <v>-165.51</v>
      </c>
      <c r="F1595" s="37">
        <v>25</v>
      </c>
      <c r="G1595" s="37">
        <v>20307</v>
      </c>
      <c r="H1595" s="60">
        <f t="shared" si="122"/>
        <v>0</v>
      </c>
      <c r="I1595" s="60">
        <f t="shared" si="123"/>
        <v>0</v>
      </c>
      <c r="J1595" s="60">
        <f t="shared" si="124"/>
        <v>0</v>
      </c>
      <c r="K1595" s="1" t="str">
        <f t="shared" si="125"/>
        <v>COM</v>
      </c>
      <c r="L1595" s="2" t="str">
        <f t="shared" si="121"/>
        <v>02NMB24135</v>
      </c>
      <c r="M1595" s="40" t="str">
        <f>INDEX(CODE!A:B,MATCH(L1595,CODE!A:A,0),2)</f>
        <v>Separate - Small GS</v>
      </c>
    </row>
    <row r="1596" spans="1:13">
      <c r="A1596" s="36">
        <v>201711</v>
      </c>
      <c r="B1596" s="37" t="s">
        <v>51</v>
      </c>
      <c r="C1596" s="37" t="s">
        <v>186</v>
      </c>
      <c r="D1596" s="37" t="s">
        <v>192</v>
      </c>
      <c r="E1596" s="37">
        <v>-350.89</v>
      </c>
      <c r="G1596" s="37">
        <v>43030</v>
      </c>
      <c r="H1596" s="60">
        <f t="shared" si="122"/>
        <v>0</v>
      </c>
      <c r="I1596" s="60">
        <f t="shared" si="123"/>
        <v>0</v>
      </c>
      <c r="J1596" s="60">
        <f t="shared" si="124"/>
        <v>0</v>
      </c>
      <c r="K1596" s="1" t="str">
        <f t="shared" si="125"/>
        <v>COM</v>
      </c>
      <c r="L1596" s="2" t="str">
        <f t="shared" si="121"/>
        <v>02OALTB15N</v>
      </c>
      <c r="M1596" s="40" t="str">
        <f>INDEX(CODE!A:B,MATCH(L1596,CODE!A:A,0),2)</f>
        <v>NOT USED</v>
      </c>
    </row>
    <row r="1597" spans="1:13">
      <c r="A1597" s="36">
        <v>201711</v>
      </c>
      <c r="B1597" s="37" t="s">
        <v>51</v>
      </c>
      <c r="C1597" s="37" t="s">
        <v>186</v>
      </c>
      <c r="D1597" s="37" t="s">
        <v>193</v>
      </c>
      <c r="E1597" s="37">
        <v>8264.85</v>
      </c>
      <c r="F1597" s="37">
        <v>0</v>
      </c>
      <c r="G1597" s="37">
        <v>0</v>
      </c>
      <c r="H1597" s="60">
        <f t="shared" si="122"/>
        <v>0</v>
      </c>
      <c r="I1597" s="60">
        <f t="shared" si="123"/>
        <v>0</v>
      </c>
      <c r="J1597" s="60">
        <f t="shared" si="124"/>
        <v>0</v>
      </c>
      <c r="K1597" s="1" t="str">
        <f t="shared" si="125"/>
        <v>COM</v>
      </c>
      <c r="L1597" s="2" t="str">
        <f t="shared" si="121"/>
        <v>BPA BALANC</v>
      </c>
      <c r="M1597" s="40" t="str">
        <f>INDEX(CODE!A:B,MATCH(L1597,CODE!A:A,0),2)</f>
        <v>NOT USED</v>
      </c>
    </row>
    <row r="1598" spans="1:13">
      <c r="A1598" s="36">
        <v>201711</v>
      </c>
      <c r="B1598" s="37" t="s">
        <v>51</v>
      </c>
      <c r="C1598" s="37" t="s">
        <v>186</v>
      </c>
      <c r="D1598" s="37" t="s">
        <v>194</v>
      </c>
      <c r="F1598" s="37">
        <v>0</v>
      </c>
      <c r="H1598" s="60">
        <f t="shared" si="122"/>
        <v>0</v>
      </c>
      <c r="I1598" s="60">
        <f t="shared" si="123"/>
        <v>0</v>
      </c>
      <c r="J1598" s="60">
        <f t="shared" si="124"/>
        <v>0</v>
      </c>
      <c r="K1598" s="1" t="str">
        <f t="shared" si="125"/>
        <v>COM</v>
      </c>
      <c r="L1598" s="2" t="str">
        <f t="shared" si="121"/>
        <v>CUSTOMER C</v>
      </c>
      <c r="M1598" s="40" t="str">
        <f>INDEX(CODE!A:B,MATCH(L1598,CODE!A:A,0),2)</f>
        <v>NOT USED</v>
      </c>
    </row>
    <row r="1599" spans="1:13">
      <c r="A1599" s="36">
        <v>201711</v>
      </c>
      <c r="B1599" s="37" t="s">
        <v>51</v>
      </c>
      <c r="C1599" s="37" t="s">
        <v>195</v>
      </c>
      <c r="D1599" s="37" t="s">
        <v>36</v>
      </c>
      <c r="E1599" s="37">
        <v>222292.37</v>
      </c>
      <c r="F1599" s="37">
        <v>1483</v>
      </c>
      <c r="G1599" s="37">
        <v>2133203</v>
      </c>
      <c r="H1599" s="60">
        <f t="shared" si="122"/>
        <v>222292.37</v>
      </c>
      <c r="I1599" s="60">
        <f t="shared" si="123"/>
        <v>1483</v>
      </c>
      <c r="J1599" s="60">
        <f t="shared" si="124"/>
        <v>2133203</v>
      </c>
      <c r="K1599" s="1" t="str">
        <f t="shared" si="125"/>
        <v>COM</v>
      </c>
      <c r="L1599" s="2" t="str">
        <f t="shared" si="121"/>
        <v>02GNSB0024</v>
      </c>
      <c r="M1599" s="40" t="str">
        <f>INDEX(CODE!A:B,MATCH(L1599,CODE!A:A,0),2)</f>
        <v>Separate - Small GS</v>
      </c>
    </row>
    <row r="1600" spans="1:13">
      <c r="A1600" s="36">
        <v>201711</v>
      </c>
      <c r="B1600" s="37" t="s">
        <v>51</v>
      </c>
      <c r="C1600" s="37" t="s">
        <v>195</v>
      </c>
      <c r="D1600" s="37" t="s">
        <v>37</v>
      </c>
      <c r="E1600" s="37">
        <v>1716.66</v>
      </c>
      <c r="F1600" s="37">
        <v>6</v>
      </c>
      <c r="G1600" s="37">
        <v>12857</v>
      </c>
      <c r="H1600" s="60">
        <f t="shared" si="122"/>
        <v>1716.66</v>
      </c>
      <c r="I1600" s="60">
        <f t="shared" si="123"/>
        <v>6</v>
      </c>
      <c r="J1600" s="60">
        <f t="shared" si="124"/>
        <v>12857</v>
      </c>
      <c r="K1600" s="1" t="str">
        <f t="shared" si="125"/>
        <v>COM</v>
      </c>
      <c r="L1600" s="2" t="str">
        <f t="shared" si="121"/>
        <v>02GNSB024F</v>
      </c>
      <c r="M1600" s="40" t="str">
        <f>INDEX(CODE!A:B,MATCH(L1600,CODE!A:A,0),2)</f>
        <v>Separate - Small GS</v>
      </c>
    </row>
    <row r="1601" spans="1:13">
      <c r="A1601" s="36">
        <v>201711</v>
      </c>
      <c r="B1601" s="37" t="s">
        <v>51</v>
      </c>
      <c r="C1601" s="37" t="s">
        <v>195</v>
      </c>
      <c r="D1601" s="37" t="s">
        <v>38</v>
      </c>
      <c r="E1601" s="37">
        <v>42580.55</v>
      </c>
      <c r="F1601" s="37">
        <v>77</v>
      </c>
      <c r="G1601" s="37">
        <v>12800</v>
      </c>
      <c r="H1601" s="60">
        <f t="shared" si="122"/>
        <v>42580.55</v>
      </c>
      <c r="I1601" s="60">
        <f t="shared" si="123"/>
        <v>77</v>
      </c>
      <c r="J1601" s="60">
        <f t="shared" si="124"/>
        <v>12800</v>
      </c>
      <c r="K1601" s="1" t="str">
        <f t="shared" si="125"/>
        <v>COM</v>
      </c>
      <c r="L1601" s="2" t="str">
        <f t="shared" si="121"/>
        <v>02GNSB24FP</v>
      </c>
      <c r="M1601" s="40" t="str">
        <f>INDEX(CODE!A:B,MATCH(L1601,CODE!A:A,0),2)</f>
        <v>Separate - Small GS</v>
      </c>
    </row>
    <row r="1602" spans="1:13">
      <c r="A1602" s="36">
        <v>201711</v>
      </c>
      <c r="B1602" s="37" t="s">
        <v>51</v>
      </c>
      <c r="C1602" s="37" t="s">
        <v>195</v>
      </c>
      <c r="D1602" s="37" t="s">
        <v>52</v>
      </c>
      <c r="E1602" s="37">
        <v>3617094.63</v>
      </c>
      <c r="F1602" s="37">
        <v>14066</v>
      </c>
      <c r="G1602" s="37">
        <v>37035876</v>
      </c>
      <c r="H1602" s="60">
        <f t="shared" si="122"/>
        <v>3617094.63</v>
      </c>
      <c r="I1602" s="60">
        <f t="shared" si="123"/>
        <v>14066</v>
      </c>
      <c r="J1602" s="60">
        <f t="shared" si="124"/>
        <v>37035876</v>
      </c>
      <c r="K1602" s="1" t="str">
        <f t="shared" si="125"/>
        <v>COM</v>
      </c>
      <c r="L1602" s="2" t="str">
        <f t="shared" ref="L1602:L1665" si="126">LEFT(D1602,10)</f>
        <v>02GNSV0024</v>
      </c>
      <c r="M1602" s="40" t="str">
        <f>INDEX(CODE!A:B,MATCH(L1602,CODE!A:A,0),2)</f>
        <v>Separate - Small GS</v>
      </c>
    </row>
    <row r="1603" spans="1:13">
      <c r="A1603" s="36">
        <v>201711</v>
      </c>
      <c r="B1603" s="37" t="s">
        <v>51</v>
      </c>
      <c r="C1603" s="37" t="s">
        <v>195</v>
      </c>
      <c r="D1603" s="37" t="s">
        <v>53</v>
      </c>
      <c r="E1603" s="37">
        <v>12910.57</v>
      </c>
      <c r="F1603" s="37">
        <v>107</v>
      </c>
      <c r="G1603" s="37">
        <v>89283</v>
      </c>
      <c r="H1603" s="60">
        <f t="shared" ref="H1603:H1666" si="127">IF($C1603="R",E1603,0)</f>
        <v>12910.57</v>
      </c>
      <c r="I1603" s="60">
        <f t="shared" ref="I1603:I1666" si="128">IF($C1603="R",F1603,0)</f>
        <v>107</v>
      </c>
      <c r="J1603" s="60">
        <f t="shared" ref="J1603:J1666" si="129">IF($C1603="R",G1603,0)</f>
        <v>89283</v>
      </c>
      <c r="K1603" s="1" t="str">
        <f t="shared" ref="K1603:K1666" si="130">IF(LEFT(B1603,3)="IRR","IRG",LEFT(B1603,3))</f>
        <v>COM</v>
      </c>
      <c r="L1603" s="2" t="str">
        <f t="shared" si="126"/>
        <v>02GNSV024F</v>
      </c>
      <c r="M1603" s="40" t="str">
        <f>INDEX(CODE!A:B,MATCH(L1603,CODE!A:A,0),2)</f>
        <v>Separate - Small GS</v>
      </c>
    </row>
    <row r="1604" spans="1:13">
      <c r="A1604" s="36">
        <v>201711</v>
      </c>
      <c r="B1604" s="37" t="s">
        <v>51</v>
      </c>
      <c r="C1604" s="37" t="s">
        <v>195</v>
      </c>
      <c r="D1604" s="37" t="s">
        <v>39</v>
      </c>
      <c r="E1604" s="37">
        <v>480288.49</v>
      </c>
      <c r="F1604" s="37">
        <v>100</v>
      </c>
      <c r="G1604" s="37">
        <v>5765128</v>
      </c>
      <c r="H1604" s="60">
        <f t="shared" si="127"/>
        <v>480288.49</v>
      </c>
      <c r="I1604" s="60">
        <f t="shared" si="128"/>
        <v>100</v>
      </c>
      <c r="J1604" s="60">
        <f t="shared" si="129"/>
        <v>5765128</v>
      </c>
      <c r="K1604" s="1" t="str">
        <f t="shared" si="130"/>
        <v>COM</v>
      </c>
      <c r="L1604" s="2" t="str">
        <f t="shared" si="126"/>
        <v>02LGSB0036</v>
      </c>
      <c r="M1604" s="40" t="str">
        <f>INDEX(CODE!A:B,MATCH(L1604,CODE!A:A,0),2)</f>
        <v>Separate - Large GS</v>
      </c>
    </row>
    <row r="1605" spans="1:13">
      <c r="A1605" s="36">
        <v>201711</v>
      </c>
      <c r="B1605" s="37" t="s">
        <v>51</v>
      </c>
      <c r="C1605" s="37" t="s">
        <v>195</v>
      </c>
      <c r="D1605" s="37" t="s">
        <v>54</v>
      </c>
      <c r="E1605" s="37">
        <v>5719725.8799999999</v>
      </c>
      <c r="F1605" s="37">
        <v>875</v>
      </c>
      <c r="G1605" s="37">
        <v>70100360</v>
      </c>
      <c r="H1605" s="60">
        <f t="shared" si="127"/>
        <v>5719725.8799999999</v>
      </c>
      <c r="I1605" s="60">
        <f t="shared" si="128"/>
        <v>875</v>
      </c>
      <c r="J1605" s="60">
        <f t="shared" si="129"/>
        <v>70100360</v>
      </c>
      <c r="K1605" s="1" t="str">
        <f t="shared" si="130"/>
        <v>COM</v>
      </c>
      <c r="L1605" s="2" t="str">
        <f t="shared" si="126"/>
        <v>02LGSV0036</v>
      </c>
      <c r="M1605" s="40" t="str">
        <f>INDEX(CODE!A:B,MATCH(L1605,CODE!A:A,0),2)</f>
        <v>Separate - Large GS</v>
      </c>
    </row>
    <row r="1606" spans="1:13">
      <c r="A1606" s="36">
        <v>201711</v>
      </c>
      <c r="B1606" s="37" t="s">
        <v>51</v>
      </c>
      <c r="C1606" s="37" t="s">
        <v>195</v>
      </c>
      <c r="D1606" s="37" t="s">
        <v>55</v>
      </c>
      <c r="E1606" s="37">
        <v>1385993.35</v>
      </c>
      <c r="F1606" s="37">
        <v>38</v>
      </c>
      <c r="G1606" s="37">
        <v>18632440</v>
      </c>
      <c r="H1606" s="60">
        <f t="shared" si="127"/>
        <v>1385993.35</v>
      </c>
      <c r="I1606" s="60">
        <f t="shared" si="128"/>
        <v>38</v>
      </c>
      <c r="J1606" s="60">
        <f t="shared" si="129"/>
        <v>18632440</v>
      </c>
      <c r="K1606" s="1" t="str">
        <f t="shared" si="130"/>
        <v>COM</v>
      </c>
      <c r="L1606" s="2" t="str">
        <f t="shared" si="126"/>
        <v>02LGSV048T</v>
      </c>
      <c r="M1606" s="40" t="str">
        <f>INDEX(CODE!A:B,MATCH(L1606,CODE!A:A,0),2)</f>
        <v>NOT USED</v>
      </c>
    </row>
    <row r="1607" spans="1:13">
      <c r="A1607" s="36">
        <v>201711</v>
      </c>
      <c r="B1607" s="37" t="s">
        <v>51</v>
      </c>
      <c r="C1607" s="37" t="s">
        <v>195</v>
      </c>
      <c r="D1607" s="37" t="s">
        <v>79</v>
      </c>
      <c r="E1607" s="37">
        <v>4768.92</v>
      </c>
      <c r="G1607" s="37">
        <v>0</v>
      </c>
      <c r="H1607" s="60">
        <f t="shared" si="127"/>
        <v>4768.92</v>
      </c>
      <c r="I1607" s="60">
        <f t="shared" si="128"/>
        <v>0</v>
      </c>
      <c r="J1607" s="60">
        <f t="shared" si="129"/>
        <v>0</v>
      </c>
      <c r="K1607" s="1" t="str">
        <f t="shared" si="130"/>
        <v>COM</v>
      </c>
      <c r="L1607" s="2" t="str">
        <f t="shared" si="126"/>
        <v>02LNX00102</v>
      </c>
      <c r="M1607" s="40" t="str">
        <f>INDEX(CODE!A:B,MATCH(L1607,CODE!A:A,0),2)</f>
        <v>NOT USED</v>
      </c>
    </row>
    <row r="1608" spans="1:13">
      <c r="A1608" s="36">
        <v>201711</v>
      </c>
      <c r="B1608" s="37" t="s">
        <v>51</v>
      </c>
      <c r="C1608" s="37" t="s">
        <v>195</v>
      </c>
      <c r="D1608" s="37" t="s">
        <v>80</v>
      </c>
      <c r="E1608" s="37">
        <v>424.03</v>
      </c>
      <c r="G1608" s="37">
        <v>0</v>
      </c>
      <c r="H1608" s="60">
        <f t="shared" si="127"/>
        <v>424.03</v>
      </c>
      <c r="I1608" s="60">
        <f t="shared" si="128"/>
        <v>0</v>
      </c>
      <c r="J1608" s="60">
        <f t="shared" si="129"/>
        <v>0</v>
      </c>
      <c r="K1608" s="1" t="str">
        <f t="shared" si="130"/>
        <v>COM</v>
      </c>
      <c r="L1608" s="2" t="str">
        <f t="shared" si="126"/>
        <v>02LNX00103</v>
      </c>
      <c r="M1608" s="40" t="str">
        <f>INDEX(CODE!A:B,MATCH(L1608,CODE!A:A,0),2)</f>
        <v>NOT USED</v>
      </c>
    </row>
    <row r="1609" spans="1:13">
      <c r="A1609" s="36">
        <v>201711</v>
      </c>
      <c r="B1609" s="37" t="s">
        <v>51</v>
      </c>
      <c r="C1609" s="37" t="s">
        <v>195</v>
      </c>
      <c r="D1609" s="37" t="s">
        <v>81</v>
      </c>
      <c r="E1609" s="37">
        <v>143.31</v>
      </c>
      <c r="G1609" s="37">
        <v>0</v>
      </c>
      <c r="H1609" s="60">
        <f t="shared" si="127"/>
        <v>143.31</v>
      </c>
      <c r="I1609" s="60">
        <f t="shared" si="128"/>
        <v>0</v>
      </c>
      <c r="J1609" s="60">
        <f t="shared" si="129"/>
        <v>0</v>
      </c>
      <c r="K1609" s="1" t="str">
        <f t="shared" si="130"/>
        <v>COM</v>
      </c>
      <c r="L1609" s="2" t="str">
        <f t="shared" si="126"/>
        <v>02LNX00105</v>
      </c>
      <c r="M1609" s="40" t="str">
        <f>INDEX(CODE!A:B,MATCH(L1609,CODE!A:A,0),2)</f>
        <v>NOT USED</v>
      </c>
    </row>
    <row r="1610" spans="1:13">
      <c r="A1610" s="36">
        <v>201711</v>
      </c>
      <c r="B1610" s="37" t="s">
        <v>51</v>
      </c>
      <c r="C1610" s="37" t="s">
        <v>195</v>
      </c>
      <c r="D1610" s="37" t="s">
        <v>82</v>
      </c>
      <c r="E1610" s="37">
        <v>20505.59</v>
      </c>
      <c r="G1610" s="37">
        <v>0</v>
      </c>
      <c r="H1610" s="60">
        <f t="shared" si="127"/>
        <v>20505.59</v>
      </c>
      <c r="I1610" s="60">
        <f t="shared" si="128"/>
        <v>0</v>
      </c>
      <c r="J1610" s="60">
        <f t="shared" si="129"/>
        <v>0</v>
      </c>
      <c r="K1610" s="1" t="str">
        <f t="shared" si="130"/>
        <v>COM</v>
      </c>
      <c r="L1610" s="2" t="str">
        <f t="shared" si="126"/>
        <v>02LNX00109</v>
      </c>
      <c r="M1610" s="40" t="str">
        <f>INDEX(CODE!A:B,MATCH(L1610,CODE!A:A,0),2)</f>
        <v>NOT USED</v>
      </c>
    </row>
    <row r="1611" spans="1:13">
      <c r="A1611" s="36">
        <v>201711</v>
      </c>
      <c r="B1611" s="37" t="s">
        <v>51</v>
      </c>
      <c r="C1611" s="37" t="s">
        <v>195</v>
      </c>
      <c r="D1611" s="37" t="s">
        <v>83</v>
      </c>
      <c r="E1611" s="37">
        <v>9754.02</v>
      </c>
      <c r="G1611" s="37">
        <v>0</v>
      </c>
      <c r="H1611" s="60">
        <f t="shared" si="127"/>
        <v>9754.02</v>
      </c>
      <c r="I1611" s="60">
        <f t="shared" si="128"/>
        <v>0</v>
      </c>
      <c r="J1611" s="60">
        <f t="shared" si="129"/>
        <v>0</v>
      </c>
      <c r="K1611" s="1" t="str">
        <f t="shared" si="130"/>
        <v>COM</v>
      </c>
      <c r="L1611" s="2" t="str">
        <f t="shared" si="126"/>
        <v>02LNX00110</v>
      </c>
      <c r="M1611" s="40" t="str">
        <f>INDEX(CODE!A:B,MATCH(L1611,CODE!A:A,0),2)</f>
        <v>NOT USED</v>
      </c>
    </row>
    <row r="1612" spans="1:13">
      <c r="A1612" s="36">
        <v>201711</v>
      </c>
      <c r="B1612" s="37" t="s">
        <v>51</v>
      </c>
      <c r="C1612" s="37" t="s">
        <v>195</v>
      </c>
      <c r="D1612" s="37" t="s">
        <v>84</v>
      </c>
      <c r="E1612" s="37">
        <v>55.73</v>
      </c>
      <c r="G1612" s="37">
        <v>0</v>
      </c>
      <c r="H1612" s="60">
        <f t="shared" si="127"/>
        <v>55.73</v>
      </c>
      <c r="I1612" s="60">
        <f t="shared" si="128"/>
        <v>0</v>
      </c>
      <c r="J1612" s="60">
        <f t="shared" si="129"/>
        <v>0</v>
      </c>
      <c r="K1612" s="1" t="str">
        <f t="shared" si="130"/>
        <v>COM</v>
      </c>
      <c r="L1612" s="2" t="str">
        <f t="shared" si="126"/>
        <v>02LNX00112</v>
      </c>
      <c r="M1612" s="40" t="str">
        <f>INDEX(CODE!A:B,MATCH(L1612,CODE!A:A,0),2)</f>
        <v>NOT USED</v>
      </c>
    </row>
    <row r="1613" spans="1:13">
      <c r="A1613" s="36">
        <v>201711</v>
      </c>
      <c r="B1613" s="37" t="s">
        <v>51</v>
      </c>
      <c r="C1613" s="37" t="s">
        <v>195</v>
      </c>
      <c r="D1613" s="37" t="s">
        <v>85</v>
      </c>
      <c r="E1613" s="37">
        <v>207.91</v>
      </c>
      <c r="G1613" s="37">
        <v>0</v>
      </c>
      <c r="H1613" s="60">
        <f t="shared" si="127"/>
        <v>207.91</v>
      </c>
      <c r="I1613" s="60">
        <f t="shared" si="128"/>
        <v>0</v>
      </c>
      <c r="J1613" s="60">
        <f t="shared" si="129"/>
        <v>0</v>
      </c>
      <c r="K1613" s="1" t="str">
        <f t="shared" si="130"/>
        <v>COM</v>
      </c>
      <c r="L1613" s="2" t="str">
        <f t="shared" si="126"/>
        <v>02LNX00300</v>
      </c>
      <c r="M1613" s="40" t="str">
        <f>INDEX(CODE!A:B,MATCH(L1613,CODE!A:A,0),2)</f>
        <v>NOT USED</v>
      </c>
    </row>
    <row r="1614" spans="1:13">
      <c r="A1614" s="36">
        <v>201711</v>
      </c>
      <c r="B1614" s="37" t="s">
        <v>51</v>
      </c>
      <c r="C1614" s="37" t="s">
        <v>195</v>
      </c>
      <c r="D1614" s="37" t="s">
        <v>87</v>
      </c>
      <c r="E1614" s="37">
        <v>3562.36</v>
      </c>
      <c r="G1614" s="37">
        <v>0</v>
      </c>
      <c r="H1614" s="60">
        <f t="shared" si="127"/>
        <v>3562.36</v>
      </c>
      <c r="I1614" s="60">
        <f t="shared" si="128"/>
        <v>0</v>
      </c>
      <c r="J1614" s="60">
        <f t="shared" si="129"/>
        <v>0</v>
      </c>
      <c r="K1614" s="1" t="str">
        <f t="shared" si="130"/>
        <v>COM</v>
      </c>
      <c r="L1614" s="2" t="str">
        <f t="shared" si="126"/>
        <v>02LNX00311</v>
      </c>
      <c r="M1614" s="40" t="str">
        <f>INDEX(CODE!A:B,MATCH(L1614,CODE!A:A,0),2)</f>
        <v>NOT USED</v>
      </c>
    </row>
    <row r="1615" spans="1:13">
      <c r="A1615" s="36">
        <v>201711</v>
      </c>
      <c r="B1615" s="37" t="s">
        <v>51</v>
      </c>
      <c r="C1615" s="37" t="s">
        <v>195</v>
      </c>
      <c r="D1615" s="37" t="s">
        <v>88</v>
      </c>
      <c r="E1615" s="37">
        <v>3121.13</v>
      </c>
      <c r="G1615" s="37">
        <v>0</v>
      </c>
      <c r="H1615" s="60">
        <f t="shared" si="127"/>
        <v>3121.13</v>
      </c>
      <c r="I1615" s="60">
        <f t="shared" si="128"/>
        <v>0</v>
      </c>
      <c r="J1615" s="60">
        <f t="shared" si="129"/>
        <v>0</v>
      </c>
      <c r="K1615" s="1" t="str">
        <f t="shared" si="130"/>
        <v>COM</v>
      </c>
      <c r="L1615" s="2" t="str">
        <f t="shared" si="126"/>
        <v>02LNX00312</v>
      </c>
      <c r="M1615" s="40" t="str">
        <f>INDEX(CODE!A:B,MATCH(L1615,CODE!A:A,0),2)</f>
        <v>NOT USED</v>
      </c>
    </row>
    <row r="1616" spans="1:13">
      <c r="A1616" s="36">
        <v>201711</v>
      </c>
      <c r="B1616" s="37" t="s">
        <v>51</v>
      </c>
      <c r="C1616" s="37" t="s">
        <v>195</v>
      </c>
      <c r="D1616" s="37" t="s">
        <v>40</v>
      </c>
      <c r="E1616" s="37">
        <v>31284.95</v>
      </c>
      <c r="F1616" s="37">
        <v>83</v>
      </c>
      <c r="G1616" s="37">
        <v>329254</v>
      </c>
      <c r="H1616" s="60">
        <f t="shared" si="127"/>
        <v>31284.95</v>
      </c>
      <c r="I1616" s="60">
        <f t="shared" si="128"/>
        <v>83</v>
      </c>
      <c r="J1616" s="60">
        <f t="shared" si="129"/>
        <v>329254</v>
      </c>
      <c r="K1616" s="1" t="str">
        <f t="shared" si="130"/>
        <v>COM</v>
      </c>
      <c r="L1616" s="2" t="str">
        <f t="shared" si="126"/>
        <v>02NMT24135</v>
      </c>
      <c r="M1616" s="40" t="str">
        <f>INDEX(CODE!A:B,MATCH(L1616,CODE!A:A,0),2)</f>
        <v>Separate - Small GS</v>
      </c>
    </row>
    <row r="1617" spans="1:13">
      <c r="A1617" s="36">
        <v>201711</v>
      </c>
      <c r="B1617" s="37" t="s">
        <v>51</v>
      </c>
      <c r="C1617" s="37" t="s">
        <v>195</v>
      </c>
      <c r="D1617" s="37" t="s">
        <v>41</v>
      </c>
      <c r="E1617" s="37">
        <v>72456.820000000007</v>
      </c>
      <c r="F1617" s="37">
        <v>13</v>
      </c>
      <c r="G1617" s="37">
        <v>806260</v>
      </c>
      <c r="H1617" s="60">
        <f t="shared" si="127"/>
        <v>72456.820000000007</v>
      </c>
      <c r="I1617" s="60">
        <f t="shared" si="128"/>
        <v>13</v>
      </c>
      <c r="J1617" s="60">
        <f t="shared" si="129"/>
        <v>806260</v>
      </c>
      <c r="K1617" s="1" t="str">
        <f t="shared" si="130"/>
        <v>COM</v>
      </c>
      <c r="L1617" s="2" t="str">
        <f t="shared" si="126"/>
        <v>02NMT36135</v>
      </c>
      <c r="M1617" s="40" t="str">
        <f>INDEX(CODE!A:B,MATCH(L1617,CODE!A:A,0),2)</f>
        <v>Separate - Large GS</v>
      </c>
    </row>
    <row r="1618" spans="1:13">
      <c r="A1618" s="36">
        <v>201711</v>
      </c>
      <c r="B1618" s="37" t="s">
        <v>51</v>
      </c>
      <c r="C1618" s="37" t="s">
        <v>195</v>
      </c>
      <c r="D1618" s="37" t="s">
        <v>42</v>
      </c>
      <c r="E1618" s="37">
        <v>66417.789999999994</v>
      </c>
      <c r="F1618" s="37">
        <v>2</v>
      </c>
      <c r="G1618" s="37">
        <v>865200</v>
      </c>
      <c r="H1618" s="60">
        <f t="shared" si="127"/>
        <v>66417.789999999994</v>
      </c>
      <c r="I1618" s="60">
        <f t="shared" si="128"/>
        <v>2</v>
      </c>
      <c r="J1618" s="60">
        <f t="shared" si="129"/>
        <v>865200</v>
      </c>
      <c r="K1618" s="1" t="str">
        <f t="shared" si="130"/>
        <v>COM</v>
      </c>
      <c r="L1618" s="2" t="str">
        <f t="shared" si="126"/>
        <v>02NMT48135</v>
      </c>
      <c r="M1618" s="40" t="str">
        <f>INDEX(CODE!A:B,MATCH(L1618,CODE!A:A,0),2)</f>
        <v>NOT USED</v>
      </c>
    </row>
    <row r="1619" spans="1:13">
      <c r="A1619" s="36">
        <v>201711</v>
      </c>
      <c r="B1619" s="37" t="s">
        <v>51</v>
      </c>
      <c r="C1619" s="37" t="s">
        <v>195</v>
      </c>
      <c r="D1619" s="37" t="s">
        <v>56</v>
      </c>
      <c r="E1619" s="37">
        <v>18121.98</v>
      </c>
      <c r="F1619" s="37">
        <v>770</v>
      </c>
      <c r="G1619" s="37">
        <v>122873</v>
      </c>
      <c r="H1619" s="60">
        <f t="shared" si="127"/>
        <v>18121.98</v>
      </c>
      <c r="I1619" s="60">
        <f t="shared" si="128"/>
        <v>770</v>
      </c>
      <c r="J1619" s="60">
        <f t="shared" si="129"/>
        <v>122873</v>
      </c>
      <c r="K1619" s="1" t="str">
        <f t="shared" si="130"/>
        <v>COM</v>
      </c>
      <c r="L1619" s="2" t="str">
        <f t="shared" si="126"/>
        <v>02OALT015N</v>
      </c>
      <c r="M1619" s="40" t="str">
        <f>INDEX(CODE!A:B,MATCH(L1619,CODE!A:A,0),2)</f>
        <v>NOT USED</v>
      </c>
    </row>
    <row r="1620" spans="1:13">
      <c r="A1620" s="36">
        <v>201711</v>
      </c>
      <c r="B1620" s="37" t="s">
        <v>51</v>
      </c>
      <c r="C1620" s="37" t="s">
        <v>195</v>
      </c>
      <c r="D1620" s="37" t="s">
        <v>43</v>
      </c>
      <c r="E1620" s="37">
        <v>6948.47</v>
      </c>
      <c r="F1620" s="37">
        <v>465</v>
      </c>
      <c r="G1620" s="37">
        <v>43030</v>
      </c>
      <c r="H1620" s="60">
        <f t="shared" si="127"/>
        <v>6948.47</v>
      </c>
      <c r="I1620" s="60">
        <f t="shared" si="128"/>
        <v>465</v>
      </c>
      <c r="J1620" s="60">
        <f t="shared" si="129"/>
        <v>43030</v>
      </c>
      <c r="K1620" s="1" t="str">
        <f t="shared" si="130"/>
        <v>COM</v>
      </c>
      <c r="L1620" s="2" t="str">
        <f t="shared" si="126"/>
        <v>02OALTB15N</v>
      </c>
      <c r="M1620" s="40" t="str">
        <f>INDEX(CODE!A:B,MATCH(L1620,CODE!A:A,0),2)</f>
        <v>NOT USED</v>
      </c>
    </row>
    <row r="1621" spans="1:13">
      <c r="A1621" s="36">
        <v>201711</v>
      </c>
      <c r="B1621" s="37" t="s">
        <v>51</v>
      </c>
      <c r="C1621" s="37" t="s">
        <v>195</v>
      </c>
      <c r="D1621" s="37" t="s">
        <v>57</v>
      </c>
      <c r="E1621" s="37">
        <v>3110.91</v>
      </c>
      <c r="F1621" s="37">
        <v>27</v>
      </c>
      <c r="G1621" s="37">
        <v>32861</v>
      </c>
      <c r="H1621" s="60">
        <f t="shared" si="127"/>
        <v>3110.91</v>
      </c>
      <c r="I1621" s="60">
        <f t="shared" si="128"/>
        <v>27</v>
      </c>
      <c r="J1621" s="60">
        <f t="shared" si="129"/>
        <v>32861</v>
      </c>
      <c r="K1621" s="1" t="str">
        <f t="shared" si="130"/>
        <v>COM</v>
      </c>
      <c r="L1621" s="2" t="str">
        <f t="shared" si="126"/>
        <v>02RCFL0054</v>
      </c>
      <c r="M1621" s="40" t="str">
        <f>INDEX(CODE!A:B,MATCH(L1621,CODE!A:A,0),2)</f>
        <v>NOT USED</v>
      </c>
    </row>
    <row r="1622" spans="1:13">
      <c r="A1622" s="36">
        <v>201711</v>
      </c>
      <c r="B1622" s="37" t="s">
        <v>51</v>
      </c>
      <c r="C1622" s="37" t="s">
        <v>195</v>
      </c>
      <c r="D1622" s="37" t="s">
        <v>89</v>
      </c>
      <c r="E1622" s="37">
        <v>521350.6</v>
      </c>
      <c r="F1622" s="37">
        <v>0</v>
      </c>
      <c r="G1622" s="37">
        <v>0</v>
      </c>
      <c r="H1622" s="60">
        <f t="shared" si="127"/>
        <v>521350.6</v>
      </c>
      <c r="I1622" s="60">
        <f t="shared" si="128"/>
        <v>0</v>
      </c>
      <c r="J1622" s="60">
        <f t="shared" si="129"/>
        <v>0</v>
      </c>
      <c r="K1622" s="1" t="str">
        <f t="shared" si="130"/>
        <v>COM</v>
      </c>
      <c r="L1622" s="2" t="str">
        <f t="shared" si="126"/>
        <v>301270-DSM</v>
      </c>
      <c r="M1622" s="40" t="str">
        <f>INDEX(CODE!A:B,MATCH(L1622,CODE!A:A,0),2)</f>
        <v>NOT USED</v>
      </c>
    </row>
    <row r="1623" spans="1:13">
      <c r="A1623" s="36">
        <v>201711</v>
      </c>
      <c r="B1623" s="37" t="s">
        <v>51</v>
      </c>
      <c r="C1623" s="37" t="s">
        <v>195</v>
      </c>
      <c r="D1623" s="37" t="s">
        <v>44</v>
      </c>
      <c r="E1623" s="37">
        <v>241.38</v>
      </c>
      <c r="F1623" s="37">
        <v>1</v>
      </c>
      <c r="G1623" s="37">
        <v>0</v>
      </c>
      <c r="H1623" s="60">
        <f t="shared" si="127"/>
        <v>241.38</v>
      </c>
      <c r="I1623" s="60">
        <f t="shared" si="128"/>
        <v>1</v>
      </c>
      <c r="J1623" s="60">
        <f t="shared" si="129"/>
        <v>0</v>
      </c>
      <c r="K1623" s="1" t="str">
        <f t="shared" si="130"/>
        <v>COM</v>
      </c>
      <c r="L1623" s="2" t="str">
        <f t="shared" si="126"/>
        <v>301280-BLU</v>
      </c>
      <c r="M1623" s="40" t="str">
        <f>INDEX(CODE!A:B,MATCH(L1623,CODE!A:A,0),2)</f>
        <v>NOT USED</v>
      </c>
    </row>
    <row r="1624" spans="1:13">
      <c r="A1624" s="36">
        <v>201711</v>
      </c>
      <c r="B1624" s="37" t="s">
        <v>51</v>
      </c>
      <c r="C1624" s="37" t="s">
        <v>195</v>
      </c>
      <c r="D1624" s="37" t="s">
        <v>90</v>
      </c>
      <c r="F1624" s="37">
        <v>0</v>
      </c>
      <c r="H1624" s="60">
        <f t="shared" si="127"/>
        <v>0</v>
      </c>
      <c r="I1624" s="60">
        <f t="shared" si="128"/>
        <v>0</v>
      </c>
      <c r="J1624" s="60">
        <f t="shared" si="129"/>
        <v>0</v>
      </c>
      <c r="K1624" s="1" t="str">
        <f t="shared" si="130"/>
        <v>COM</v>
      </c>
      <c r="L1624" s="2" t="str">
        <f t="shared" si="126"/>
        <v>CUSTOMER C</v>
      </c>
      <c r="M1624" s="40" t="str">
        <f>INDEX(CODE!A:B,MATCH(L1624,CODE!A:A,0),2)</f>
        <v>NOT USED</v>
      </c>
    </row>
    <row r="1625" spans="1:13">
      <c r="A1625" s="36">
        <v>201711</v>
      </c>
      <c r="B1625" s="37" t="s">
        <v>51</v>
      </c>
      <c r="C1625" s="37" t="s">
        <v>195</v>
      </c>
      <c r="D1625" s="37" t="s">
        <v>92</v>
      </c>
      <c r="E1625" s="37">
        <v>-654546.64</v>
      </c>
      <c r="F1625" s="37">
        <v>0</v>
      </c>
      <c r="G1625" s="37">
        <v>0</v>
      </c>
      <c r="H1625" s="60">
        <f t="shared" si="127"/>
        <v>-654546.64</v>
      </c>
      <c r="I1625" s="60">
        <f t="shared" si="128"/>
        <v>0</v>
      </c>
      <c r="J1625" s="60">
        <f t="shared" si="129"/>
        <v>0</v>
      </c>
      <c r="K1625" s="1" t="str">
        <f t="shared" si="130"/>
        <v>COM</v>
      </c>
      <c r="L1625" s="2" t="str">
        <f t="shared" si="126"/>
        <v>REVENUE_AC</v>
      </c>
      <c r="M1625" s="40" t="str">
        <f>INDEX(CODE!A:B,MATCH(L1625,CODE!A:A,0),2)</f>
        <v>NOT USED</v>
      </c>
    </row>
    <row r="1626" spans="1:13">
      <c r="A1626" s="36">
        <v>201711</v>
      </c>
      <c r="B1626" s="37" t="s">
        <v>51</v>
      </c>
      <c r="C1626" s="37" t="s">
        <v>195</v>
      </c>
      <c r="D1626" s="37" t="s">
        <v>104</v>
      </c>
      <c r="E1626" s="37">
        <v>4307.51</v>
      </c>
      <c r="F1626" s="37">
        <v>0</v>
      </c>
      <c r="G1626" s="37">
        <v>0</v>
      </c>
      <c r="H1626" s="60">
        <f t="shared" si="127"/>
        <v>4307.51</v>
      </c>
      <c r="I1626" s="60">
        <f t="shared" si="128"/>
        <v>0</v>
      </c>
      <c r="J1626" s="60">
        <f t="shared" si="129"/>
        <v>0</v>
      </c>
      <c r="K1626" s="1" t="str">
        <f t="shared" si="130"/>
        <v>COM</v>
      </c>
      <c r="L1626" s="2" t="str">
        <f t="shared" si="126"/>
        <v>REVENUE AD</v>
      </c>
      <c r="M1626" s="40" t="str">
        <f>INDEX(CODE!A:B,MATCH(L1626,CODE!A:A,0),2)</f>
        <v>NOT USED</v>
      </c>
    </row>
    <row r="1627" spans="1:13">
      <c r="A1627" s="36">
        <v>201711</v>
      </c>
      <c r="B1627" s="37" t="s">
        <v>51</v>
      </c>
      <c r="C1627" s="37" t="s">
        <v>196</v>
      </c>
      <c r="D1627" s="37" t="s">
        <v>197</v>
      </c>
      <c r="E1627" s="37">
        <v>110000</v>
      </c>
      <c r="F1627" s="37">
        <v>0</v>
      </c>
      <c r="G1627" s="37">
        <v>1280000</v>
      </c>
      <c r="H1627" s="60">
        <f t="shared" si="127"/>
        <v>0</v>
      </c>
      <c r="I1627" s="60">
        <f t="shared" si="128"/>
        <v>0</v>
      </c>
      <c r="J1627" s="60">
        <f t="shared" si="129"/>
        <v>0</v>
      </c>
      <c r="K1627" s="1" t="str">
        <f t="shared" si="130"/>
        <v>COM</v>
      </c>
      <c r="L1627" s="2" t="str">
        <f t="shared" si="126"/>
        <v>UNBILLED R</v>
      </c>
      <c r="M1627" s="40" t="str">
        <f>INDEX(CODE!A:B,MATCH(L1627,CODE!A:A,0),2)</f>
        <v>NOT USED</v>
      </c>
    </row>
    <row r="1628" spans="1:13">
      <c r="A1628" s="36">
        <v>201711</v>
      </c>
      <c r="B1628" s="37" t="s">
        <v>58</v>
      </c>
      <c r="C1628" s="37" t="s">
        <v>186</v>
      </c>
      <c r="D1628" s="37" t="s">
        <v>187</v>
      </c>
      <c r="E1628" s="37">
        <v>-547.04</v>
      </c>
      <c r="F1628" s="37">
        <v>43</v>
      </c>
      <c r="G1628" s="37">
        <v>67156</v>
      </c>
      <c r="H1628" s="60">
        <f t="shared" si="127"/>
        <v>0</v>
      </c>
      <c r="I1628" s="60">
        <f t="shared" si="128"/>
        <v>0</v>
      </c>
      <c r="J1628" s="60">
        <f t="shared" si="129"/>
        <v>0</v>
      </c>
      <c r="K1628" s="1" t="str">
        <f t="shared" si="130"/>
        <v>IND</v>
      </c>
      <c r="L1628" s="2" t="str">
        <f t="shared" si="126"/>
        <v>02GNSB0024</v>
      </c>
      <c r="M1628" s="40" t="str">
        <f>INDEX(CODE!A:B,MATCH(L1628,CODE!A:A,0),2)</f>
        <v>Separate - Small GS</v>
      </c>
    </row>
    <row r="1629" spans="1:13">
      <c r="A1629" s="36">
        <v>201711</v>
      </c>
      <c r="B1629" s="37" t="s">
        <v>58</v>
      </c>
      <c r="C1629" s="37" t="s">
        <v>186</v>
      </c>
      <c r="D1629" s="37" t="s">
        <v>189</v>
      </c>
      <c r="E1629" s="37">
        <v>-0.5</v>
      </c>
      <c r="F1629" s="37">
        <v>1</v>
      </c>
      <c r="G1629" s="37">
        <v>61</v>
      </c>
      <c r="H1629" s="60">
        <f t="shared" si="127"/>
        <v>0</v>
      </c>
      <c r="I1629" s="60">
        <f t="shared" si="128"/>
        <v>0</v>
      </c>
      <c r="J1629" s="60">
        <f t="shared" si="129"/>
        <v>0</v>
      </c>
      <c r="K1629" s="1" t="str">
        <f t="shared" si="130"/>
        <v>IND</v>
      </c>
      <c r="L1629" s="2" t="str">
        <f t="shared" si="126"/>
        <v>02GNSB24FP</v>
      </c>
      <c r="M1629" s="40" t="str">
        <f>INDEX(CODE!A:B,MATCH(L1629,CODE!A:A,0),2)</f>
        <v>Separate - Small GS</v>
      </c>
    </row>
    <row r="1630" spans="1:13">
      <c r="A1630" s="36">
        <v>201711</v>
      </c>
      <c r="B1630" s="37" t="s">
        <v>58</v>
      </c>
      <c r="C1630" s="37" t="s">
        <v>186</v>
      </c>
      <c r="D1630" s="37" t="s">
        <v>190</v>
      </c>
      <c r="E1630" s="37">
        <v>-496.49</v>
      </c>
      <c r="F1630" s="37">
        <v>9</v>
      </c>
      <c r="G1630" s="37">
        <v>60920</v>
      </c>
      <c r="H1630" s="60">
        <f t="shared" si="127"/>
        <v>0</v>
      </c>
      <c r="I1630" s="60">
        <f t="shared" si="128"/>
        <v>0</v>
      </c>
      <c r="J1630" s="60">
        <f t="shared" si="129"/>
        <v>0</v>
      </c>
      <c r="K1630" s="1" t="str">
        <f t="shared" si="130"/>
        <v>IND</v>
      </c>
      <c r="L1630" s="2" t="str">
        <f t="shared" si="126"/>
        <v>02LGSB0036</v>
      </c>
      <c r="M1630" s="40" t="str">
        <f>INDEX(CODE!A:B,MATCH(L1630,CODE!A:A,0),2)</f>
        <v>Separate - Large GS</v>
      </c>
    </row>
    <row r="1631" spans="1:13">
      <c r="A1631" s="36">
        <v>201711</v>
      </c>
      <c r="B1631" s="37" t="s">
        <v>58</v>
      </c>
      <c r="C1631" s="37" t="s">
        <v>186</v>
      </c>
      <c r="D1631" s="37" t="s">
        <v>192</v>
      </c>
      <c r="E1631" s="37">
        <v>-18.13</v>
      </c>
      <c r="G1631" s="37">
        <v>2228</v>
      </c>
      <c r="H1631" s="60">
        <f t="shared" si="127"/>
        <v>0</v>
      </c>
      <c r="I1631" s="60">
        <f t="shared" si="128"/>
        <v>0</v>
      </c>
      <c r="J1631" s="60">
        <f t="shared" si="129"/>
        <v>0</v>
      </c>
      <c r="K1631" s="1" t="str">
        <f t="shared" si="130"/>
        <v>IND</v>
      </c>
      <c r="L1631" s="2" t="str">
        <f t="shared" si="126"/>
        <v>02OALTB15N</v>
      </c>
      <c r="M1631" s="40" t="str">
        <f>INDEX(CODE!A:B,MATCH(L1631,CODE!A:A,0),2)</f>
        <v>NOT USED</v>
      </c>
    </row>
    <row r="1632" spans="1:13">
      <c r="A1632" s="36">
        <v>201711</v>
      </c>
      <c r="B1632" s="37" t="s">
        <v>58</v>
      </c>
      <c r="C1632" s="37" t="s">
        <v>186</v>
      </c>
      <c r="D1632" s="37" t="s">
        <v>193</v>
      </c>
      <c r="E1632" s="37">
        <v>131.19</v>
      </c>
      <c r="F1632" s="37">
        <v>0</v>
      </c>
      <c r="G1632" s="37">
        <v>0</v>
      </c>
      <c r="H1632" s="60">
        <f t="shared" si="127"/>
        <v>0</v>
      </c>
      <c r="I1632" s="60">
        <f t="shared" si="128"/>
        <v>0</v>
      </c>
      <c r="J1632" s="60">
        <f t="shared" si="129"/>
        <v>0</v>
      </c>
      <c r="K1632" s="1" t="str">
        <f t="shared" si="130"/>
        <v>IND</v>
      </c>
      <c r="L1632" s="2" t="str">
        <f t="shared" si="126"/>
        <v>BPA BALANC</v>
      </c>
      <c r="M1632" s="40" t="str">
        <f>INDEX(CODE!A:B,MATCH(L1632,CODE!A:A,0),2)</f>
        <v>NOT USED</v>
      </c>
    </row>
    <row r="1633" spans="1:13">
      <c r="A1633" s="36">
        <v>201711</v>
      </c>
      <c r="B1633" s="37" t="s">
        <v>58</v>
      </c>
      <c r="C1633" s="37" t="s">
        <v>186</v>
      </c>
      <c r="D1633" s="37" t="s">
        <v>194</v>
      </c>
      <c r="F1633" s="37">
        <v>0</v>
      </c>
      <c r="H1633" s="60">
        <f t="shared" si="127"/>
        <v>0</v>
      </c>
      <c r="I1633" s="60">
        <f t="shared" si="128"/>
        <v>0</v>
      </c>
      <c r="J1633" s="60">
        <f t="shared" si="129"/>
        <v>0</v>
      </c>
      <c r="K1633" s="1" t="str">
        <f t="shared" si="130"/>
        <v>IND</v>
      </c>
      <c r="L1633" s="2" t="str">
        <f t="shared" si="126"/>
        <v>CUSTOMER C</v>
      </c>
      <c r="M1633" s="40" t="str">
        <f>INDEX(CODE!A:B,MATCH(L1633,CODE!A:A,0),2)</f>
        <v>NOT USED</v>
      </c>
    </row>
    <row r="1634" spans="1:13">
      <c r="A1634" s="36">
        <v>201711</v>
      </c>
      <c r="B1634" s="37" t="s">
        <v>58</v>
      </c>
      <c r="C1634" s="37" t="s">
        <v>195</v>
      </c>
      <c r="D1634" s="37" t="s">
        <v>36</v>
      </c>
      <c r="E1634" s="37">
        <v>8229.9699999999993</v>
      </c>
      <c r="F1634" s="37">
        <v>43</v>
      </c>
      <c r="G1634" s="37">
        <v>67156</v>
      </c>
      <c r="H1634" s="60">
        <f t="shared" si="127"/>
        <v>8229.9699999999993</v>
      </c>
      <c r="I1634" s="60">
        <f t="shared" si="128"/>
        <v>43</v>
      </c>
      <c r="J1634" s="60">
        <f t="shared" si="129"/>
        <v>67156</v>
      </c>
      <c r="K1634" s="1" t="str">
        <f t="shared" si="130"/>
        <v>IND</v>
      </c>
      <c r="L1634" s="2" t="str">
        <f t="shared" si="126"/>
        <v>02GNSB0024</v>
      </c>
      <c r="M1634" s="40" t="str">
        <f>INDEX(CODE!A:B,MATCH(L1634,CODE!A:A,0),2)</f>
        <v>Separate - Small GS</v>
      </c>
    </row>
    <row r="1635" spans="1:13">
      <c r="A1635" s="36">
        <v>201711</v>
      </c>
      <c r="B1635" s="37" t="s">
        <v>58</v>
      </c>
      <c r="C1635" s="37" t="s">
        <v>195</v>
      </c>
      <c r="D1635" s="37" t="s">
        <v>38</v>
      </c>
      <c r="E1635" s="37">
        <v>895.66</v>
      </c>
      <c r="F1635" s="37">
        <v>1</v>
      </c>
      <c r="G1635" s="37">
        <v>61</v>
      </c>
      <c r="H1635" s="60">
        <f t="shared" si="127"/>
        <v>895.66</v>
      </c>
      <c r="I1635" s="60">
        <f t="shared" si="128"/>
        <v>1</v>
      </c>
      <c r="J1635" s="60">
        <f t="shared" si="129"/>
        <v>61</v>
      </c>
      <c r="K1635" s="1" t="str">
        <f t="shared" si="130"/>
        <v>IND</v>
      </c>
      <c r="L1635" s="2" t="str">
        <f t="shared" si="126"/>
        <v>02GNSB24FP</v>
      </c>
      <c r="M1635" s="40" t="str">
        <f>INDEX(CODE!A:B,MATCH(L1635,CODE!A:A,0),2)</f>
        <v>Separate - Small GS</v>
      </c>
    </row>
    <row r="1636" spans="1:13">
      <c r="A1636" s="36">
        <v>201711</v>
      </c>
      <c r="B1636" s="37" t="s">
        <v>58</v>
      </c>
      <c r="C1636" s="37" t="s">
        <v>195</v>
      </c>
      <c r="D1636" s="37" t="s">
        <v>52</v>
      </c>
      <c r="E1636" s="37">
        <v>125431.91</v>
      </c>
      <c r="F1636" s="37">
        <v>329</v>
      </c>
      <c r="G1636" s="37">
        <v>1282811</v>
      </c>
      <c r="H1636" s="60">
        <f t="shared" si="127"/>
        <v>125431.91</v>
      </c>
      <c r="I1636" s="60">
        <f t="shared" si="128"/>
        <v>329</v>
      </c>
      <c r="J1636" s="60">
        <f t="shared" si="129"/>
        <v>1282811</v>
      </c>
      <c r="K1636" s="1" t="str">
        <f t="shared" si="130"/>
        <v>IND</v>
      </c>
      <c r="L1636" s="2" t="str">
        <f t="shared" si="126"/>
        <v>02GNSV0024</v>
      </c>
      <c r="M1636" s="40" t="str">
        <f>INDEX(CODE!A:B,MATCH(L1636,CODE!A:A,0),2)</f>
        <v>Separate - Small GS</v>
      </c>
    </row>
    <row r="1637" spans="1:13">
      <c r="A1637" s="36">
        <v>201711</v>
      </c>
      <c r="B1637" s="37" t="s">
        <v>58</v>
      </c>
      <c r="C1637" s="37" t="s">
        <v>195</v>
      </c>
      <c r="D1637" s="37" t="s">
        <v>53</v>
      </c>
      <c r="E1637" s="37">
        <v>741.85</v>
      </c>
      <c r="F1637" s="37">
        <v>4</v>
      </c>
      <c r="G1637" s="37">
        <v>2776</v>
      </c>
      <c r="H1637" s="60">
        <f t="shared" si="127"/>
        <v>741.85</v>
      </c>
      <c r="I1637" s="60">
        <f t="shared" si="128"/>
        <v>4</v>
      </c>
      <c r="J1637" s="60">
        <f t="shared" si="129"/>
        <v>2776</v>
      </c>
      <c r="K1637" s="1" t="str">
        <f t="shared" si="130"/>
        <v>IND</v>
      </c>
      <c r="L1637" s="2" t="str">
        <f t="shared" si="126"/>
        <v>02GNSV024F</v>
      </c>
      <c r="M1637" s="40" t="str">
        <f>INDEX(CODE!A:B,MATCH(L1637,CODE!A:A,0),2)</f>
        <v>Separate - Small GS</v>
      </c>
    </row>
    <row r="1638" spans="1:13">
      <c r="A1638" s="36">
        <v>201711</v>
      </c>
      <c r="B1638" s="37" t="s">
        <v>58</v>
      </c>
      <c r="C1638" s="37" t="s">
        <v>195</v>
      </c>
      <c r="D1638" s="37" t="s">
        <v>39</v>
      </c>
      <c r="E1638" s="37">
        <v>11056.05</v>
      </c>
      <c r="F1638" s="37">
        <v>9</v>
      </c>
      <c r="G1638" s="37">
        <v>60920</v>
      </c>
      <c r="H1638" s="60">
        <f t="shared" si="127"/>
        <v>11056.05</v>
      </c>
      <c r="I1638" s="60">
        <f t="shared" si="128"/>
        <v>9</v>
      </c>
      <c r="J1638" s="60">
        <f t="shared" si="129"/>
        <v>60920</v>
      </c>
      <c r="K1638" s="1" t="str">
        <f t="shared" si="130"/>
        <v>IND</v>
      </c>
      <c r="L1638" s="2" t="str">
        <f t="shared" si="126"/>
        <v>02LGSB0036</v>
      </c>
      <c r="M1638" s="40" t="str">
        <f>INDEX(CODE!A:B,MATCH(L1638,CODE!A:A,0),2)</f>
        <v>Separate - Large GS</v>
      </c>
    </row>
    <row r="1639" spans="1:13">
      <c r="A1639" s="36">
        <v>201711</v>
      </c>
      <c r="B1639" s="37" t="s">
        <v>58</v>
      </c>
      <c r="C1639" s="37" t="s">
        <v>195</v>
      </c>
      <c r="D1639" s="37" t="s">
        <v>54</v>
      </c>
      <c r="E1639" s="37">
        <v>654361.84</v>
      </c>
      <c r="F1639" s="37">
        <v>96</v>
      </c>
      <c r="G1639" s="37">
        <v>7716820</v>
      </c>
      <c r="H1639" s="60">
        <f t="shared" si="127"/>
        <v>654361.84</v>
      </c>
      <c r="I1639" s="60">
        <f t="shared" si="128"/>
        <v>96</v>
      </c>
      <c r="J1639" s="60">
        <f t="shared" si="129"/>
        <v>7716820</v>
      </c>
      <c r="K1639" s="1" t="str">
        <f t="shared" si="130"/>
        <v>IND</v>
      </c>
      <c r="L1639" s="2" t="str">
        <f t="shared" si="126"/>
        <v>02LGSV0036</v>
      </c>
      <c r="M1639" s="40" t="str">
        <f>INDEX(CODE!A:B,MATCH(L1639,CODE!A:A,0),2)</f>
        <v>Separate - Large GS</v>
      </c>
    </row>
    <row r="1640" spans="1:13">
      <c r="A1640" s="36">
        <v>201711</v>
      </c>
      <c r="B1640" s="37" t="s">
        <v>58</v>
      </c>
      <c r="C1640" s="37" t="s">
        <v>195</v>
      </c>
      <c r="D1640" s="37" t="s">
        <v>55</v>
      </c>
      <c r="E1640" s="37">
        <v>3690489.28</v>
      </c>
      <c r="F1640" s="37">
        <v>33</v>
      </c>
      <c r="G1640" s="37">
        <v>55605200</v>
      </c>
      <c r="H1640" s="60">
        <f t="shared" si="127"/>
        <v>3690489.28</v>
      </c>
      <c r="I1640" s="60">
        <f t="shared" si="128"/>
        <v>33</v>
      </c>
      <c r="J1640" s="60">
        <f t="shared" si="129"/>
        <v>55605200</v>
      </c>
      <c r="K1640" s="1" t="str">
        <f t="shared" si="130"/>
        <v>IND</v>
      </c>
      <c r="L1640" s="2" t="str">
        <f t="shared" si="126"/>
        <v>02LGSV048T</v>
      </c>
      <c r="M1640" s="40" t="str">
        <f>INDEX(CODE!A:B,MATCH(L1640,CODE!A:A,0),2)</f>
        <v>NOT USED</v>
      </c>
    </row>
    <row r="1641" spans="1:13">
      <c r="A1641" s="36">
        <v>201711</v>
      </c>
      <c r="B1641" s="37" t="s">
        <v>58</v>
      </c>
      <c r="C1641" s="37" t="s">
        <v>195</v>
      </c>
      <c r="D1641" s="37" t="s">
        <v>56</v>
      </c>
      <c r="E1641" s="37">
        <v>1118.05</v>
      </c>
      <c r="F1641" s="37">
        <v>38</v>
      </c>
      <c r="G1641" s="37">
        <v>8107</v>
      </c>
      <c r="H1641" s="60">
        <f t="shared" si="127"/>
        <v>1118.05</v>
      </c>
      <c r="I1641" s="60">
        <f t="shared" si="128"/>
        <v>38</v>
      </c>
      <c r="J1641" s="60">
        <f t="shared" si="129"/>
        <v>8107</v>
      </c>
      <c r="K1641" s="1" t="str">
        <f t="shared" si="130"/>
        <v>IND</v>
      </c>
      <c r="L1641" s="2" t="str">
        <f t="shared" si="126"/>
        <v>02OALT015N</v>
      </c>
      <c r="M1641" s="40" t="str">
        <f>INDEX(CODE!A:B,MATCH(L1641,CODE!A:A,0),2)</f>
        <v>NOT USED</v>
      </c>
    </row>
    <row r="1642" spans="1:13">
      <c r="A1642" s="36">
        <v>201711</v>
      </c>
      <c r="B1642" s="37" t="s">
        <v>58</v>
      </c>
      <c r="C1642" s="37" t="s">
        <v>195</v>
      </c>
      <c r="D1642" s="37" t="s">
        <v>43</v>
      </c>
      <c r="E1642" s="37">
        <v>350.28</v>
      </c>
      <c r="F1642" s="37">
        <v>14</v>
      </c>
      <c r="G1642" s="37">
        <v>2228</v>
      </c>
      <c r="H1642" s="60">
        <f t="shared" si="127"/>
        <v>350.28</v>
      </c>
      <c r="I1642" s="60">
        <f t="shared" si="128"/>
        <v>14</v>
      </c>
      <c r="J1642" s="60">
        <f t="shared" si="129"/>
        <v>2228</v>
      </c>
      <c r="K1642" s="1" t="str">
        <f t="shared" si="130"/>
        <v>IND</v>
      </c>
      <c r="L1642" s="2" t="str">
        <f t="shared" si="126"/>
        <v>02OALTB15N</v>
      </c>
      <c r="M1642" s="40" t="str">
        <f>INDEX(CODE!A:B,MATCH(L1642,CODE!A:A,0),2)</f>
        <v>NOT USED</v>
      </c>
    </row>
    <row r="1643" spans="1:13">
      <c r="A1643" s="36">
        <v>201711</v>
      </c>
      <c r="B1643" s="37" t="s">
        <v>58</v>
      </c>
      <c r="C1643" s="37" t="s">
        <v>195</v>
      </c>
      <c r="D1643" s="37" t="s">
        <v>59</v>
      </c>
      <c r="E1643" s="37">
        <v>26152.77</v>
      </c>
      <c r="F1643" s="37">
        <v>1</v>
      </c>
      <c r="G1643" s="37">
        <v>161000</v>
      </c>
      <c r="H1643" s="60">
        <f t="shared" si="127"/>
        <v>26152.77</v>
      </c>
      <c r="I1643" s="60">
        <f t="shared" si="128"/>
        <v>1</v>
      </c>
      <c r="J1643" s="60">
        <f t="shared" si="129"/>
        <v>161000</v>
      </c>
      <c r="K1643" s="1" t="str">
        <f t="shared" si="130"/>
        <v>IND</v>
      </c>
      <c r="L1643" s="2" t="str">
        <f t="shared" si="126"/>
        <v>02PRSV47TM</v>
      </c>
      <c r="M1643" s="40" t="str">
        <f>INDEX(CODE!A:B,MATCH(L1643,CODE!A:A,0),2)</f>
        <v>NOT USED</v>
      </c>
    </row>
    <row r="1644" spans="1:13">
      <c r="A1644" s="36">
        <v>201711</v>
      </c>
      <c r="B1644" s="37" t="s">
        <v>58</v>
      </c>
      <c r="C1644" s="37" t="s">
        <v>195</v>
      </c>
      <c r="D1644" s="37" t="s">
        <v>94</v>
      </c>
      <c r="E1644" s="37">
        <v>225267.85</v>
      </c>
      <c r="F1644" s="37">
        <v>0</v>
      </c>
      <c r="G1644" s="37">
        <v>0</v>
      </c>
      <c r="H1644" s="60">
        <f t="shared" si="127"/>
        <v>225267.85</v>
      </c>
      <c r="I1644" s="60">
        <f t="shared" si="128"/>
        <v>0</v>
      </c>
      <c r="J1644" s="60">
        <f t="shared" si="129"/>
        <v>0</v>
      </c>
      <c r="K1644" s="1" t="str">
        <f t="shared" si="130"/>
        <v>IND</v>
      </c>
      <c r="L1644" s="2" t="str">
        <f t="shared" si="126"/>
        <v>301370-DSM</v>
      </c>
      <c r="M1644" s="40" t="str">
        <f>INDEX(CODE!A:B,MATCH(L1644,CODE!A:A,0),2)</f>
        <v>NOT USED</v>
      </c>
    </row>
    <row r="1645" spans="1:13">
      <c r="A1645" s="36">
        <v>201711</v>
      </c>
      <c r="B1645" s="37" t="s">
        <v>58</v>
      </c>
      <c r="C1645" s="37" t="s">
        <v>195</v>
      </c>
      <c r="D1645" s="37" t="s">
        <v>76</v>
      </c>
      <c r="E1645" s="37">
        <v>3.9</v>
      </c>
      <c r="F1645" s="37">
        <v>2</v>
      </c>
      <c r="G1645" s="37">
        <v>0</v>
      </c>
      <c r="H1645" s="60">
        <f t="shared" si="127"/>
        <v>3.9</v>
      </c>
      <c r="I1645" s="60">
        <f t="shared" si="128"/>
        <v>2</v>
      </c>
      <c r="J1645" s="60">
        <f t="shared" si="129"/>
        <v>0</v>
      </c>
      <c r="K1645" s="1" t="str">
        <f t="shared" si="130"/>
        <v>IND</v>
      </c>
      <c r="L1645" s="2" t="str">
        <f t="shared" si="126"/>
        <v>301380-BLU</v>
      </c>
      <c r="M1645" s="40" t="str">
        <f>INDEX(CODE!A:B,MATCH(L1645,CODE!A:A,0),2)</f>
        <v>NOT USED</v>
      </c>
    </row>
    <row r="1646" spans="1:13">
      <c r="A1646" s="36">
        <v>201711</v>
      </c>
      <c r="B1646" s="37" t="s">
        <v>58</v>
      </c>
      <c r="C1646" s="37" t="s">
        <v>195</v>
      </c>
      <c r="D1646" s="37" t="s">
        <v>90</v>
      </c>
      <c r="F1646" s="37">
        <v>0</v>
      </c>
      <c r="H1646" s="60">
        <f t="shared" si="127"/>
        <v>0</v>
      </c>
      <c r="I1646" s="60">
        <f t="shared" si="128"/>
        <v>0</v>
      </c>
      <c r="J1646" s="60">
        <f t="shared" si="129"/>
        <v>0</v>
      </c>
      <c r="K1646" s="1" t="str">
        <f t="shared" si="130"/>
        <v>IND</v>
      </c>
      <c r="L1646" s="2" t="str">
        <f t="shared" si="126"/>
        <v>CUSTOMER C</v>
      </c>
      <c r="M1646" s="40" t="str">
        <f>INDEX(CODE!A:B,MATCH(L1646,CODE!A:A,0),2)</f>
        <v>NOT USED</v>
      </c>
    </row>
    <row r="1647" spans="1:13">
      <c r="A1647" s="36">
        <v>201711</v>
      </c>
      <c r="B1647" s="37" t="s">
        <v>58</v>
      </c>
      <c r="C1647" s="37" t="s">
        <v>195</v>
      </c>
      <c r="D1647" s="37" t="s">
        <v>92</v>
      </c>
      <c r="E1647" s="37">
        <v>-337981.91</v>
      </c>
      <c r="F1647" s="37">
        <v>0</v>
      </c>
      <c r="G1647" s="37">
        <v>0</v>
      </c>
      <c r="H1647" s="60">
        <f t="shared" si="127"/>
        <v>-337981.91</v>
      </c>
      <c r="I1647" s="60">
        <f t="shared" si="128"/>
        <v>0</v>
      </c>
      <c r="J1647" s="60">
        <f t="shared" si="129"/>
        <v>0</v>
      </c>
      <c r="K1647" s="1" t="str">
        <f t="shared" si="130"/>
        <v>IND</v>
      </c>
      <c r="L1647" s="2" t="str">
        <f t="shared" si="126"/>
        <v>REVENUE_AC</v>
      </c>
      <c r="M1647" s="40" t="str">
        <f>INDEX(CODE!A:B,MATCH(L1647,CODE!A:A,0),2)</f>
        <v>NOT USED</v>
      </c>
    </row>
    <row r="1648" spans="1:13">
      <c r="A1648" s="36">
        <v>201711</v>
      </c>
      <c r="B1648" s="37" t="s">
        <v>58</v>
      </c>
      <c r="C1648" s="37" t="s">
        <v>195</v>
      </c>
      <c r="D1648" s="37" t="s">
        <v>104</v>
      </c>
      <c r="E1648" s="37">
        <v>2282.9699999999998</v>
      </c>
      <c r="F1648" s="37">
        <v>0</v>
      </c>
      <c r="G1648" s="37">
        <v>0</v>
      </c>
      <c r="H1648" s="60">
        <f t="shared" si="127"/>
        <v>2282.9699999999998</v>
      </c>
      <c r="I1648" s="60">
        <f t="shared" si="128"/>
        <v>0</v>
      </c>
      <c r="J1648" s="60">
        <f t="shared" si="129"/>
        <v>0</v>
      </c>
      <c r="K1648" s="1" t="str">
        <f t="shared" si="130"/>
        <v>IND</v>
      </c>
      <c r="L1648" s="2" t="str">
        <f t="shared" si="126"/>
        <v>REVENUE AD</v>
      </c>
      <c r="M1648" s="40" t="str">
        <f>INDEX(CODE!A:B,MATCH(L1648,CODE!A:A,0),2)</f>
        <v>NOT USED</v>
      </c>
    </row>
    <row r="1649" spans="1:13">
      <c r="A1649" s="36">
        <v>201711</v>
      </c>
      <c r="B1649" s="37" t="s">
        <v>58</v>
      </c>
      <c r="C1649" s="37" t="s">
        <v>196</v>
      </c>
      <c r="D1649" s="37" t="s">
        <v>197</v>
      </c>
      <c r="E1649" s="37">
        <v>514000</v>
      </c>
      <c r="F1649" s="37">
        <v>0</v>
      </c>
      <c r="G1649" s="37">
        <v>11342000</v>
      </c>
      <c r="H1649" s="60">
        <f t="shared" si="127"/>
        <v>0</v>
      </c>
      <c r="I1649" s="60">
        <f t="shared" si="128"/>
        <v>0</v>
      </c>
      <c r="J1649" s="60">
        <f t="shared" si="129"/>
        <v>0</v>
      </c>
      <c r="K1649" s="1" t="str">
        <f t="shared" si="130"/>
        <v>IND</v>
      </c>
      <c r="L1649" s="2" t="str">
        <f t="shared" si="126"/>
        <v>UNBILLED R</v>
      </c>
      <c r="M1649" s="40" t="str">
        <f>INDEX(CODE!A:B,MATCH(L1649,CODE!A:A,0),2)</f>
        <v>NOT USED</v>
      </c>
    </row>
    <row r="1650" spans="1:13">
      <c r="A1650" s="36">
        <v>201711</v>
      </c>
      <c r="B1650" s="37" t="s">
        <v>60</v>
      </c>
      <c r="C1650" s="37" t="s">
        <v>186</v>
      </c>
      <c r="D1650" s="37" t="s">
        <v>61</v>
      </c>
      <c r="E1650" s="37">
        <v>-53850.11</v>
      </c>
      <c r="F1650" s="37">
        <v>3048</v>
      </c>
      <c r="G1650" s="37">
        <v>6710837</v>
      </c>
      <c r="H1650" s="60">
        <f t="shared" si="127"/>
        <v>0</v>
      </c>
      <c r="I1650" s="60">
        <f t="shared" si="128"/>
        <v>0</v>
      </c>
      <c r="J1650" s="60">
        <f t="shared" si="129"/>
        <v>0</v>
      </c>
      <c r="K1650" s="1" t="str">
        <f t="shared" si="130"/>
        <v>IRG</v>
      </c>
      <c r="L1650" s="2" t="str">
        <f t="shared" si="126"/>
        <v>02APSV0040</v>
      </c>
      <c r="M1650" s="40" t="str">
        <f>INDEX(CODE!A:B,MATCH(L1650,CODE!A:A,0),2)</f>
        <v>Separate - APS</v>
      </c>
    </row>
    <row r="1651" spans="1:13">
      <c r="A1651" s="36">
        <v>201711</v>
      </c>
      <c r="B1651" s="37" t="s">
        <v>60</v>
      </c>
      <c r="C1651" s="37" t="s">
        <v>186</v>
      </c>
      <c r="D1651" s="37" t="s">
        <v>198</v>
      </c>
      <c r="E1651" s="37">
        <v>8560.67</v>
      </c>
      <c r="G1651" s="37">
        <v>-1076972</v>
      </c>
      <c r="H1651" s="60">
        <f t="shared" si="127"/>
        <v>0</v>
      </c>
      <c r="I1651" s="60">
        <f t="shared" si="128"/>
        <v>0</v>
      </c>
      <c r="J1651" s="60">
        <f t="shared" si="129"/>
        <v>0</v>
      </c>
      <c r="K1651" s="1" t="str">
        <f t="shared" si="130"/>
        <v>IRG</v>
      </c>
      <c r="L1651" s="2" t="str">
        <f t="shared" si="126"/>
        <v>02BPADEBIT</v>
      </c>
      <c r="M1651" s="40" t="str">
        <f>INDEX(CODE!A:B,MATCH(L1651,CODE!A:A,0),2)</f>
        <v>NOT USED</v>
      </c>
    </row>
    <row r="1652" spans="1:13">
      <c r="A1652" s="36">
        <v>201711</v>
      </c>
      <c r="B1652" s="37" t="s">
        <v>60</v>
      </c>
      <c r="C1652" s="37" t="s">
        <v>186</v>
      </c>
      <c r="D1652" s="37" t="s">
        <v>199</v>
      </c>
      <c r="E1652" s="37">
        <v>-13.5</v>
      </c>
      <c r="F1652" s="37">
        <v>9</v>
      </c>
      <c r="G1652" s="37">
        <v>1656</v>
      </c>
      <c r="H1652" s="60">
        <f t="shared" si="127"/>
        <v>0</v>
      </c>
      <c r="I1652" s="60">
        <f t="shared" si="128"/>
        <v>0</v>
      </c>
      <c r="J1652" s="60">
        <f t="shared" si="129"/>
        <v>0</v>
      </c>
      <c r="K1652" s="1" t="str">
        <f t="shared" si="130"/>
        <v>IRG</v>
      </c>
      <c r="L1652" s="2" t="str">
        <f t="shared" si="126"/>
        <v>02NMT40135</v>
      </c>
      <c r="M1652" s="40" t="str">
        <f>INDEX(CODE!A:B,MATCH(L1652,CODE!A:A,0),2)</f>
        <v>Separate - APS</v>
      </c>
    </row>
    <row r="1653" spans="1:13">
      <c r="A1653" s="36">
        <v>201711</v>
      </c>
      <c r="B1653" s="37" t="s">
        <v>60</v>
      </c>
      <c r="C1653" s="37" t="s">
        <v>186</v>
      </c>
      <c r="D1653" s="37" t="s">
        <v>200</v>
      </c>
      <c r="F1653" s="37">
        <v>0</v>
      </c>
      <c r="H1653" s="60">
        <f t="shared" si="127"/>
        <v>0</v>
      </c>
      <c r="I1653" s="60">
        <f t="shared" si="128"/>
        <v>0</v>
      </c>
      <c r="J1653" s="60">
        <f t="shared" si="129"/>
        <v>0</v>
      </c>
      <c r="K1653" s="1" t="str">
        <f t="shared" si="130"/>
        <v>IRG</v>
      </c>
      <c r="L1653" s="2" t="str">
        <f t="shared" si="126"/>
        <v>CUSTOMER C</v>
      </c>
      <c r="M1653" s="40" t="str">
        <f>INDEX(CODE!A:B,MATCH(L1653,CODE!A:A,0),2)</f>
        <v>NOT USED</v>
      </c>
    </row>
    <row r="1654" spans="1:13">
      <c r="A1654" s="36">
        <v>201711</v>
      </c>
      <c r="B1654" s="37" t="s">
        <v>60</v>
      </c>
      <c r="C1654" s="37" t="s">
        <v>186</v>
      </c>
      <c r="D1654" s="37" t="s">
        <v>201</v>
      </c>
      <c r="E1654" s="37">
        <v>5772.28</v>
      </c>
      <c r="F1654" s="37">
        <v>0</v>
      </c>
      <c r="G1654" s="37">
        <v>0</v>
      </c>
      <c r="H1654" s="60">
        <f t="shared" si="127"/>
        <v>0</v>
      </c>
      <c r="I1654" s="60">
        <f t="shared" si="128"/>
        <v>0</v>
      </c>
      <c r="J1654" s="60">
        <f t="shared" si="129"/>
        <v>0</v>
      </c>
      <c r="K1654" s="1" t="str">
        <f t="shared" si="130"/>
        <v>IRG</v>
      </c>
      <c r="L1654" s="2" t="str">
        <f t="shared" si="126"/>
        <v>IRRIGATION</v>
      </c>
      <c r="M1654" s="40" t="str">
        <f>INDEX(CODE!A:B,MATCH(L1654,CODE!A:A,0),2)</f>
        <v>NOT USED</v>
      </c>
    </row>
    <row r="1655" spans="1:13">
      <c r="A1655" s="36">
        <v>201711</v>
      </c>
      <c r="B1655" s="37" t="s">
        <v>60</v>
      </c>
      <c r="C1655" s="37" t="s">
        <v>195</v>
      </c>
      <c r="D1655" s="37" t="s">
        <v>61</v>
      </c>
      <c r="E1655" s="37">
        <v>2009193.19</v>
      </c>
      <c r="F1655" s="37">
        <v>3048</v>
      </c>
      <c r="G1655" s="37">
        <v>6710830</v>
      </c>
      <c r="H1655" s="60">
        <f t="shared" si="127"/>
        <v>2009193.19</v>
      </c>
      <c r="I1655" s="60">
        <f t="shared" si="128"/>
        <v>3048</v>
      </c>
      <c r="J1655" s="60">
        <f t="shared" si="129"/>
        <v>6710830</v>
      </c>
      <c r="K1655" s="1" t="str">
        <f t="shared" si="130"/>
        <v>IRG</v>
      </c>
      <c r="L1655" s="2" t="str">
        <f t="shared" si="126"/>
        <v>02APSV0040</v>
      </c>
      <c r="M1655" s="40" t="str">
        <f>INDEX(CODE!A:B,MATCH(L1655,CODE!A:A,0),2)</f>
        <v>Separate - APS</v>
      </c>
    </row>
    <row r="1656" spans="1:13">
      <c r="A1656" s="36">
        <v>201711</v>
      </c>
      <c r="B1656" s="37" t="s">
        <v>60</v>
      </c>
      <c r="C1656" s="37" t="s">
        <v>195</v>
      </c>
      <c r="D1656" s="37" t="s">
        <v>62</v>
      </c>
      <c r="E1656" s="37">
        <v>1017887.62</v>
      </c>
      <c r="F1656" s="37">
        <v>2111</v>
      </c>
      <c r="G1656" s="37">
        <v>2009904</v>
      </c>
      <c r="H1656" s="60">
        <f t="shared" si="127"/>
        <v>1017887.62</v>
      </c>
      <c r="I1656" s="60">
        <f t="shared" si="128"/>
        <v>2111</v>
      </c>
      <c r="J1656" s="60">
        <f t="shared" si="129"/>
        <v>2009904</v>
      </c>
      <c r="K1656" s="1" t="str">
        <f t="shared" si="130"/>
        <v>IRG</v>
      </c>
      <c r="L1656" s="2" t="str">
        <f t="shared" si="126"/>
        <v>02APSV040X</v>
      </c>
      <c r="M1656" s="40" t="str">
        <f>INDEX(CODE!A:B,MATCH(L1656,CODE!A:A,0),2)</f>
        <v>Separate - APS</v>
      </c>
    </row>
    <row r="1657" spans="1:13">
      <c r="A1657" s="36">
        <v>201711</v>
      </c>
      <c r="B1657" s="37" t="s">
        <v>60</v>
      </c>
      <c r="C1657" s="37" t="s">
        <v>195</v>
      </c>
      <c r="D1657" s="37" t="s">
        <v>79</v>
      </c>
      <c r="E1657" s="37">
        <v>198.04</v>
      </c>
      <c r="G1657" s="37">
        <v>0</v>
      </c>
      <c r="H1657" s="60">
        <f t="shared" si="127"/>
        <v>198.04</v>
      </c>
      <c r="I1657" s="60">
        <f t="shared" si="128"/>
        <v>0</v>
      </c>
      <c r="J1657" s="60">
        <f t="shared" si="129"/>
        <v>0</v>
      </c>
      <c r="K1657" s="1" t="str">
        <f t="shared" si="130"/>
        <v>IRG</v>
      </c>
      <c r="L1657" s="2" t="str">
        <f t="shared" si="126"/>
        <v>02LNX00102</v>
      </c>
      <c r="M1657" s="40" t="str">
        <f>INDEX(CODE!A:B,MATCH(L1657,CODE!A:A,0),2)</f>
        <v>NOT USED</v>
      </c>
    </row>
    <row r="1658" spans="1:13">
      <c r="A1658" s="36">
        <v>201711</v>
      </c>
      <c r="B1658" s="37" t="s">
        <v>60</v>
      </c>
      <c r="C1658" s="37" t="s">
        <v>195</v>
      </c>
      <c r="D1658" s="37" t="s">
        <v>80</v>
      </c>
      <c r="E1658" s="37">
        <v>8806.2800000000007</v>
      </c>
      <c r="G1658" s="37">
        <v>0</v>
      </c>
      <c r="H1658" s="60">
        <f t="shared" si="127"/>
        <v>8806.2800000000007</v>
      </c>
      <c r="I1658" s="60">
        <f t="shared" si="128"/>
        <v>0</v>
      </c>
      <c r="J1658" s="60">
        <f t="shared" si="129"/>
        <v>0</v>
      </c>
      <c r="K1658" s="1" t="str">
        <f t="shared" si="130"/>
        <v>IRG</v>
      </c>
      <c r="L1658" s="2" t="str">
        <f t="shared" si="126"/>
        <v>02LNX00103</v>
      </c>
      <c r="M1658" s="40" t="str">
        <f>INDEX(CODE!A:B,MATCH(L1658,CODE!A:A,0),2)</f>
        <v>NOT USED</v>
      </c>
    </row>
    <row r="1659" spans="1:13">
      <c r="A1659" s="36">
        <v>201711</v>
      </c>
      <c r="B1659" s="37" t="s">
        <v>60</v>
      </c>
      <c r="C1659" s="37" t="s">
        <v>195</v>
      </c>
      <c r="D1659" s="37" t="s">
        <v>82</v>
      </c>
      <c r="E1659" s="37">
        <v>344.13</v>
      </c>
      <c r="G1659" s="37">
        <v>0</v>
      </c>
      <c r="H1659" s="60">
        <f t="shared" si="127"/>
        <v>344.13</v>
      </c>
      <c r="I1659" s="60">
        <f t="shared" si="128"/>
        <v>0</v>
      </c>
      <c r="J1659" s="60">
        <f t="shared" si="129"/>
        <v>0</v>
      </c>
      <c r="K1659" s="1" t="str">
        <f t="shared" si="130"/>
        <v>IRG</v>
      </c>
      <c r="L1659" s="2" t="str">
        <f t="shared" si="126"/>
        <v>02LNX00109</v>
      </c>
      <c r="M1659" s="40" t="str">
        <f>INDEX(CODE!A:B,MATCH(L1659,CODE!A:A,0),2)</f>
        <v>NOT USED</v>
      </c>
    </row>
    <row r="1660" spans="1:13">
      <c r="A1660" s="36">
        <v>201711</v>
      </c>
      <c r="B1660" s="37" t="s">
        <v>60</v>
      </c>
      <c r="C1660" s="37" t="s">
        <v>195</v>
      </c>
      <c r="D1660" s="37" t="s">
        <v>83</v>
      </c>
      <c r="E1660" s="37">
        <v>155962.14000000001</v>
      </c>
      <c r="G1660" s="37">
        <v>0</v>
      </c>
      <c r="H1660" s="60">
        <f t="shared" si="127"/>
        <v>155962.14000000001</v>
      </c>
      <c r="I1660" s="60">
        <f t="shared" si="128"/>
        <v>0</v>
      </c>
      <c r="J1660" s="60">
        <f t="shared" si="129"/>
        <v>0</v>
      </c>
      <c r="K1660" s="1" t="str">
        <f t="shared" si="130"/>
        <v>IRG</v>
      </c>
      <c r="L1660" s="2" t="str">
        <f t="shared" si="126"/>
        <v>02LNX00110</v>
      </c>
      <c r="M1660" s="40" t="str">
        <f>INDEX(CODE!A:B,MATCH(L1660,CODE!A:A,0),2)</f>
        <v>NOT USED</v>
      </c>
    </row>
    <row r="1661" spans="1:13">
      <c r="A1661" s="36">
        <v>201711</v>
      </c>
      <c r="B1661" s="37" t="s">
        <v>60</v>
      </c>
      <c r="C1661" s="37" t="s">
        <v>195</v>
      </c>
      <c r="D1661" s="37" t="s">
        <v>86</v>
      </c>
      <c r="E1661" s="37">
        <v>10702.8</v>
      </c>
      <c r="G1661" s="37">
        <v>0</v>
      </c>
      <c r="H1661" s="60">
        <f t="shared" si="127"/>
        <v>10702.8</v>
      </c>
      <c r="I1661" s="60">
        <f t="shared" si="128"/>
        <v>0</v>
      </c>
      <c r="J1661" s="60">
        <f t="shared" si="129"/>
        <v>0</v>
      </c>
      <c r="K1661" s="1" t="str">
        <f t="shared" si="130"/>
        <v>IRG</v>
      </c>
      <c r="L1661" s="2" t="str">
        <f t="shared" si="126"/>
        <v>02LNX00310</v>
      </c>
      <c r="M1661" s="40" t="str">
        <f>INDEX(CODE!A:B,MATCH(L1661,CODE!A:A,0),2)</f>
        <v>NOT USED</v>
      </c>
    </row>
    <row r="1662" spans="1:13">
      <c r="A1662" s="36">
        <v>201711</v>
      </c>
      <c r="B1662" s="37" t="s">
        <v>60</v>
      </c>
      <c r="C1662" s="37" t="s">
        <v>195</v>
      </c>
      <c r="D1662" s="37" t="s">
        <v>88</v>
      </c>
      <c r="E1662" s="37">
        <v>23664.46</v>
      </c>
      <c r="G1662" s="37">
        <v>0</v>
      </c>
      <c r="H1662" s="60">
        <f t="shared" si="127"/>
        <v>23664.46</v>
      </c>
      <c r="I1662" s="60">
        <f t="shared" si="128"/>
        <v>0</v>
      </c>
      <c r="J1662" s="60">
        <f t="shared" si="129"/>
        <v>0</v>
      </c>
      <c r="K1662" s="1" t="str">
        <f t="shared" si="130"/>
        <v>IRG</v>
      </c>
      <c r="L1662" s="2" t="str">
        <f t="shared" si="126"/>
        <v>02LNX00312</v>
      </c>
      <c r="M1662" s="40" t="str">
        <f>INDEX(CODE!A:B,MATCH(L1662,CODE!A:A,0),2)</f>
        <v>NOT USED</v>
      </c>
    </row>
    <row r="1663" spans="1:13">
      <c r="A1663" s="36">
        <v>201711</v>
      </c>
      <c r="B1663" s="37" t="s">
        <v>60</v>
      </c>
      <c r="C1663" s="37" t="s">
        <v>195</v>
      </c>
      <c r="D1663" s="37" t="s">
        <v>45</v>
      </c>
      <c r="E1663" s="37">
        <v>4069.45</v>
      </c>
      <c r="F1663" s="37">
        <v>9</v>
      </c>
      <c r="G1663" s="37">
        <v>1656</v>
      </c>
      <c r="H1663" s="60">
        <f t="shared" si="127"/>
        <v>4069.45</v>
      </c>
      <c r="I1663" s="60">
        <f t="shared" si="128"/>
        <v>9</v>
      </c>
      <c r="J1663" s="60">
        <f t="shared" si="129"/>
        <v>1656</v>
      </c>
      <c r="K1663" s="1" t="str">
        <f t="shared" si="130"/>
        <v>IRG</v>
      </c>
      <c r="L1663" s="2" t="str">
        <f t="shared" si="126"/>
        <v>02NMT40135</v>
      </c>
      <c r="M1663" s="40" t="str">
        <f>INDEX(CODE!A:B,MATCH(L1663,CODE!A:A,0),2)</f>
        <v>Separate - APS</v>
      </c>
    </row>
    <row r="1664" spans="1:13">
      <c r="A1664" s="36">
        <v>201711</v>
      </c>
      <c r="B1664" s="37" t="s">
        <v>60</v>
      </c>
      <c r="C1664" s="37" t="s">
        <v>195</v>
      </c>
      <c r="D1664" s="37" t="s">
        <v>73</v>
      </c>
      <c r="E1664" s="37">
        <v>2452.96</v>
      </c>
      <c r="F1664" s="37">
        <v>2</v>
      </c>
      <c r="G1664" s="37">
        <v>0</v>
      </c>
      <c r="H1664" s="60">
        <f t="shared" si="127"/>
        <v>2452.96</v>
      </c>
      <c r="I1664" s="60">
        <f t="shared" si="128"/>
        <v>2</v>
      </c>
      <c r="J1664" s="60">
        <f t="shared" si="129"/>
        <v>0</v>
      </c>
      <c r="K1664" s="1" t="str">
        <f t="shared" si="130"/>
        <v>IRG</v>
      </c>
      <c r="L1664" s="2" t="str">
        <f t="shared" si="126"/>
        <v>02NMX40135</v>
      </c>
      <c r="M1664" s="40" t="str">
        <f>INDEX(CODE!A:B,MATCH(L1664,CODE!A:A,0),2)</f>
        <v>Separate - APS</v>
      </c>
    </row>
    <row r="1665" spans="1:13">
      <c r="A1665" s="36">
        <v>201711</v>
      </c>
      <c r="B1665" s="37" t="s">
        <v>60</v>
      </c>
      <c r="C1665" s="37" t="s">
        <v>195</v>
      </c>
      <c r="D1665" s="37" t="s">
        <v>95</v>
      </c>
      <c r="E1665" s="37">
        <v>-2538000</v>
      </c>
      <c r="F1665" s="37">
        <v>0</v>
      </c>
      <c r="G1665" s="37">
        <v>0</v>
      </c>
      <c r="H1665" s="60">
        <f t="shared" si="127"/>
        <v>-2538000</v>
      </c>
      <c r="I1665" s="60">
        <f t="shared" si="128"/>
        <v>0</v>
      </c>
      <c r="J1665" s="60">
        <f t="shared" si="129"/>
        <v>0</v>
      </c>
      <c r="K1665" s="1" t="str">
        <f t="shared" si="130"/>
        <v>IRG</v>
      </c>
      <c r="L1665" s="2" t="str">
        <f t="shared" si="126"/>
        <v>301461-IRR</v>
      </c>
      <c r="M1665" s="40" t="str">
        <f>INDEX(CODE!A:B,MATCH(L1665,CODE!A:A,0),2)</f>
        <v>NOT USED</v>
      </c>
    </row>
    <row r="1666" spans="1:13">
      <c r="A1666" s="36">
        <v>201711</v>
      </c>
      <c r="B1666" s="37" t="s">
        <v>60</v>
      </c>
      <c r="C1666" s="37" t="s">
        <v>195</v>
      </c>
      <c r="D1666" s="37" t="s">
        <v>96</v>
      </c>
      <c r="E1666" s="37">
        <v>58048.4</v>
      </c>
      <c r="F1666" s="37">
        <v>0</v>
      </c>
      <c r="G1666" s="37">
        <v>0</v>
      </c>
      <c r="H1666" s="60">
        <f t="shared" si="127"/>
        <v>58048.4</v>
      </c>
      <c r="I1666" s="60">
        <f t="shared" si="128"/>
        <v>0</v>
      </c>
      <c r="J1666" s="60">
        <f t="shared" si="129"/>
        <v>0</v>
      </c>
      <c r="K1666" s="1" t="str">
        <f t="shared" si="130"/>
        <v>IRG</v>
      </c>
      <c r="L1666" s="2" t="str">
        <f t="shared" ref="L1666:L1729" si="131">LEFT(D1666,10)</f>
        <v>301470-DSM</v>
      </c>
      <c r="M1666" s="40" t="str">
        <f>INDEX(CODE!A:B,MATCH(L1666,CODE!A:A,0),2)</f>
        <v>NOT USED</v>
      </c>
    </row>
    <row r="1667" spans="1:13">
      <c r="A1667" s="36">
        <v>201711</v>
      </c>
      <c r="B1667" s="37" t="s">
        <v>60</v>
      </c>
      <c r="C1667" s="37" t="s">
        <v>195</v>
      </c>
      <c r="D1667" s="37" t="s">
        <v>46</v>
      </c>
      <c r="E1667" s="37">
        <v>28.8</v>
      </c>
      <c r="F1667" s="37">
        <v>0</v>
      </c>
      <c r="G1667" s="37">
        <v>0</v>
      </c>
      <c r="H1667" s="60">
        <f t="shared" ref="H1667:H1730" si="132">IF($C1667="R",E1667,0)</f>
        <v>28.8</v>
      </c>
      <c r="I1667" s="60">
        <f t="shared" ref="I1667:I1730" si="133">IF($C1667="R",F1667,0)</f>
        <v>0</v>
      </c>
      <c r="J1667" s="60">
        <f t="shared" ref="J1667:J1730" si="134">IF($C1667="R",G1667,0)</f>
        <v>0</v>
      </c>
      <c r="K1667" s="1" t="str">
        <f t="shared" ref="K1667:K1730" si="135">IF(LEFT(B1667,3)="IRR","IRG",LEFT(B1667,3))</f>
        <v>IRG</v>
      </c>
      <c r="L1667" s="2" t="str">
        <f t="shared" si="131"/>
        <v>301480-BLU</v>
      </c>
      <c r="M1667" s="40" t="str">
        <f>INDEX(CODE!A:B,MATCH(L1667,CODE!A:A,0),2)</f>
        <v>NOT USED</v>
      </c>
    </row>
    <row r="1668" spans="1:13">
      <c r="A1668" s="36">
        <v>201711</v>
      </c>
      <c r="B1668" s="37" t="s">
        <v>60</v>
      </c>
      <c r="C1668" s="37" t="s">
        <v>195</v>
      </c>
      <c r="D1668" s="37" t="s">
        <v>97</v>
      </c>
      <c r="F1668" s="37">
        <v>0</v>
      </c>
      <c r="H1668" s="60">
        <f t="shared" si="132"/>
        <v>0</v>
      </c>
      <c r="I1668" s="60">
        <f t="shared" si="133"/>
        <v>0</v>
      </c>
      <c r="J1668" s="60">
        <f t="shared" si="134"/>
        <v>0</v>
      </c>
      <c r="K1668" s="1" t="str">
        <f t="shared" si="135"/>
        <v>IRG</v>
      </c>
      <c r="L1668" s="2" t="str">
        <f t="shared" si="131"/>
        <v>CUSTOMER C</v>
      </c>
      <c r="M1668" s="40" t="str">
        <f>INDEX(CODE!A:B,MATCH(L1668,CODE!A:A,0),2)</f>
        <v>NOT USED</v>
      </c>
    </row>
    <row r="1669" spans="1:13">
      <c r="A1669" s="36">
        <v>201711</v>
      </c>
      <c r="B1669" s="37" t="s">
        <v>60</v>
      </c>
      <c r="C1669" s="37" t="s">
        <v>195</v>
      </c>
      <c r="D1669" s="37" t="s">
        <v>92</v>
      </c>
      <c r="E1669" s="37">
        <v>-319155.61</v>
      </c>
      <c r="F1669" s="37">
        <v>0</v>
      </c>
      <c r="G1669" s="37">
        <v>0</v>
      </c>
      <c r="H1669" s="60">
        <f t="shared" si="132"/>
        <v>-319155.61</v>
      </c>
      <c r="I1669" s="60">
        <f t="shared" si="133"/>
        <v>0</v>
      </c>
      <c r="J1669" s="60">
        <f t="shared" si="134"/>
        <v>0</v>
      </c>
      <c r="K1669" s="1" t="str">
        <f t="shared" si="135"/>
        <v>IRG</v>
      </c>
      <c r="L1669" s="2" t="str">
        <f t="shared" si="131"/>
        <v>REVENUE_AC</v>
      </c>
      <c r="M1669" s="40" t="str">
        <f>INDEX(CODE!A:B,MATCH(L1669,CODE!A:A,0),2)</f>
        <v>NOT USED</v>
      </c>
    </row>
    <row r="1670" spans="1:13">
      <c r="A1670" s="36">
        <v>201711</v>
      </c>
      <c r="B1670" s="37" t="s">
        <v>60</v>
      </c>
      <c r="C1670" s="37" t="s">
        <v>195</v>
      </c>
      <c r="D1670" s="37" t="s">
        <v>104</v>
      </c>
      <c r="E1670" s="37">
        <v>428.78</v>
      </c>
      <c r="F1670" s="37">
        <v>0</v>
      </c>
      <c r="G1670" s="37">
        <v>0</v>
      </c>
      <c r="H1670" s="60">
        <f t="shared" si="132"/>
        <v>428.78</v>
      </c>
      <c r="I1670" s="60">
        <f t="shared" si="133"/>
        <v>0</v>
      </c>
      <c r="J1670" s="60">
        <f t="shared" si="134"/>
        <v>0</v>
      </c>
      <c r="K1670" s="1" t="str">
        <f t="shared" si="135"/>
        <v>IRG</v>
      </c>
      <c r="L1670" s="2" t="str">
        <f t="shared" si="131"/>
        <v>REVENUE AD</v>
      </c>
      <c r="M1670" s="40" t="str">
        <f>INDEX(CODE!A:B,MATCH(L1670,CODE!A:A,0),2)</f>
        <v>NOT USED</v>
      </c>
    </row>
    <row r="1671" spans="1:13">
      <c r="A1671" s="36">
        <v>201711</v>
      </c>
      <c r="B1671" s="37" t="s">
        <v>60</v>
      </c>
      <c r="C1671" s="37" t="s">
        <v>196</v>
      </c>
      <c r="D1671" s="37" t="s">
        <v>202</v>
      </c>
      <c r="E1671" s="37">
        <v>-831000</v>
      </c>
      <c r="F1671" s="37">
        <v>0</v>
      </c>
      <c r="G1671" s="37">
        <v>-10201000</v>
      </c>
      <c r="H1671" s="60">
        <f t="shared" si="132"/>
        <v>0</v>
      </c>
      <c r="I1671" s="60">
        <f t="shared" si="133"/>
        <v>0</v>
      </c>
      <c r="J1671" s="60">
        <f t="shared" si="134"/>
        <v>0</v>
      </c>
      <c r="K1671" s="1" t="str">
        <f t="shared" si="135"/>
        <v>IRG</v>
      </c>
      <c r="L1671" s="2" t="str">
        <f t="shared" si="131"/>
        <v>IRRIGATION</v>
      </c>
      <c r="M1671" s="40" t="str">
        <f>INDEX(CODE!A:B,MATCH(L1671,CODE!A:A,0),2)</f>
        <v>NOT USED</v>
      </c>
    </row>
    <row r="1672" spans="1:13">
      <c r="A1672" s="36">
        <v>201711</v>
      </c>
      <c r="B1672" s="37" t="s">
        <v>63</v>
      </c>
      <c r="C1672" s="37" t="s">
        <v>195</v>
      </c>
      <c r="D1672" s="37" t="s">
        <v>98</v>
      </c>
      <c r="E1672" s="37">
        <v>7.57</v>
      </c>
      <c r="G1672" s="37">
        <v>0</v>
      </c>
      <c r="H1672" s="60">
        <f t="shared" si="132"/>
        <v>7.57</v>
      </c>
      <c r="I1672" s="60">
        <f t="shared" si="133"/>
        <v>0</v>
      </c>
      <c r="J1672" s="60">
        <f t="shared" si="134"/>
        <v>0</v>
      </c>
      <c r="K1672" s="1" t="str">
        <f t="shared" si="135"/>
        <v>PUB</v>
      </c>
      <c r="L1672" s="2" t="str">
        <f t="shared" si="131"/>
        <v>02CFR00012</v>
      </c>
      <c r="M1672" s="40" t="str">
        <f>INDEX(CODE!A:B,MATCH(L1672,CODE!A:A,0),2)</f>
        <v>NOT USED</v>
      </c>
    </row>
    <row r="1673" spans="1:13">
      <c r="A1673" s="36">
        <v>201711</v>
      </c>
      <c r="B1673" s="37" t="s">
        <v>63</v>
      </c>
      <c r="C1673" s="37" t="s">
        <v>195</v>
      </c>
      <c r="D1673" s="37" t="s">
        <v>64</v>
      </c>
      <c r="E1673" s="37">
        <v>2661.05</v>
      </c>
      <c r="F1673" s="37">
        <v>14</v>
      </c>
      <c r="G1673" s="37">
        <v>12402</v>
      </c>
      <c r="H1673" s="60">
        <f t="shared" si="132"/>
        <v>2661.05</v>
      </c>
      <c r="I1673" s="60">
        <f t="shared" si="133"/>
        <v>14</v>
      </c>
      <c r="J1673" s="60">
        <f t="shared" si="134"/>
        <v>12402</v>
      </c>
      <c r="K1673" s="1" t="str">
        <f t="shared" si="135"/>
        <v>PUB</v>
      </c>
      <c r="L1673" s="2" t="str">
        <f t="shared" si="131"/>
        <v>02COSL0052</v>
      </c>
      <c r="M1673" s="40" t="str">
        <f>INDEX(CODE!A:B,MATCH(L1673,CODE!A:A,0),2)</f>
        <v>NOT USED</v>
      </c>
    </row>
    <row r="1674" spans="1:13">
      <c r="A1674" s="36">
        <v>201711</v>
      </c>
      <c r="B1674" s="37" t="s">
        <v>63</v>
      </c>
      <c r="C1674" s="37" t="s">
        <v>195</v>
      </c>
      <c r="D1674" s="37" t="s">
        <v>65</v>
      </c>
      <c r="E1674" s="37">
        <v>21537.599999999999</v>
      </c>
      <c r="F1674" s="37">
        <v>116</v>
      </c>
      <c r="G1674" s="37">
        <v>282586</v>
      </c>
      <c r="H1674" s="60">
        <f t="shared" si="132"/>
        <v>21537.599999999999</v>
      </c>
      <c r="I1674" s="60">
        <f t="shared" si="133"/>
        <v>116</v>
      </c>
      <c r="J1674" s="60">
        <f t="shared" si="134"/>
        <v>282586</v>
      </c>
      <c r="K1674" s="1" t="str">
        <f t="shared" si="135"/>
        <v>PUB</v>
      </c>
      <c r="L1674" s="2" t="str">
        <f t="shared" si="131"/>
        <v>02CUSL053F</v>
      </c>
      <c r="M1674" s="40" t="str">
        <f>INDEX(CODE!A:B,MATCH(L1674,CODE!A:A,0),2)</f>
        <v>NOT USED</v>
      </c>
    </row>
    <row r="1675" spans="1:13">
      <c r="A1675" s="36">
        <v>201711</v>
      </c>
      <c r="B1675" s="37" t="s">
        <v>63</v>
      </c>
      <c r="C1675" s="37" t="s">
        <v>195</v>
      </c>
      <c r="D1675" s="37" t="s">
        <v>66</v>
      </c>
      <c r="E1675" s="37">
        <v>5473.48</v>
      </c>
      <c r="F1675" s="37">
        <v>104</v>
      </c>
      <c r="G1675" s="37">
        <v>72448</v>
      </c>
      <c r="H1675" s="60">
        <f t="shared" si="132"/>
        <v>5473.48</v>
      </c>
      <c r="I1675" s="60">
        <f t="shared" si="133"/>
        <v>104</v>
      </c>
      <c r="J1675" s="60">
        <f t="shared" si="134"/>
        <v>72448</v>
      </c>
      <c r="K1675" s="1" t="str">
        <f t="shared" si="135"/>
        <v>PUB</v>
      </c>
      <c r="L1675" s="2" t="str">
        <f t="shared" si="131"/>
        <v>02CUSL053M</v>
      </c>
      <c r="M1675" s="40" t="str">
        <f>INDEX(CODE!A:B,MATCH(L1675,CODE!A:A,0),2)</f>
        <v>NOT USED</v>
      </c>
    </row>
    <row r="1676" spans="1:13">
      <c r="A1676" s="36">
        <v>201711</v>
      </c>
      <c r="B1676" s="37" t="s">
        <v>63</v>
      </c>
      <c r="C1676" s="37" t="s">
        <v>195</v>
      </c>
      <c r="D1676" s="37" t="s">
        <v>67</v>
      </c>
      <c r="E1676" s="37">
        <v>18105.830000000002</v>
      </c>
      <c r="F1676" s="37">
        <v>40</v>
      </c>
      <c r="G1676" s="37">
        <v>135816</v>
      </c>
      <c r="H1676" s="60">
        <f t="shared" si="132"/>
        <v>18105.830000000002</v>
      </c>
      <c r="I1676" s="60">
        <f t="shared" si="133"/>
        <v>40</v>
      </c>
      <c r="J1676" s="60">
        <f t="shared" si="134"/>
        <v>135816</v>
      </c>
      <c r="K1676" s="1" t="str">
        <f t="shared" si="135"/>
        <v>PUB</v>
      </c>
      <c r="L1676" s="2" t="str">
        <f t="shared" si="131"/>
        <v>02MVSL0057</v>
      </c>
      <c r="M1676" s="40" t="str">
        <f>INDEX(CODE!A:B,MATCH(L1676,CODE!A:A,0),2)</f>
        <v>NOT USED</v>
      </c>
    </row>
    <row r="1677" spans="1:13">
      <c r="A1677" s="36">
        <v>201711</v>
      </c>
      <c r="B1677" s="37" t="s">
        <v>63</v>
      </c>
      <c r="C1677" s="37" t="s">
        <v>195</v>
      </c>
      <c r="D1677" s="37" t="s">
        <v>47</v>
      </c>
      <c r="E1677" s="37">
        <v>70302.600000000006</v>
      </c>
      <c r="F1677" s="37">
        <v>195</v>
      </c>
      <c r="G1677" s="37">
        <v>331240</v>
      </c>
      <c r="H1677" s="60">
        <f t="shared" si="132"/>
        <v>70302.600000000006</v>
      </c>
      <c r="I1677" s="60">
        <f t="shared" si="133"/>
        <v>195</v>
      </c>
      <c r="J1677" s="60">
        <f t="shared" si="134"/>
        <v>331240</v>
      </c>
      <c r="K1677" s="1" t="str">
        <f t="shared" si="135"/>
        <v>PUB</v>
      </c>
      <c r="L1677" s="2" t="str">
        <f t="shared" si="131"/>
        <v>02SLCO0051</v>
      </c>
      <c r="M1677" s="40" t="str">
        <f>INDEX(CODE!A:B,MATCH(L1677,CODE!A:A,0),2)</f>
        <v>NOT USED</v>
      </c>
    </row>
    <row r="1678" spans="1:13">
      <c r="A1678" s="36">
        <v>201711</v>
      </c>
      <c r="B1678" s="37" t="s">
        <v>63</v>
      </c>
      <c r="C1678" s="37" t="s">
        <v>195</v>
      </c>
      <c r="D1678" s="37" t="s">
        <v>99</v>
      </c>
      <c r="E1678" s="37">
        <v>3516.37</v>
      </c>
      <c r="F1678" s="37">
        <v>0</v>
      </c>
      <c r="G1678" s="37">
        <v>0</v>
      </c>
      <c r="H1678" s="60">
        <f t="shared" si="132"/>
        <v>3516.37</v>
      </c>
      <c r="I1678" s="60">
        <f t="shared" si="133"/>
        <v>0</v>
      </c>
      <c r="J1678" s="60">
        <f t="shared" si="134"/>
        <v>0</v>
      </c>
      <c r="K1678" s="1" t="str">
        <f t="shared" si="135"/>
        <v>PUB</v>
      </c>
      <c r="L1678" s="2" t="str">
        <f t="shared" si="131"/>
        <v>301670-DSM</v>
      </c>
      <c r="M1678" s="40" t="str">
        <f>INDEX(CODE!A:B,MATCH(L1678,CODE!A:A,0),2)</f>
        <v>NOT USED</v>
      </c>
    </row>
    <row r="1679" spans="1:13">
      <c r="A1679" s="36">
        <v>201711</v>
      </c>
      <c r="B1679" s="37" t="s">
        <v>63</v>
      </c>
      <c r="C1679" s="37" t="s">
        <v>195</v>
      </c>
      <c r="D1679" s="37" t="s">
        <v>90</v>
      </c>
      <c r="F1679" s="37">
        <v>0</v>
      </c>
      <c r="H1679" s="60">
        <f t="shared" si="132"/>
        <v>0</v>
      </c>
      <c r="I1679" s="60">
        <f t="shared" si="133"/>
        <v>0</v>
      </c>
      <c r="J1679" s="60">
        <f t="shared" si="134"/>
        <v>0</v>
      </c>
      <c r="K1679" s="1" t="str">
        <f t="shared" si="135"/>
        <v>PUB</v>
      </c>
      <c r="L1679" s="2" t="str">
        <f t="shared" si="131"/>
        <v>CUSTOMER C</v>
      </c>
      <c r="M1679" s="40" t="str">
        <f>INDEX(CODE!A:B,MATCH(L1679,CODE!A:A,0),2)</f>
        <v>NOT USED</v>
      </c>
    </row>
    <row r="1680" spans="1:13">
      <c r="A1680" s="36">
        <v>201711</v>
      </c>
      <c r="B1680" s="37" t="s">
        <v>63</v>
      </c>
      <c r="C1680" s="37" t="s">
        <v>195</v>
      </c>
      <c r="D1680" s="37" t="s">
        <v>92</v>
      </c>
      <c r="E1680" s="37">
        <v>-6842.86</v>
      </c>
      <c r="F1680" s="37">
        <v>0</v>
      </c>
      <c r="G1680" s="37">
        <v>0</v>
      </c>
      <c r="H1680" s="60">
        <f t="shared" si="132"/>
        <v>-6842.86</v>
      </c>
      <c r="I1680" s="60">
        <f t="shared" si="133"/>
        <v>0</v>
      </c>
      <c r="J1680" s="60">
        <f t="shared" si="134"/>
        <v>0</v>
      </c>
      <c r="K1680" s="1" t="str">
        <f t="shared" si="135"/>
        <v>PUB</v>
      </c>
      <c r="L1680" s="2" t="str">
        <f t="shared" si="131"/>
        <v>REVENUE_AC</v>
      </c>
      <c r="M1680" s="40" t="str">
        <f>INDEX(CODE!A:B,MATCH(L1680,CODE!A:A,0),2)</f>
        <v>NOT USED</v>
      </c>
    </row>
    <row r="1681" spans="1:13">
      <c r="A1681" s="36">
        <v>201711</v>
      </c>
      <c r="B1681" s="37" t="s">
        <v>63</v>
      </c>
      <c r="C1681" s="37" t="s">
        <v>196</v>
      </c>
      <c r="D1681" s="37" t="s">
        <v>197</v>
      </c>
      <c r="E1681" s="37">
        <v>84000</v>
      </c>
      <c r="F1681" s="37">
        <v>0</v>
      </c>
      <c r="G1681" s="37">
        <v>582000</v>
      </c>
      <c r="H1681" s="60">
        <f t="shared" si="132"/>
        <v>0</v>
      </c>
      <c r="I1681" s="60">
        <f t="shared" si="133"/>
        <v>0</v>
      </c>
      <c r="J1681" s="60">
        <f t="shared" si="134"/>
        <v>0</v>
      </c>
      <c r="K1681" s="1" t="str">
        <f t="shared" si="135"/>
        <v>PUB</v>
      </c>
      <c r="L1681" s="2" t="str">
        <f t="shared" si="131"/>
        <v>UNBILLED R</v>
      </c>
      <c r="M1681" s="40" t="str">
        <f>INDEX(CODE!A:B,MATCH(L1681,CODE!A:A,0),2)</f>
        <v>NOT USED</v>
      </c>
    </row>
    <row r="1682" spans="1:13">
      <c r="A1682" s="36">
        <v>201711</v>
      </c>
      <c r="B1682" s="37" t="s">
        <v>68</v>
      </c>
      <c r="C1682" s="37" t="s">
        <v>186</v>
      </c>
      <c r="D1682" s="37" t="s">
        <v>203</v>
      </c>
      <c r="E1682" s="37">
        <v>-5136.62</v>
      </c>
      <c r="F1682" s="37">
        <v>765</v>
      </c>
      <c r="G1682" s="37">
        <v>630251</v>
      </c>
      <c r="H1682" s="60">
        <f t="shared" si="132"/>
        <v>0</v>
      </c>
      <c r="I1682" s="60">
        <f t="shared" si="133"/>
        <v>0</v>
      </c>
      <c r="J1682" s="60">
        <f t="shared" si="134"/>
        <v>0</v>
      </c>
      <c r="K1682" s="1" t="str">
        <f t="shared" si="135"/>
        <v>RES</v>
      </c>
      <c r="L1682" s="2" t="str">
        <f t="shared" si="131"/>
        <v>02NETMT135</v>
      </c>
      <c r="M1682" s="40" t="str">
        <f>INDEX(CODE!A:B,MATCH(L1682,CODE!A:A,0),2)</f>
        <v>Separate - Res</v>
      </c>
    </row>
    <row r="1683" spans="1:13">
      <c r="A1683" s="36">
        <v>201711</v>
      </c>
      <c r="B1683" s="37" t="s">
        <v>68</v>
      </c>
      <c r="C1683" s="37" t="s">
        <v>186</v>
      </c>
      <c r="D1683" s="37" t="s">
        <v>204</v>
      </c>
      <c r="E1683" s="37">
        <v>-672.36</v>
      </c>
      <c r="G1683" s="37">
        <v>82452</v>
      </c>
      <c r="H1683" s="60">
        <f t="shared" si="132"/>
        <v>0</v>
      </c>
      <c r="I1683" s="60">
        <f t="shared" si="133"/>
        <v>0</v>
      </c>
      <c r="J1683" s="60">
        <f t="shared" si="134"/>
        <v>0</v>
      </c>
      <c r="K1683" s="1" t="str">
        <f t="shared" si="135"/>
        <v>RES</v>
      </c>
      <c r="L1683" s="2" t="str">
        <f t="shared" si="131"/>
        <v>02OALTB15R</v>
      </c>
      <c r="M1683" s="40" t="str">
        <f>INDEX(CODE!A:B,MATCH(L1683,CODE!A:A,0),2)</f>
        <v>NOT USED</v>
      </c>
    </row>
    <row r="1684" spans="1:13">
      <c r="A1684" s="36">
        <v>201711</v>
      </c>
      <c r="B1684" s="37" t="s">
        <v>68</v>
      </c>
      <c r="C1684" s="37" t="s">
        <v>186</v>
      </c>
      <c r="D1684" s="37" t="s">
        <v>205</v>
      </c>
      <c r="E1684" s="37">
        <v>-962693.45</v>
      </c>
      <c r="F1684" s="37">
        <v>101489</v>
      </c>
      <c r="G1684" s="37">
        <v>118146888</v>
      </c>
      <c r="H1684" s="60">
        <f t="shared" si="132"/>
        <v>0</v>
      </c>
      <c r="I1684" s="60">
        <f t="shared" si="133"/>
        <v>0</v>
      </c>
      <c r="J1684" s="60">
        <f t="shared" si="134"/>
        <v>0</v>
      </c>
      <c r="K1684" s="1" t="str">
        <f t="shared" si="135"/>
        <v>RES</v>
      </c>
      <c r="L1684" s="2" t="str">
        <f t="shared" si="131"/>
        <v>02RESD0016</v>
      </c>
      <c r="M1684" s="40" t="str">
        <f>INDEX(CODE!A:B,MATCH(L1684,CODE!A:A,0),2)</f>
        <v>Separate - Res</v>
      </c>
    </row>
    <row r="1685" spans="1:13">
      <c r="A1685" s="36">
        <v>201711</v>
      </c>
      <c r="B1685" s="37" t="s">
        <v>68</v>
      </c>
      <c r="C1685" s="37" t="s">
        <v>186</v>
      </c>
      <c r="D1685" s="37" t="s">
        <v>206</v>
      </c>
      <c r="E1685" s="37">
        <v>-51266.09</v>
      </c>
      <c r="F1685" s="37">
        <v>5019</v>
      </c>
      <c r="G1685" s="37">
        <v>6291894</v>
      </c>
      <c r="H1685" s="60">
        <f t="shared" si="132"/>
        <v>0</v>
      </c>
      <c r="I1685" s="60">
        <f t="shared" si="133"/>
        <v>0</v>
      </c>
      <c r="J1685" s="60">
        <f t="shared" si="134"/>
        <v>0</v>
      </c>
      <c r="K1685" s="1" t="str">
        <f t="shared" si="135"/>
        <v>RES</v>
      </c>
      <c r="L1685" s="2" t="str">
        <f t="shared" si="131"/>
        <v>02RESD0017</v>
      </c>
      <c r="M1685" s="40" t="str">
        <f>INDEX(CODE!A:B,MATCH(L1685,CODE!A:A,0),2)</f>
        <v>Separate - Res</v>
      </c>
    </row>
    <row r="1686" spans="1:13">
      <c r="A1686" s="36">
        <v>201711</v>
      </c>
      <c r="B1686" s="37" t="s">
        <v>68</v>
      </c>
      <c r="C1686" s="37" t="s">
        <v>186</v>
      </c>
      <c r="D1686" s="37" t="s">
        <v>207</v>
      </c>
      <c r="E1686" s="37">
        <v>-1365.28</v>
      </c>
      <c r="F1686" s="37">
        <v>84</v>
      </c>
      <c r="G1686" s="37">
        <v>167725</v>
      </c>
      <c r="H1686" s="60">
        <f t="shared" si="132"/>
        <v>0</v>
      </c>
      <c r="I1686" s="60">
        <f t="shared" si="133"/>
        <v>0</v>
      </c>
      <c r="J1686" s="60">
        <f t="shared" si="134"/>
        <v>0</v>
      </c>
      <c r="K1686" s="1" t="str">
        <f t="shared" si="135"/>
        <v>RES</v>
      </c>
      <c r="L1686" s="2" t="str">
        <f t="shared" si="131"/>
        <v>02RESD0018</v>
      </c>
      <c r="M1686" s="40" t="str">
        <f>INDEX(CODE!A:B,MATCH(L1686,CODE!A:A,0),2)</f>
        <v>Separate - Res</v>
      </c>
    </row>
    <row r="1687" spans="1:13">
      <c r="A1687" s="36">
        <v>201711</v>
      </c>
      <c r="B1687" s="37" t="s">
        <v>68</v>
      </c>
      <c r="C1687" s="37" t="s">
        <v>186</v>
      </c>
      <c r="D1687" s="37" t="s">
        <v>208</v>
      </c>
      <c r="E1687" s="37">
        <v>-185.11</v>
      </c>
      <c r="F1687" s="37">
        <v>15</v>
      </c>
      <c r="G1687" s="37">
        <v>22714</v>
      </c>
      <c r="H1687" s="60">
        <f t="shared" si="132"/>
        <v>0</v>
      </c>
      <c r="I1687" s="60">
        <f t="shared" si="133"/>
        <v>0</v>
      </c>
      <c r="J1687" s="60">
        <f t="shared" si="134"/>
        <v>0</v>
      </c>
      <c r="K1687" s="1" t="str">
        <f t="shared" si="135"/>
        <v>RES</v>
      </c>
      <c r="L1687" s="2" t="str">
        <f t="shared" si="131"/>
        <v>02RESD018X</v>
      </c>
      <c r="M1687" s="40" t="str">
        <f>INDEX(CODE!A:B,MATCH(L1687,CODE!A:A,0),2)</f>
        <v>Separate - Res</v>
      </c>
    </row>
    <row r="1688" spans="1:13">
      <c r="A1688" s="36">
        <v>201711</v>
      </c>
      <c r="B1688" s="37" t="s">
        <v>68</v>
      </c>
      <c r="C1688" s="37" t="s">
        <v>186</v>
      </c>
      <c r="D1688" s="37" t="s">
        <v>209</v>
      </c>
      <c r="E1688" s="37">
        <v>-11784.77</v>
      </c>
      <c r="F1688" s="37">
        <v>3442</v>
      </c>
      <c r="G1688" s="37">
        <v>1446440</v>
      </c>
      <c r="H1688" s="60">
        <f t="shared" si="132"/>
        <v>0</v>
      </c>
      <c r="I1688" s="60">
        <f t="shared" si="133"/>
        <v>0</v>
      </c>
      <c r="J1688" s="60">
        <f t="shared" si="134"/>
        <v>0</v>
      </c>
      <c r="K1688" s="1" t="str">
        <f t="shared" si="135"/>
        <v>RES</v>
      </c>
      <c r="L1688" s="2" t="str">
        <f t="shared" si="131"/>
        <v>02RGNSB024</v>
      </c>
      <c r="M1688" s="40" t="str">
        <f>INDEX(CODE!A:B,MATCH(L1688,CODE!A:A,0),2)</f>
        <v>Separate - Small GS</v>
      </c>
    </row>
    <row r="1689" spans="1:13">
      <c r="A1689" s="36">
        <v>201711</v>
      </c>
      <c r="B1689" s="37" t="s">
        <v>68</v>
      </c>
      <c r="C1689" s="37" t="s">
        <v>186</v>
      </c>
      <c r="D1689" s="37" t="s">
        <v>213</v>
      </c>
      <c r="E1689" s="37">
        <v>-1036.68</v>
      </c>
      <c r="F1689" s="37">
        <v>1</v>
      </c>
      <c r="G1689" s="37">
        <v>127200</v>
      </c>
      <c r="H1689" s="60">
        <f t="shared" si="132"/>
        <v>0</v>
      </c>
      <c r="I1689" s="60">
        <f t="shared" si="133"/>
        <v>0</v>
      </c>
      <c r="J1689" s="60">
        <f t="shared" si="134"/>
        <v>0</v>
      </c>
      <c r="K1689" s="1" t="str">
        <f t="shared" si="135"/>
        <v>RES</v>
      </c>
      <c r="L1689" s="2" t="str">
        <f t="shared" si="131"/>
        <v>02RGNSB036</v>
      </c>
      <c r="M1689" s="40" t="str">
        <f>INDEX(CODE!A:B,MATCH(L1689,CODE!A:A,0),2)</f>
        <v>Separate - Large GS</v>
      </c>
    </row>
    <row r="1690" spans="1:13">
      <c r="A1690" s="36">
        <v>201711</v>
      </c>
      <c r="B1690" s="37" t="s">
        <v>68</v>
      </c>
      <c r="C1690" s="37" t="s">
        <v>186</v>
      </c>
      <c r="D1690" s="37" t="s">
        <v>212</v>
      </c>
      <c r="E1690" s="37">
        <v>-5.49</v>
      </c>
      <c r="F1690" s="37">
        <v>7</v>
      </c>
      <c r="G1690" s="37">
        <v>674</v>
      </c>
      <c r="H1690" s="60">
        <f t="shared" si="132"/>
        <v>0</v>
      </c>
      <c r="I1690" s="60">
        <f t="shared" si="133"/>
        <v>0</v>
      </c>
      <c r="J1690" s="60">
        <f t="shared" si="134"/>
        <v>0</v>
      </c>
      <c r="K1690" s="1" t="str">
        <f t="shared" si="135"/>
        <v>RES</v>
      </c>
      <c r="L1690" s="2" t="str">
        <f t="shared" si="131"/>
        <v>02RNM24135</v>
      </c>
      <c r="M1690" s="40" t="str">
        <f>INDEX(CODE!A:B,MATCH(L1690,CODE!A:A,0),2)</f>
        <v>Separate - Small GS</v>
      </c>
    </row>
    <row r="1691" spans="1:13">
      <c r="A1691" s="36">
        <v>201711</v>
      </c>
      <c r="B1691" s="37" t="s">
        <v>68</v>
      </c>
      <c r="C1691" s="37" t="s">
        <v>186</v>
      </c>
      <c r="D1691" s="37" t="s">
        <v>193</v>
      </c>
      <c r="E1691" s="37">
        <v>131596.31</v>
      </c>
      <c r="F1691" s="37">
        <v>0</v>
      </c>
      <c r="G1691" s="37">
        <v>0</v>
      </c>
      <c r="H1691" s="60">
        <f t="shared" si="132"/>
        <v>0</v>
      </c>
      <c r="I1691" s="60">
        <f t="shared" si="133"/>
        <v>0</v>
      </c>
      <c r="J1691" s="60">
        <f t="shared" si="134"/>
        <v>0</v>
      </c>
      <c r="K1691" s="1" t="str">
        <f t="shared" si="135"/>
        <v>RES</v>
      </c>
      <c r="L1691" s="2" t="str">
        <f t="shared" si="131"/>
        <v>BPA BALANC</v>
      </c>
      <c r="M1691" s="40" t="str">
        <f>INDEX(CODE!A:B,MATCH(L1691,CODE!A:A,0),2)</f>
        <v>NOT USED</v>
      </c>
    </row>
    <row r="1692" spans="1:13">
      <c r="A1692" s="36">
        <v>201711</v>
      </c>
      <c r="B1692" s="37" t="s">
        <v>68</v>
      </c>
      <c r="C1692" s="37" t="s">
        <v>186</v>
      </c>
      <c r="D1692" s="37" t="s">
        <v>194</v>
      </c>
      <c r="F1692" s="37">
        <v>0</v>
      </c>
      <c r="H1692" s="60">
        <f t="shared" si="132"/>
        <v>0</v>
      </c>
      <c r="I1692" s="60">
        <f t="shared" si="133"/>
        <v>0</v>
      </c>
      <c r="J1692" s="60">
        <f t="shared" si="134"/>
        <v>0</v>
      </c>
      <c r="K1692" s="1" t="str">
        <f t="shared" si="135"/>
        <v>RES</v>
      </c>
      <c r="L1692" s="2" t="str">
        <f t="shared" si="131"/>
        <v>CUSTOMER C</v>
      </c>
      <c r="M1692" s="40" t="str">
        <f>INDEX(CODE!A:B,MATCH(L1692,CODE!A:A,0),2)</f>
        <v>NOT USED</v>
      </c>
    </row>
    <row r="1693" spans="1:13">
      <c r="A1693" s="36">
        <v>201711</v>
      </c>
      <c r="B1693" s="37" t="s">
        <v>68</v>
      </c>
      <c r="C1693" s="37" t="s">
        <v>195</v>
      </c>
      <c r="D1693" s="37" t="s">
        <v>82</v>
      </c>
      <c r="E1693" s="37">
        <v>153.62</v>
      </c>
      <c r="G1693" s="37">
        <v>0</v>
      </c>
      <c r="H1693" s="60">
        <f t="shared" si="132"/>
        <v>153.62</v>
      </c>
      <c r="I1693" s="60">
        <f t="shared" si="133"/>
        <v>0</v>
      </c>
      <c r="J1693" s="60">
        <f t="shared" si="134"/>
        <v>0</v>
      </c>
      <c r="K1693" s="1" t="str">
        <f t="shared" si="135"/>
        <v>RES</v>
      </c>
      <c r="L1693" s="2" t="str">
        <f t="shared" si="131"/>
        <v>02LNX00109</v>
      </c>
      <c r="M1693" s="40" t="str">
        <f>INDEX(CODE!A:B,MATCH(L1693,CODE!A:A,0),2)</f>
        <v>NOT USED</v>
      </c>
    </row>
    <row r="1694" spans="1:13">
      <c r="A1694" s="36">
        <v>201711</v>
      </c>
      <c r="B1694" s="37" t="s">
        <v>68</v>
      </c>
      <c r="C1694" s="37" t="s">
        <v>195</v>
      </c>
      <c r="D1694" s="37" t="s">
        <v>48</v>
      </c>
      <c r="E1694" s="37">
        <v>65996.38</v>
      </c>
      <c r="F1694" s="37">
        <v>765</v>
      </c>
      <c r="G1694" s="37">
        <v>639960</v>
      </c>
      <c r="H1694" s="60">
        <f t="shared" si="132"/>
        <v>65996.38</v>
      </c>
      <c r="I1694" s="60">
        <f t="shared" si="133"/>
        <v>765</v>
      </c>
      <c r="J1694" s="60">
        <f t="shared" si="134"/>
        <v>639960</v>
      </c>
      <c r="K1694" s="1" t="str">
        <f t="shared" si="135"/>
        <v>RES</v>
      </c>
      <c r="L1694" s="2" t="str">
        <f t="shared" si="131"/>
        <v>02NETMT135</v>
      </c>
      <c r="M1694" s="40" t="str">
        <f>INDEX(CODE!A:B,MATCH(L1694,CODE!A:A,0),2)</f>
        <v>Separate - Res</v>
      </c>
    </row>
    <row r="1695" spans="1:13">
      <c r="A1695" s="36">
        <v>201711</v>
      </c>
      <c r="B1695" s="37" t="s">
        <v>68</v>
      </c>
      <c r="C1695" s="37" t="s">
        <v>195</v>
      </c>
      <c r="D1695" s="37" t="s">
        <v>49</v>
      </c>
      <c r="E1695" s="37">
        <v>13107.47</v>
      </c>
      <c r="F1695" s="37">
        <v>1074</v>
      </c>
      <c r="G1695" s="37">
        <v>82452</v>
      </c>
      <c r="H1695" s="60">
        <f t="shared" si="132"/>
        <v>13107.47</v>
      </c>
      <c r="I1695" s="60">
        <f t="shared" si="133"/>
        <v>1074</v>
      </c>
      <c r="J1695" s="60">
        <f t="shared" si="134"/>
        <v>82452</v>
      </c>
      <c r="K1695" s="1" t="str">
        <f t="shared" si="135"/>
        <v>RES</v>
      </c>
      <c r="L1695" s="2" t="str">
        <f t="shared" si="131"/>
        <v>02OALTB15R</v>
      </c>
      <c r="M1695" s="40" t="str">
        <f>INDEX(CODE!A:B,MATCH(L1695,CODE!A:A,0),2)</f>
        <v>NOT USED</v>
      </c>
    </row>
    <row r="1696" spans="1:13">
      <c r="A1696" s="36">
        <v>201711</v>
      </c>
      <c r="B1696" s="37" t="s">
        <v>68</v>
      </c>
      <c r="C1696" s="37" t="s">
        <v>195</v>
      </c>
      <c r="D1696" s="37" t="s">
        <v>69</v>
      </c>
      <c r="E1696" s="37">
        <v>11612266.9</v>
      </c>
      <c r="F1696" s="37">
        <v>101489</v>
      </c>
      <c r="G1696" s="37">
        <v>118213517</v>
      </c>
      <c r="H1696" s="60">
        <f t="shared" si="132"/>
        <v>11612266.9</v>
      </c>
      <c r="I1696" s="60">
        <f t="shared" si="133"/>
        <v>101489</v>
      </c>
      <c r="J1696" s="60">
        <f t="shared" si="134"/>
        <v>118213517</v>
      </c>
      <c r="K1696" s="1" t="str">
        <f t="shared" si="135"/>
        <v>RES</v>
      </c>
      <c r="L1696" s="2" t="str">
        <f t="shared" si="131"/>
        <v>02RESD0016</v>
      </c>
      <c r="M1696" s="40" t="str">
        <f>INDEX(CODE!A:B,MATCH(L1696,CODE!A:A,0),2)</f>
        <v>Separate - Res</v>
      </c>
    </row>
    <row r="1697" spans="1:13">
      <c r="A1697" s="36">
        <v>201711</v>
      </c>
      <c r="B1697" s="37" t="s">
        <v>68</v>
      </c>
      <c r="C1697" s="37" t="s">
        <v>195</v>
      </c>
      <c r="D1697" s="37" t="s">
        <v>70</v>
      </c>
      <c r="E1697" s="37">
        <v>617827.13</v>
      </c>
      <c r="F1697" s="37">
        <v>5019</v>
      </c>
      <c r="G1697" s="37">
        <v>6291891</v>
      </c>
      <c r="H1697" s="60">
        <f t="shared" si="132"/>
        <v>617827.13</v>
      </c>
      <c r="I1697" s="60">
        <f t="shared" si="133"/>
        <v>5019</v>
      </c>
      <c r="J1697" s="60">
        <f t="shared" si="134"/>
        <v>6291891</v>
      </c>
      <c r="K1697" s="1" t="str">
        <f t="shared" si="135"/>
        <v>RES</v>
      </c>
      <c r="L1697" s="2" t="str">
        <f t="shared" si="131"/>
        <v>02RESD0017</v>
      </c>
      <c r="M1697" s="40" t="str">
        <f>INDEX(CODE!A:B,MATCH(L1697,CODE!A:A,0),2)</f>
        <v>Separate - Res</v>
      </c>
    </row>
    <row r="1698" spans="1:13">
      <c r="A1698" s="36">
        <v>201711</v>
      </c>
      <c r="B1698" s="37" t="s">
        <v>68</v>
      </c>
      <c r="C1698" s="37" t="s">
        <v>195</v>
      </c>
      <c r="D1698" s="37" t="s">
        <v>71</v>
      </c>
      <c r="E1698" s="37">
        <v>18136.32</v>
      </c>
      <c r="F1698" s="37">
        <v>84</v>
      </c>
      <c r="G1698" s="37">
        <v>167725</v>
      </c>
      <c r="H1698" s="60">
        <f t="shared" si="132"/>
        <v>18136.32</v>
      </c>
      <c r="I1698" s="60">
        <f t="shared" si="133"/>
        <v>84</v>
      </c>
      <c r="J1698" s="60">
        <f t="shared" si="134"/>
        <v>167725</v>
      </c>
      <c r="K1698" s="1" t="str">
        <f t="shared" si="135"/>
        <v>RES</v>
      </c>
      <c r="L1698" s="2" t="str">
        <f t="shared" si="131"/>
        <v>02RESD0018</v>
      </c>
      <c r="M1698" s="40" t="str">
        <f>INDEX(CODE!A:B,MATCH(L1698,CODE!A:A,0),2)</f>
        <v>Separate - Res</v>
      </c>
    </row>
    <row r="1699" spans="1:13">
      <c r="A1699" s="36">
        <v>201711</v>
      </c>
      <c r="B1699" s="37" t="s">
        <v>68</v>
      </c>
      <c r="C1699" s="37" t="s">
        <v>195</v>
      </c>
      <c r="D1699" s="37" t="s">
        <v>72</v>
      </c>
      <c r="E1699" s="37">
        <v>2371.46</v>
      </c>
      <c r="F1699" s="37">
        <v>15</v>
      </c>
      <c r="G1699" s="37">
        <v>22714</v>
      </c>
      <c r="H1699" s="60">
        <f t="shared" si="132"/>
        <v>2371.46</v>
      </c>
      <c r="I1699" s="60">
        <f t="shared" si="133"/>
        <v>15</v>
      </c>
      <c r="J1699" s="60">
        <f t="shared" si="134"/>
        <v>22714</v>
      </c>
      <c r="K1699" s="1" t="str">
        <f t="shared" si="135"/>
        <v>RES</v>
      </c>
      <c r="L1699" s="2" t="str">
        <f t="shared" si="131"/>
        <v>02RESD018X</v>
      </c>
      <c r="M1699" s="40" t="str">
        <f>INDEX(CODE!A:B,MATCH(L1699,CODE!A:A,0),2)</f>
        <v>Separate - Res</v>
      </c>
    </row>
    <row r="1700" spans="1:13">
      <c r="A1700" s="36">
        <v>201711</v>
      </c>
      <c r="B1700" s="37" t="s">
        <v>68</v>
      </c>
      <c r="C1700" s="37" t="s">
        <v>195</v>
      </c>
      <c r="D1700" s="37" t="s">
        <v>50</v>
      </c>
      <c r="E1700" s="37">
        <v>192553.21</v>
      </c>
      <c r="F1700" s="37">
        <v>3442</v>
      </c>
      <c r="G1700" s="37">
        <v>1493100</v>
      </c>
      <c r="H1700" s="60">
        <f t="shared" si="132"/>
        <v>192553.21</v>
      </c>
      <c r="I1700" s="60">
        <f t="shared" si="133"/>
        <v>3442</v>
      </c>
      <c r="J1700" s="60">
        <f t="shared" si="134"/>
        <v>1493100</v>
      </c>
      <c r="K1700" s="1" t="str">
        <f t="shared" si="135"/>
        <v>RES</v>
      </c>
      <c r="L1700" s="2" t="str">
        <f t="shared" si="131"/>
        <v>02RGNSB024</v>
      </c>
      <c r="M1700" s="40" t="str">
        <f>INDEX(CODE!A:B,MATCH(L1700,CODE!A:A,0),2)</f>
        <v>Separate - Small GS</v>
      </c>
    </row>
    <row r="1701" spans="1:13">
      <c r="A1701" s="36">
        <v>201711</v>
      </c>
      <c r="B1701" s="37" t="s">
        <v>68</v>
      </c>
      <c r="C1701" s="37" t="s">
        <v>195</v>
      </c>
      <c r="D1701" s="37" t="s">
        <v>74</v>
      </c>
      <c r="E1701" s="37">
        <v>12608.88</v>
      </c>
      <c r="F1701" s="37">
        <v>2</v>
      </c>
      <c r="G1701" s="37">
        <v>160480</v>
      </c>
      <c r="H1701" s="60">
        <f t="shared" si="132"/>
        <v>12608.88</v>
      </c>
      <c r="I1701" s="60">
        <f t="shared" si="133"/>
        <v>2</v>
      </c>
      <c r="J1701" s="60">
        <f t="shared" si="134"/>
        <v>160480</v>
      </c>
      <c r="K1701" s="1" t="str">
        <f t="shared" si="135"/>
        <v>RES</v>
      </c>
      <c r="L1701" s="2" t="str">
        <f t="shared" si="131"/>
        <v>02RGNSB036</v>
      </c>
      <c r="M1701" s="40" t="str">
        <f>INDEX(CODE!A:B,MATCH(L1701,CODE!A:A,0),2)</f>
        <v>Separate - Large GS</v>
      </c>
    </row>
    <row r="1702" spans="1:13">
      <c r="A1702" s="36">
        <v>201711</v>
      </c>
      <c r="B1702" s="37" t="s">
        <v>68</v>
      </c>
      <c r="C1702" s="37" t="s">
        <v>195</v>
      </c>
      <c r="D1702" s="37" t="s">
        <v>75</v>
      </c>
      <c r="E1702" s="37">
        <v>180.6</v>
      </c>
      <c r="F1702" s="37">
        <v>7</v>
      </c>
      <c r="G1702" s="37">
        <v>674</v>
      </c>
      <c r="H1702" s="60">
        <f t="shared" si="132"/>
        <v>180.6</v>
      </c>
      <c r="I1702" s="60">
        <f t="shared" si="133"/>
        <v>7</v>
      </c>
      <c r="J1702" s="60">
        <f t="shared" si="134"/>
        <v>674</v>
      </c>
      <c r="K1702" s="1" t="str">
        <f t="shared" si="135"/>
        <v>RES</v>
      </c>
      <c r="L1702" s="2" t="str">
        <f t="shared" si="131"/>
        <v>02RNM24135</v>
      </c>
      <c r="M1702" s="40" t="str">
        <f>INDEX(CODE!A:B,MATCH(L1702,CODE!A:A,0),2)</f>
        <v>Separate - Small GS</v>
      </c>
    </row>
    <row r="1703" spans="1:13">
      <c r="A1703" s="36">
        <v>201711</v>
      </c>
      <c r="B1703" s="37" t="s">
        <v>68</v>
      </c>
      <c r="C1703" s="37" t="s">
        <v>195</v>
      </c>
      <c r="D1703" s="37" t="s">
        <v>101</v>
      </c>
      <c r="E1703" s="37">
        <v>452219.53</v>
      </c>
      <c r="F1703" s="37">
        <v>0</v>
      </c>
      <c r="G1703" s="37">
        <v>0</v>
      </c>
      <c r="H1703" s="60">
        <f t="shared" si="132"/>
        <v>452219.53</v>
      </c>
      <c r="I1703" s="60">
        <f t="shared" si="133"/>
        <v>0</v>
      </c>
      <c r="J1703" s="60">
        <f t="shared" si="134"/>
        <v>0</v>
      </c>
      <c r="K1703" s="1" t="str">
        <f t="shared" si="135"/>
        <v>RES</v>
      </c>
      <c r="L1703" s="2" t="str">
        <f t="shared" si="131"/>
        <v>301170-DSM</v>
      </c>
      <c r="M1703" s="40" t="str">
        <f>INDEX(CODE!A:B,MATCH(L1703,CODE!A:A,0),2)</f>
        <v>NOT USED</v>
      </c>
    </row>
    <row r="1704" spans="1:13">
      <c r="A1704" s="36">
        <v>201711</v>
      </c>
      <c r="B1704" s="37" t="s">
        <v>68</v>
      </c>
      <c r="C1704" s="37" t="s">
        <v>195</v>
      </c>
      <c r="D1704" s="37" t="s">
        <v>102</v>
      </c>
      <c r="E1704" s="37">
        <v>9377.07</v>
      </c>
      <c r="F1704" s="37">
        <v>0</v>
      </c>
      <c r="G1704" s="37">
        <v>0</v>
      </c>
      <c r="H1704" s="60">
        <f t="shared" si="132"/>
        <v>9377.07</v>
      </c>
      <c r="I1704" s="60">
        <f t="shared" si="133"/>
        <v>0</v>
      </c>
      <c r="J1704" s="60">
        <f t="shared" si="134"/>
        <v>0</v>
      </c>
      <c r="K1704" s="1" t="str">
        <f t="shared" si="135"/>
        <v>RES</v>
      </c>
      <c r="L1704" s="2" t="str">
        <f t="shared" si="131"/>
        <v>301180-BLU</v>
      </c>
      <c r="M1704" s="40" t="str">
        <f>INDEX(CODE!A:B,MATCH(L1704,CODE!A:A,0),2)</f>
        <v>NOT USED</v>
      </c>
    </row>
    <row r="1705" spans="1:13">
      <c r="A1705" s="36">
        <v>201711</v>
      </c>
      <c r="B1705" s="37" t="s">
        <v>68</v>
      </c>
      <c r="C1705" s="37" t="s">
        <v>195</v>
      </c>
      <c r="D1705" s="37" t="s">
        <v>90</v>
      </c>
      <c r="F1705" s="37">
        <v>0</v>
      </c>
      <c r="H1705" s="60">
        <f t="shared" si="132"/>
        <v>0</v>
      </c>
      <c r="I1705" s="60">
        <f t="shared" si="133"/>
        <v>0</v>
      </c>
      <c r="J1705" s="60">
        <f t="shared" si="134"/>
        <v>0</v>
      </c>
      <c r="K1705" s="1" t="str">
        <f t="shared" si="135"/>
        <v>RES</v>
      </c>
      <c r="L1705" s="2" t="str">
        <f t="shared" si="131"/>
        <v>CUSTOMER C</v>
      </c>
      <c r="M1705" s="40" t="str">
        <f>INDEX(CODE!A:B,MATCH(L1705,CODE!A:A,0),2)</f>
        <v>NOT USED</v>
      </c>
    </row>
    <row r="1706" spans="1:13">
      <c r="A1706" s="36">
        <v>201711</v>
      </c>
      <c r="B1706" s="37" t="s">
        <v>68</v>
      </c>
      <c r="C1706" s="37" t="s">
        <v>195</v>
      </c>
      <c r="D1706" s="37" t="s">
        <v>92</v>
      </c>
      <c r="E1706" s="37">
        <v>-1155513.7</v>
      </c>
      <c r="F1706" s="37">
        <v>0</v>
      </c>
      <c r="G1706" s="37">
        <v>0</v>
      </c>
      <c r="H1706" s="60">
        <f t="shared" si="132"/>
        <v>-1155513.7</v>
      </c>
      <c r="I1706" s="60">
        <f t="shared" si="133"/>
        <v>0</v>
      </c>
      <c r="J1706" s="60">
        <f t="shared" si="134"/>
        <v>0</v>
      </c>
      <c r="K1706" s="1" t="str">
        <f t="shared" si="135"/>
        <v>RES</v>
      </c>
      <c r="L1706" s="2" t="str">
        <f t="shared" si="131"/>
        <v>REVENUE_AC</v>
      </c>
      <c r="M1706" s="40" t="str">
        <f>INDEX(CODE!A:B,MATCH(L1706,CODE!A:A,0),2)</f>
        <v>NOT USED</v>
      </c>
    </row>
    <row r="1707" spans="1:13">
      <c r="A1707" s="36">
        <v>201711</v>
      </c>
      <c r="B1707" s="37" t="s">
        <v>68</v>
      </c>
      <c r="C1707" s="37" t="s">
        <v>195</v>
      </c>
      <c r="D1707" s="37" t="s">
        <v>104</v>
      </c>
      <c r="E1707" s="37">
        <v>4569.42</v>
      </c>
      <c r="F1707" s="37">
        <v>0</v>
      </c>
      <c r="G1707" s="37">
        <v>0</v>
      </c>
      <c r="H1707" s="60">
        <f t="shared" si="132"/>
        <v>4569.42</v>
      </c>
      <c r="I1707" s="60">
        <f t="shared" si="133"/>
        <v>0</v>
      </c>
      <c r="J1707" s="60">
        <f t="shared" si="134"/>
        <v>0</v>
      </c>
      <c r="K1707" s="1" t="str">
        <f t="shared" si="135"/>
        <v>RES</v>
      </c>
      <c r="L1707" s="2" t="str">
        <f t="shared" si="131"/>
        <v>REVENUE AD</v>
      </c>
      <c r="M1707" s="40" t="str">
        <f>INDEX(CODE!A:B,MATCH(L1707,CODE!A:A,0),2)</f>
        <v>NOT USED</v>
      </c>
    </row>
    <row r="1708" spans="1:13">
      <c r="A1708" s="36">
        <v>201711</v>
      </c>
      <c r="B1708" s="37" t="s">
        <v>68</v>
      </c>
      <c r="C1708" s="37" t="s">
        <v>196</v>
      </c>
      <c r="D1708" s="37" t="s">
        <v>210</v>
      </c>
      <c r="E1708" s="37">
        <v>-5000</v>
      </c>
      <c r="F1708" s="37">
        <v>0</v>
      </c>
      <c r="G1708" s="37">
        <v>0</v>
      </c>
      <c r="H1708" s="60">
        <f t="shared" si="132"/>
        <v>0</v>
      </c>
      <c r="I1708" s="60">
        <f t="shared" si="133"/>
        <v>0</v>
      </c>
      <c r="J1708" s="60">
        <f t="shared" si="134"/>
        <v>0</v>
      </c>
      <c r="K1708" s="1" t="str">
        <f t="shared" si="135"/>
        <v>RES</v>
      </c>
      <c r="L1708" s="2" t="str">
        <f t="shared" si="131"/>
        <v>301119 - U</v>
      </c>
      <c r="M1708" s="40" t="str">
        <f>INDEX(CODE!A:B,MATCH(L1708,CODE!A:A,0),2)</f>
        <v>NOT USED</v>
      </c>
    </row>
    <row r="1709" spans="1:13">
      <c r="A1709" s="36">
        <v>201711</v>
      </c>
      <c r="B1709" s="37" t="s">
        <v>68</v>
      </c>
      <c r="C1709" s="37" t="s">
        <v>196</v>
      </c>
      <c r="D1709" s="37" t="s">
        <v>197</v>
      </c>
      <c r="E1709" s="37">
        <v>2215000</v>
      </c>
      <c r="F1709" s="37">
        <v>0</v>
      </c>
      <c r="G1709" s="37">
        <v>17804000</v>
      </c>
      <c r="H1709" s="60">
        <f t="shared" si="132"/>
        <v>0</v>
      </c>
      <c r="I1709" s="60">
        <f t="shared" si="133"/>
        <v>0</v>
      </c>
      <c r="J1709" s="60">
        <f t="shared" si="134"/>
        <v>0</v>
      </c>
      <c r="K1709" s="1" t="str">
        <f t="shared" si="135"/>
        <v>RES</v>
      </c>
      <c r="L1709" s="2" t="str">
        <f t="shared" si="131"/>
        <v>UNBILLED R</v>
      </c>
      <c r="M1709" s="40" t="str">
        <f>INDEX(CODE!A:B,MATCH(L1709,CODE!A:A,0),2)</f>
        <v>NOT USED</v>
      </c>
    </row>
    <row r="1710" spans="1:13">
      <c r="A1710" s="36">
        <v>201712</v>
      </c>
      <c r="B1710" s="37" t="s">
        <v>51</v>
      </c>
      <c r="C1710" s="37" t="s">
        <v>186</v>
      </c>
      <c r="D1710" s="37" t="s">
        <v>187</v>
      </c>
      <c r="E1710" s="37">
        <v>-19666.310000000001</v>
      </c>
      <c r="F1710" s="37">
        <v>1484</v>
      </c>
      <c r="G1710" s="37">
        <v>2413405</v>
      </c>
      <c r="H1710" s="60">
        <f t="shared" si="132"/>
        <v>0</v>
      </c>
      <c r="I1710" s="60">
        <f t="shared" si="133"/>
        <v>0</v>
      </c>
      <c r="J1710" s="60">
        <f t="shared" si="134"/>
        <v>0</v>
      </c>
      <c r="K1710" s="1" t="str">
        <f t="shared" si="135"/>
        <v>COM</v>
      </c>
      <c r="L1710" s="2" t="str">
        <f t="shared" si="131"/>
        <v>02GNSB0024</v>
      </c>
      <c r="M1710" s="40" t="str">
        <f>INDEX(CODE!A:B,MATCH(L1710,CODE!A:A,0),2)</f>
        <v>Separate - Small GS</v>
      </c>
    </row>
    <row r="1711" spans="1:13">
      <c r="A1711" s="36">
        <v>201712</v>
      </c>
      <c r="B1711" s="37" t="s">
        <v>51</v>
      </c>
      <c r="C1711" s="37" t="s">
        <v>186</v>
      </c>
      <c r="D1711" s="37" t="s">
        <v>188</v>
      </c>
      <c r="E1711" s="37">
        <v>-0.59</v>
      </c>
      <c r="F1711" s="37">
        <v>1</v>
      </c>
      <c r="G1711" s="37">
        <v>72</v>
      </c>
      <c r="H1711" s="60">
        <f t="shared" si="132"/>
        <v>0</v>
      </c>
      <c r="I1711" s="60">
        <f t="shared" si="133"/>
        <v>0</v>
      </c>
      <c r="J1711" s="60">
        <f t="shared" si="134"/>
        <v>0</v>
      </c>
      <c r="K1711" s="1" t="str">
        <f t="shared" si="135"/>
        <v>COM</v>
      </c>
      <c r="L1711" s="2" t="str">
        <f t="shared" si="131"/>
        <v>02GNSB024F</v>
      </c>
      <c r="M1711" s="40" t="str">
        <f>INDEX(CODE!A:B,MATCH(L1711,CODE!A:A,0),2)</f>
        <v>Separate - Small GS</v>
      </c>
    </row>
    <row r="1712" spans="1:13">
      <c r="A1712" s="36">
        <v>201712</v>
      </c>
      <c r="B1712" s="37" t="s">
        <v>51</v>
      </c>
      <c r="C1712" s="37" t="s">
        <v>186</v>
      </c>
      <c r="D1712" s="37" t="s">
        <v>189</v>
      </c>
      <c r="E1712" s="37">
        <v>-57</v>
      </c>
      <c r="F1712" s="37">
        <v>75</v>
      </c>
      <c r="G1712" s="37">
        <v>6993</v>
      </c>
      <c r="H1712" s="60">
        <f t="shared" si="132"/>
        <v>0</v>
      </c>
      <c r="I1712" s="60">
        <f t="shared" si="133"/>
        <v>0</v>
      </c>
      <c r="J1712" s="60">
        <f t="shared" si="134"/>
        <v>0</v>
      </c>
      <c r="K1712" s="1" t="str">
        <f t="shared" si="135"/>
        <v>COM</v>
      </c>
      <c r="L1712" s="2" t="str">
        <f t="shared" si="131"/>
        <v>02GNSB24FP</v>
      </c>
      <c r="M1712" s="40" t="str">
        <f>INDEX(CODE!A:B,MATCH(L1712,CODE!A:A,0),2)</f>
        <v>Separate - Small GS</v>
      </c>
    </row>
    <row r="1713" spans="1:13">
      <c r="A1713" s="36">
        <v>201712</v>
      </c>
      <c r="B1713" s="37" t="s">
        <v>51</v>
      </c>
      <c r="C1713" s="37" t="s">
        <v>186</v>
      </c>
      <c r="D1713" s="37" t="s">
        <v>190</v>
      </c>
      <c r="E1713" s="37">
        <v>-48673.08</v>
      </c>
      <c r="F1713" s="37">
        <v>101</v>
      </c>
      <c r="G1713" s="37">
        <v>5972156</v>
      </c>
      <c r="H1713" s="60">
        <f t="shared" si="132"/>
        <v>0</v>
      </c>
      <c r="I1713" s="60">
        <f t="shared" si="133"/>
        <v>0</v>
      </c>
      <c r="J1713" s="60">
        <f t="shared" si="134"/>
        <v>0</v>
      </c>
      <c r="K1713" s="1" t="str">
        <f t="shared" si="135"/>
        <v>COM</v>
      </c>
      <c r="L1713" s="2" t="str">
        <f t="shared" si="131"/>
        <v>02LGSB0036</v>
      </c>
      <c r="M1713" s="40" t="str">
        <f>INDEX(CODE!A:B,MATCH(L1713,CODE!A:A,0),2)</f>
        <v>Separate - Large GS</v>
      </c>
    </row>
    <row r="1714" spans="1:13">
      <c r="A1714" s="36">
        <v>201712</v>
      </c>
      <c r="B1714" s="37" t="s">
        <v>51</v>
      </c>
      <c r="C1714" s="37" t="s">
        <v>186</v>
      </c>
      <c r="D1714" s="37" t="s">
        <v>191</v>
      </c>
      <c r="E1714" s="37">
        <v>-248.75</v>
      </c>
      <c r="F1714" s="37">
        <v>26</v>
      </c>
      <c r="G1714" s="37">
        <v>30521</v>
      </c>
      <c r="H1714" s="60">
        <f t="shared" si="132"/>
        <v>0</v>
      </c>
      <c r="I1714" s="60">
        <f t="shared" si="133"/>
        <v>0</v>
      </c>
      <c r="J1714" s="60">
        <f t="shared" si="134"/>
        <v>0</v>
      </c>
      <c r="K1714" s="1" t="str">
        <f t="shared" si="135"/>
        <v>COM</v>
      </c>
      <c r="L1714" s="2" t="str">
        <f t="shared" si="131"/>
        <v>02NMB24135</v>
      </c>
      <c r="M1714" s="40" t="str">
        <f>INDEX(CODE!A:B,MATCH(L1714,CODE!A:A,0),2)</f>
        <v>Separate - Small GS</v>
      </c>
    </row>
    <row r="1715" spans="1:13">
      <c r="A1715" s="36">
        <v>201712</v>
      </c>
      <c r="B1715" s="37" t="s">
        <v>51</v>
      </c>
      <c r="C1715" s="37" t="s">
        <v>186</v>
      </c>
      <c r="D1715" s="37" t="s">
        <v>192</v>
      </c>
      <c r="E1715" s="37">
        <v>-351.66</v>
      </c>
      <c r="G1715" s="37">
        <v>43133</v>
      </c>
      <c r="H1715" s="60">
        <f t="shared" si="132"/>
        <v>0</v>
      </c>
      <c r="I1715" s="60">
        <f t="shared" si="133"/>
        <v>0</v>
      </c>
      <c r="J1715" s="60">
        <f t="shared" si="134"/>
        <v>0</v>
      </c>
      <c r="K1715" s="1" t="str">
        <f t="shared" si="135"/>
        <v>COM</v>
      </c>
      <c r="L1715" s="2" t="str">
        <f t="shared" si="131"/>
        <v>02OALTB15N</v>
      </c>
      <c r="M1715" s="40" t="str">
        <f>INDEX(CODE!A:B,MATCH(L1715,CODE!A:A,0),2)</f>
        <v>NOT USED</v>
      </c>
    </row>
    <row r="1716" spans="1:13">
      <c r="A1716" s="36">
        <v>201712</v>
      </c>
      <c r="B1716" s="37" t="s">
        <v>51</v>
      </c>
      <c r="C1716" s="37" t="s">
        <v>186</v>
      </c>
      <c r="D1716" s="37" t="s">
        <v>193</v>
      </c>
      <c r="E1716" s="37">
        <v>-1028.42</v>
      </c>
      <c r="F1716" s="37">
        <v>0</v>
      </c>
      <c r="G1716" s="37">
        <v>0</v>
      </c>
      <c r="H1716" s="60">
        <f t="shared" si="132"/>
        <v>0</v>
      </c>
      <c r="I1716" s="60">
        <f t="shared" si="133"/>
        <v>0</v>
      </c>
      <c r="J1716" s="60">
        <f t="shared" si="134"/>
        <v>0</v>
      </c>
      <c r="K1716" s="1" t="str">
        <f t="shared" si="135"/>
        <v>COM</v>
      </c>
      <c r="L1716" s="2" t="str">
        <f t="shared" si="131"/>
        <v>BPA BALANC</v>
      </c>
      <c r="M1716" s="40" t="str">
        <f>INDEX(CODE!A:B,MATCH(L1716,CODE!A:A,0),2)</f>
        <v>NOT USED</v>
      </c>
    </row>
    <row r="1717" spans="1:13">
      <c r="A1717" s="36">
        <v>201712</v>
      </c>
      <c r="B1717" s="37" t="s">
        <v>51</v>
      </c>
      <c r="C1717" s="37" t="s">
        <v>186</v>
      </c>
      <c r="D1717" s="37" t="s">
        <v>194</v>
      </c>
      <c r="F1717" s="37">
        <v>0</v>
      </c>
      <c r="H1717" s="60">
        <f t="shared" si="132"/>
        <v>0</v>
      </c>
      <c r="I1717" s="60">
        <f t="shared" si="133"/>
        <v>0</v>
      </c>
      <c r="J1717" s="60">
        <f t="shared" si="134"/>
        <v>0</v>
      </c>
      <c r="K1717" s="1" t="str">
        <f t="shared" si="135"/>
        <v>COM</v>
      </c>
      <c r="L1717" s="2" t="str">
        <f t="shared" si="131"/>
        <v>CUSTOMER C</v>
      </c>
      <c r="M1717" s="40" t="str">
        <f>INDEX(CODE!A:B,MATCH(L1717,CODE!A:A,0),2)</f>
        <v>NOT USED</v>
      </c>
    </row>
    <row r="1718" spans="1:13">
      <c r="A1718" s="36">
        <v>201712</v>
      </c>
      <c r="B1718" s="37" t="s">
        <v>51</v>
      </c>
      <c r="C1718" s="37" t="s">
        <v>195</v>
      </c>
      <c r="D1718" s="37" t="s">
        <v>36</v>
      </c>
      <c r="E1718" s="37">
        <v>240347.56</v>
      </c>
      <c r="F1718" s="37">
        <v>1484</v>
      </c>
      <c r="G1718" s="37">
        <v>2413405</v>
      </c>
      <c r="H1718" s="60">
        <f t="shared" si="132"/>
        <v>240347.56</v>
      </c>
      <c r="I1718" s="60">
        <f t="shared" si="133"/>
        <v>1484</v>
      </c>
      <c r="J1718" s="60">
        <f t="shared" si="134"/>
        <v>2413405</v>
      </c>
      <c r="K1718" s="1" t="str">
        <f t="shared" si="135"/>
        <v>COM</v>
      </c>
      <c r="L1718" s="2" t="str">
        <f t="shared" si="131"/>
        <v>02GNSB0024</v>
      </c>
      <c r="M1718" s="40" t="str">
        <f>INDEX(CODE!A:B,MATCH(L1718,CODE!A:A,0),2)</f>
        <v>Separate - Small GS</v>
      </c>
    </row>
    <row r="1719" spans="1:13">
      <c r="A1719" s="36">
        <v>201712</v>
      </c>
      <c r="B1719" s="37" t="s">
        <v>51</v>
      </c>
      <c r="C1719" s="37" t="s">
        <v>195</v>
      </c>
      <c r="D1719" s="37" t="s">
        <v>37</v>
      </c>
      <c r="E1719" s="37">
        <v>1716.66</v>
      </c>
      <c r="F1719" s="37">
        <v>6</v>
      </c>
      <c r="G1719" s="37">
        <v>12857</v>
      </c>
      <c r="H1719" s="60">
        <f t="shared" si="132"/>
        <v>1716.66</v>
      </c>
      <c r="I1719" s="60">
        <f t="shared" si="133"/>
        <v>6</v>
      </c>
      <c r="J1719" s="60">
        <f t="shared" si="134"/>
        <v>12857</v>
      </c>
      <c r="K1719" s="1" t="str">
        <f t="shared" si="135"/>
        <v>COM</v>
      </c>
      <c r="L1719" s="2" t="str">
        <f t="shared" si="131"/>
        <v>02GNSB024F</v>
      </c>
      <c r="M1719" s="40" t="str">
        <f>INDEX(CODE!A:B,MATCH(L1719,CODE!A:A,0),2)</f>
        <v>Separate - Small GS</v>
      </c>
    </row>
    <row r="1720" spans="1:13">
      <c r="A1720" s="36">
        <v>201712</v>
      </c>
      <c r="B1720" s="37" t="s">
        <v>51</v>
      </c>
      <c r="C1720" s="37" t="s">
        <v>195</v>
      </c>
      <c r="D1720" s="37" t="s">
        <v>38</v>
      </c>
      <c r="E1720" s="37">
        <v>4935.75</v>
      </c>
      <c r="F1720" s="37">
        <v>75</v>
      </c>
      <c r="G1720" s="37">
        <v>6993</v>
      </c>
      <c r="H1720" s="60">
        <f t="shared" si="132"/>
        <v>4935.75</v>
      </c>
      <c r="I1720" s="60">
        <f t="shared" si="133"/>
        <v>75</v>
      </c>
      <c r="J1720" s="60">
        <f t="shared" si="134"/>
        <v>6993</v>
      </c>
      <c r="K1720" s="1" t="str">
        <f t="shared" si="135"/>
        <v>COM</v>
      </c>
      <c r="L1720" s="2" t="str">
        <f t="shared" si="131"/>
        <v>02GNSB24FP</v>
      </c>
      <c r="M1720" s="40" t="str">
        <f>INDEX(CODE!A:B,MATCH(L1720,CODE!A:A,0),2)</f>
        <v>Separate - Small GS</v>
      </c>
    </row>
    <row r="1721" spans="1:13">
      <c r="A1721" s="36">
        <v>201712</v>
      </c>
      <c r="B1721" s="37" t="s">
        <v>51</v>
      </c>
      <c r="C1721" s="37" t="s">
        <v>195</v>
      </c>
      <c r="D1721" s="37" t="s">
        <v>52</v>
      </c>
      <c r="E1721" s="37">
        <v>4114371.21</v>
      </c>
      <c r="F1721" s="37">
        <v>14112</v>
      </c>
      <c r="G1721" s="37">
        <v>43274036</v>
      </c>
      <c r="H1721" s="60">
        <f t="shared" si="132"/>
        <v>4114371.21</v>
      </c>
      <c r="I1721" s="60">
        <f t="shared" si="133"/>
        <v>14112</v>
      </c>
      <c r="J1721" s="60">
        <f t="shared" si="134"/>
        <v>43274036</v>
      </c>
      <c r="K1721" s="1" t="str">
        <f t="shared" si="135"/>
        <v>COM</v>
      </c>
      <c r="L1721" s="2" t="str">
        <f t="shared" si="131"/>
        <v>02GNSV0024</v>
      </c>
      <c r="M1721" s="40" t="str">
        <f>INDEX(CODE!A:B,MATCH(L1721,CODE!A:A,0),2)</f>
        <v>Separate - Small GS</v>
      </c>
    </row>
    <row r="1722" spans="1:13">
      <c r="A1722" s="36">
        <v>201712</v>
      </c>
      <c r="B1722" s="37" t="s">
        <v>51</v>
      </c>
      <c r="C1722" s="37" t="s">
        <v>195</v>
      </c>
      <c r="D1722" s="37" t="s">
        <v>53</v>
      </c>
      <c r="E1722" s="37">
        <v>12905.56</v>
      </c>
      <c r="F1722" s="37">
        <v>104</v>
      </c>
      <c r="G1722" s="37">
        <v>89274</v>
      </c>
      <c r="H1722" s="60">
        <f t="shared" si="132"/>
        <v>12905.56</v>
      </c>
      <c r="I1722" s="60">
        <f t="shared" si="133"/>
        <v>104</v>
      </c>
      <c r="J1722" s="60">
        <f t="shared" si="134"/>
        <v>89274</v>
      </c>
      <c r="K1722" s="1" t="str">
        <f t="shared" si="135"/>
        <v>COM</v>
      </c>
      <c r="L1722" s="2" t="str">
        <f t="shared" si="131"/>
        <v>02GNSV024F</v>
      </c>
      <c r="M1722" s="40" t="str">
        <f>INDEX(CODE!A:B,MATCH(L1722,CODE!A:A,0),2)</f>
        <v>Separate - Small GS</v>
      </c>
    </row>
    <row r="1723" spans="1:13">
      <c r="A1723" s="36">
        <v>201712</v>
      </c>
      <c r="B1723" s="37" t="s">
        <v>51</v>
      </c>
      <c r="C1723" s="37" t="s">
        <v>195</v>
      </c>
      <c r="D1723" s="37" t="s">
        <v>39</v>
      </c>
      <c r="E1723" s="37">
        <v>490339.54</v>
      </c>
      <c r="F1723" s="37">
        <v>101</v>
      </c>
      <c r="G1723" s="37">
        <v>5972156</v>
      </c>
      <c r="H1723" s="60">
        <f t="shared" si="132"/>
        <v>490339.54</v>
      </c>
      <c r="I1723" s="60">
        <f t="shared" si="133"/>
        <v>101</v>
      </c>
      <c r="J1723" s="60">
        <f t="shared" si="134"/>
        <v>5972156</v>
      </c>
      <c r="K1723" s="1" t="str">
        <f t="shared" si="135"/>
        <v>COM</v>
      </c>
      <c r="L1723" s="2" t="str">
        <f t="shared" si="131"/>
        <v>02LGSB0036</v>
      </c>
      <c r="M1723" s="40" t="str">
        <f>INDEX(CODE!A:B,MATCH(L1723,CODE!A:A,0),2)</f>
        <v>Separate - Large GS</v>
      </c>
    </row>
    <row r="1724" spans="1:13">
      <c r="A1724" s="36">
        <v>201712</v>
      </c>
      <c r="B1724" s="37" t="s">
        <v>51</v>
      </c>
      <c r="C1724" s="37" t="s">
        <v>195</v>
      </c>
      <c r="D1724" s="37" t="s">
        <v>54</v>
      </c>
      <c r="E1724" s="37">
        <v>5717934.5300000003</v>
      </c>
      <c r="F1724" s="37">
        <v>873</v>
      </c>
      <c r="G1724" s="37">
        <v>71647286</v>
      </c>
      <c r="H1724" s="60">
        <f t="shared" si="132"/>
        <v>5717934.5300000003</v>
      </c>
      <c r="I1724" s="60">
        <f t="shared" si="133"/>
        <v>873</v>
      </c>
      <c r="J1724" s="60">
        <f t="shared" si="134"/>
        <v>71647286</v>
      </c>
      <c r="K1724" s="1" t="str">
        <f t="shared" si="135"/>
        <v>COM</v>
      </c>
      <c r="L1724" s="2" t="str">
        <f t="shared" si="131"/>
        <v>02LGSV0036</v>
      </c>
      <c r="M1724" s="40" t="str">
        <f>INDEX(CODE!A:B,MATCH(L1724,CODE!A:A,0),2)</f>
        <v>Separate - Large GS</v>
      </c>
    </row>
    <row r="1725" spans="1:13">
      <c r="A1725" s="36">
        <v>201712</v>
      </c>
      <c r="B1725" s="37" t="s">
        <v>51</v>
      </c>
      <c r="C1725" s="37" t="s">
        <v>195</v>
      </c>
      <c r="D1725" s="37" t="s">
        <v>55</v>
      </c>
      <c r="E1725" s="37">
        <v>1332265.93</v>
      </c>
      <c r="F1725" s="37">
        <v>38</v>
      </c>
      <c r="G1725" s="37">
        <v>18318400</v>
      </c>
      <c r="H1725" s="60">
        <f t="shared" si="132"/>
        <v>1332265.93</v>
      </c>
      <c r="I1725" s="60">
        <f t="shared" si="133"/>
        <v>38</v>
      </c>
      <c r="J1725" s="60">
        <f t="shared" si="134"/>
        <v>18318400</v>
      </c>
      <c r="K1725" s="1" t="str">
        <f t="shared" si="135"/>
        <v>COM</v>
      </c>
      <c r="L1725" s="2" t="str">
        <f t="shared" si="131"/>
        <v>02LGSV048T</v>
      </c>
      <c r="M1725" s="40" t="str">
        <f>INDEX(CODE!A:B,MATCH(L1725,CODE!A:A,0),2)</f>
        <v>NOT USED</v>
      </c>
    </row>
    <row r="1726" spans="1:13">
      <c r="A1726" s="36">
        <v>201712</v>
      </c>
      <c r="B1726" s="37" t="s">
        <v>51</v>
      </c>
      <c r="C1726" s="37" t="s">
        <v>195</v>
      </c>
      <c r="D1726" s="37" t="s">
        <v>79</v>
      </c>
      <c r="E1726" s="37">
        <v>4827.4399999999996</v>
      </c>
      <c r="G1726" s="37">
        <v>0</v>
      </c>
      <c r="H1726" s="60">
        <f t="shared" si="132"/>
        <v>4827.4399999999996</v>
      </c>
      <c r="I1726" s="60">
        <f t="shared" si="133"/>
        <v>0</v>
      </c>
      <c r="J1726" s="60">
        <f t="shared" si="134"/>
        <v>0</v>
      </c>
      <c r="K1726" s="1" t="str">
        <f t="shared" si="135"/>
        <v>COM</v>
      </c>
      <c r="L1726" s="2" t="str">
        <f t="shared" si="131"/>
        <v>02LNX00102</v>
      </c>
      <c r="M1726" s="40" t="str">
        <f>INDEX(CODE!A:B,MATCH(L1726,CODE!A:A,0),2)</f>
        <v>NOT USED</v>
      </c>
    </row>
    <row r="1727" spans="1:13">
      <c r="A1727" s="36">
        <v>201712</v>
      </c>
      <c r="B1727" s="37" t="s">
        <v>51</v>
      </c>
      <c r="C1727" s="37" t="s">
        <v>195</v>
      </c>
      <c r="D1727" s="37" t="s">
        <v>81</v>
      </c>
      <c r="E1727" s="37">
        <v>143.08000000000001</v>
      </c>
      <c r="G1727" s="37">
        <v>0</v>
      </c>
      <c r="H1727" s="60">
        <f t="shared" si="132"/>
        <v>143.08000000000001</v>
      </c>
      <c r="I1727" s="60">
        <f t="shared" si="133"/>
        <v>0</v>
      </c>
      <c r="J1727" s="60">
        <f t="shared" si="134"/>
        <v>0</v>
      </c>
      <c r="K1727" s="1" t="str">
        <f t="shared" si="135"/>
        <v>COM</v>
      </c>
      <c r="L1727" s="2" t="str">
        <f t="shared" si="131"/>
        <v>02LNX00105</v>
      </c>
      <c r="M1727" s="40" t="str">
        <f>INDEX(CODE!A:B,MATCH(L1727,CODE!A:A,0),2)</f>
        <v>NOT USED</v>
      </c>
    </row>
    <row r="1728" spans="1:13">
      <c r="A1728" s="36">
        <v>201712</v>
      </c>
      <c r="B1728" s="37" t="s">
        <v>51</v>
      </c>
      <c r="C1728" s="37" t="s">
        <v>195</v>
      </c>
      <c r="D1728" s="37" t="s">
        <v>82</v>
      </c>
      <c r="E1728" s="37">
        <v>19933.64</v>
      </c>
      <c r="G1728" s="37">
        <v>0</v>
      </c>
      <c r="H1728" s="60">
        <f t="shared" si="132"/>
        <v>19933.64</v>
      </c>
      <c r="I1728" s="60">
        <f t="shared" si="133"/>
        <v>0</v>
      </c>
      <c r="J1728" s="60">
        <f t="shared" si="134"/>
        <v>0</v>
      </c>
      <c r="K1728" s="1" t="str">
        <f t="shared" si="135"/>
        <v>COM</v>
      </c>
      <c r="L1728" s="2" t="str">
        <f t="shared" si="131"/>
        <v>02LNX00109</v>
      </c>
      <c r="M1728" s="40" t="str">
        <f>INDEX(CODE!A:B,MATCH(L1728,CODE!A:A,0),2)</f>
        <v>NOT USED</v>
      </c>
    </row>
    <row r="1729" spans="1:13">
      <c r="A1729" s="36">
        <v>201712</v>
      </c>
      <c r="B1729" s="37" t="s">
        <v>51</v>
      </c>
      <c r="C1729" s="37" t="s">
        <v>195</v>
      </c>
      <c r="D1729" s="37" t="s">
        <v>83</v>
      </c>
      <c r="E1729" s="37">
        <v>1835.98</v>
      </c>
      <c r="G1729" s="37">
        <v>0</v>
      </c>
      <c r="H1729" s="60">
        <f t="shared" si="132"/>
        <v>1835.98</v>
      </c>
      <c r="I1729" s="60">
        <f t="shared" si="133"/>
        <v>0</v>
      </c>
      <c r="J1729" s="60">
        <f t="shared" si="134"/>
        <v>0</v>
      </c>
      <c r="K1729" s="1" t="str">
        <f t="shared" si="135"/>
        <v>COM</v>
      </c>
      <c r="L1729" s="2" t="str">
        <f t="shared" si="131"/>
        <v>02LNX00110</v>
      </c>
      <c r="M1729" s="40" t="str">
        <f>INDEX(CODE!A:B,MATCH(L1729,CODE!A:A,0),2)</f>
        <v>NOT USED</v>
      </c>
    </row>
    <row r="1730" spans="1:13">
      <c r="A1730" s="36">
        <v>201712</v>
      </c>
      <c r="B1730" s="37" t="s">
        <v>51</v>
      </c>
      <c r="C1730" s="37" t="s">
        <v>195</v>
      </c>
      <c r="D1730" s="37" t="s">
        <v>84</v>
      </c>
      <c r="E1730" s="37">
        <v>55.73</v>
      </c>
      <c r="G1730" s="37">
        <v>0</v>
      </c>
      <c r="H1730" s="60">
        <f t="shared" si="132"/>
        <v>55.73</v>
      </c>
      <c r="I1730" s="60">
        <f t="shared" si="133"/>
        <v>0</v>
      </c>
      <c r="J1730" s="60">
        <f t="shared" si="134"/>
        <v>0</v>
      </c>
      <c r="K1730" s="1" t="str">
        <f t="shared" si="135"/>
        <v>COM</v>
      </c>
      <c r="L1730" s="2" t="str">
        <f t="shared" ref="L1730:L1793" si="136">LEFT(D1730,10)</f>
        <v>02LNX00112</v>
      </c>
      <c r="M1730" s="40" t="str">
        <f>INDEX(CODE!A:B,MATCH(L1730,CODE!A:A,0),2)</f>
        <v>NOT USED</v>
      </c>
    </row>
    <row r="1731" spans="1:13">
      <c r="A1731" s="36">
        <v>201712</v>
      </c>
      <c r="B1731" s="37" t="s">
        <v>51</v>
      </c>
      <c r="C1731" s="37" t="s">
        <v>195</v>
      </c>
      <c r="D1731" s="37" t="s">
        <v>85</v>
      </c>
      <c r="E1731" s="37">
        <v>190.78</v>
      </c>
      <c r="G1731" s="37">
        <v>0</v>
      </c>
      <c r="H1731" s="60">
        <f t="shared" ref="H1731:H1794" si="137">IF($C1731="R",E1731,0)</f>
        <v>190.78</v>
      </c>
      <c r="I1731" s="60">
        <f t="shared" ref="I1731:I1794" si="138">IF($C1731="R",F1731,0)</f>
        <v>0</v>
      </c>
      <c r="J1731" s="60">
        <f t="shared" ref="J1731:J1794" si="139">IF($C1731="R",G1731,0)</f>
        <v>0</v>
      </c>
      <c r="K1731" s="1" t="str">
        <f t="shared" ref="K1731:K1794" si="140">IF(LEFT(B1731,3)="IRR","IRG",LEFT(B1731,3))</f>
        <v>COM</v>
      </c>
      <c r="L1731" s="2" t="str">
        <f t="shared" si="136"/>
        <v>02LNX00300</v>
      </c>
      <c r="M1731" s="40" t="str">
        <f>INDEX(CODE!A:B,MATCH(L1731,CODE!A:A,0),2)</f>
        <v>NOT USED</v>
      </c>
    </row>
    <row r="1732" spans="1:13">
      <c r="A1732" s="36">
        <v>201712</v>
      </c>
      <c r="B1732" s="37" t="s">
        <v>51</v>
      </c>
      <c r="C1732" s="37" t="s">
        <v>195</v>
      </c>
      <c r="D1732" s="37" t="s">
        <v>87</v>
      </c>
      <c r="E1732" s="37">
        <v>4040.83</v>
      </c>
      <c r="G1732" s="37">
        <v>0</v>
      </c>
      <c r="H1732" s="60">
        <f t="shared" si="137"/>
        <v>4040.83</v>
      </c>
      <c r="I1732" s="60">
        <f t="shared" si="138"/>
        <v>0</v>
      </c>
      <c r="J1732" s="60">
        <f t="shared" si="139"/>
        <v>0</v>
      </c>
      <c r="K1732" s="1" t="str">
        <f t="shared" si="140"/>
        <v>COM</v>
      </c>
      <c r="L1732" s="2" t="str">
        <f t="shared" si="136"/>
        <v>02LNX00311</v>
      </c>
      <c r="M1732" s="40" t="str">
        <f>INDEX(CODE!A:B,MATCH(L1732,CODE!A:A,0),2)</f>
        <v>NOT USED</v>
      </c>
    </row>
    <row r="1733" spans="1:13">
      <c r="A1733" s="36">
        <v>201712</v>
      </c>
      <c r="B1733" s="37" t="s">
        <v>51</v>
      </c>
      <c r="C1733" s="37" t="s">
        <v>195</v>
      </c>
      <c r="D1733" s="37" t="s">
        <v>88</v>
      </c>
      <c r="E1733" s="37">
        <v>606.25</v>
      </c>
      <c r="G1733" s="37">
        <v>0</v>
      </c>
      <c r="H1733" s="60">
        <f t="shared" si="137"/>
        <v>606.25</v>
      </c>
      <c r="I1733" s="60">
        <f t="shared" si="138"/>
        <v>0</v>
      </c>
      <c r="J1733" s="60">
        <f t="shared" si="139"/>
        <v>0</v>
      </c>
      <c r="K1733" s="1" t="str">
        <f t="shared" si="140"/>
        <v>COM</v>
      </c>
      <c r="L1733" s="2" t="str">
        <f t="shared" si="136"/>
        <v>02LNX00312</v>
      </c>
      <c r="M1733" s="40" t="str">
        <f>INDEX(CODE!A:B,MATCH(L1733,CODE!A:A,0),2)</f>
        <v>NOT USED</v>
      </c>
    </row>
    <row r="1734" spans="1:13">
      <c r="A1734" s="36">
        <v>201712</v>
      </c>
      <c r="B1734" s="37" t="s">
        <v>51</v>
      </c>
      <c r="C1734" s="37" t="s">
        <v>195</v>
      </c>
      <c r="D1734" s="37" t="s">
        <v>40</v>
      </c>
      <c r="E1734" s="37">
        <v>35377.61</v>
      </c>
      <c r="F1734" s="37">
        <v>84</v>
      </c>
      <c r="G1734" s="37">
        <v>386064</v>
      </c>
      <c r="H1734" s="60">
        <f t="shared" si="137"/>
        <v>35377.61</v>
      </c>
      <c r="I1734" s="60">
        <f t="shared" si="138"/>
        <v>84</v>
      </c>
      <c r="J1734" s="60">
        <f t="shared" si="139"/>
        <v>386064</v>
      </c>
      <c r="K1734" s="1" t="str">
        <f t="shared" si="140"/>
        <v>COM</v>
      </c>
      <c r="L1734" s="2" t="str">
        <f t="shared" si="136"/>
        <v>02NMT24135</v>
      </c>
      <c r="M1734" s="40" t="str">
        <f>INDEX(CODE!A:B,MATCH(L1734,CODE!A:A,0),2)</f>
        <v>Separate - Small GS</v>
      </c>
    </row>
    <row r="1735" spans="1:13">
      <c r="A1735" s="36">
        <v>201712</v>
      </c>
      <c r="B1735" s="37" t="s">
        <v>51</v>
      </c>
      <c r="C1735" s="37" t="s">
        <v>195</v>
      </c>
      <c r="D1735" s="37" t="s">
        <v>41</v>
      </c>
      <c r="E1735" s="37">
        <v>75114.86</v>
      </c>
      <c r="F1735" s="37">
        <v>13</v>
      </c>
      <c r="G1735" s="37">
        <v>870080</v>
      </c>
      <c r="H1735" s="60">
        <f t="shared" si="137"/>
        <v>75114.86</v>
      </c>
      <c r="I1735" s="60">
        <f t="shared" si="138"/>
        <v>13</v>
      </c>
      <c r="J1735" s="60">
        <f t="shared" si="139"/>
        <v>870080</v>
      </c>
      <c r="K1735" s="1" t="str">
        <f t="shared" si="140"/>
        <v>COM</v>
      </c>
      <c r="L1735" s="2" t="str">
        <f t="shared" si="136"/>
        <v>02NMT36135</v>
      </c>
      <c r="M1735" s="40" t="str">
        <f>INDEX(CODE!A:B,MATCH(L1735,CODE!A:A,0),2)</f>
        <v>Separate - Large GS</v>
      </c>
    </row>
    <row r="1736" spans="1:13">
      <c r="A1736" s="36">
        <v>201712</v>
      </c>
      <c r="B1736" s="37" t="s">
        <v>51</v>
      </c>
      <c r="C1736" s="37" t="s">
        <v>195</v>
      </c>
      <c r="D1736" s="37" t="s">
        <v>42</v>
      </c>
      <c r="E1736" s="37">
        <v>64854.68</v>
      </c>
      <c r="F1736" s="37">
        <v>2</v>
      </c>
      <c r="G1736" s="37">
        <v>872400</v>
      </c>
      <c r="H1736" s="60">
        <f t="shared" si="137"/>
        <v>64854.68</v>
      </c>
      <c r="I1736" s="60">
        <f t="shared" si="138"/>
        <v>2</v>
      </c>
      <c r="J1736" s="60">
        <f t="shared" si="139"/>
        <v>872400</v>
      </c>
      <c r="K1736" s="1" t="str">
        <f t="shared" si="140"/>
        <v>COM</v>
      </c>
      <c r="L1736" s="2" t="str">
        <f t="shared" si="136"/>
        <v>02NMT48135</v>
      </c>
      <c r="M1736" s="40" t="str">
        <f>INDEX(CODE!A:B,MATCH(L1736,CODE!A:A,0),2)</f>
        <v>NOT USED</v>
      </c>
    </row>
    <row r="1737" spans="1:13">
      <c r="A1737" s="36">
        <v>201712</v>
      </c>
      <c r="B1737" s="37" t="s">
        <v>51</v>
      </c>
      <c r="C1737" s="37" t="s">
        <v>195</v>
      </c>
      <c r="D1737" s="37" t="s">
        <v>56</v>
      </c>
      <c r="E1737" s="37">
        <v>18343.009999999998</v>
      </c>
      <c r="F1737" s="37">
        <v>772</v>
      </c>
      <c r="G1737" s="37">
        <v>124346</v>
      </c>
      <c r="H1737" s="60">
        <f t="shared" si="137"/>
        <v>18343.009999999998</v>
      </c>
      <c r="I1737" s="60">
        <f t="shared" si="138"/>
        <v>772</v>
      </c>
      <c r="J1737" s="60">
        <f t="shared" si="139"/>
        <v>124346</v>
      </c>
      <c r="K1737" s="1" t="str">
        <f t="shared" si="140"/>
        <v>COM</v>
      </c>
      <c r="L1737" s="2" t="str">
        <f t="shared" si="136"/>
        <v>02OALT015N</v>
      </c>
      <c r="M1737" s="40" t="str">
        <f>INDEX(CODE!A:B,MATCH(L1737,CODE!A:A,0),2)</f>
        <v>NOT USED</v>
      </c>
    </row>
    <row r="1738" spans="1:13">
      <c r="A1738" s="36">
        <v>201712</v>
      </c>
      <c r="B1738" s="37" t="s">
        <v>51</v>
      </c>
      <c r="C1738" s="37" t="s">
        <v>195</v>
      </c>
      <c r="D1738" s="37" t="s">
        <v>43</v>
      </c>
      <c r="E1738" s="37">
        <v>6974.57</v>
      </c>
      <c r="F1738" s="37">
        <v>464</v>
      </c>
      <c r="G1738" s="37">
        <v>43133</v>
      </c>
      <c r="H1738" s="60">
        <f t="shared" si="137"/>
        <v>6974.57</v>
      </c>
      <c r="I1738" s="60">
        <f t="shared" si="138"/>
        <v>464</v>
      </c>
      <c r="J1738" s="60">
        <f t="shared" si="139"/>
        <v>43133</v>
      </c>
      <c r="K1738" s="1" t="str">
        <f t="shared" si="140"/>
        <v>COM</v>
      </c>
      <c r="L1738" s="2" t="str">
        <f t="shared" si="136"/>
        <v>02OALTB15N</v>
      </c>
      <c r="M1738" s="40" t="str">
        <f>INDEX(CODE!A:B,MATCH(L1738,CODE!A:A,0),2)</f>
        <v>NOT USED</v>
      </c>
    </row>
    <row r="1739" spans="1:13">
      <c r="A1739" s="36">
        <v>201712</v>
      </c>
      <c r="B1739" s="37" t="s">
        <v>51</v>
      </c>
      <c r="C1739" s="37" t="s">
        <v>195</v>
      </c>
      <c r="D1739" s="37" t="s">
        <v>57</v>
      </c>
      <c r="E1739" s="37">
        <v>2373.7600000000002</v>
      </c>
      <c r="F1739" s="37">
        <v>27</v>
      </c>
      <c r="G1739" s="37">
        <v>24818</v>
      </c>
      <c r="H1739" s="60">
        <f t="shared" si="137"/>
        <v>2373.7600000000002</v>
      </c>
      <c r="I1739" s="60">
        <f t="shared" si="138"/>
        <v>27</v>
      </c>
      <c r="J1739" s="60">
        <f t="shared" si="139"/>
        <v>24818</v>
      </c>
      <c r="K1739" s="1" t="str">
        <f t="shared" si="140"/>
        <v>COM</v>
      </c>
      <c r="L1739" s="2" t="str">
        <f t="shared" si="136"/>
        <v>02RCFL0054</v>
      </c>
      <c r="M1739" s="40" t="str">
        <f>INDEX(CODE!A:B,MATCH(L1739,CODE!A:A,0),2)</f>
        <v>NOT USED</v>
      </c>
    </row>
    <row r="1740" spans="1:13">
      <c r="A1740" s="36">
        <v>201712</v>
      </c>
      <c r="B1740" s="37" t="s">
        <v>51</v>
      </c>
      <c r="C1740" s="37" t="s">
        <v>195</v>
      </c>
      <c r="D1740" s="37" t="s">
        <v>89</v>
      </c>
      <c r="E1740" s="37">
        <v>664364.69999999995</v>
      </c>
      <c r="F1740" s="37">
        <v>0</v>
      </c>
      <c r="G1740" s="37">
        <v>0</v>
      </c>
      <c r="H1740" s="60">
        <f t="shared" si="137"/>
        <v>664364.69999999995</v>
      </c>
      <c r="I1740" s="60">
        <f t="shared" si="138"/>
        <v>0</v>
      </c>
      <c r="J1740" s="60">
        <f t="shared" si="139"/>
        <v>0</v>
      </c>
      <c r="K1740" s="1" t="str">
        <f t="shared" si="140"/>
        <v>COM</v>
      </c>
      <c r="L1740" s="2" t="str">
        <f t="shared" si="136"/>
        <v>301270-DSM</v>
      </c>
      <c r="M1740" s="40" t="str">
        <f>INDEX(CODE!A:B,MATCH(L1740,CODE!A:A,0),2)</f>
        <v>NOT USED</v>
      </c>
    </row>
    <row r="1741" spans="1:13">
      <c r="A1741" s="36">
        <v>201712</v>
      </c>
      <c r="B1741" s="37" t="s">
        <v>51</v>
      </c>
      <c r="C1741" s="37" t="s">
        <v>195</v>
      </c>
      <c r="D1741" s="37" t="s">
        <v>44</v>
      </c>
      <c r="E1741" s="37">
        <v>1277.32</v>
      </c>
      <c r="F1741" s="37">
        <v>1</v>
      </c>
      <c r="G1741" s="37">
        <v>0</v>
      </c>
      <c r="H1741" s="60">
        <f t="shared" si="137"/>
        <v>1277.32</v>
      </c>
      <c r="I1741" s="60">
        <f t="shared" si="138"/>
        <v>1</v>
      </c>
      <c r="J1741" s="60">
        <f t="shared" si="139"/>
        <v>0</v>
      </c>
      <c r="K1741" s="1" t="str">
        <f t="shared" si="140"/>
        <v>COM</v>
      </c>
      <c r="L1741" s="2" t="str">
        <f t="shared" si="136"/>
        <v>301280-BLU</v>
      </c>
      <c r="M1741" s="40" t="str">
        <f>INDEX(CODE!A:B,MATCH(L1741,CODE!A:A,0),2)</f>
        <v>NOT USED</v>
      </c>
    </row>
    <row r="1742" spans="1:13">
      <c r="A1742" s="36">
        <v>201712</v>
      </c>
      <c r="B1742" s="37" t="s">
        <v>51</v>
      </c>
      <c r="C1742" s="37" t="s">
        <v>195</v>
      </c>
      <c r="D1742" s="37" t="s">
        <v>90</v>
      </c>
      <c r="F1742" s="37">
        <v>0</v>
      </c>
      <c r="H1742" s="60">
        <f t="shared" si="137"/>
        <v>0</v>
      </c>
      <c r="I1742" s="60">
        <f t="shared" si="138"/>
        <v>0</v>
      </c>
      <c r="J1742" s="60">
        <f t="shared" si="139"/>
        <v>0</v>
      </c>
      <c r="K1742" s="1" t="str">
        <f t="shared" si="140"/>
        <v>COM</v>
      </c>
      <c r="L1742" s="2" t="str">
        <f t="shared" si="136"/>
        <v>CUSTOMER C</v>
      </c>
      <c r="M1742" s="40" t="str">
        <f>INDEX(CODE!A:B,MATCH(L1742,CODE!A:A,0),2)</f>
        <v>NOT USED</v>
      </c>
    </row>
    <row r="1743" spans="1:13">
      <c r="A1743" s="36">
        <v>201712</v>
      </c>
      <c r="B1743" s="37" t="s">
        <v>51</v>
      </c>
      <c r="C1743" s="37" t="s">
        <v>195</v>
      </c>
      <c r="D1743" s="37" t="s">
        <v>92</v>
      </c>
      <c r="E1743" s="37">
        <v>-912274.88</v>
      </c>
      <c r="F1743" s="37">
        <v>0</v>
      </c>
      <c r="G1743" s="37">
        <v>0</v>
      </c>
      <c r="H1743" s="60">
        <f t="shared" si="137"/>
        <v>-912274.88</v>
      </c>
      <c r="I1743" s="60">
        <f t="shared" si="138"/>
        <v>0</v>
      </c>
      <c r="J1743" s="60">
        <f t="shared" si="139"/>
        <v>0</v>
      </c>
      <c r="K1743" s="1" t="str">
        <f t="shared" si="140"/>
        <v>COM</v>
      </c>
      <c r="L1743" s="2" t="str">
        <f t="shared" si="136"/>
        <v>REVENUE_AC</v>
      </c>
      <c r="M1743" s="40" t="str">
        <f>INDEX(CODE!A:B,MATCH(L1743,CODE!A:A,0),2)</f>
        <v>NOT USED</v>
      </c>
    </row>
    <row r="1744" spans="1:13">
      <c r="A1744" s="36">
        <v>201712</v>
      </c>
      <c r="B1744" s="37" t="s">
        <v>51</v>
      </c>
      <c r="C1744" s="37" t="s">
        <v>195</v>
      </c>
      <c r="D1744" s="37" t="s">
        <v>104</v>
      </c>
      <c r="E1744" s="37">
        <v>5089.18</v>
      </c>
      <c r="F1744" s="37">
        <v>0</v>
      </c>
      <c r="G1744" s="37">
        <v>0</v>
      </c>
      <c r="H1744" s="60">
        <f t="shared" si="137"/>
        <v>5089.18</v>
      </c>
      <c r="I1744" s="60">
        <f t="shared" si="138"/>
        <v>0</v>
      </c>
      <c r="J1744" s="60">
        <f t="shared" si="139"/>
        <v>0</v>
      </c>
      <c r="K1744" s="1" t="str">
        <f t="shared" si="140"/>
        <v>COM</v>
      </c>
      <c r="L1744" s="2" t="str">
        <f t="shared" si="136"/>
        <v>REVENUE AD</v>
      </c>
      <c r="M1744" s="40" t="str">
        <f>INDEX(CODE!A:B,MATCH(L1744,CODE!A:A,0),2)</f>
        <v>NOT USED</v>
      </c>
    </row>
    <row r="1745" spans="1:13">
      <c r="A1745" s="36">
        <v>201712</v>
      </c>
      <c r="B1745" s="37" t="s">
        <v>51</v>
      </c>
      <c r="C1745" s="37" t="s">
        <v>196</v>
      </c>
      <c r="D1745" s="37" t="s">
        <v>197</v>
      </c>
      <c r="E1745" s="37">
        <v>-200000</v>
      </c>
      <c r="F1745" s="37">
        <v>0</v>
      </c>
      <c r="G1745" s="37">
        <v>-2246000</v>
      </c>
      <c r="H1745" s="60">
        <f t="shared" si="137"/>
        <v>0</v>
      </c>
      <c r="I1745" s="60">
        <f t="shared" si="138"/>
        <v>0</v>
      </c>
      <c r="J1745" s="60">
        <f t="shared" si="139"/>
        <v>0</v>
      </c>
      <c r="K1745" s="1" t="str">
        <f t="shared" si="140"/>
        <v>COM</v>
      </c>
      <c r="L1745" s="2" t="str">
        <f t="shared" si="136"/>
        <v>UNBILLED R</v>
      </c>
      <c r="M1745" s="40" t="str">
        <f>INDEX(CODE!A:B,MATCH(L1745,CODE!A:A,0),2)</f>
        <v>NOT USED</v>
      </c>
    </row>
    <row r="1746" spans="1:13">
      <c r="A1746" s="36">
        <v>201712</v>
      </c>
      <c r="B1746" s="37" t="s">
        <v>58</v>
      </c>
      <c r="C1746" s="37" t="s">
        <v>186</v>
      </c>
      <c r="D1746" s="37" t="s">
        <v>187</v>
      </c>
      <c r="E1746" s="37">
        <v>-574.05999999999995</v>
      </c>
      <c r="F1746" s="37">
        <v>44</v>
      </c>
      <c r="G1746" s="37">
        <v>70437</v>
      </c>
      <c r="H1746" s="60">
        <f t="shared" si="137"/>
        <v>0</v>
      </c>
      <c r="I1746" s="60">
        <f t="shared" si="138"/>
        <v>0</v>
      </c>
      <c r="J1746" s="60">
        <f t="shared" si="139"/>
        <v>0</v>
      </c>
      <c r="K1746" s="1" t="str">
        <f t="shared" si="140"/>
        <v>IND</v>
      </c>
      <c r="L1746" s="2" t="str">
        <f t="shared" si="136"/>
        <v>02GNSB0024</v>
      </c>
      <c r="M1746" s="40" t="str">
        <f>INDEX(CODE!A:B,MATCH(L1746,CODE!A:A,0),2)</f>
        <v>Separate - Small GS</v>
      </c>
    </row>
    <row r="1747" spans="1:13">
      <c r="A1747" s="36">
        <v>201712</v>
      </c>
      <c r="B1747" s="37" t="s">
        <v>58</v>
      </c>
      <c r="C1747" s="37" t="s">
        <v>186</v>
      </c>
      <c r="D1747" s="37" t="s">
        <v>189</v>
      </c>
      <c r="E1747" s="37">
        <v>-0.49</v>
      </c>
      <c r="F1747" s="37">
        <v>1</v>
      </c>
      <c r="G1747" s="37">
        <v>60</v>
      </c>
      <c r="H1747" s="60">
        <f t="shared" si="137"/>
        <v>0</v>
      </c>
      <c r="I1747" s="60">
        <f t="shared" si="138"/>
        <v>0</v>
      </c>
      <c r="J1747" s="60">
        <f t="shared" si="139"/>
        <v>0</v>
      </c>
      <c r="K1747" s="1" t="str">
        <f t="shared" si="140"/>
        <v>IND</v>
      </c>
      <c r="L1747" s="2" t="str">
        <f t="shared" si="136"/>
        <v>02GNSB24FP</v>
      </c>
      <c r="M1747" s="40" t="str">
        <f>INDEX(CODE!A:B,MATCH(L1747,CODE!A:A,0),2)</f>
        <v>Separate - Small GS</v>
      </c>
    </row>
    <row r="1748" spans="1:13">
      <c r="A1748" s="36">
        <v>201712</v>
      </c>
      <c r="B1748" s="37" t="s">
        <v>58</v>
      </c>
      <c r="C1748" s="37" t="s">
        <v>186</v>
      </c>
      <c r="D1748" s="37" t="s">
        <v>190</v>
      </c>
      <c r="E1748" s="37">
        <v>-566.59</v>
      </c>
      <c r="F1748" s="37">
        <v>9</v>
      </c>
      <c r="G1748" s="37">
        <v>69520</v>
      </c>
      <c r="H1748" s="60">
        <f t="shared" si="137"/>
        <v>0</v>
      </c>
      <c r="I1748" s="60">
        <f t="shared" si="138"/>
        <v>0</v>
      </c>
      <c r="J1748" s="60">
        <f t="shared" si="139"/>
        <v>0</v>
      </c>
      <c r="K1748" s="1" t="str">
        <f t="shared" si="140"/>
        <v>IND</v>
      </c>
      <c r="L1748" s="2" t="str">
        <f t="shared" si="136"/>
        <v>02LGSB0036</v>
      </c>
      <c r="M1748" s="40" t="str">
        <f>INDEX(CODE!A:B,MATCH(L1748,CODE!A:A,0),2)</f>
        <v>Separate - Large GS</v>
      </c>
    </row>
    <row r="1749" spans="1:13">
      <c r="A1749" s="36">
        <v>201712</v>
      </c>
      <c r="B1749" s="37" t="s">
        <v>58</v>
      </c>
      <c r="C1749" s="37" t="s">
        <v>186</v>
      </c>
      <c r="D1749" s="37" t="s">
        <v>192</v>
      </c>
      <c r="E1749" s="37">
        <v>-18.149999999999999</v>
      </c>
      <c r="G1749" s="37">
        <v>2228</v>
      </c>
      <c r="H1749" s="60">
        <f t="shared" si="137"/>
        <v>0</v>
      </c>
      <c r="I1749" s="60">
        <f t="shared" si="138"/>
        <v>0</v>
      </c>
      <c r="J1749" s="60">
        <f t="shared" si="139"/>
        <v>0</v>
      </c>
      <c r="K1749" s="1" t="str">
        <f t="shared" si="140"/>
        <v>IND</v>
      </c>
      <c r="L1749" s="2" t="str">
        <f t="shared" si="136"/>
        <v>02OALTB15N</v>
      </c>
      <c r="M1749" s="40" t="str">
        <f>INDEX(CODE!A:B,MATCH(L1749,CODE!A:A,0),2)</f>
        <v>NOT USED</v>
      </c>
    </row>
    <row r="1750" spans="1:13">
      <c r="A1750" s="36">
        <v>201712</v>
      </c>
      <c r="B1750" s="37" t="s">
        <v>58</v>
      </c>
      <c r="C1750" s="37" t="s">
        <v>186</v>
      </c>
      <c r="D1750" s="37" t="s">
        <v>193</v>
      </c>
      <c r="E1750" s="37">
        <v>-16.21</v>
      </c>
      <c r="F1750" s="37">
        <v>0</v>
      </c>
      <c r="G1750" s="37">
        <v>0</v>
      </c>
      <c r="H1750" s="60">
        <f t="shared" si="137"/>
        <v>0</v>
      </c>
      <c r="I1750" s="60">
        <f t="shared" si="138"/>
        <v>0</v>
      </c>
      <c r="J1750" s="60">
        <f t="shared" si="139"/>
        <v>0</v>
      </c>
      <c r="K1750" s="1" t="str">
        <f t="shared" si="140"/>
        <v>IND</v>
      </c>
      <c r="L1750" s="2" t="str">
        <f t="shared" si="136"/>
        <v>BPA BALANC</v>
      </c>
      <c r="M1750" s="40" t="str">
        <f>INDEX(CODE!A:B,MATCH(L1750,CODE!A:A,0),2)</f>
        <v>NOT USED</v>
      </c>
    </row>
    <row r="1751" spans="1:13">
      <c r="A1751" s="36">
        <v>201712</v>
      </c>
      <c r="B1751" s="37" t="s">
        <v>58</v>
      </c>
      <c r="C1751" s="37" t="s">
        <v>186</v>
      </c>
      <c r="D1751" s="37" t="s">
        <v>194</v>
      </c>
      <c r="F1751" s="37">
        <v>0</v>
      </c>
      <c r="H1751" s="60">
        <f t="shared" si="137"/>
        <v>0</v>
      </c>
      <c r="I1751" s="60">
        <f t="shared" si="138"/>
        <v>0</v>
      </c>
      <c r="J1751" s="60">
        <f t="shared" si="139"/>
        <v>0</v>
      </c>
      <c r="K1751" s="1" t="str">
        <f t="shared" si="140"/>
        <v>IND</v>
      </c>
      <c r="L1751" s="2" t="str">
        <f t="shared" si="136"/>
        <v>CUSTOMER C</v>
      </c>
      <c r="M1751" s="40" t="str">
        <f>INDEX(CODE!A:B,MATCH(L1751,CODE!A:A,0),2)</f>
        <v>NOT USED</v>
      </c>
    </row>
    <row r="1752" spans="1:13">
      <c r="A1752" s="36">
        <v>201712</v>
      </c>
      <c r="B1752" s="37" t="s">
        <v>58</v>
      </c>
      <c r="C1752" s="37" t="s">
        <v>195</v>
      </c>
      <c r="D1752" s="37" t="s">
        <v>36</v>
      </c>
      <c r="E1752" s="37">
        <v>7952.28</v>
      </c>
      <c r="F1752" s="37">
        <v>44</v>
      </c>
      <c r="G1752" s="37">
        <v>70437</v>
      </c>
      <c r="H1752" s="60">
        <f t="shared" si="137"/>
        <v>7952.28</v>
      </c>
      <c r="I1752" s="60">
        <f t="shared" si="138"/>
        <v>44</v>
      </c>
      <c r="J1752" s="60">
        <f t="shared" si="139"/>
        <v>70437</v>
      </c>
      <c r="K1752" s="1" t="str">
        <f t="shared" si="140"/>
        <v>IND</v>
      </c>
      <c r="L1752" s="2" t="str">
        <f t="shared" si="136"/>
        <v>02GNSB0024</v>
      </c>
      <c r="M1752" s="40" t="str">
        <f>INDEX(CODE!A:B,MATCH(L1752,CODE!A:A,0),2)</f>
        <v>Separate - Small GS</v>
      </c>
    </row>
    <row r="1753" spans="1:13">
      <c r="A1753" s="36">
        <v>201712</v>
      </c>
      <c r="B1753" s="37" t="s">
        <v>58</v>
      </c>
      <c r="C1753" s="37" t="s">
        <v>195</v>
      </c>
      <c r="D1753" s="37" t="s">
        <v>38</v>
      </c>
      <c r="E1753" s="37">
        <v>7.33</v>
      </c>
      <c r="F1753" s="37">
        <v>1</v>
      </c>
      <c r="G1753" s="37">
        <v>60</v>
      </c>
      <c r="H1753" s="60">
        <f t="shared" si="137"/>
        <v>7.33</v>
      </c>
      <c r="I1753" s="60">
        <f t="shared" si="138"/>
        <v>1</v>
      </c>
      <c r="J1753" s="60">
        <f t="shared" si="139"/>
        <v>60</v>
      </c>
      <c r="K1753" s="1" t="str">
        <f t="shared" si="140"/>
        <v>IND</v>
      </c>
      <c r="L1753" s="2" t="str">
        <f t="shared" si="136"/>
        <v>02GNSB24FP</v>
      </c>
      <c r="M1753" s="40" t="str">
        <f>INDEX(CODE!A:B,MATCH(L1753,CODE!A:A,0),2)</f>
        <v>Separate - Small GS</v>
      </c>
    </row>
    <row r="1754" spans="1:13">
      <c r="A1754" s="36">
        <v>201712</v>
      </c>
      <c r="B1754" s="37" t="s">
        <v>58</v>
      </c>
      <c r="C1754" s="37" t="s">
        <v>195</v>
      </c>
      <c r="D1754" s="37" t="s">
        <v>52</v>
      </c>
      <c r="E1754" s="37">
        <v>133376.06</v>
      </c>
      <c r="F1754" s="37">
        <v>325</v>
      </c>
      <c r="G1754" s="37">
        <v>1386313</v>
      </c>
      <c r="H1754" s="60">
        <f t="shared" si="137"/>
        <v>133376.06</v>
      </c>
      <c r="I1754" s="60">
        <f t="shared" si="138"/>
        <v>325</v>
      </c>
      <c r="J1754" s="60">
        <f t="shared" si="139"/>
        <v>1386313</v>
      </c>
      <c r="K1754" s="1" t="str">
        <f t="shared" si="140"/>
        <v>IND</v>
      </c>
      <c r="L1754" s="2" t="str">
        <f t="shared" si="136"/>
        <v>02GNSV0024</v>
      </c>
      <c r="M1754" s="40" t="str">
        <f>INDEX(CODE!A:B,MATCH(L1754,CODE!A:A,0),2)</f>
        <v>Separate - Small GS</v>
      </c>
    </row>
    <row r="1755" spans="1:13">
      <c r="A1755" s="36">
        <v>201712</v>
      </c>
      <c r="B1755" s="37" t="s">
        <v>58</v>
      </c>
      <c r="C1755" s="37" t="s">
        <v>195</v>
      </c>
      <c r="D1755" s="37" t="s">
        <v>53</v>
      </c>
      <c r="E1755" s="37">
        <v>741.85</v>
      </c>
      <c r="F1755" s="37">
        <v>4</v>
      </c>
      <c r="G1755" s="37">
        <v>2776</v>
      </c>
      <c r="H1755" s="60">
        <f t="shared" si="137"/>
        <v>741.85</v>
      </c>
      <c r="I1755" s="60">
        <f t="shared" si="138"/>
        <v>4</v>
      </c>
      <c r="J1755" s="60">
        <f t="shared" si="139"/>
        <v>2776</v>
      </c>
      <c r="K1755" s="1" t="str">
        <f t="shared" si="140"/>
        <v>IND</v>
      </c>
      <c r="L1755" s="2" t="str">
        <f t="shared" si="136"/>
        <v>02GNSV024F</v>
      </c>
      <c r="M1755" s="40" t="str">
        <f>INDEX(CODE!A:B,MATCH(L1755,CODE!A:A,0),2)</f>
        <v>Separate - Small GS</v>
      </c>
    </row>
    <row r="1756" spans="1:13">
      <c r="A1756" s="36">
        <v>201712</v>
      </c>
      <c r="B1756" s="37" t="s">
        <v>58</v>
      </c>
      <c r="C1756" s="37" t="s">
        <v>195</v>
      </c>
      <c r="D1756" s="37" t="s">
        <v>39</v>
      </c>
      <c r="E1756" s="37">
        <v>11262.64</v>
      </c>
      <c r="F1756" s="37">
        <v>9</v>
      </c>
      <c r="G1756" s="37">
        <v>69520</v>
      </c>
      <c r="H1756" s="60">
        <f t="shared" si="137"/>
        <v>11262.64</v>
      </c>
      <c r="I1756" s="60">
        <f t="shared" si="138"/>
        <v>9</v>
      </c>
      <c r="J1756" s="60">
        <f t="shared" si="139"/>
        <v>69520</v>
      </c>
      <c r="K1756" s="1" t="str">
        <f t="shared" si="140"/>
        <v>IND</v>
      </c>
      <c r="L1756" s="2" t="str">
        <f t="shared" si="136"/>
        <v>02LGSB0036</v>
      </c>
      <c r="M1756" s="40" t="str">
        <f>INDEX(CODE!A:B,MATCH(L1756,CODE!A:A,0),2)</f>
        <v>Separate - Large GS</v>
      </c>
    </row>
    <row r="1757" spans="1:13">
      <c r="A1757" s="36">
        <v>201712</v>
      </c>
      <c r="B1757" s="37" t="s">
        <v>58</v>
      </c>
      <c r="C1757" s="37" t="s">
        <v>195</v>
      </c>
      <c r="D1757" s="37" t="s">
        <v>54</v>
      </c>
      <c r="E1757" s="37">
        <v>749407.73</v>
      </c>
      <c r="F1757" s="37">
        <v>97</v>
      </c>
      <c r="G1757" s="37">
        <v>8922500</v>
      </c>
      <c r="H1757" s="60">
        <f t="shared" si="137"/>
        <v>749407.73</v>
      </c>
      <c r="I1757" s="60">
        <f t="shared" si="138"/>
        <v>97</v>
      </c>
      <c r="J1757" s="60">
        <f t="shared" si="139"/>
        <v>8922500</v>
      </c>
      <c r="K1757" s="1" t="str">
        <f t="shared" si="140"/>
        <v>IND</v>
      </c>
      <c r="L1757" s="2" t="str">
        <f t="shared" si="136"/>
        <v>02LGSV0036</v>
      </c>
      <c r="M1757" s="40" t="str">
        <f>INDEX(CODE!A:B,MATCH(L1757,CODE!A:A,0),2)</f>
        <v>Separate - Large GS</v>
      </c>
    </row>
    <row r="1758" spans="1:13">
      <c r="A1758" s="36">
        <v>201712</v>
      </c>
      <c r="B1758" s="37" t="s">
        <v>58</v>
      </c>
      <c r="C1758" s="37" t="s">
        <v>195</v>
      </c>
      <c r="D1758" s="37" t="s">
        <v>55</v>
      </c>
      <c r="E1758" s="37">
        <v>3688561.76</v>
      </c>
      <c r="F1758" s="37">
        <v>33</v>
      </c>
      <c r="G1758" s="37">
        <v>55333300</v>
      </c>
      <c r="H1758" s="60">
        <f t="shared" si="137"/>
        <v>3688561.76</v>
      </c>
      <c r="I1758" s="60">
        <f t="shared" si="138"/>
        <v>33</v>
      </c>
      <c r="J1758" s="60">
        <f t="shared" si="139"/>
        <v>55333300</v>
      </c>
      <c r="K1758" s="1" t="str">
        <f t="shared" si="140"/>
        <v>IND</v>
      </c>
      <c r="L1758" s="2" t="str">
        <f t="shared" si="136"/>
        <v>02LGSV048T</v>
      </c>
      <c r="M1758" s="40" t="str">
        <f>INDEX(CODE!A:B,MATCH(L1758,CODE!A:A,0),2)</f>
        <v>NOT USED</v>
      </c>
    </row>
    <row r="1759" spans="1:13">
      <c r="A1759" s="36">
        <v>201712</v>
      </c>
      <c r="B1759" s="37" t="s">
        <v>58</v>
      </c>
      <c r="C1759" s="37" t="s">
        <v>195</v>
      </c>
      <c r="D1759" s="37" t="s">
        <v>56</v>
      </c>
      <c r="E1759" s="37">
        <v>1126.0999999999999</v>
      </c>
      <c r="F1759" s="37">
        <v>37</v>
      </c>
      <c r="G1759" s="37">
        <v>8160</v>
      </c>
      <c r="H1759" s="60">
        <f t="shared" si="137"/>
        <v>1126.0999999999999</v>
      </c>
      <c r="I1759" s="60">
        <f t="shared" si="138"/>
        <v>37</v>
      </c>
      <c r="J1759" s="60">
        <f t="shared" si="139"/>
        <v>8160</v>
      </c>
      <c r="K1759" s="1" t="str">
        <f t="shared" si="140"/>
        <v>IND</v>
      </c>
      <c r="L1759" s="2" t="str">
        <f t="shared" si="136"/>
        <v>02OALT015N</v>
      </c>
      <c r="M1759" s="40" t="str">
        <f>INDEX(CODE!A:B,MATCH(L1759,CODE!A:A,0),2)</f>
        <v>NOT USED</v>
      </c>
    </row>
    <row r="1760" spans="1:13">
      <c r="A1760" s="36">
        <v>201712</v>
      </c>
      <c r="B1760" s="37" t="s">
        <v>58</v>
      </c>
      <c r="C1760" s="37" t="s">
        <v>195</v>
      </c>
      <c r="D1760" s="37" t="s">
        <v>43</v>
      </c>
      <c r="E1760" s="37">
        <v>350.28</v>
      </c>
      <c r="F1760" s="37">
        <v>14</v>
      </c>
      <c r="G1760" s="37">
        <v>2228</v>
      </c>
      <c r="H1760" s="60">
        <f t="shared" si="137"/>
        <v>350.28</v>
      </c>
      <c r="I1760" s="60">
        <f t="shared" si="138"/>
        <v>14</v>
      </c>
      <c r="J1760" s="60">
        <f t="shared" si="139"/>
        <v>2228</v>
      </c>
      <c r="K1760" s="1" t="str">
        <f t="shared" si="140"/>
        <v>IND</v>
      </c>
      <c r="L1760" s="2" t="str">
        <f t="shared" si="136"/>
        <v>02OALTB15N</v>
      </c>
      <c r="M1760" s="40" t="str">
        <f>INDEX(CODE!A:B,MATCH(L1760,CODE!A:A,0),2)</f>
        <v>NOT USED</v>
      </c>
    </row>
    <row r="1761" spans="1:13">
      <c r="A1761" s="36">
        <v>201712</v>
      </c>
      <c r="B1761" s="37" t="s">
        <v>58</v>
      </c>
      <c r="C1761" s="37" t="s">
        <v>195</v>
      </c>
      <c r="D1761" s="37" t="s">
        <v>59</v>
      </c>
      <c r="E1761" s="37">
        <v>22922.46</v>
      </c>
      <c r="F1761" s="37">
        <v>1</v>
      </c>
      <c r="G1761" s="37">
        <v>95000</v>
      </c>
      <c r="H1761" s="60">
        <f t="shared" si="137"/>
        <v>22922.46</v>
      </c>
      <c r="I1761" s="60">
        <f t="shared" si="138"/>
        <v>1</v>
      </c>
      <c r="J1761" s="60">
        <f t="shared" si="139"/>
        <v>95000</v>
      </c>
      <c r="K1761" s="1" t="str">
        <f t="shared" si="140"/>
        <v>IND</v>
      </c>
      <c r="L1761" s="2" t="str">
        <f t="shared" si="136"/>
        <v>02PRSV47TM</v>
      </c>
      <c r="M1761" s="40" t="str">
        <f>INDEX(CODE!A:B,MATCH(L1761,CODE!A:A,0),2)</f>
        <v>NOT USED</v>
      </c>
    </row>
    <row r="1762" spans="1:13">
      <c r="A1762" s="36">
        <v>201712</v>
      </c>
      <c r="B1762" s="37" t="s">
        <v>58</v>
      </c>
      <c r="C1762" s="37" t="s">
        <v>195</v>
      </c>
      <c r="D1762" s="37" t="s">
        <v>94</v>
      </c>
      <c r="E1762" s="37">
        <v>275267.61</v>
      </c>
      <c r="F1762" s="37">
        <v>0</v>
      </c>
      <c r="G1762" s="37">
        <v>0</v>
      </c>
      <c r="H1762" s="60">
        <f t="shared" si="137"/>
        <v>275267.61</v>
      </c>
      <c r="I1762" s="60">
        <f t="shared" si="138"/>
        <v>0</v>
      </c>
      <c r="J1762" s="60">
        <f t="shared" si="139"/>
        <v>0</v>
      </c>
      <c r="K1762" s="1" t="str">
        <f t="shared" si="140"/>
        <v>IND</v>
      </c>
      <c r="L1762" s="2" t="str">
        <f t="shared" si="136"/>
        <v>301370-DSM</v>
      </c>
      <c r="M1762" s="40" t="str">
        <f>INDEX(CODE!A:B,MATCH(L1762,CODE!A:A,0),2)</f>
        <v>NOT USED</v>
      </c>
    </row>
    <row r="1763" spans="1:13">
      <c r="A1763" s="36">
        <v>201712</v>
      </c>
      <c r="B1763" s="37" t="s">
        <v>58</v>
      </c>
      <c r="C1763" s="37" t="s">
        <v>195</v>
      </c>
      <c r="D1763" s="37" t="s">
        <v>76</v>
      </c>
      <c r="E1763" s="37">
        <v>2.12</v>
      </c>
      <c r="F1763" s="37">
        <v>2</v>
      </c>
      <c r="G1763" s="37">
        <v>0</v>
      </c>
      <c r="H1763" s="60">
        <f t="shared" si="137"/>
        <v>2.12</v>
      </c>
      <c r="I1763" s="60">
        <f t="shared" si="138"/>
        <v>2</v>
      </c>
      <c r="J1763" s="60">
        <f t="shared" si="139"/>
        <v>0</v>
      </c>
      <c r="K1763" s="1" t="str">
        <f t="shared" si="140"/>
        <v>IND</v>
      </c>
      <c r="L1763" s="2" t="str">
        <f t="shared" si="136"/>
        <v>301380-BLU</v>
      </c>
      <c r="M1763" s="40" t="str">
        <f>INDEX(CODE!A:B,MATCH(L1763,CODE!A:A,0),2)</f>
        <v>NOT USED</v>
      </c>
    </row>
    <row r="1764" spans="1:13">
      <c r="A1764" s="36">
        <v>201712</v>
      </c>
      <c r="B1764" s="37" t="s">
        <v>58</v>
      </c>
      <c r="C1764" s="37" t="s">
        <v>195</v>
      </c>
      <c r="D1764" s="37" t="s">
        <v>90</v>
      </c>
      <c r="F1764" s="37">
        <v>0</v>
      </c>
      <c r="H1764" s="60">
        <f t="shared" si="137"/>
        <v>0</v>
      </c>
      <c r="I1764" s="60">
        <f t="shared" si="138"/>
        <v>0</v>
      </c>
      <c r="J1764" s="60">
        <f t="shared" si="139"/>
        <v>0</v>
      </c>
      <c r="K1764" s="1" t="str">
        <f t="shared" si="140"/>
        <v>IND</v>
      </c>
      <c r="L1764" s="2" t="str">
        <f t="shared" si="136"/>
        <v>CUSTOMER C</v>
      </c>
      <c r="M1764" s="40" t="str">
        <f>INDEX(CODE!A:B,MATCH(L1764,CODE!A:A,0),2)</f>
        <v>NOT USED</v>
      </c>
    </row>
    <row r="1765" spans="1:13">
      <c r="A1765" s="36">
        <v>201712</v>
      </c>
      <c r="B1765" s="37" t="s">
        <v>58</v>
      </c>
      <c r="C1765" s="37" t="s">
        <v>195</v>
      </c>
      <c r="D1765" s="37" t="s">
        <v>92</v>
      </c>
      <c r="E1765" s="37">
        <v>-153526.97</v>
      </c>
      <c r="F1765" s="37">
        <v>0</v>
      </c>
      <c r="G1765" s="37">
        <v>0</v>
      </c>
      <c r="H1765" s="60">
        <f t="shared" si="137"/>
        <v>-153526.97</v>
      </c>
      <c r="I1765" s="60">
        <f t="shared" si="138"/>
        <v>0</v>
      </c>
      <c r="J1765" s="60">
        <f t="shared" si="139"/>
        <v>0</v>
      </c>
      <c r="K1765" s="1" t="str">
        <f t="shared" si="140"/>
        <v>IND</v>
      </c>
      <c r="L1765" s="2" t="str">
        <f t="shared" si="136"/>
        <v>REVENUE_AC</v>
      </c>
      <c r="M1765" s="40" t="str">
        <f>INDEX(CODE!A:B,MATCH(L1765,CODE!A:A,0),2)</f>
        <v>NOT USED</v>
      </c>
    </row>
    <row r="1766" spans="1:13">
      <c r="A1766" s="36">
        <v>201712</v>
      </c>
      <c r="B1766" s="37" t="s">
        <v>58</v>
      </c>
      <c r="C1766" s="37" t="s">
        <v>195</v>
      </c>
      <c r="D1766" s="37" t="s">
        <v>104</v>
      </c>
      <c r="E1766" s="37">
        <v>2697.25</v>
      </c>
      <c r="F1766" s="37">
        <v>0</v>
      </c>
      <c r="G1766" s="37">
        <v>0</v>
      </c>
      <c r="H1766" s="60">
        <f t="shared" si="137"/>
        <v>2697.25</v>
      </c>
      <c r="I1766" s="60">
        <f t="shared" si="138"/>
        <v>0</v>
      </c>
      <c r="J1766" s="60">
        <f t="shared" si="139"/>
        <v>0</v>
      </c>
      <c r="K1766" s="1" t="str">
        <f t="shared" si="140"/>
        <v>IND</v>
      </c>
      <c r="L1766" s="2" t="str">
        <f t="shared" si="136"/>
        <v>REVENUE AD</v>
      </c>
      <c r="M1766" s="40" t="str">
        <f>INDEX(CODE!A:B,MATCH(L1766,CODE!A:A,0),2)</f>
        <v>NOT USED</v>
      </c>
    </row>
    <row r="1767" spans="1:13">
      <c r="A1767" s="36">
        <v>201712</v>
      </c>
      <c r="B1767" s="37" t="s">
        <v>58</v>
      </c>
      <c r="C1767" s="37" t="s">
        <v>196</v>
      </c>
      <c r="D1767" s="37" t="s">
        <v>197</v>
      </c>
      <c r="E1767" s="37">
        <v>182000</v>
      </c>
      <c r="F1767" s="37">
        <v>0</v>
      </c>
      <c r="G1767" s="37">
        <v>1292000</v>
      </c>
      <c r="H1767" s="60">
        <f t="shared" si="137"/>
        <v>0</v>
      </c>
      <c r="I1767" s="60">
        <f t="shared" si="138"/>
        <v>0</v>
      </c>
      <c r="J1767" s="60">
        <f t="shared" si="139"/>
        <v>0</v>
      </c>
      <c r="K1767" s="1" t="str">
        <f t="shared" si="140"/>
        <v>IND</v>
      </c>
      <c r="L1767" s="2" t="str">
        <f t="shared" si="136"/>
        <v>UNBILLED R</v>
      </c>
      <c r="M1767" s="40" t="str">
        <f>INDEX(CODE!A:B,MATCH(L1767,CODE!A:A,0),2)</f>
        <v>NOT USED</v>
      </c>
    </row>
    <row r="1768" spans="1:13">
      <c r="A1768" s="36">
        <v>201712</v>
      </c>
      <c r="B1768" s="37" t="s">
        <v>60</v>
      </c>
      <c r="C1768" s="37" t="s">
        <v>186</v>
      </c>
      <c r="D1768" s="37" t="s">
        <v>61</v>
      </c>
      <c r="E1768" s="37">
        <v>-11898.34</v>
      </c>
      <c r="F1768" s="37">
        <v>3028</v>
      </c>
      <c r="G1768" s="37">
        <v>1458487</v>
      </c>
      <c r="H1768" s="60">
        <f t="shared" si="137"/>
        <v>0</v>
      </c>
      <c r="I1768" s="60">
        <f t="shared" si="138"/>
        <v>0</v>
      </c>
      <c r="J1768" s="60">
        <f t="shared" si="139"/>
        <v>0</v>
      </c>
      <c r="K1768" s="1" t="str">
        <f t="shared" si="140"/>
        <v>IRG</v>
      </c>
      <c r="L1768" s="2" t="str">
        <f t="shared" si="136"/>
        <v>02APSV0040</v>
      </c>
      <c r="M1768" s="40" t="str">
        <f>INDEX(CODE!A:B,MATCH(L1768,CODE!A:A,0),2)</f>
        <v>Separate - APS</v>
      </c>
    </row>
    <row r="1769" spans="1:13">
      <c r="A1769" s="36">
        <v>201712</v>
      </c>
      <c r="B1769" s="37" t="s">
        <v>60</v>
      </c>
      <c r="C1769" s="37" t="s">
        <v>186</v>
      </c>
      <c r="D1769" s="37" t="s">
        <v>198</v>
      </c>
      <c r="E1769" s="37">
        <v>-31.87</v>
      </c>
      <c r="G1769" s="37">
        <v>3944</v>
      </c>
      <c r="H1769" s="60">
        <f t="shared" si="137"/>
        <v>0</v>
      </c>
      <c r="I1769" s="60">
        <f t="shared" si="138"/>
        <v>0</v>
      </c>
      <c r="J1769" s="60">
        <f t="shared" si="139"/>
        <v>0</v>
      </c>
      <c r="K1769" s="1" t="str">
        <f t="shared" si="140"/>
        <v>IRG</v>
      </c>
      <c r="L1769" s="2" t="str">
        <f t="shared" si="136"/>
        <v>02BPADEBIT</v>
      </c>
      <c r="M1769" s="40" t="str">
        <f>INDEX(CODE!A:B,MATCH(L1769,CODE!A:A,0),2)</f>
        <v>NOT USED</v>
      </c>
    </row>
    <row r="1770" spans="1:13">
      <c r="A1770" s="36">
        <v>201712</v>
      </c>
      <c r="B1770" s="37" t="s">
        <v>60</v>
      </c>
      <c r="C1770" s="37" t="s">
        <v>186</v>
      </c>
      <c r="D1770" s="37" t="s">
        <v>199</v>
      </c>
      <c r="F1770" s="37">
        <v>9</v>
      </c>
      <c r="H1770" s="60">
        <f t="shared" si="137"/>
        <v>0</v>
      </c>
      <c r="I1770" s="60">
        <f t="shared" si="138"/>
        <v>0</v>
      </c>
      <c r="J1770" s="60">
        <f t="shared" si="139"/>
        <v>0</v>
      </c>
      <c r="K1770" s="1" t="str">
        <f t="shared" si="140"/>
        <v>IRG</v>
      </c>
      <c r="L1770" s="2" t="str">
        <f t="shared" si="136"/>
        <v>02NMT40135</v>
      </c>
      <c r="M1770" s="40" t="str">
        <f>INDEX(CODE!A:B,MATCH(L1770,CODE!A:A,0),2)</f>
        <v>Separate - APS</v>
      </c>
    </row>
    <row r="1771" spans="1:13">
      <c r="A1771" s="36">
        <v>201712</v>
      </c>
      <c r="B1771" s="37" t="s">
        <v>60</v>
      </c>
      <c r="C1771" s="37" t="s">
        <v>186</v>
      </c>
      <c r="D1771" s="37" t="s">
        <v>200</v>
      </c>
      <c r="F1771" s="37">
        <v>0</v>
      </c>
      <c r="H1771" s="60">
        <f t="shared" si="137"/>
        <v>0</v>
      </c>
      <c r="I1771" s="60">
        <f t="shared" si="138"/>
        <v>0</v>
      </c>
      <c r="J1771" s="60">
        <f t="shared" si="139"/>
        <v>0</v>
      </c>
      <c r="K1771" s="1" t="str">
        <f t="shared" si="140"/>
        <v>IRG</v>
      </c>
      <c r="L1771" s="2" t="str">
        <f t="shared" si="136"/>
        <v>CUSTOMER C</v>
      </c>
      <c r="M1771" s="40" t="str">
        <f>INDEX(CODE!A:B,MATCH(L1771,CODE!A:A,0),2)</f>
        <v>NOT USED</v>
      </c>
    </row>
    <row r="1772" spans="1:13">
      <c r="A1772" s="36">
        <v>201712</v>
      </c>
      <c r="B1772" s="37" t="s">
        <v>60</v>
      </c>
      <c r="C1772" s="37" t="s">
        <v>186</v>
      </c>
      <c r="D1772" s="37" t="s">
        <v>201</v>
      </c>
      <c r="E1772" s="37">
        <v>-178.35</v>
      </c>
      <c r="F1772" s="37">
        <v>0</v>
      </c>
      <c r="G1772" s="37">
        <v>0</v>
      </c>
      <c r="H1772" s="60">
        <f t="shared" si="137"/>
        <v>0</v>
      </c>
      <c r="I1772" s="60">
        <f t="shared" si="138"/>
        <v>0</v>
      </c>
      <c r="J1772" s="60">
        <f t="shared" si="139"/>
        <v>0</v>
      </c>
      <c r="K1772" s="1" t="str">
        <f t="shared" si="140"/>
        <v>IRG</v>
      </c>
      <c r="L1772" s="2" t="str">
        <f t="shared" si="136"/>
        <v>IRRIGATION</v>
      </c>
      <c r="M1772" s="40" t="str">
        <f>INDEX(CODE!A:B,MATCH(L1772,CODE!A:A,0),2)</f>
        <v>NOT USED</v>
      </c>
    </row>
    <row r="1773" spans="1:13">
      <c r="A1773" s="36">
        <v>201712</v>
      </c>
      <c r="B1773" s="37" t="s">
        <v>60</v>
      </c>
      <c r="C1773" s="37" t="s">
        <v>195</v>
      </c>
      <c r="D1773" s="37" t="s">
        <v>61</v>
      </c>
      <c r="E1773" s="37">
        <v>328880.09000000003</v>
      </c>
      <c r="F1773" s="37">
        <v>3028</v>
      </c>
      <c r="G1773" s="37">
        <v>1458486</v>
      </c>
      <c r="H1773" s="60">
        <f t="shared" si="137"/>
        <v>328880.09000000003</v>
      </c>
      <c r="I1773" s="60">
        <f t="shared" si="138"/>
        <v>3028</v>
      </c>
      <c r="J1773" s="60">
        <f t="shared" si="139"/>
        <v>1458486</v>
      </c>
      <c r="K1773" s="1" t="str">
        <f t="shared" si="140"/>
        <v>IRG</v>
      </c>
      <c r="L1773" s="2" t="str">
        <f t="shared" si="136"/>
        <v>02APSV0040</v>
      </c>
      <c r="M1773" s="40" t="str">
        <f>INDEX(CODE!A:B,MATCH(L1773,CODE!A:A,0),2)</f>
        <v>Separate - APS</v>
      </c>
    </row>
    <row r="1774" spans="1:13">
      <c r="A1774" s="36">
        <v>201712</v>
      </c>
      <c r="B1774" s="37" t="s">
        <v>60</v>
      </c>
      <c r="C1774" s="37" t="s">
        <v>195</v>
      </c>
      <c r="D1774" s="37" t="s">
        <v>62</v>
      </c>
      <c r="E1774" s="37">
        <v>46597.68</v>
      </c>
      <c r="F1774" s="37">
        <v>2124</v>
      </c>
      <c r="G1774" s="37">
        <v>246820</v>
      </c>
      <c r="H1774" s="60">
        <f t="shared" si="137"/>
        <v>46597.68</v>
      </c>
      <c r="I1774" s="60">
        <f t="shared" si="138"/>
        <v>2124</v>
      </c>
      <c r="J1774" s="60">
        <f t="shared" si="139"/>
        <v>246820</v>
      </c>
      <c r="K1774" s="1" t="str">
        <f t="shared" si="140"/>
        <v>IRG</v>
      </c>
      <c r="L1774" s="2" t="str">
        <f t="shared" si="136"/>
        <v>02APSV040X</v>
      </c>
      <c r="M1774" s="40" t="str">
        <f>INDEX(CODE!A:B,MATCH(L1774,CODE!A:A,0),2)</f>
        <v>Separate - APS</v>
      </c>
    </row>
    <row r="1775" spans="1:13">
      <c r="A1775" s="36">
        <v>201712</v>
      </c>
      <c r="B1775" s="37" t="s">
        <v>60</v>
      </c>
      <c r="C1775" s="37" t="s">
        <v>195</v>
      </c>
      <c r="D1775" s="37" t="s">
        <v>79</v>
      </c>
      <c r="E1775" s="37">
        <v>180.47</v>
      </c>
      <c r="G1775" s="37">
        <v>0</v>
      </c>
      <c r="H1775" s="60">
        <f t="shared" si="137"/>
        <v>180.47</v>
      </c>
      <c r="I1775" s="60">
        <f t="shared" si="138"/>
        <v>0</v>
      </c>
      <c r="J1775" s="60">
        <f t="shared" si="139"/>
        <v>0</v>
      </c>
      <c r="K1775" s="1" t="str">
        <f t="shared" si="140"/>
        <v>IRG</v>
      </c>
      <c r="L1775" s="2" t="str">
        <f t="shared" si="136"/>
        <v>02LNX00102</v>
      </c>
      <c r="M1775" s="40" t="str">
        <f>INDEX(CODE!A:B,MATCH(L1775,CODE!A:A,0),2)</f>
        <v>NOT USED</v>
      </c>
    </row>
    <row r="1776" spans="1:13">
      <c r="A1776" s="36">
        <v>201712</v>
      </c>
      <c r="B1776" s="37" t="s">
        <v>60</v>
      </c>
      <c r="C1776" s="37" t="s">
        <v>195</v>
      </c>
      <c r="D1776" s="37" t="s">
        <v>80</v>
      </c>
      <c r="E1776" s="37">
        <v>2067.62</v>
      </c>
      <c r="G1776" s="37">
        <v>0</v>
      </c>
      <c r="H1776" s="60">
        <f t="shared" si="137"/>
        <v>2067.62</v>
      </c>
      <c r="I1776" s="60">
        <f t="shared" si="138"/>
        <v>0</v>
      </c>
      <c r="J1776" s="60">
        <f t="shared" si="139"/>
        <v>0</v>
      </c>
      <c r="K1776" s="1" t="str">
        <f t="shared" si="140"/>
        <v>IRG</v>
      </c>
      <c r="L1776" s="2" t="str">
        <f t="shared" si="136"/>
        <v>02LNX00103</v>
      </c>
      <c r="M1776" s="40" t="str">
        <f>INDEX(CODE!A:B,MATCH(L1776,CODE!A:A,0),2)</f>
        <v>NOT USED</v>
      </c>
    </row>
    <row r="1777" spans="1:13">
      <c r="A1777" s="36">
        <v>201712</v>
      </c>
      <c r="B1777" s="37" t="s">
        <v>60</v>
      </c>
      <c r="C1777" s="37" t="s">
        <v>195</v>
      </c>
      <c r="D1777" s="37" t="s">
        <v>81</v>
      </c>
      <c r="E1777" s="37">
        <v>7.29</v>
      </c>
      <c r="G1777" s="37">
        <v>0</v>
      </c>
      <c r="H1777" s="60">
        <f t="shared" si="137"/>
        <v>7.29</v>
      </c>
      <c r="I1777" s="60">
        <f t="shared" si="138"/>
        <v>0</v>
      </c>
      <c r="J1777" s="60">
        <f t="shared" si="139"/>
        <v>0</v>
      </c>
      <c r="K1777" s="1" t="str">
        <f t="shared" si="140"/>
        <v>IRG</v>
      </c>
      <c r="L1777" s="2" t="str">
        <f t="shared" si="136"/>
        <v>02LNX00105</v>
      </c>
      <c r="M1777" s="40" t="str">
        <f>INDEX(CODE!A:B,MATCH(L1777,CODE!A:A,0),2)</f>
        <v>NOT USED</v>
      </c>
    </row>
    <row r="1778" spans="1:13">
      <c r="A1778" s="36">
        <v>201712</v>
      </c>
      <c r="B1778" s="37" t="s">
        <v>60</v>
      </c>
      <c r="C1778" s="37" t="s">
        <v>195</v>
      </c>
      <c r="D1778" s="37" t="s">
        <v>82</v>
      </c>
      <c r="E1778" s="37">
        <v>296.91000000000003</v>
      </c>
      <c r="G1778" s="37">
        <v>0</v>
      </c>
      <c r="H1778" s="60">
        <f t="shared" si="137"/>
        <v>296.91000000000003</v>
      </c>
      <c r="I1778" s="60">
        <f t="shared" si="138"/>
        <v>0</v>
      </c>
      <c r="J1778" s="60">
        <f t="shared" si="139"/>
        <v>0</v>
      </c>
      <c r="K1778" s="1" t="str">
        <f t="shared" si="140"/>
        <v>IRG</v>
      </c>
      <c r="L1778" s="2" t="str">
        <f t="shared" si="136"/>
        <v>02LNX00109</v>
      </c>
      <c r="M1778" s="40" t="str">
        <f>INDEX(CODE!A:B,MATCH(L1778,CODE!A:A,0),2)</f>
        <v>NOT USED</v>
      </c>
    </row>
    <row r="1779" spans="1:13">
      <c r="A1779" s="36">
        <v>201712</v>
      </c>
      <c r="B1779" s="37" t="s">
        <v>60</v>
      </c>
      <c r="C1779" s="37" t="s">
        <v>195</v>
      </c>
      <c r="D1779" s="37" t="s">
        <v>83</v>
      </c>
      <c r="E1779" s="37">
        <v>14882.72</v>
      </c>
      <c r="G1779" s="37">
        <v>0</v>
      </c>
      <c r="H1779" s="60">
        <f t="shared" si="137"/>
        <v>14882.72</v>
      </c>
      <c r="I1779" s="60">
        <f t="shared" si="138"/>
        <v>0</v>
      </c>
      <c r="J1779" s="60">
        <f t="shared" si="139"/>
        <v>0</v>
      </c>
      <c r="K1779" s="1" t="str">
        <f t="shared" si="140"/>
        <v>IRG</v>
      </c>
      <c r="L1779" s="2" t="str">
        <f t="shared" si="136"/>
        <v>02LNX00110</v>
      </c>
      <c r="M1779" s="40" t="str">
        <f>INDEX(CODE!A:B,MATCH(L1779,CODE!A:A,0),2)</f>
        <v>NOT USED</v>
      </c>
    </row>
    <row r="1780" spans="1:13">
      <c r="A1780" s="36">
        <v>201712</v>
      </c>
      <c r="B1780" s="37" t="s">
        <v>60</v>
      </c>
      <c r="C1780" s="37" t="s">
        <v>195</v>
      </c>
      <c r="D1780" s="37" t="s">
        <v>88</v>
      </c>
      <c r="E1780" s="37">
        <v>2543.7800000000002</v>
      </c>
      <c r="G1780" s="37">
        <v>0</v>
      </c>
      <c r="H1780" s="60">
        <f t="shared" si="137"/>
        <v>2543.7800000000002</v>
      </c>
      <c r="I1780" s="60">
        <f t="shared" si="138"/>
        <v>0</v>
      </c>
      <c r="J1780" s="60">
        <f t="shared" si="139"/>
        <v>0</v>
      </c>
      <c r="K1780" s="1" t="str">
        <f t="shared" si="140"/>
        <v>IRG</v>
      </c>
      <c r="L1780" s="2" t="str">
        <f t="shared" si="136"/>
        <v>02LNX00312</v>
      </c>
      <c r="M1780" s="40" t="str">
        <f>INDEX(CODE!A:B,MATCH(L1780,CODE!A:A,0),2)</f>
        <v>NOT USED</v>
      </c>
    </row>
    <row r="1781" spans="1:13">
      <c r="A1781" s="36">
        <v>201712</v>
      </c>
      <c r="B1781" s="37" t="s">
        <v>60</v>
      </c>
      <c r="C1781" s="37" t="s">
        <v>195</v>
      </c>
      <c r="D1781" s="37" t="s">
        <v>45</v>
      </c>
      <c r="E1781" s="37">
        <v>1.74</v>
      </c>
      <c r="F1781" s="37">
        <v>9</v>
      </c>
      <c r="G1781" s="37">
        <v>0</v>
      </c>
      <c r="H1781" s="60">
        <f t="shared" si="137"/>
        <v>1.74</v>
      </c>
      <c r="I1781" s="60">
        <f t="shared" si="138"/>
        <v>9</v>
      </c>
      <c r="J1781" s="60">
        <f t="shared" si="139"/>
        <v>0</v>
      </c>
      <c r="K1781" s="1" t="str">
        <f t="shared" si="140"/>
        <v>IRG</v>
      </c>
      <c r="L1781" s="2" t="str">
        <f t="shared" si="136"/>
        <v>02NMT40135</v>
      </c>
      <c r="M1781" s="40" t="str">
        <f>INDEX(CODE!A:B,MATCH(L1781,CODE!A:A,0),2)</f>
        <v>Separate - APS</v>
      </c>
    </row>
    <row r="1782" spans="1:13">
      <c r="A1782" s="36">
        <v>201712</v>
      </c>
      <c r="B1782" s="37" t="s">
        <v>60</v>
      </c>
      <c r="C1782" s="37" t="s">
        <v>195</v>
      </c>
      <c r="D1782" s="37" t="s">
        <v>73</v>
      </c>
      <c r="E1782" s="37">
        <v>-100</v>
      </c>
      <c r="F1782" s="37">
        <v>1</v>
      </c>
      <c r="G1782" s="37">
        <v>-1</v>
      </c>
      <c r="H1782" s="60">
        <f t="shared" si="137"/>
        <v>-100</v>
      </c>
      <c r="I1782" s="60">
        <f t="shared" si="138"/>
        <v>1</v>
      </c>
      <c r="J1782" s="60">
        <f t="shared" si="139"/>
        <v>-1</v>
      </c>
      <c r="K1782" s="1" t="str">
        <f t="shared" si="140"/>
        <v>IRG</v>
      </c>
      <c r="L1782" s="2" t="str">
        <f t="shared" si="136"/>
        <v>02NMX40135</v>
      </c>
      <c r="M1782" s="40" t="str">
        <f>INDEX(CODE!A:B,MATCH(L1782,CODE!A:A,0),2)</f>
        <v>Separate - APS</v>
      </c>
    </row>
    <row r="1783" spans="1:13">
      <c r="A1783" s="36">
        <v>201712</v>
      </c>
      <c r="B1783" s="37" t="s">
        <v>60</v>
      </c>
      <c r="C1783" s="37" t="s">
        <v>195</v>
      </c>
      <c r="D1783" s="37" t="s">
        <v>96</v>
      </c>
      <c r="E1783" s="37">
        <v>49603.74</v>
      </c>
      <c r="F1783" s="37">
        <v>0</v>
      </c>
      <c r="G1783" s="37">
        <v>0</v>
      </c>
      <c r="H1783" s="60">
        <f t="shared" si="137"/>
        <v>49603.74</v>
      </c>
      <c r="I1783" s="60">
        <f t="shared" si="138"/>
        <v>0</v>
      </c>
      <c r="J1783" s="60">
        <f t="shared" si="139"/>
        <v>0</v>
      </c>
      <c r="K1783" s="1" t="str">
        <f t="shared" si="140"/>
        <v>IRG</v>
      </c>
      <c r="L1783" s="2" t="str">
        <f t="shared" si="136"/>
        <v>301470-DSM</v>
      </c>
      <c r="M1783" s="40" t="str">
        <f>INDEX(CODE!A:B,MATCH(L1783,CODE!A:A,0),2)</f>
        <v>NOT USED</v>
      </c>
    </row>
    <row r="1784" spans="1:13">
      <c r="A1784" s="36">
        <v>201712</v>
      </c>
      <c r="B1784" s="37" t="s">
        <v>60</v>
      </c>
      <c r="C1784" s="37" t="s">
        <v>195</v>
      </c>
      <c r="D1784" s="37" t="s">
        <v>46</v>
      </c>
      <c r="E1784" s="37">
        <v>15.93</v>
      </c>
      <c r="F1784" s="37">
        <v>0</v>
      </c>
      <c r="G1784" s="37">
        <v>0</v>
      </c>
      <c r="H1784" s="60">
        <f t="shared" si="137"/>
        <v>15.93</v>
      </c>
      <c r="I1784" s="60">
        <f t="shared" si="138"/>
        <v>0</v>
      </c>
      <c r="J1784" s="60">
        <f t="shared" si="139"/>
        <v>0</v>
      </c>
      <c r="K1784" s="1" t="str">
        <f t="shared" si="140"/>
        <v>IRG</v>
      </c>
      <c r="L1784" s="2" t="str">
        <f t="shared" si="136"/>
        <v>301480-BLU</v>
      </c>
      <c r="M1784" s="40" t="str">
        <f>INDEX(CODE!A:B,MATCH(L1784,CODE!A:A,0),2)</f>
        <v>NOT USED</v>
      </c>
    </row>
    <row r="1785" spans="1:13">
      <c r="A1785" s="36">
        <v>201712</v>
      </c>
      <c r="B1785" s="37" t="s">
        <v>60</v>
      </c>
      <c r="C1785" s="37" t="s">
        <v>195</v>
      </c>
      <c r="D1785" s="37" t="s">
        <v>97</v>
      </c>
      <c r="F1785" s="37">
        <v>0</v>
      </c>
      <c r="H1785" s="60">
        <f t="shared" si="137"/>
        <v>0</v>
      </c>
      <c r="I1785" s="60">
        <f t="shared" si="138"/>
        <v>0</v>
      </c>
      <c r="J1785" s="60">
        <f t="shared" si="139"/>
        <v>0</v>
      </c>
      <c r="K1785" s="1" t="str">
        <f t="shared" si="140"/>
        <v>IRG</v>
      </c>
      <c r="L1785" s="2" t="str">
        <f t="shared" si="136"/>
        <v>CUSTOMER C</v>
      </c>
      <c r="M1785" s="40" t="str">
        <f>INDEX(CODE!A:B,MATCH(L1785,CODE!A:A,0),2)</f>
        <v>NOT USED</v>
      </c>
    </row>
    <row r="1786" spans="1:13">
      <c r="A1786" s="36">
        <v>201712</v>
      </c>
      <c r="B1786" s="37" t="s">
        <v>60</v>
      </c>
      <c r="C1786" s="37" t="s">
        <v>195</v>
      </c>
      <c r="D1786" s="37" t="s">
        <v>92</v>
      </c>
      <c r="E1786" s="37">
        <v>479912.26</v>
      </c>
      <c r="F1786" s="37">
        <v>0</v>
      </c>
      <c r="G1786" s="37">
        <v>0</v>
      </c>
      <c r="H1786" s="60">
        <f t="shared" si="137"/>
        <v>479912.26</v>
      </c>
      <c r="I1786" s="60">
        <f t="shared" si="138"/>
        <v>0</v>
      </c>
      <c r="J1786" s="60">
        <f t="shared" si="139"/>
        <v>0</v>
      </c>
      <c r="K1786" s="1" t="str">
        <f t="shared" si="140"/>
        <v>IRG</v>
      </c>
      <c r="L1786" s="2" t="str">
        <f t="shared" si="136"/>
        <v>REVENUE_AC</v>
      </c>
      <c r="M1786" s="40" t="str">
        <f>INDEX(CODE!A:B,MATCH(L1786,CODE!A:A,0),2)</f>
        <v>NOT USED</v>
      </c>
    </row>
    <row r="1787" spans="1:13">
      <c r="A1787" s="36">
        <v>201712</v>
      </c>
      <c r="B1787" s="37" t="s">
        <v>60</v>
      </c>
      <c r="C1787" s="37" t="s">
        <v>195</v>
      </c>
      <c r="D1787" s="37" t="s">
        <v>104</v>
      </c>
      <c r="E1787" s="37">
        <v>506.59</v>
      </c>
      <c r="F1787" s="37">
        <v>0</v>
      </c>
      <c r="G1787" s="37">
        <v>0</v>
      </c>
      <c r="H1787" s="60">
        <f t="shared" si="137"/>
        <v>506.59</v>
      </c>
      <c r="I1787" s="60">
        <f t="shared" si="138"/>
        <v>0</v>
      </c>
      <c r="J1787" s="60">
        <f t="shared" si="139"/>
        <v>0</v>
      </c>
      <c r="K1787" s="1" t="str">
        <f t="shared" si="140"/>
        <v>IRG</v>
      </c>
      <c r="L1787" s="2" t="str">
        <f t="shared" si="136"/>
        <v>REVENUE AD</v>
      </c>
      <c r="M1787" s="40" t="str">
        <f>INDEX(CODE!A:B,MATCH(L1787,CODE!A:A,0),2)</f>
        <v>NOT USED</v>
      </c>
    </row>
    <row r="1788" spans="1:13">
      <c r="A1788" s="36">
        <v>201712</v>
      </c>
      <c r="B1788" s="37" t="s">
        <v>60</v>
      </c>
      <c r="C1788" s="37" t="s">
        <v>196</v>
      </c>
      <c r="D1788" s="37" t="s">
        <v>202</v>
      </c>
      <c r="E1788" s="37">
        <v>-459000</v>
      </c>
      <c r="F1788" s="37">
        <v>0</v>
      </c>
      <c r="G1788" s="37">
        <v>-6581000</v>
      </c>
      <c r="H1788" s="60">
        <f t="shared" si="137"/>
        <v>0</v>
      </c>
      <c r="I1788" s="60">
        <f t="shared" si="138"/>
        <v>0</v>
      </c>
      <c r="J1788" s="60">
        <f t="shared" si="139"/>
        <v>0</v>
      </c>
      <c r="K1788" s="1" t="str">
        <f t="shared" si="140"/>
        <v>IRG</v>
      </c>
      <c r="L1788" s="2" t="str">
        <f t="shared" si="136"/>
        <v>IRRIGATION</v>
      </c>
      <c r="M1788" s="40" t="str">
        <f>INDEX(CODE!A:B,MATCH(L1788,CODE!A:A,0),2)</f>
        <v>NOT USED</v>
      </c>
    </row>
    <row r="1789" spans="1:13">
      <c r="A1789" s="36">
        <v>201712</v>
      </c>
      <c r="B1789" s="37" t="s">
        <v>63</v>
      </c>
      <c r="C1789" s="37" t="s">
        <v>195</v>
      </c>
      <c r="D1789" s="37" t="s">
        <v>98</v>
      </c>
      <c r="E1789" s="37">
        <v>7.57</v>
      </c>
      <c r="G1789" s="37">
        <v>0</v>
      </c>
      <c r="H1789" s="60">
        <f t="shared" si="137"/>
        <v>7.57</v>
      </c>
      <c r="I1789" s="60">
        <f t="shared" si="138"/>
        <v>0</v>
      </c>
      <c r="J1789" s="60">
        <f t="shared" si="139"/>
        <v>0</v>
      </c>
      <c r="K1789" s="1" t="str">
        <f t="shared" si="140"/>
        <v>PUB</v>
      </c>
      <c r="L1789" s="2" t="str">
        <f t="shared" si="136"/>
        <v>02CFR00012</v>
      </c>
      <c r="M1789" s="40" t="str">
        <f>INDEX(CODE!A:B,MATCH(L1789,CODE!A:A,0),2)</f>
        <v>NOT USED</v>
      </c>
    </row>
    <row r="1790" spans="1:13">
      <c r="A1790" s="36">
        <v>201712</v>
      </c>
      <c r="B1790" s="37" t="s">
        <v>63</v>
      </c>
      <c r="C1790" s="37" t="s">
        <v>195</v>
      </c>
      <c r="D1790" s="37" t="s">
        <v>64</v>
      </c>
      <c r="E1790" s="37">
        <v>2622.92</v>
      </c>
      <c r="F1790" s="37">
        <v>14</v>
      </c>
      <c r="G1790" s="37">
        <v>12247</v>
      </c>
      <c r="H1790" s="60">
        <f t="shared" si="137"/>
        <v>2622.92</v>
      </c>
      <c r="I1790" s="60">
        <f t="shared" si="138"/>
        <v>14</v>
      </c>
      <c r="J1790" s="60">
        <f t="shared" si="139"/>
        <v>12247</v>
      </c>
      <c r="K1790" s="1" t="str">
        <f t="shared" si="140"/>
        <v>PUB</v>
      </c>
      <c r="L1790" s="2" t="str">
        <f t="shared" si="136"/>
        <v>02COSL0052</v>
      </c>
      <c r="M1790" s="40" t="str">
        <f>INDEX(CODE!A:B,MATCH(L1790,CODE!A:A,0),2)</f>
        <v>NOT USED</v>
      </c>
    </row>
    <row r="1791" spans="1:13">
      <c r="A1791" s="36">
        <v>201712</v>
      </c>
      <c r="B1791" s="37" t="s">
        <v>63</v>
      </c>
      <c r="C1791" s="37" t="s">
        <v>195</v>
      </c>
      <c r="D1791" s="37" t="s">
        <v>65</v>
      </c>
      <c r="E1791" s="37">
        <v>18680.34</v>
      </c>
      <c r="F1791" s="37">
        <v>119</v>
      </c>
      <c r="G1791" s="37">
        <v>244768</v>
      </c>
      <c r="H1791" s="60">
        <f t="shared" si="137"/>
        <v>18680.34</v>
      </c>
      <c r="I1791" s="60">
        <f t="shared" si="138"/>
        <v>119</v>
      </c>
      <c r="J1791" s="60">
        <f t="shared" si="139"/>
        <v>244768</v>
      </c>
      <c r="K1791" s="1" t="str">
        <f t="shared" si="140"/>
        <v>PUB</v>
      </c>
      <c r="L1791" s="2" t="str">
        <f t="shared" si="136"/>
        <v>02CUSL053F</v>
      </c>
      <c r="M1791" s="40" t="str">
        <f>INDEX(CODE!A:B,MATCH(L1791,CODE!A:A,0),2)</f>
        <v>NOT USED</v>
      </c>
    </row>
    <row r="1792" spans="1:13">
      <c r="A1792" s="36">
        <v>201712</v>
      </c>
      <c r="B1792" s="37" t="s">
        <v>63</v>
      </c>
      <c r="C1792" s="37" t="s">
        <v>195</v>
      </c>
      <c r="D1792" s="37" t="s">
        <v>66</v>
      </c>
      <c r="E1792" s="37">
        <v>6471.03</v>
      </c>
      <c r="F1792" s="37">
        <v>104</v>
      </c>
      <c r="G1792" s="37">
        <v>85653</v>
      </c>
      <c r="H1792" s="60">
        <f t="shared" si="137"/>
        <v>6471.03</v>
      </c>
      <c r="I1792" s="60">
        <f t="shared" si="138"/>
        <v>104</v>
      </c>
      <c r="J1792" s="60">
        <f t="shared" si="139"/>
        <v>85653</v>
      </c>
      <c r="K1792" s="1" t="str">
        <f t="shared" si="140"/>
        <v>PUB</v>
      </c>
      <c r="L1792" s="2" t="str">
        <f t="shared" si="136"/>
        <v>02CUSL053M</v>
      </c>
      <c r="M1792" s="40" t="str">
        <f>INDEX(CODE!A:B,MATCH(L1792,CODE!A:A,0),2)</f>
        <v>NOT USED</v>
      </c>
    </row>
    <row r="1793" spans="1:13">
      <c r="A1793" s="36">
        <v>201712</v>
      </c>
      <c r="B1793" s="37" t="s">
        <v>63</v>
      </c>
      <c r="C1793" s="37" t="s">
        <v>195</v>
      </c>
      <c r="D1793" s="37" t="s">
        <v>67</v>
      </c>
      <c r="E1793" s="37">
        <v>17825.939999999999</v>
      </c>
      <c r="F1793" s="37">
        <v>41</v>
      </c>
      <c r="G1793" s="37">
        <v>133338</v>
      </c>
      <c r="H1793" s="60">
        <f t="shared" si="137"/>
        <v>17825.939999999999</v>
      </c>
      <c r="I1793" s="60">
        <f t="shared" si="138"/>
        <v>41</v>
      </c>
      <c r="J1793" s="60">
        <f t="shared" si="139"/>
        <v>133338</v>
      </c>
      <c r="K1793" s="1" t="str">
        <f t="shared" si="140"/>
        <v>PUB</v>
      </c>
      <c r="L1793" s="2" t="str">
        <f t="shared" si="136"/>
        <v>02MVSL0057</v>
      </c>
      <c r="M1793" s="40" t="str">
        <f>INDEX(CODE!A:B,MATCH(L1793,CODE!A:A,0),2)</f>
        <v>NOT USED</v>
      </c>
    </row>
    <row r="1794" spans="1:13">
      <c r="A1794" s="36">
        <v>201712</v>
      </c>
      <c r="B1794" s="37" t="s">
        <v>63</v>
      </c>
      <c r="C1794" s="37" t="s">
        <v>195</v>
      </c>
      <c r="D1794" s="37" t="s">
        <v>47</v>
      </c>
      <c r="E1794" s="37">
        <v>66258.179999999993</v>
      </c>
      <c r="F1794" s="37">
        <v>194</v>
      </c>
      <c r="G1794" s="37">
        <v>307899</v>
      </c>
      <c r="H1794" s="60">
        <f t="shared" si="137"/>
        <v>66258.179999999993</v>
      </c>
      <c r="I1794" s="60">
        <f t="shared" si="138"/>
        <v>194</v>
      </c>
      <c r="J1794" s="60">
        <f t="shared" si="139"/>
        <v>307899</v>
      </c>
      <c r="K1794" s="1" t="str">
        <f t="shared" si="140"/>
        <v>PUB</v>
      </c>
      <c r="L1794" s="2" t="str">
        <f t="shared" ref="L1794:L1857" si="141">LEFT(D1794,10)</f>
        <v>02SLCO0051</v>
      </c>
      <c r="M1794" s="40" t="str">
        <f>INDEX(CODE!A:B,MATCH(L1794,CODE!A:A,0),2)</f>
        <v>NOT USED</v>
      </c>
    </row>
    <row r="1795" spans="1:13">
      <c r="A1795" s="36">
        <v>201712</v>
      </c>
      <c r="B1795" s="37" t="s">
        <v>63</v>
      </c>
      <c r="C1795" s="37" t="s">
        <v>195</v>
      </c>
      <c r="D1795" s="37" t="s">
        <v>99</v>
      </c>
      <c r="E1795" s="37">
        <v>4447.6400000000003</v>
      </c>
      <c r="F1795" s="37">
        <v>0</v>
      </c>
      <c r="G1795" s="37">
        <v>0</v>
      </c>
      <c r="H1795" s="60">
        <f t="shared" ref="H1795:H1858" si="142">IF($C1795="R",E1795,0)</f>
        <v>4447.6400000000003</v>
      </c>
      <c r="I1795" s="60">
        <f t="shared" ref="I1795:I1858" si="143">IF($C1795="R",F1795,0)</f>
        <v>0</v>
      </c>
      <c r="J1795" s="60">
        <f t="shared" ref="J1795:J1858" si="144">IF($C1795="R",G1795,0)</f>
        <v>0</v>
      </c>
      <c r="K1795" s="1" t="str">
        <f t="shared" ref="K1795:K1858" si="145">IF(LEFT(B1795,3)="IRR","IRG",LEFT(B1795,3))</f>
        <v>PUB</v>
      </c>
      <c r="L1795" s="2" t="str">
        <f t="shared" si="141"/>
        <v>301670-DSM</v>
      </c>
      <c r="M1795" s="40" t="str">
        <f>INDEX(CODE!A:B,MATCH(L1795,CODE!A:A,0),2)</f>
        <v>NOT USED</v>
      </c>
    </row>
    <row r="1796" spans="1:13">
      <c r="A1796" s="36">
        <v>201712</v>
      </c>
      <c r="B1796" s="37" t="s">
        <v>63</v>
      </c>
      <c r="C1796" s="37" t="s">
        <v>195</v>
      </c>
      <c r="D1796" s="37" t="s">
        <v>90</v>
      </c>
      <c r="F1796" s="37">
        <v>0</v>
      </c>
      <c r="H1796" s="60">
        <f t="shared" si="142"/>
        <v>0</v>
      </c>
      <c r="I1796" s="60">
        <f t="shared" si="143"/>
        <v>0</v>
      </c>
      <c r="J1796" s="60">
        <f t="shared" si="144"/>
        <v>0</v>
      </c>
      <c r="K1796" s="1" t="str">
        <f t="shared" si="145"/>
        <v>PUB</v>
      </c>
      <c r="L1796" s="2" t="str">
        <f t="shared" si="141"/>
        <v>CUSTOMER C</v>
      </c>
      <c r="M1796" s="40" t="str">
        <f>INDEX(CODE!A:B,MATCH(L1796,CODE!A:A,0),2)</f>
        <v>NOT USED</v>
      </c>
    </row>
    <row r="1797" spans="1:13">
      <c r="A1797" s="36">
        <v>201712</v>
      </c>
      <c r="B1797" s="37" t="s">
        <v>63</v>
      </c>
      <c r="C1797" s="37" t="s">
        <v>195</v>
      </c>
      <c r="D1797" s="37" t="s">
        <v>92</v>
      </c>
      <c r="E1797" s="37">
        <v>-7664.05</v>
      </c>
      <c r="F1797" s="37">
        <v>0</v>
      </c>
      <c r="G1797" s="37">
        <v>0</v>
      </c>
      <c r="H1797" s="60">
        <f t="shared" si="142"/>
        <v>-7664.05</v>
      </c>
      <c r="I1797" s="60">
        <f t="shared" si="143"/>
        <v>0</v>
      </c>
      <c r="J1797" s="60">
        <f t="shared" si="144"/>
        <v>0</v>
      </c>
      <c r="K1797" s="1" t="str">
        <f t="shared" si="145"/>
        <v>PUB</v>
      </c>
      <c r="L1797" s="2" t="str">
        <f t="shared" si="141"/>
        <v>REVENUE_AC</v>
      </c>
      <c r="M1797" s="40" t="str">
        <f>INDEX(CODE!A:B,MATCH(L1797,CODE!A:A,0),2)</f>
        <v>NOT USED</v>
      </c>
    </row>
    <row r="1798" spans="1:13">
      <c r="A1798" s="36">
        <v>201712</v>
      </c>
      <c r="B1798" s="37" t="s">
        <v>63</v>
      </c>
      <c r="C1798" s="37" t="s">
        <v>196</v>
      </c>
      <c r="D1798" s="37" t="s">
        <v>197</v>
      </c>
      <c r="E1798" s="37">
        <v>89000</v>
      </c>
      <c r="F1798" s="37">
        <v>0</v>
      </c>
      <c r="G1798" s="37">
        <v>620000</v>
      </c>
      <c r="H1798" s="60">
        <f t="shared" si="142"/>
        <v>0</v>
      </c>
      <c r="I1798" s="60">
        <f t="shared" si="143"/>
        <v>0</v>
      </c>
      <c r="J1798" s="60">
        <f t="shared" si="144"/>
        <v>0</v>
      </c>
      <c r="K1798" s="1" t="str">
        <f t="shared" si="145"/>
        <v>PUB</v>
      </c>
      <c r="L1798" s="2" t="str">
        <f t="shared" si="141"/>
        <v>UNBILLED R</v>
      </c>
      <c r="M1798" s="40" t="str">
        <f>INDEX(CODE!A:B,MATCH(L1798,CODE!A:A,0),2)</f>
        <v>NOT USED</v>
      </c>
    </row>
    <row r="1799" spans="1:13">
      <c r="A1799" s="36">
        <v>201712</v>
      </c>
      <c r="B1799" s="37" t="s">
        <v>68</v>
      </c>
      <c r="C1799" s="37" t="s">
        <v>186</v>
      </c>
      <c r="D1799" s="37" t="s">
        <v>203</v>
      </c>
      <c r="E1799" s="37">
        <v>-10548.4</v>
      </c>
      <c r="F1799" s="37">
        <v>792</v>
      </c>
      <c r="G1799" s="37">
        <v>1294273</v>
      </c>
      <c r="H1799" s="60">
        <f t="shared" si="142"/>
        <v>0</v>
      </c>
      <c r="I1799" s="60">
        <f t="shared" si="143"/>
        <v>0</v>
      </c>
      <c r="J1799" s="60">
        <f t="shared" si="144"/>
        <v>0</v>
      </c>
      <c r="K1799" s="1" t="str">
        <f t="shared" si="145"/>
        <v>RES</v>
      </c>
      <c r="L1799" s="2" t="str">
        <f t="shared" si="141"/>
        <v>02NETMT135</v>
      </c>
      <c r="M1799" s="40" t="str">
        <f>INDEX(CODE!A:B,MATCH(L1799,CODE!A:A,0),2)</f>
        <v>Separate - Res</v>
      </c>
    </row>
    <row r="1800" spans="1:13">
      <c r="A1800" s="36">
        <v>201712</v>
      </c>
      <c r="B1800" s="37" t="s">
        <v>68</v>
      </c>
      <c r="C1800" s="37" t="s">
        <v>186</v>
      </c>
      <c r="D1800" s="37" t="s">
        <v>204</v>
      </c>
      <c r="E1800" s="37">
        <v>-655.77</v>
      </c>
      <c r="G1800" s="37">
        <v>80062</v>
      </c>
      <c r="H1800" s="60">
        <f t="shared" si="142"/>
        <v>0</v>
      </c>
      <c r="I1800" s="60">
        <f t="shared" si="143"/>
        <v>0</v>
      </c>
      <c r="J1800" s="60">
        <f t="shared" si="144"/>
        <v>0</v>
      </c>
      <c r="K1800" s="1" t="str">
        <f t="shared" si="145"/>
        <v>RES</v>
      </c>
      <c r="L1800" s="2" t="str">
        <f t="shared" si="141"/>
        <v>02OALTB15R</v>
      </c>
      <c r="M1800" s="40" t="str">
        <f>INDEX(CODE!A:B,MATCH(L1800,CODE!A:A,0),2)</f>
        <v>NOT USED</v>
      </c>
    </row>
    <row r="1801" spans="1:13">
      <c r="A1801" s="36">
        <v>201712</v>
      </c>
      <c r="B1801" s="37" t="s">
        <v>68</v>
      </c>
      <c r="C1801" s="37" t="s">
        <v>186</v>
      </c>
      <c r="D1801" s="37" t="s">
        <v>205</v>
      </c>
      <c r="E1801" s="37">
        <v>-1370295.73</v>
      </c>
      <c r="F1801" s="37">
        <v>101538</v>
      </c>
      <c r="G1801" s="37">
        <v>168134678</v>
      </c>
      <c r="H1801" s="60">
        <f t="shared" si="142"/>
        <v>0</v>
      </c>
      <c r="I1801" s="60">
        <f t="shared" si="143"/>
        <v>0</v>
      </c>
      <c r="J1801" s="60">
        <f t="shared" si="144"/>
        <v>0</v>
      </c>
      <c r="K1801" s="1" t="str">
        <f t="shared" si="145"/>
        <v>RES</v>
      </c>
      <c r="L1801" s="2" t="str">
        <f t="shared" si="141"/>
        <v>02RESD0016</v>
      </c>
      <c r="M1801" s="40" t="str">
        <f>INDEX(CODE!A:B,MATCH(L1801,CODE!A:A,0),2)</f>
        <v>Separate - Res</v>
      </c>
    </row>
    <row r="1802" spans="1:13">
      <c r="A1802" s="36">
        <v>201712</v>
      </c>
      <c r="B1802" s="37" t="s">
        <v>68</v>
      </c>
      <c r="C1802" s="37" t="s">
        <v>186</v>
      </c>
      <c r="D1802" s="37" t="s">
        <v>206</v>
      </c>
      <c r="E1802" s="37">
        <v>-73270.7</v>
      </c>
      <c r="F1802" s="37">
        <v>5045</v>
      </c>
      <c r="G1802" s="37">
        <v>8990278</v>
      </c>
      <c r="H1802" s="60">
        <f t="shared" si="142"/>
        <v>0</v>
      </c>
      <c r="I1802" s="60">
        <f t="shared" si="143"/>
        <v>0</v>
      </c>
      <c r="J1802" s="60">
        <f t="shared" si="144"/>
        <v>0</v>
      </c>
      <c r="K1802" s="1" t="str">
        <f t="shared" si="145"/>
        <v>RES</v>
      </c>
      <c r="L1802" s="2" t="str">
        <f t="shared" si="141"/>
        <v>02RESD0017</v>
      </c>
      <c r="M1802" s="40" t="str">
        <f>INDEX(CODE!A:B,MATCH(L1802,CODE!A:A,0),2)</f>
        <v>Separate - Res</v>
      </c>
    </row>
    <row r="1803" spans="1:13">
      <c r="A1803" s="36">
        <v>201712</v>
      </c>
      <c r="B1803" s="37" t="s">
        <v>68</v>
      </c>
      <c r="C1803" s="37" t="s">
        <v>186</v>
      </c>
      <c r="D1803" s="37" t="s">
        <v>207</v>
      </c>
      <c r="E1803" s="37">
        <v>-1695.44</v>
      </c>
      <c r="F1803" s="37">
        <v>83</v>
      </c>
      <c r="G1803" s="37">
        <v>208034</v>
      </c>
      <c r="H1803" s="60">
        <f t="shared" si="142"/>
        <v>0</v>
      </c>
      <c r="I1803" s="60">
        <f t="shared" si="143"/>
        <v>0</v>
      </c>
      <c r="J1803" s="60">
        <f t="shared" si="144"/>
        <v>0</v>
      </c>
      <c r="K1803" s="1" t="str">
        <f t="shared" si="145"/>
        <v>RES</v>
      </c>
      <c r="L1803" s="2" t="str">
        <f t="shared" si="141"/>
        <v>02RESD0018</v>
      </c>
      <c r="M1803" s="40" t="str">
        <f>INDEX(CODE!A:B,MATCH(L1803,CODE!A:A,0),2)</f>
        <v>Separate - Res</v>
      </c>
    </row>
    <row r="1804" spans="1:13">
      <c r="A1804" s="36">
        <v>201712</v>
      </c>
      <c r="B1804" s="37" t="s">
        <v>68</v>
      </c>
      <c r="C1804" s="37" t="s">
        <v>186</v>
      </c>
      <c r="D1804" s="37" t="s">
        <v>208</v>
      </c>
      <c r="E1804" s="37">
        <v>-273.69</v>
      </c>
      <c r="F1804" s="37">
        <v>15</v>
      </c>
      <c r="G1804" s="37">
        <v>33579</v>
      </c>
      <c r="H1804" s="60">
        <f t="shared" si="142"/>
        <v>0</v>
      </c>
      <c r="I1804" s="60">
        <f t="shared" si="143"/>
        <v>0</v>
      </c>
      <c r="J1804" s="60">
        <f t="shared" si="144"/>
        <v>0</v>
      </c>
      <c r="K1804" s="1" t="str">
        <f t="shared" si="145"/>
        <v>RES</v>
      </c>
      <c r="L1804" s="2" t="str">
        <f t="shared" si="141"/>
        <v>02RESD018X</v>
      </c>
      <c r="M1804" s="40" t="str">
        <f>INDEX(CODE!A:B,MATCH(L1804,CODE!A:A,0),2)</f>
        <v>Separate - Res</v>
      </c>
    </row>
    <row r="1805" spans="1:13">
      <c r="A1805" s="36">
        <v>201712</v>
      </c>
      <c r="B1805" s="37" t="s">
        <v>68</v>
      </c>
      <c r="C1805" s="37" t="s">
        <v>186</v>
      </c>
      <c r="D1805" s="37" t="s">
        <v>209</v>
      </c>
      <c r="E1805" s="37">
        <v>-15606.28</v>
      </c>
      <c r="F1805" s="37">
        <v>3432</v>
      </c>
      <c r="G1805" s="37">
        <v>1914943</v>
      </c>
      <c r="H1805" s="60">
        <f t="shared" si="142"/>
        <v>0</v>
      </c>
      <c r="I1805" s="60">
        <f t="shared" si="143"/>
        <v>0</v>
      </c>
      <c r="J1805" s="60">
        <f t="shared" si="144"/>
        <v>0</v>
      </c>
      <c r="K1805" s="1" t="str">
        <f t="shared" si="145"/>
        <v>RES</v>
      </c>
      <c r="L1805" s="2" t="str">
        <f t="shared" si="141"/>
        <v>02RGNSB024</v>
      </c>
      <c r="M1805" s="40" t="str">
        <f>INDEX(CODE!A:B,MATCH(L1805,CODE!A:A,0),2)</f>
        <v>Separate - Small GS</v>
      </c>
    </row>
    <row r="1806" spans="1:13">
      <c r="A1806" s="36">
        <v>201712</v>
      </c>
      <c r="B1806" s="37" t="s">
        <v>68</v>
      </c>
      <c r="C1806" s="37" t="s">
        <v>186</v>
      </c>
      <c r="D1806" s="37" t="s">
        <v>213</v>
      </c>
      <c r="E1806" s="37">
        <v>-1124.7</v>
      </c>
      <c r="F1806" s="37">
        <v>1</v>
      </c>
      <c r="G1806" s="37">
        <v>138000</v>
      </c>
      <c r="H1806" s="60">
        <f t="shared" si="142"/>
        <v>0</v>
      </c>
      <c r="I1806" s="60">
        <f t="shared" si="143"/>
        <v>0</v>
      </c>
      <c r="J1806" s="60">
        <f t="shared" si="144"/>
        <v>0</v>
      </c>
      <c r="K1806" s="1" t="str">
        <f t="shared" si="145"/>
        <v>RES</v>
      </c>
      <c r="L1806" s="2" t="str">
        <f t="shared" si="141"/>
        <v>02RGNSB036</v>
      </c>
      <c r="M1806" s="40" t="str">
        <f>INDEX(CODE!A:B,MATCH(L1806,CODE!A:A,0),2)</f>
        <v>Separate - Large GS</v>
      </c>
    </row>
    <row r="1807" spans="1:13">
      <c r="A1807" s="36">
        <v>201712</v>
      </c>
      <c r="B1807" s="37" t="s">
        <v>68</v>
      </c>
      <c r="C1807" s="37" t="s">
        <v>186</v>
      </c>
      <c r="D1807" s="37" t="s">
        <v>212</v>
      </c>
      <c r="E1807" s="37">
        <v>-8.6999999999999993</v>
      </c>
      <c r="F1807" s="37">
        <v>10</v>
      </c>
      <c r="G1807" s="37">
        <v>1069</v>
      </c>
      <c r="H1807" s="60">
        <f t="shared" si="142"/>
        <v>0</v>
      </c>
      <c r="I1807" s="60">
        <f t="shared" si="143"/>
        <v>0</v>
      </c>
      <c r="J1807" s="60">
        <f t="shared" si="144"/>
        <v>0</v>
      </c>
      <c r="K1807" s="1" t="str">
        <f t="shared" si="145"/>
        <v>RES</v>
      </c>
      <c r="L1807" s="2" t="str">
        <f t="shared" si="141"/>
        <v>02RNM24135</v>
      </c>
      <c r="M1807" s="40" t="str">
        <f>INDEX(CODE!A:B,MATCH(L1807,CODE!A:A,0),2)</f>
        <v>Separate - Small GS</v>
      </c>
    </row>
    <row r="1808" spans="1:13">
      <c r="A1808" s="36">
        <v>201712</v>
      </c>
      <c r="B1808" s="37" t="s">
        <v>68</v>
      </c>
      <c r="C1808" s="37" t="s">
        <v>186</v>
      </c>
      <c r="D1808" s="37" t="s">
        <v>193</v>
      </c>
      <c r="E1808" s="37">
        <v>-21939.58</v>
      </c>
      <c r="F1808" s="37">
        <v>0</v>
      </c>
      <c r="G1808" s="37">
        <v>0</v>
      </c>
      <c r="H1808" s="60">
        <f t="shared" si="142"/>
        <v>0</v>
      </c>
      <c r="I1808" s="60">
        <f t="shared" si="143"/>
        <v>0</v>
      </c>
      <c r="J1808" s="60">
        <f t="shared" si="144"/>
        <v>0</v>
      </c>
      <c r="K1808" s="1" t="str">
        <f t="shared" si="145"/>
        <v>RES</v>
      </c>
      <c r="L1808" s="2" t="str">
        <f t="shared" si="141"/>
        <v>BPA BALANC</v>
      </c>
      <c r="M1808" s="40" t="str">
        <f>INDEX(CODE!A:B,MATCH(L1808,CODE!A:A,0),2)</f>
        <v>NOT USED</v>
      </c>
    </row>
    <row r="1809" spans="1:13">
      <c r="A1809" s="36">
        <v>201712</v>
      </c>
      <c r="B1809" s="37" t="s">
        <v>68</v>
      </c>
      <c r="C1809" s="37" t="s">
        <v>186</v>
      </c>
      <c r="D1809" s="37" t="s">
        <v>194</v>
      </c>
      <c r="F1809" s="37">
        <v>0</v>
      </c>
      <c r="H1809" s="60">
        <f t="shared" si="142"/>
        <v>0</v>
      </c>
      <c r="I1809" s="60">
        <f t="shared" si="143"/>
        <v>0</v>
      </c>
      <c r="J1809" s="60">
        <f t="shared" si="144"/>
        <v>0</v>
      </c>
      <c r="K1809" s="1" t="str">
        <f t="shared" si="145"/>
        <v>RES</v>
      </c>
      <c r="L1809" s="2" t="str">
        <f t="shared" si="141"/>
        <v>CUSTOMER C</v>
      </c>
      <c r="M1809" s="40" t="str">
        <f>INDEX(CODE!A:B,MATCH(L1809,CODE!A:A,0),2)</f>
        <v>NOT USED</v>
      </c>
    </row>
    <row r="1810" spans="1:13">
      <c r="A1810" s="36">
        <v>201712</v>
      </c>
      <c r="B1810" s="37" t="s">
        <v>68</v>
      </c>
      <c r="C1810" s="37" t="s">
        <v>195</v>
      </c>
      <c r="D1810" s="37" t="s">
        <v>100</v>
      </c>
      <c r="E1810" s="37">
        <v>-0.14000000000000001</v>
      </c>
      <c r="G1810" s="37">
        <v>0</v>
      </c>
      <c r="H1810" s="60">
        <f t="shared" si="142"/>
        <v>-0.14000000000000001</v>
      </c>
      <c r="I1810" s="60">
        <f t="shared" si="143"/>
        <v>0</v>
      </c>
      <c r="J1810" s="60">
        <f t="shared" si="144"/>
        <v>0</v>
      </c>
      <c r="K1810" s="1" t="str">
        <f t="shared" si="145"/>
        <v>RES</v>
      </c>
      <c r="L1810" s="2" t="str">
        <f t="shared" si="141"/>
        <v>02BLSKY01R</v>
      </c>
      <c r="M1810" s="40" t="str">
        <f>INDEX(CODE!A:B,MATCH(L1810,CODE!A:A,0),2)</f>
        <v>NOT USED</v>
      </c>
    </row>
    <row r="1811" spans="1:13">
      <c r="A1811" s="36">
        <v>201712</v>
      </c>
      <c r="B1811" s="37" t="s">
        <v>68</v>
      </c>
      <c r="C1811" s="37" t="s">
        <v>195</v>
      </c>
      <c r="D1811" s="37" t="s">
        <v>82</v>
      </c>
      <c r="E1811" s="37">
        <v>151.52000000000001</v>
      </c>
      <c r="G1811" s="37">
        <v>0</v>
      </c>
      <c r="H1811" s="60">
        <f t="shared" si="142"/>
        <v>151.52000000000001</v>
      </c>
      <c r="I1811" s="60">
        <f t="shared" si="143"/>
        <v>0</v>
      </c>
      <c r="J1811" s="60">
        <f t="shared" si="144"/>
        <v>0</v>
      </c>
      <c r="K1811" s="1" t="str">
        <f t="shared" si="145"/>
        <v>RES</v>
      </c>
      <c r="L1811" s="2" t="str">
        <f t="shared" si="141"/>
        <v>02LNX00109</v>
      </c>
      <c r="M1811" s="40" t="str">
        <f>INDEX(CODE!A:B,MATCH(L1811,CODE!A:A,0),2)</f>
        <v>NOT USED</v>
      </c>
    </row>
    <row r="1812" spans="1:13">
      <c r="A1812" s="36">
        <v>201712</v>
      </c>
      <c r="B1812" s="37" t="s">
        <v>68</v>
      </c>
      <c r="C1812" s="37" t="s">
        <v>195</v>
      </c>
      <c r="D1812" s="37" t="s">
        <v>48</v>
      </c>
      <c r="E1812" s="37">
        <v>135955.35999999999</v>
      </c>
      <c r="F1812" s="37">
        <v>792</v>
      </c>
      <c r="G1812" s="37">
        <v>1308649</v>
      </c>
      <c r="H1812" s="60">
        <f t="shared" si="142"/>
        <v>135955.35999999999</v>
      </c>
      <c r="I1812" s="60">
        <f t="shared" si="143"/>
        <v>792</v>
      </c>
      <c r="J1812" s="60">
        <f t="shared" si="144"/>
        <v>1308649</v>
      </c>
      <c r="K1812" s="1" t="str">
        <f t="shared" si="145"/>
        <v>RES</v>
      </c>
      <c r="L1812" s="2" t="str">
        <f t="shared" si="141"/>
        <v>02NETMT135</v>
      </c>
      <c r="M1812" s="40" t="str">
        <f>INDEX(CODE!A:B,MATCH(L1812,CODE!A:A,0),2)</f>
        <v>Separate - Res</v>
      </c>
    </row>
    <row r="1813" spans="1:13">
      <c r="A1813" s="36">
        <v>201712</v>
      </c>
      <c r="B1813" s="37" t="s">
        <v>68</v>
      </c>
      <c r="C1813" s="37" t="s">
        <v>195</v>
      </c>
      <c r="D1813" s="37" t="s">
        <v>49</v>
      </c>
      <c r="E1813" s="37">
        <v>12757.21</v>
      </c>
      <c r="F1813" s="37">
        <v>1069</v>
      </c>
      <c r="G1813" s="37">
        <v>80062</v>
      </c>
      <c r="H1813" s="60">
        <f t="shared" si="142"/>
        <v>12757.21</v>
      </c>
      <c r="I1813" s="60">
        <f t="shared" si="143"/>
        <v>1069</v>
      </c>
      <c r="J1813" s="60">
        <f t="shared" si="144"/>
        <v>80062</v>
      </c>
      <c r="K1813" s="1" t="str">
        <f t="shared" si="145"/>
        <v>RES</v>
      </c>
      <c r="L1813" s="2" t="str">
        <f t="shared" si="141"/>
        <v>02OALTB15R</v>
      </c>
      <c r="M1813" s="40" t="str">
        <f>INDEX(CODE!A:B,MATCH(L1813,CODE!A:A,0),2)</f>
        <v>NOT USED</v>
      </c>
    </row>
    <row r="1814" spans="1:13">
      <c r="A1814" s="36">
        <v>201712</v>
      </c>
      <c r="B1814" s="37" t="s">
        <v>68</v>
      </c>
      <c r="C1814" s="37" t="s">
        <v>195</v>
      </c>
      <c r="D1814" s="37" t="s">
        <v>69</v>
      </c>
      <c r="E1814" s="37">
        <v>17019442.59</v>
      </c>
      <c r="F1814" s="37">
        <v>101538</v>
      </c>
      <c r="G1814" s="37">
        <v>168214374</v>
      </c>
      <c r="H1814" s="60">
        <f t="shared" si="142"/>
        <v>17019442.59</v>
      </c>
      <c r="I1814" s="60">
        <f t="shared" si="143"/>
        <v>101538</v>
      </c>
      <c r="J1814" s="60">
        <f t="shared" si="144"/>
        <v>168214374</v>
      </c>
      <c r="K1814" s="1" t="str">
        <f t="shared" si="145"/>
        <v>RES</v>
      </c>
      <c r="L1814" s="2" t="str">
        <f t="shared" si="141"/>
        <v>02RESD0016</v>
      </c>
      <c r="M1814" s="40" t="str">
        <f>INDEX(CODE!A:B,MATCH(L1814,CODE!A:A,0),2)</f>
        <v>Separate - Res</v>
      </c>
    </row>
    <row r="1815" spans="1:13">
      <c r="A1815" s="36">
        <v>201712</v>
      </c>
      <c r="B1815" s="37" t="s">
        <v>68</v>
      </c>
      <c r="C1815" s="37" t="s">
        <v>195</v>
      </c>
      <c r="D1815" s="37" t="s">
        <v>70</v>
      </c>
      <c r="E1815" s="37">
        <v>912767.71</v>
      </c>
      <c r="F1815" s="37">
        <v>5045</v>
      </c>
      <c r="G1815" s="37">
        <v>8990278</v>
      </c>
      <c r="H1815" s="60">
        <f t="shared" si="142"/>
        <v>912767.71</v>
      </c>
      <c r="I1815" s="60">
        <f t="shared" si="143"/>
        <v>5045</v>
      </c>
      <c r="J1815" s="60">
        <f t="shared" si="144"/>
        <v>8990278</v>
      </c>
      <c r="K1815" s="1" t="str">
        <f t="shared" si="145"/>
        <v>RES</v>
      </c>
      <c r="L1815" s="2" t="str">
        <f t="shared" si="141"/>
        <v>02RESD0017</v>
      </c>
      <c r="M1815" s="40" t="str">
        <f>INDEX(CODE!A:B,MATCH(L1815,CODE!A:A,0),2)</f>
        <v>Separate - Res</v>
      </c>
    </row>
    <row r="1816" spans="1:13">
      <c r="A1816" s="36">
        <v>201712</v>
      </c>
      <c r="B1816" s="37" t="s">
        <v>68</v>
      </c>
      <c r="C1816" s="37" t="s">
        <v>195</v>
      </c>
      <c r="D1816" s="37" t="s">
        <v>71</v>
      </c>
      <c r="E1816" s="37">
        <v>22495.599999999999</v>
      </c>
      <c r="F1816" s="37">
        <v>83</v>
      </c>
      <c r="G1816" s="37">
        <v>208034</v>
      </c>
      <c r="H1816" s="60">
        <f t="shared" si="142"/>
        <v>22495.599999999999</v>
      </c>
      <c r="I1816" s="60">
        <f t="shared" si="143"/>
        <v>83</v>
      </c>
      <c r="J1816" s="60">
        <f t="shared" si="144"/>
        <v>208034</v>
      </c>
      <c r="K1816" s="1" t="str">
        <f t="shared" si="145"/>
        <v>RES</v>
      </c>
      <c r="L1816" s="2" t="str">
        <f t="shared" si="141"/>
        <v>02RESD0018</v>
      </c>
      <c r="M1816" s="40" t="str">
        <f>INDEX(CODE!A:B,MATCH(L1816,CODE!A:A,0),2)</f>
        <v>Separate - Res</v>
      </c>
    </row>
    <row r="1817" spans="1:13">
      <c r="A1817" s="36">
        <v>201712</v>
      </c>
      <c r="B1817" s="37" t="s">
        <v>68</v>
      </c>
      <c r="C1817" s="37" t="s">
        <v>195</v>
      </c>
      <c r="D1817" s="37" t="s">
        <v>72</v>
      </c>
      <c r="E1817" s="37">
        <v>3582.46</v>
      </c>
      <c r="F1817" s="37">
        <v>15</v>
      </c>
      <c r="G1817" s="37">
        <v>33579</v>
      </c>
      <c r="H1817" s="60">
        <f t="shared" si="142"/>
        <v>3582.46</v>
      </c>
      <c r="I1817" s="60">
        <f t="shared" si="143"/>
        <v>15</v>
      </c>
      <c r="J1817" s="60">
        <f t="shared" si="144"/>
        <v>33579</v>
      </c>
      <c r="K1817" s="1" t="str">
        <f t="shared" si="145"/>
        <v>RES</v>
      </c>
      <c r="L1817" s="2" t="str">
        <f t="shared" si="141"/>
        <v>02RESD018X</v>
      </c>
      <c r="M1817" s="40" t="str">
        <f>INDEX(CODE!A:B,MATCH(L1817,CODE!A:A,0),2)</f>
        <v>Separate - Res</v>
      </c>
    </row>
    <row r="1818" spans="1:13">
      <c r="A1818" s="36">
        <v>201712</v>
      </c>
      <c r="B1818" s="37" t="s">
        <v>68</v>
      </c>
      <c r="C1818" s="37" t="s">
        <v>195</v>
      </c>
      <c r="D1818" s="37" t="s">
        <v>50</v>
      </c>
      <c r="E1818" s="37">
        <v>236438.64</v>
      </c>
      <c r="F1818" s="37">
        <v>3432</v>
      </c>
      <c r="G1818" s="37">
        <v>1978538</v>
      </c>
      <c r="H1818" s="60">
        <f t="shared" si="142"/>
        <v>236438.64</v>
      </c>
      <c r="I1818" s="60">
        <f t="shared" si="143"/>
        <v>3432</v>
      </c>
      <c r="J1818" s="60">
        <f t="shared" si="144"/>
        <v>1978538</v>
      </c>
      <c r="K1818" s="1" t="str">
        <f t="shared" si="145"/>
        <v>RES</v>
      </c>
      <c r="L1818" s="2" t="str">
        <f t="shared" si="141"/>
        <v>02RGNSB024</v>
      </c>
      <c r="M1818" s="40" t="str">
        <f>INDEX(CODE!A:B,MATCH(L1818,CODE!A:A,0),2)</f>
        <v>Separate - Small GS</v>
      </c>
    </row>
    <row r="1819" spans="1:13">
      <c r="A1819" s="36">
        <v>201712</v>
      </c>
      <c r="B1819" s="37" t="s">
        <v>68</v>
      </c>
      <c r="C1819" s="37" t="s">
        <v>195</v>
      </c>
      <c r="D1819" s="37" t="s">
        <v>74</v>
      </c>
      <c r="E1819" s="37">
        <v>13944.09</v>
      </c>
      <c r="F1819" s="37">
        <v>2</v>
      </c>
      <c r="G1819" s="37">
        <v>183120</v>
      </c>
      <c r="H1819" s="60">
        <f t="shared" si="142"/>
        <v>13944.09</v>
      </c>
      <c r="I1819" s="60">
        <f t="shared" si="143"/>
        <v>2</v>
      </c>
      <c r="J1819" s="60">
        <f t="shared" si="144"/>
        <v>183120</v>
      </c>
      <c r="K1819" s="1" t="str">
        <f t="shared" si="145"/>
        <v>RES</v>
      </c>
      <c r="L1819" s="2" t="str">
        <f t="shared" si="141"/>
        <v>02RGNSB036</v>
      </c>
      <c r="M1819" s="40" t="str">
        <f>INDEX(CODE!A:B,MATCH(L1819,CODE!A:A,0),2)</f>
        <v>Separate - Large GS</v>
      </c>
    </row>
    <row r="1820" spans="1:13">
      <c r="A1820" s="36">
        <v>201712</v>
      </c>
      <c r="B1820" s="37" t="s">
        <v>68</v>
      </c>
      <c r="C1820" s="37" t="s">
        <v>195</v>
      </c>
      <c r="D1820" s="37" t="s">
        <v>75</v>
      </c>
      <c r="E1820" s="37">
        <v>260.17</v>
      </c>
      <c r="F1820" s="37">
        <v>10</v>
      </c>
      <c r="G1820" s="37">
        <v>1069</v>
      </c>
      <c r="H1820" s="60">
        <f t="shared" si="142"/>
        <v>260.17</v>
      </c>
      <c r="I1820" s="60">
        <f t="shared" si="143"/>
        <v>10</v>
      </c>
      <c r="J1820" s="60">
        <f t="shared" si="144"/>
        <v>1069</v>
      </c>
      <c r="K1820" s="1" t="str">
        <f t="shared" si="145"/>
        <v>RES</v>
      </c>
      <c r="L1820" s="2" t="str">
        <f t="shared" si="141"/>
        <v>02RNM24135</v>
      </c>
      <c r="M1820" s="40" t="str">
        <f>INDEX(CODE!A:B,MATCH(L1820,CODE!A:A,0),2)</f>
        <v>Separate - Small GS</v>
      </c>
    </row>
    <row r="1821" spans="1:13">
      <c r="A1821" s="36">
        <v>201712</v>
      </c>
      <c r="B1821" s="37" t="s">
        <v>68</v>
      </c>
      <c r="C1821" s="37" t="s">
        <v>195</v>
      </c>
      <c r="D1821" s="37" t="s">
        <v>101</v>
      </c>
      <c r="E1821" s="37">
        <v>731248.66</v>
      </c>
      <c r="F1821" s="37">
        <v>0</v>
      </c>
      <c r="G1821" s="37">
        <v>0</v>
      </c>
      <c r="H1821" s="60">
        <f t="shared" si="142"/>
        <v>731248.66</v>
      </c>
      <c r="I1821" s="60">
        <f t="shared" si="143"/>
        <v>0</v>
      </c>
      <c r="J1821" s="60">
        <f t="shared" si="144"/>
        <v>0</v>
      </c>
      <c r="K1821" s="1" t="str">
        <f t="shared" si="145"/>
        <v>RES</v>
      </c>
      <c r="L1821" s="2" t="str">
        <f t="shared" si="141"/>
        <v>301170-DSM</v>
      </c>
      <c r="M1821" s="40" t="str">
        <f>INDEX(CODE!A:B,MATCH(L1821,CODE!A:A,0),2)</f>
        <v>NOT USED</v>
      </c>
    </row>
    <row r="1822" spans="1:13">
      <c r="A1822" s="36">
        <v>201712</v>
      </c>
      <c r="B1822" s="37" t="s">
        <v>68</v>
      </c>
      <c r="C1822" s="37" t="s">
        <v>195</v>
      </c>
      <c r="D1822" s="37" t="s">
        <v>102</v>
      </c>
      <c r="E1822" s="37">
        <v>9402.3700000000008</v>
      </c>
      <c r="F1822" s="37">
        <v>0</v>
      </c>
      <c r="G1822" s="37">
        <v>0</v>
      </c>
      <c r="H1822" s="60">
        <f t="shared" si="142"/>
        <v>9402.3700000000008</v>
      </c>
      <c r="I1822" s="60">
        <f t="shared" si="143"/>
        <v>0</v>
      </c>
      <c r="J1822" s="60">
        <f t="shared" si="144"/>
        <v>0</v>
      </c>
      <c r="K1822" s="1" t="str">
        <f t="shared" si="145"/>
        <v>RES</v>
      </c>
      <c r="L1822" s="2" t="str">
        <f t="shared" si="141"/>
        <v>301180-BLU</v>
      </c>
      <c r="M1822" s="40" t="str">
        <f>INDEX(CODE!A:B,MATCH(L1822,CODE!A:A,0),2)</f>
        <v>NOT USED</v>
      </c>
    </row>
    <row r="1823" spans="1:13">
      <c r="A1823" s="36">
        <v>201712</v>
      </c>
      <c r="B1823" s="37" t="s">
        <v>68</v>
      </c>
      <c r="C1823" s="37" t="s">
        <v>195</v>
      </c>
      <c r="D1823" s="37" t="s">
        <v>90</v>
      </c>
      <c r="F1823" s="37">
        <v>0</v>
      </c>
      <c r="H1823" s="60">
        <f t="shared" si="142"/>
        <v>0</v>
      </c>
      <c r="I1823" s="60">
        <f t="shared" si="143"/>
        <v>0</v>
      </c>
      <c r="J1823" s="60">
        <f t="shared" si="144"/>
        <v>0</v>
      </c>
      <c r="K1823" s="1" t="str">
        <f t="shared" si="145"/>
        <v>RES</v>
      </c>
      <c r="L1823" s="2" t="str">
        <f t="shared" si="141"/>
        <v>CUSTOMER C</v>
      </c>
      <c r="M1823" s="40" t="str">
        <f>INDEX(CODE!A:B,MATCH(L1823,CODE!A:A,0),2)</f>
        <v>NOT USED</v>
      </c>
    </row>
    <row r="1824" spans="1:13">
      <c r="A1824" s="36">
        <v>201712</v>
      </c>
      <c r="B1824" s="37" t="s">
        <v>68</v>
      </c>
      <c r="C1824" s="37" t="s">
        <v>195</v>
      </c>
      <c r="D1824" s="37" t="s">
        <v>92</v>
      </c>
      <c r="E1824" s="37">
        <v>100669.8</v>
      </c>
      <c r="F1824" s="37">
        <v>0</v>
      </c>
      <c r="G1824" s="37">
        <v>0</v>
      </c>
      <c r="H1824" s="60">
        <f t="shared" si="142"/>
        <v>100669.8</v>
      </c>
      <c r="I1824" s="60">
        <f t="shared" si="143"/>
        <v>0</v>
      </c>
      <c r="J1824" s="60">
        <f t="shared" si="144"/>
        <v>0</v>
      </c>
      <c r="K1824" s="1" t="str">
        <f t="shared" si="145"/>
        <v>RES</v>
      </c>
      <c r="L1824" s="2" t="str">
        <f t="shared" si="141"/>
        <v>REVENUE_AC</v>
      </c>
      <c r="M1824" s="40" t="str">
        <f>INDEX(CODE!A:B,MATCH(L1824,CODE!A:A,0),2)</f>
        <v>NOT USED</v>
      </c>
    </row>
    <row r="1825" spans="1:13">
      <c r="A1825" s="36">
        <v>201712</v>
      </c>
      <c r="B1825" s="37" t="s">
        <v>68</v>
      </c>
      <c r="C1825" s="37" t="s">
        <v>195</v>
      </c>
      <c r="D1825" s="37" t="s">
        <v>104</v>
      </c>
      <c r="E1825" s="37">
        <v>5398.62</v>
      </c>
      <c r="F1825" s="37">
        <v>0</v>
      </c>
      <c r="G1825" s="37">
        <v>0</v>
      </c>
      <c r="H1825" s="60">
        <f t="shared" si="142"/>
        <v>5398.62</v>
      </c>
      <c r="I1825" s="60">
        <f t="shared" si="143"/>
        <v>0</v>
      </c>
      <c r="J1825" s="60">
        <f t="shared" si="144"/>
        <v>0</v>
      </c>
      <c r="K1825" s="1" t="str">
        <f t="shared" si="145"/>
        <v>RES</v>
      </c>
      <c r="L1825" s="2" t="str">
        <f t="shared" si="141"/>
        <v>REVENUE AD</v>
      </c>
      <c r="M1825" s="40" t="str">
        <f>INDEX(CODE!A:B,MATCH(L1825,CODE!A:A,0),2)</f>
        <v>NOT USED</v>
      </c>
    </row>
    <row r="1826" spans="1:13">
      <c r="A1826" s="36">
        <v>201712</v>
      </c>
      <c r="B1826" s="37" t="s">
        <v>68</v>
      </c>
      <c r="C1826" s="37" t="s">
        <v>196</v>
      </c>
      <c r="D1826" s="37" t="s">
        <v>210</v>
      </c>
      <c r="E1826" s="37">
        <v>-9000</v>
      </c>
      <c r="F1826" s="37">
        <v>0</v>
      </c>
      <c r="G1826" s="37">
        <v>0</v>
      </c>
      <c r="H1826" s="60">
        <f t="shared" si="142"/>
        <v>0</v>
      </c>
      <c r="I1826" s="60">
        <f t="shared" si="143"/>
        <v>0</v>
      </c>
      <c r="J1826" s="60">
        <f t="shared" si="144"/>
        <v>0</v>
      </c>
      <c r="K1826" s="1" t="str">
        <f t="shared" si="145"/>
        <v>RES</v>
      </c>
      <c r="L1826" s="2" t="str">
        <f t="shared" si="141"/>
        <v>301119 - U</v>
      </c>
      <c r="M1826" s="40" t="str">
        <f>INDEX(CODE!A:B,MATCH(L1826,CODE!A:A,0),2)</f>
        <v>NOT USED</v>
      </c>
    </row>
    <row r="1827" spans="1:13">
      <c r="A1827" s="36">
        <v>201712</v>
      </c>
      <c r="B1827" s="37" t="s">
        <v>68</v>
      </c>
      <c r="C1827" s="37" t="s">
        <v>196</v>
      </c>
      <c r="D1827" s="37" t="s">
        <v>197</v>
      </c>
      <c r="E1827" s="37">
        <v>4210000</v>
      </c>
      <c r="F1827" s="37">
        <v>0</v>
      </c>
      <c r="G1827" s="37">
        <v>36976000</v>
      </c>
      <c r="H1827" s="60">
        <f t="shared" si="142"/>
        <v>0</v>
      </c>
      <c r="I1827" s="60">
        <f t="shared" si="143"/>
        <v>0</v>
      </c>
      <c r="J1827" s="60">
        <f t="shared" si="144"/>
        <v>0</v>
      </c>
      <c r="K1827" s="1" t="str">
        <f t="shared" si="145"/>
        <v>RES</v>
      </c>
      <c r="L1827" s="2" t="str">
        <f t="shared" si="141"/>
        <v>UNBILLED R</v>
      </c>
      <c r="M1827" s="40" t="str">
        <f>INDEX(CODE!A:B,MATCH(L1827,CODE!A:A,0),2)</f>
        <v>NOT USED</v>
      </c>
    </row>
    <row r="1828" spans="1:13">
      <c r="A1828" s="36">
        <v>201801</v>
      </c>
      <c r="B1828" s="37" t="s">
        <v>51</v>
      </c>
      <c r="C1828" s="37" t="s">
        <v>186</v>
      </c>
      <c r="D1828" s="37" t="s">
        <v>187</v>
      </c>
      <c r="E1828" s="37">
        <v>-20699.29</v>
      </c>
      <c r="F1828" s="37">
        <v>1489</v>
      </c>
      <c r="G1828" s="37">
        <v>2539719</v>
      </c>
      <c r="H1828" s="60">
        <f t="shared" si="142"/>
        <v>0</v>
      </c>
      <c r="I1828" s="60">
        <f t="shared" si="143"/>
        <v>0</v>
      </c>
      <c r="J1828" s="60">
        <f t="shared" si="144"/>
        <v>0</v>
      </c>
      <c r="K1828" s="1" t="str">
        <f t="shared" si="145"/>
        <v>COM</v>
      </c>
      <c r="L1828" s="2" t="str">
        <f t="shared" si="141"/>
        <v>02GNSB0024</v>
      </c>
      <c r="M1828" s="40" t="str">
        <f>INDEX(CODE!A:B,MATCH(L1828,CODE!A:A,0),2)</f>
        <v>Separate - Small GS</v>
      </c>
    </row>
    <row r="1829" spans="1:13">
      <c r="A1829" s="36">
        <v>201801</v>
      </c>
      <c r="B1829" s="37" t="s">
        <v>51</v>
      </c>
      <c r="C1829" s="37" t="s">
        <v>186</v>
      </c>
      <c r="D1829" s="37" t="s">
        <v>188</v>
      </c>
      <c r="E1829" s="37">
        <v>-0.59</v>
      </c>
      <c r="F1829" s="37">
        <v>1</v>
      </c>
      <c r="G1829" s="37">
        <v>72</v>
      </c>
      <c r="H1829" s="60">
        <f t="shared" si="142"/>
        <v>0</v>
      </c>
      <c r="I1829" s="60">
        <f t="shared" si="143"/>
        <v>0</v>
      </c>
      <c r="J1829" s="60">
        <f t="shared" si="144"/>
        <v>0</v>
      </c>
      <c r="K1829" s="1" t="str">
        <f t="shared" si="145"/>
        <v>COM</v>
      </c>
      <c r="L1829" s="2" t="str">
        <f t="shared" si="141"/>
        <v>02GNSB024F</v>
      </c>
      <c r="M1829" s="40" t="str">
        <f>INDEX(CODE!A:B,MATCH(L1829,CODE!A:A,0),2)</f>
        <v>Separate - Small GS</v>
      </c>
    </row>
    <row r="1830" spans="1:13">
      <c r="A1830" s="36">
        <v>201801</v>
      </c>
      <c r="B1830" s="37" t="s">
        <v>51</v>
      </c>
      <c r="C1830" s="37" t="s">
        <v>186</v>
      </c>
      <c r="D1830" s="37" t="s">
        <v>189</v>
      </c>
      <c r="E1830" s="37">
        <v>-44.57</v>
      </c>
      <c r="F1830" s="37">
        <v>75</v>
      </c>
      <c r="G1830" s="37">
        <v>5471</v>
      </c>
      <c r="H1830" s="60">
        <f t="shared" si="142"/>
        <v>0</v>
      </c>
      <c r="I1830" s="60">
        <f t="shared" si="143"/>
        <v>0</v>
      </c>
      <c r="J1830" s="60">
        <f t="shared" si="144"/>
        <v>0</v>
      </c>
      <c r="K1830" s="1" t="str">
        <f t="shared" si="145"/>
        <v>COM</v>
      </c>
      <c r="L1830" s="2" t="str">
        <f t="shared" si="141"/>
        <v>02GNSB24FP</v>
      </c>
      <c r="M1830" s="40" t="str">
        <f>INDEX(CODE!A:B,MATCH(L1830,CODE!A:A,0),2)</f>
        <v>Separate - Small GS</v>
      </c>
    </row>
    <row r="1831" spans="1:13">
      <c r="A1831" s="36">
        <v>201801</v>
      </c>
      <c r="B1831" s="37" t="s">
        <v>51</v>
      </c>
      <c r="C1831" s="37" t="s">
        <v>186</v>
      </c>
      <c r="D1831" s="37" t="s">
        <v>190</v>
      </c>
      <c r="E1831" s="37">
        <v>-46115.519999999997</v>
      </c>
      <c r="F1831" s="37">
        <v>103</v>
      </c>
      <c r="G1831" s="37">
        <v>5658344</v>
      </c>
      <c r="H1831" s="60">
        <f t="shared" si="142"/>
        <v>0</v>
      </c>
      <c r="I1831" s="60">
        <f t="shared" si="143"/>
        <v>0</v>
      </c>
      <c r="J1831" s="60">
        <f t="shared" si="144"/>
        <v>0</v>
      </c>
      <c r="K1831" s="1" t="str">
        <f t="shared" si="145"/>
        <v>COM</v>
      </c>
      <c r="L1831" s="2" t="str">
        <f t="shared" si="141"/>
        <v>02LGSB0036</v>
      </c>
      <c r="M1831" s="40" t="str">
        <f>INDEX(CODE!A:B,MATCH(L1831,CODE!A:A,0),2)</f>
        <v>Separate - Large GS</v>
      </c>
    </row>
    <row r="1832" spans="1:13">
      <c r="A1832" s="36">
        <v>201801</v>
      </c>
      <c r="B1832" s="37" t="s">
        <v>51</v>
      </c>
      <c r="C1832" s="37" t="s">
        <v>186</v>
      </c>
      <c r="D1832" s="37" t="s">
        <v>191</v>
      </c>
      <c r="E1832" s="37">
        <v>-261.83</v>
      </c>
      <c r="F1832" s="37">
        <v>26</v>
      </c>
      <c r="G1832" s="37">
        <v>32126</v>
      </c>
      <c r="H1832" s="60">
        <f t="shared" si="142"/>
        <v>0</v>
      </c>
      <c r="I1832" s="60">
        <f t="shared" si="143"/>
        <v>0</v>
      </c>
      <c r="J1832" s="60">
        <f t="shared" si="144"/>
        <v>0</v>
      </c>
      <c r="K1832" s="1" t="str">
        <f t="shared" si="145"/>
        <v>COM</v>
      </c>
      <c r="L1832" s="2" t="str">
        <f t="shared" si="141"/>
        <v>02NMB24135</v>
      </c>
      <c r="M1832" s="40" t="str">
        <f>INDEX(CODE!A:B,MATCH(L1832,CODE!A:A,0),2)</f>
        <v>Separate - Small GS</v>
      </c>
    </row>
    <row r="1833" spans="1:13">
      <c r="A1833" s="36">
        <v>201801</v>
      </c>
      <c r="B1833" s="37" t="s">
        <v>51</v>
      </c>
      <c r="C1833" s="37" t="s">
        <v>186</v>
      </c>
      <c r="D1833" s="37" t="s">
        <v>192</v>
      </c>
      <c r="E1833" s="37">
        <v>-349.41</v>
      </c>
      <c r="G1833" s="37">
        <v>42855</v>
      </c>
      <c r="H1833" s="60">
        <f t="shared" si="142"/>
        <v>0</v>
      </c>
      <c r="I1833" s="60">
        <f t="shared" si="143"/>
        <v>0</v>
      </c>
      <c r="J1833" s="60">
        <f t="shared" si="144"/>
        <v>0</v>
      </c>
      <c r="K1833" s="1" t="str">
        <f t="shared" si="145"/>
        <v>COM</v>
      </c>
      <c r="L1833" s="2" t="str">
        <f t="shared" si="141"/>
        <v>02OALTB15N</v>
      </c>
      <c r="M1833" s="40" t="str">
        <f>INDEX(CODE!A:B,MATCH(L1833,CODE!A:A,0),2)</f>
        <v>NOT USED</v>
      </c>
    </row>
    <row r="1834" spans="1:13">
      <c r="A1834" s="36">
        <v>201801</v>
      </c>
      <c r="B1834" s="37" t="s">
        <v>51</v>
      </c>
      <c r="C1834" s="37" t="s">
        <v>186</v>
      </c>
      <c r="D1834" s="37" t="s">
        <v>193</v>
      </c>
      <c r="E1834" s="37">
        <v>60.32</v>
      </c>
      <c r="F1834" s="37">
        <v>0</v>
      </c>
      <c r="G1834" s="37">
        <v>0</v>
      </c>
      <c r="H1834" s="60">
        <f t="shared" si="142"/>
        <v>0</v>
      </c>
      <c r="I1834" s="60">
        <f t="shared" si="143"/>
        <v>0</v>
      </c>
      <c r="J1834" s="60">
        <f t="shared" si="144"/>
        <v>0</v>
      </c>
      <c r="K1834" s="1" t="str">
        <f t="shared" si="145"/>
        <v>COM</v>
      </c>
      <c r="L1834" s="2" t="str">
        <f t="shared" si="141"/>
        <v>BPA BALANC</v>
      </c>
      <c r="M1834" s="40" t="str">
        <f>INDEX(CODE!A:B,MATCH(L1834,CODE!A:A,0),2)</f>
        <v>NOT USED</v>
      </c>
    </row>
    <row r="1835" spans="1:13">
      <c r="A1835" s="36">
        <v>201801</v>
      </c>
      <c r="B1835" s="37" t="s">
        <v>51</v>
      </c>
      <c r="C1835" s="37" t="s">
        <v>186</v>
      </c>
      <c r="D1835" s="37" t="s">
        <v>194</v>
      </c>
      <c r="F1835" s="37">
        <v>0</v>
      </c>
      <c r="H1835" s="60">
        <f t="shared" si="142"/>
        <v>0</v>
      </c>
      <c r="I1835" s="60">
        <f t="shared" si="143"/>
        <v>0</v>
      </c>
      <c r="J1835" s="60">
        <f t="shared" si="144"/>
        <v>0</v>
      </c>
      <c r="K1835" s="1" t="str">
        <f t="shared" si="145"/>
        <v>COM</v>
      </c>
      <c r="L1835" s="2" t="str">
        <f t="shared" si="141"/>
        <v>CUSTOMER C</v>
      </c>
      <c r="M1835" s="40" t="str">
        <f>INDEX(CODE!A:B,MATCH(L1835,CODE!A:A,0),2)</f>
        <v>NOT USED</v>
      </c>
    </row>
    <row r="1836" spans="1:13">
      <c r="A1836" s="36">
        <v>201801</v>
      </c>
      <c r="B1836" s="37" t="s">
        <v>51</v>
      </c>
      <c r="C1836" s="37" t="s">
        <v>195</v>
      </c>
      <c r="D1836" s="37" t="s">
        <v>36</v>
      </c>
      <c r="E1836" s="37">
        <v>251163.5</v>
      </c>
      <c r="F1836" s="37">
        <v>1489</v>
      </c>
      <c r="G1836" s="37">
        <v>2539719</v>
      </c>
      <c r="H1836" s="60">
        <f t="shared" si="142"/>
        <v>251163.5</v>
      </c>
      <c r="I1836" s="60">
        <f t="shared" si="143"/>
        <v>1489</v>
      </c>
      <c r="J1836" s="60">
        <f t="shared" si="144"/>
        <v>2539719</v>
      </c>
      <c r="K1836" s="1" t="str">
        <f t="shared" si="145"/>
        <v>COM</v>
      </c>
      <c r="L1836" s="2" t="str">
        <f t="shared" si="141"/>
        <v>02GNSB0024</v>
      </c>
      <c r="M1836" s="40" t="str">
        <f>INDEX(CODE!A:B,MATCH(L1836,CODE!A:A,0),2)</f>
        <v>Separate - Small GS</v>
      </c>
    </row>
    <row r="1837" spans="1:13">
      <c r="A1837" s="36">
        <v>201801</v>
      </c>
      <c r="B1837" s="37" t="s">
        <v>51</v>
      </c>
      <c r="C1837" s="37" t="s">
        <v>195</v>
      </c>
      <c r="D1837" s="37" t="s">
        <v>37</v>
      </c>
      <c r="E1837" s="37">
        <v>1716.66</v>
      </c>
      <c r="F1837" s="37">
        <v>6</v>
      </c>
      <c r="G1837" s="37">
        <v>12857</v>
      </c>
      <c r="H1837" s="60">
        <f t="shared" si="142"/>
        <v>1716.66</v>
      </c>
      <c r="I1837" s="60">
        <f t="shared" si="143"/>
        <v>6</v>
      </c>
      <c r="J1837" s="60">
        <f t="shared" si="144"/>
        <v>12857</v>
      </c>
      <c r="K1837" s="1" t="str">
        <f t="shared" si="145"/>
        <v>COM</v>
      </c>
      <c r="L1837" s="2" t="str">
        <f t="shared" si="141"/>
        <v>02GNSB024F</v>
      </c>
      <c r="M1837" s="40" t="str">
        <f>INDEX(CODE!A:B,MATCH(L1837,CODE!A:A,0),2)</f>
        <v>Separate - Small GS</v>
      </c>
    </row>
    <row r="1838" spans="1:13">
      <c r="A1838" s="36">
        <v>201801</v>
      </c>
      <c r="B1838" s="37" t="s">
        <v>51</v>
      </c>
      <c r="C1838" s="37" t="s">
        <v>195</v>
      </c>
      <c r="D1838" s="37" t="s">
        <v>38</v>
      </c>
      <c r="E1838" s="37">
        <v>512.85</v>
      </c>
      <c r="F1838" s="37">
        <v>75</v>
      </c>
      <c r="G1838" s="37">
        <v>5471</v>
      </c>
      <c r="H1838" s="60">
        <f t="shared" si="142"/>
        <v>512.85</v>
      </c>
      <c r="I1838" s="60">
        <f t="shared" si="143"/>
        <v>75</v>
      </c>
      <c r="J1838" s="60">
        <f t="shared" si="144"/>
        <v>5471</v>
      </c>
      <c r="K1838" s="1" t="str">
        <f t="shared" si="145"/>
        <v>COM</v>
      </c>
      <c r="L1838" s="2" t="str">
        <f t="shared" si="141"/>
        <v>02GNSB24FP</v>
      </c>
      <c r="M1838" s="40" t="str">
        <f>INDEX(CODE!A:B,MATCH(L1838,CODE!A:A,0),2)</f>
        <v>Separate - Small GS</v>
      </c>
    </row>
    <row r="1839" spans="1:13">
      <c r="A1839" s="36">
        <v>201801</v>
      </c>
      <c r="B1839" s="37" t="s">
        <v>51</v>
      </c>
      <c r="C1839" s="37" t="s">
        <v>195</v>
      </c>
      <c r="D1839" s="37" t="s">
        <v>52</v>
      </c>
      <c r="E1839" s="37">
        <v>4283206.01</v>
      </c>
      <c r="F1839" s="37">
        <v>14127</v>
      </c>
      <c r="G1839" s="37">
        <v>45356639</v>
      </c>
      <c r="H1839" s="60">
        <f t="shared" si="142"/>
        <v>4283206.01</v>
      </c>
      <c r="I1839" s="60">
        <f t="shared" si="143"/>
        <v>14127</v>
      </c>
      <c r="J1839" s="60">
        <f t="shared" si="144"/>
        <v>45356639</v>
      </c>
      <c r="K1839" s="1" t="str">
        <f t="shared" si="145"/>
        <v>COM</v>
      </c>
      <c r="L1839" s="2" t="str">
        <f t="shared" si="141"/>
        <v>02GNSV0024</v>
      </c>
      <c r="M1839" s="40" t="str">
        <f>INDEX(CODE!A:B,MATCH(L1839,CODE!A:A,0),2)</f>
        <v>Separate - Small GS</v>
      </c>
    </row>
    <row r="1840" spans="1:13">
      <c r="A1840" s="36">
        <v>201801</v>
      </c>
      <c r="B1840" s="37" t="s">
        <v>51</v>
      </c>
      <c r="C1840" s="37" t="s">
        <v>195</v>
      </c>
      <c r="D1840" s="37" t="s">
        <v>53</v>
      </c>
      <c r="E1840" s="37">
        <v>12870.81</v>
      </c>
      <c r="F1840" s="37">
        <v>104</v>
      </c>
      <c r="G1840" s="37">
        <v>89196</v>
      </c>
      <c r="H1840" s="60">
        <f t="shared" si="142"/>
        <v>12870.81</v>
      </c>
      <c r="I1840" s="60">
        <f t="shared" si="143"/>
        <v>104</v>
      </c>
      <c r="J1840" s="60">
        <f t="shared" si="144"/>
        <v>89196</v>
      </c>
      <c r="K1840" s="1" t="str">
        <f t="shared" si="145"/>
        <v>COM</v>
      </c>
      <c r="L1840" s="2" t="str">
        <f t="shared" si="141"/>
        <v>02GNSV024F</v>
      </c>
      <c r="M1840" s="40" t="str">
        <f>INDEX(CODE!A:B,MATCH(L1840,CODE!A:A,0),2)</f>
        <v>Separate - Small GS</v>
      </c>
    </row>
    <row r="1841" spans="1:13">
      <c r="A1841" s="36">
        <v>201801</v>
      </c>
      <c r="B1841" s="37" t="s">
        <v>51</v>
      </c>
      <c r="C1841" s="37" t="s">
        <v>195</v>
      </c>
      <c r="D1841" s="37" t="s">
        <v>39</v>
      </c>
      <c r="E1841" s="37">
        <v>465222.44</v>
      </c>
      <c r="F1841" s="37">
        <v>103</v>
      </c>
      <c r="G1841" s="37">
        <v>5658344</v>
      </c>
      <c r="H1841" s="60">
        <f t="shared" si="142"/>
        <v>465222.44</v>
      </c>
      <c r="I1841" s="60">
        <f t="shared" si="143"/>
        <v>103</v>
      </c>
      <c r="J1841" s="60">
        <f t="shared" si="144"/>
        <v>5658344</v>
      </c>
      <c r="K1841" s="1" t="str">
        <f t="shared" si="145"/>
        <v>COM</v>
      </c>
      <c r="L1841" s="2" t="str">
        <f t="shared" si="141"/>
        <v>02LGSB0036</v>
      </c>
      <c r="M1841" s="40" t="str">
        <f>INDEX(CODE!A:B,MATCH(L1841,CODE!A:A,0),2)</f>
        <v>Separate - Large GS</v>
      </c>
    </row>
    <row r="1842" spans="1:13">
      <c r="A1842" s="36">
        <v>201801</v>
      </c>
      <c r="B1842" s="37" t="s">
        <v>51</v>
      </c>
      <c r="C1842" s="37" t="s">
        <v>195</v>
      </c>
      <c r="D1842" s="37" t="s">
        <v>54</v>
      </c>
      <c r="E1842" s="37">
        <v>5522690</v>
      </c>
      <c r="F1842" s="37">
        <v>869</v>
      </c>
      <c r="G1842" s="37">
        <v>68355342</v>
      </c>
      <c r="H1842" s="60">
        <f t="shared" si="142"/>
        <v>5522690</v>
      </c>
      <c r="I1842" s="60">
        <f t="shared" si="143"/>
        <v>869</v>
      </c>
      <c r="J1842" s="60">
        <f t="shared" si="144"/>
        <v>68355342</v>
      </c>
      <c r="K1842" s="1" t="str">
        <f t="shared" si="145"/>
        <v>COM</v>
      </c>
      <c r="L1842" s="2" t="str">
        <f t="shared" si="141"/>
        <v>02LGSV0036</v>
      </c>
      <c r="M1842" s="40" t="str">
        <f>INDEX(CODE!A:B,MATCH(L1842,CODE!A:A,0),2)</f>
        <v>Separate - Large GS</v>
      </c>
    </row>
    <row r="1843" spans="1:13">
      <c r="A1843" s="36">
        <v>201801</v>
      </c>
      <c r="B1843" s="37" t="s">
        <v>51</v>
      </c>
      <c r="C1843" s="37" t="s">
        <v>195</v>
      </c>
      <c r="D1843" s="37" t="s">
        <v>55</v>
      </c>
      <c r="E1843" s="37">
        <v>1144384.52</v>
      </c>
      <c r="F1843" s="37">
        <v>37</v>
      </c>
      <c r="G1843" s="37">
        <v>15190480</v>
      </c>
      <c r="H1843" s="60">
        <f t="shared" si="142"/>
        <v>1144384.52</v>
      </c>
      <c r="I1843" s="60">
        <f t="shared" si="143"/>
        <v>37</v>
      </c>
      <c r="J1843" s="60">
        <f t="shared" si="144"/>
        <v>15190480</v>
      </c>
      <c r="K1843" s="1" t="str">
        <f t="shared" si="145"/>
        <v>COM</v>
      </c>
      <c r="L1843" s="2" t="str">
        <f t="shared" si="141"/>
        <v>02LGSV048T</v>
      </c>
      <c r="M1843" s="40" t="str">
        <f>INDEX(CODE!A:B,MATCH(L1843,CODE!A:A,0),2)</f>
        <v>NOT USED</v>
      </c>
    </row>
    <row r="1844" spans="1:13">
      <c r="A1844" s="36">
        <v>201801</v>
      </c>
      <c r="B1844" s="37" t="s">
        <v>51</v>
      </c>
      <c r="C1844" s="37" t="s">
        <v>195</v>
      </c>
      <c r="D1844" s="37" t="s">
        <v>79</v>
      </c>
      <c r="E1844" s="37">
        <v>4061.9</v>
      </c>
      <c r="G1844" s="37">
        <v>0</v>
      </c>
      <c r="H1844" s="60">
        <f t="shared" si="142"/>
        <v>4061.9</v>
      </c>
      <c r="I1844" s="60">
        <f t="shared" si="143"/>
        <v>0</v>
      </c>
      <c r="J1844" s="60">
        <f t="shared" si="144"/>
        <v>0</v>
      </c>
      <c r="K1844" s="1" t="str">
        <f t="shared" si="145"/>
        <v>COM</v>
      </c>
      <c r="L1844" s="2" t="str">
        <f t="shared" si="141"/>
        <v>02LNX00102</v>
      </c>
      <c r="M1844" s="40" t="str">
        <f>INDEX(CODE!A:B,MATCH(L1844,CODE!A:A,0),2)</f>
        <v>NOT USED</v>
      </c>
    </row>
    <row r="1845" spans="1:13">
      <c r="A1845" s="36">
        <v>201801</v>
      </c>
      <c r="B1845" s="37" t="s">
        <v>51</v>
      </c>
      <c r="C1845" s="37" t="s">
        <v>195</v>
      </c>
      <c r="D1845" s="37" t="s">
        <v>80</v>
      </c>
      <c r="E1845" s="37">
        <v>-424.03</v>
      </c>
      <c r="G1845" s="37">
        <v>0</v>
      </c>
      <c r="H1845" s="60">
        <f t="shared" si="142"/>
        <v>-424.03</v>
      </c>
      <c r="I1845" s="60">
        <f t="shared" si="143"/>
        <v>0</v>
      </c>
      <c r="J1845" s="60">
        <f t="shared" si="144"/>
        <v>0</v>
      </c>
      <c r="K1845" s="1" t="str">
        <f t="shared" si="145"/>
        <v>COM</v>
      </c>
      <c r="L1845" s="2" t="str">
        <f t="shared" si="141"/>
        <v>02LNX00103</v>
      </c>
      <c r="M1845" s="40" t="str">
        <f>INDEX(CODE!A:B,MATCH(L1845,CODE!A:A,0),2)</f>
        <v>NOT USED</v>
      </c>
    </row>
    <row r="1846" spans="1:13">
      <c r="A1846" s="36">
        <v>201801</v>
      </c>
      <c r="B1846" s="37" t="s">
        <v>51</v>
      </c>
      <c r="C1846" s="37" t="s">
        <v>195</v>
      </c>
      <c r="D1846" s="37" t="s">
        <v>81</v>
      </c>
      <c r="E1846" s="37">
        <v>142.74</v>
      </c>
      <c r="G1846" s="37">
        <v>0</v>
      </c>
      <c r="H1846" s="60">
        <f t="shared" si="142"/>
        <v>142.74</v>
      </c>
      <c r="I1846" s="60">
        <f t="shared" si="143"/>
        <v>0</v>
      </c>
      <c r="J1846" s="60">
        <f t="shared" si="144"/>
        <v>0</v>
      </c>
      <c r="K1846" s="1" t="str">
        <f t="shared" si="145"/>
        <v>COM</v>
      </c>
      <c r="L1846" s="2" t="str">
        <f t="shared" si="141"/>
        <v>02LNX00105</v>
      </c>
      <c r="M1846" s="40" t="str">
        <f>INDEX(CODE!A:B,MATCH(L1846,CODE!A:A,0),2)</f>
        <v>NOT USED</v>
      </c>
    </row>
    <row r="1847" spans="1:13">
      <c r="A1847" s="36">
        <v>201801</v>
      </c>
      <c r="B1847" s="37" t="s">
        <v>51</v>
      </c>
      <c r="C1847" s="37" t="s">
        <v>195</v>
      </c>
      <c r="D1847" s="37" t="s">
        <v>82</v>
      </c>
      <c r="E1847" s="37">
        <v>17951.150000000001</v>
      </c>
      <c r="G1847" s="37">
        <v>0</v>
      </c>
      <c r="H1847" s="60">
        <f t="shared" si="142"/>
        <v>17951.150000000001</v>
      </c>
      <c r="I1847" s="60">
        <f t="shared" si="143"/>
        <v>0</v>
      </c>
      <c r="J1847" s="60">
        <f t="shared" si="144"/>
        <v>0</v>
      </c>
      <c r="K1847" s="1" t="str">
        <f t="shared" si="145"/>
        <v>COM</v>
      </c>
      <c r="L1847" s="2" t="str">
        <f t="shared" si="141"/>
        <v>02LNX00109</v>
      </c>
      <c r="M1847" s="40" t="str">
        <f>INDEX(CODE!A:B,MATCH(L1847,CODE!A:A,0),2)</f>
        <v>NOT USED</v>
      </c>
    </row>
    <row r="1848" spans="1:13">
      <c r="A1848" s="36">
        <v>201801</v>
      </c>
      <c r="B1848" s="37" t="s">
        <v>51</v>
      </c>
      <c r="C1848" s="37" t="s">
        <v>195</v>
      </c>
      <c r="D1848" s="37" t="s">
        <v>83</v>
      </c>
      <c r="E1848" s="37">
        <v>-860.17</v>
      </c>
      <c r="G1848" s="37">
        <v>0</v>
      </c>
      <c r="H1848" s="60">
        <f t="shared" si="142"/>
        <v>-860.17</v>
      </c>
      <c r="I1848" s="60">
        <f t="shared" si="143"/>
        <v>0</v>
      </c>
      <c r="J1848" s="60">
        <f t="shared" si="144"/>
        <v>0</v>
      </c>
      <c r="K1848" s="1" t="str">
        <f t="shared" si="145"/>
        <v>COM</v>
      </c>
      <c r="L1848" s="2" t="str">
        <f t="shared" si="141"/>
        <v>02LNX00110</v>
      </c>
      <c r="M1848" s="40" t="str">
        <f>INDEX(CODE!A:B,MATCH(L1848,CODE!A:A,0),2)</f>
        <v>NOT USED</v>
      </c>
    </row>
    <row r="1849" spans="1:13">
      <c r="A1849" s="36">
        <v>201801</v>
      </c>
      <c r="B1849" s="37" t="s">
        <v>51</v>
      </c>
      <c r="C1849" s="37" t="s">
        <v>195</v>
      </c>
      <c r="D1849" s="37" t="s">
        <v>84</v>
      </c>
      <c r="E1849" s="37">
        <v>55.73</v>
      </c>
      <c r="G1849" s="37">
        <v>0</v>
      </c>
      <c r="H1849" s="60">
        <f t="shared" si="142"/>
        <v>55.73</v>
      </c>
      <c r="I1849" s="60">
        <f t="shared" si="143"/>
        <v>0</v>
      </c>
      <c r="J1849" s="60">
        <f t="shared" si="144"/>
        <v>0</v>
      </c>
      <c r="K1849" s="1" t="str">
        <f t="shared" si="145"/>
        <v>COM</v>
      </c>
      <c r="L1849" s="2" t="str">
        <f t="shared" si="141"/>
        <v>02LNX00112</v>
      </c>
      <c r="M1849" s="40" t="str">
        <f>INDEX(CODE!A:B,MATCH(L1849,CODE!A:A,0),2)</f>
        <v>NOT USED</v>
      </c>
    </row>
    <row r="1850" spans="1:13">
      <c r="A1850" s="36">
        <v>201801</v>
      </c>
      <c r="B1850" s="37" t="s">
        <v>51</v>
      </c>
      <c r="C1850" s="37" t="s">
        <v>195</v>
      </c>
      <c r="D1850" s="37" t="s">
        <v>85</v>
      </c>
      <c r="E1850" s="37">
        <v>230.95</v>
      </c>
      <c r="G1850" s="37">
        <v>0</v>
      </c>
      <c r="H1850" s="60">
        <f t="shared" si="142"/>
        <v>230.95</v>
      </c>
      <c r="I1850" s="60">
        <f t="shared" si="143"/>
        <v>0</v>
      </c>
      <c r="J1850" s="60">
        <f t="shared" si="144"/>
        <v>0</v>
      </c>
      <c r="K1850" s="1" t="str">
        <f t="shared" si="145"/>
        <v>COM</v>
      </c>
      <c r="L1850" s="2" t="str">
        <f t="shared" si="141"/>
        <v>02LNX00300</v>
      </c>
      <c r="M1850" s="40" t="str">
        <f>INDEX(CODE!A:B,MATCH(L1850,CODE!A:A,0),2)</f>
        <v>NOT USED</v>
      </c>
    </row>
    <row r="1851" spans="1:13">
      <c r="A1851" s="36">
        <v>201801</v>
      </c>
      <c r="B1851" s="37" t="s">
        <v>51</v>
      </c>
      <c r="C1851" s="37" t="s">
        <v>195</v>
      </c>
      <c r="D1851" s="37" t="s">
        <v>87</v>
      </c>
      <c r="E1851" s="37">
        <v>4835.05</v>
      </c>
      <c r="G1851" s="37">
        <v>0</v>
      </c>
      <c r="H1851" s="60">
        <f t="shared" si="142"/>
        <v>4835.05</v>
      </c>
      <c r="I1851" s="60">
        <f t="shared" si="143"/>
        <v>0</v>
      </c>
      <c r="J1851" s="60">
        <f t="shared" si="144"/>
        <v>0</v>
      </c>
      <c r="K1851" s="1" t="str">
        <f t="shared" si="145"/>
        <v>COM</v>
      </c>
      <c r="L1851" s="2" t="str">
        <f t="shared" si="141"/>
        <v>02LNX00311</v>
      </c>
      <c r="M1851" s="40" t="str">
        <f>INDEX(CODE!A:B,MATCH(L1851,CODE!A:A,0),2)</f>
        <v>NOT USED</v>
      </c>
    </row>
    <row r="1852" spans="1:13">
      <c r="A1852" s="36">
        <v>201801</v>
      </c>
      <c r="B1852" s="37" t="s">
        <v>51</v>
      </c>
      <c r="C1852" s="37" t="s">
        <v>195</v>
      </c>
      <c r="D1852" s="37" t="s">
        <v>88</v>
      </c>
      <c r="E1852" s="37">
        <v>-383.03</v>
      </c>
      <c r="G1852" s="37">
        <v>0</v>
      </c>
      <c r="H1852" s="60">
        <f t="shared" si="142"/>
        <v>-383.03</v>
      </c>
      <c r="I1852" s="60">
        <f t="shared" si="143"/>
        <v>0</v>
      </c>
      <c r="J1852" s="60">
        <f t="shared" si="144"/>
        <v>0</v>
      </c>
      <c r="K1852" s="1" t="str">
        <f t="shared" si="145"/>
        <v>COM</v>
      </c>
      <c r="L1852" s="2" t="str">
        <f t="shared" si="141"/>
        <v>02LNX00312</v>
      </c>
      <c r="M1852" s="40" t="str">
        <f>INDEX(CODE!A:B,MATCH(L1852,CODE!A:A,0),2)</f>
        <v>NOT USED</v>
      </c>
    </row>
    <row r="1853" spans="1:13">
      <c r="A1853" s="36">
        <v>201801</v>
      </c>
      <c r="B1853" s="37" t="s">
        <v>51</v>
      </c>
      <c r="C1853" s="37" t="s">
        <v>195</v>
      </c>
      <c r="D1853" s="37" t="s">
        <v>40</v>
      </c>
      <c r="E1853" s="37">
        <v>40931.79</v>
      </c>
      <c r="F1853" s="37">
        <v>86</v>
      </c>
      <c r="G1853" s="37">
        <v>454440</v>
      </c>
      <c r="H1853" s="60">
        <f t="shared" si="142"/>
        <v>40931.79</v>
      </c>
      <c r="I1853" s="60">
        <f t="shared" si="143"/>
        <v>86</v>
      </c>
      <c r="J1853" s="60">
        <f t="shared" si="144"/>
        <v>454440</v>
      </c>
      <c r="K1853" s="1" t="str">
        <f t="shared" si="145"/>
        <v>COM</v>
      </c>
      <c r="L1853" s="2" t="str">
        <f t="shared" si="141"/>
        <v>02NMT24135</v>
      </c>
      <c r="M1853" s="40" t="str">
        <f>INDEX(CODE!A:B,MATCH(L1853,CODE!A:A,0),2)</f>
        <v>Separate - Small GS</v>
      </c>
    </row>
    <row r="1854" spans="1:13">
      <c r="A1854" s="36">
        <v>201801</v>
      </c>
      <c r="B1854" s="37" t="s">
        <v>51</v>
      </c>
      <c r="C1854" s="37" t="s">
        <v>195</v>
      </c>
      <c r="D1854" s="37" t="s">
        <v>41</v>
      </c>
      <c r="E1854" s="37">
        <v>77645.490000000005</v>
      </c>
      <c r="F1854" s="37">
        <v>13</v>
      </c>
      <c r="G1854" s="37">
        <v>918900</v>
      </c>
      <c r="H1854" s="60">
        <f t="shared" si="142"/>
        <v>77645.490000000005</v>
      </c>
      <c r="I1854" s="60">
        <f t="shared" si="143"/>
        <v>13</v>
      </c>
      <c r="J1854" s="60">
        <f t="shared" si="144"/>
        <v>918900</v>
      </c>
      <c r="K1854" s="1" t="str">
        <f t="shared" si="145"/>
        <v>COM</v>
      </c>
      <c r="L1854" s="2" t="str">
        <f t="shared" si="141"/>
        <v>02NMT36135</v>
      </c>
      <c r="M1854" s="40" t="str">
        <f>INDEX(CODE!A:B,MATCH(L1854,CODE!A:A,0),2)</f>
        <v>Separate - Large GS</v>
      </c>
    </row>
    <row r="1855" spans="1:13">
      <c r="A1855" s="36">
        <v>201801</v>
      </c>
      <c r="B1855" s="37" t="s">
        <v>51</v>
      </c>
      <c r="C1855" s="37" t="s">
        <v>195</v>
      </c>
      <c r="D1855" s="37" t="s">
        <v>42</v>
      </c>
      <c r="E1855" s="37">
        <v>69589.47</v>
      </c>
      <c r="F1855" s="37">
        <v>2</v>
      </c>
      <c r="G1855" s="37">
        <v>958800</v>
      </c>
      <c r="H1855" s="60">
        <f t="shared" si="142"/>
        <v>69589.47</v>
      </c>
      <c r="I1855" s="60">
        <f t="shared" si="143"/>
        <v>2</v>
      </c>
      <c r="J1855" s="60">
        <f t="shared" si="144"/>
        <v>958800</v>
      </c>
      <c r="K1855" s="1" t="str">
        <f t="shared" si="145"/>
        <v>COM</v>
      </c>
      <c r="L1855" s="2" t="str">
        <f t="shared" si="141"/>
        <v>02NMT48135</v>
      </c>
      <c r="M1855" s="40" t="str">
        <f>INDEX(CODE!A:B,MATCH(L1855,CODE!A:A,0),2)</f>
        <v>NOT USED</v>
      </c>
    </row>
    <row r="1856" spans="1:13">
      <c r="A1856" s="36">
        <v>201801</v>
      </c>
      <c r="B1856" s="37" t="s">
        <v>51</v>
      </c>
      <c r="C1856" s="37" t="s">
        <v>195</v>
      </c>
      <c r="D1856" s="37" t="s">
        <v>56</v>
      </c>
      <c r="E1856" s="37">
        <v>18175.04</v>
      </c>
      <c r="F1856" s="37">
        <v>771</v>
      </c>
      <c r="G1856" s="37">
        <v>123086</v>
      </c>
      <c r="H1856" s="60">
        <f t="shared" si="142"/>
        <v>18175.04</v>
      </c>
      <c r="I1856" s="60">
        <f t="shared" si="143"/>
        <v>771</v>
      </c>
      <c r="J1856" s="60">
        <f t="shared" si="144"/>
        <v>123086</v>
      </c>
      <c r="K1856" s="1" t="str">
        <f t="shared" si="145"/>
        <v>COM</v>
      </c>
      <c r="L1856" s="2" t="str">
        <f t="shared" si="141"/>
        <v>02OALT015N</v>
      </c>
      <c r="M1856" s="40" t="str">
        <f>INDEX(CODE!A:B,MATCH(L1856,CODE!A:A,0),2)</f>
        <v>NOT USED</v>
      </c>
    </row>
    <row r="1857" spans="1:13">
      <c r="A1857" s="36">
        <v>201801</v>
      </c>
      <c r="B1857" s="37" t="s">
        <v>51</v>
      </c>
      <c r="C1857" s="37" t="s">
        <v>195</v>
      </c>
      <c r="D1857" s="37" t="s">
        <v>43</v>
      </c>
      <c r="E1857" s="37">
        <v>6922.2</v>
      </c>
      <c r="F1857" s="37">
        <v>465</v>
      </c>
      <c r="G1857" s="37">
        <v>42855</v>
      </c>
      <c r="H1857" s="60">
        <f t="shared" si="142"/>
        <v>6922.2</v>
      </c>
      <c r="I1857" s="60">
        <f t="shared" si="143"/>
        <v>465</v>
      </c>
      <c r="J1857" s="60">
        <f t="shared" si="144"/>
        <v>42855</v>
      </c>
      <c r="K1857" s="1" t="str">
        <f t="shared" si="145"/>
        <v>COM</v>
      </c>
      <c r="L1857" s="2" t="str">
        <f t="shared" si="141"/>
        <v>02OALTB15N</v>
      </c>
      <c r="M1857" s="40" t="str">
        <f>INDEX(CODE!A:B,MATCH(L1857,CODE!A:A,0),2)</f>
        <v>NOT USED</v>
      </c>
    </row>
    <row r="1858" spans="1:13">
      <c r="A1858" s="36">
        <v>201801</v>
      </c>
      <c r="B1858" s="37" t="s">
        <v>51</v>
      </c>
      <c r="C1858" s="37" t="s">
        <v>195</v>
      </c>
      <c r="D1858" s="37" t="s">
        <v>57</v>
      </c>
      <c r="E1858" s="37">
        <v>1978.98</v>
      </c>
      <c r="F1858" s="37">
        <v>27</v>
      </c>
      <c r="G1858" s="37">
        <v>20565</v>
      </c>
      <c r="H1858" s="60">
        <f t="shared" si="142"/>
        <v>1978.98</v>
      </c>
      <c r="I1858" s="60">
        <f t="shared" si="143"/>
        <v>27</v>
      </c>
      <c r="J1858" s="60">
        <f t="shared" si="144"/>
        <v>20565</v>
      </c>
      <c r="K1858" s="1" t="str">
        <f t="shared" si="145"/>
        <v>COM</v>
      </c>
      <c r="L1858" s="2" t="str">
        <f t="shared" ref="L1858:L1921" si="146">LEFT(D1858,10)</f>
        <v>02RCFL0054</v>
      </c>
      <c r="M1858" s="40" t="str">
        <f>INDEX(CODE!A:B,MATCH(L1858,CODE!A:A,0),2)</f>
        <v>NOT USED</v>
      </c>
    </row>
    <row r="1859" spans="1:13">
      <c r="A1859" s="36">
        <v>201801</v>
      </c>
      <c r="B1859" s="37" t="s">
        <v>51</v>
      </c>
      <c r="C1859" s="37" t="s">
        <v>195</v>
      </c>
      <c r="D1859" s="37" t="s">
        <v>89</v>
      </c>
      <c r="E1859" s="37">
        <v>281276.86</v>
      </c>
      <c r="F1859" s="37">
        <v>0</v>
      </c>
      <c r="G1859" s="37">
        <v>0</v>
      </c>
      <c r="H1859" s="60">
        <f t="shared" ref="H1859:H1922" si="147">IF($C1859="R",E1859,0)</f>
        <v>281276.86</v>
      </c>
      <c r="I1859" s="60">
        <f t="shared" ref="I1859:I1922" si="148">IF($C1859="R",F1859,0)</f>
        <v>0</v>
      </c>
      <c r="J1859" s="60">
        <f t="shared" ref="J1859:J1922" si="149">IF($C1859="R",G1859,0)</f>
        <v>0</v>
      </c>
      <c r="K1859" s="1" t="str">
        <f t="shared" ref="K1859:K1922" si="150">IF(LEFT(B1859,3)="IRR","IRG",LEFT(B1859,3))</f>
        <v>COM</v>
      </c>
      <c r="L1859" s="2" t="str">
        <f t="shared" si="146"/>
        <v>301270-DSM</v>
      </c>
      <c r="M1859" s="40" t="str">
        <f>INDEX(CODE!A:B,MATCH(L1859,CODE!A:A,0),2)</f>
        <v>NOT USED</v>
      </c>
    </row>
    <row r="1860" spans="1:13">
      <c r="A1860" s="36">
        <v>201801</v>
      </c>
      <c r="B1860" s="37" t="s">
        <v>51</v>
      </c>
      <c r="C1860" s="37" t="s">
        <v>195</v>
      </c>
      <c r="D1860" s="37" t="s">
        <v>44</v>
      </c>
      <c r="E1860" s="37">
        <v>1317.59</v>
      </c>
      <c r="F1860" s="37">
        <v>1</v>
      </c>
      <c r="G1860" s="37">
        <v>0</v>
      </c>
      <c r="H1860" s="60">
        <f t="shared" si="147"/>
        <v>1317.59</v>
      </c>
      <c r="I1860" s="60">
        <f t="shared" si="148"/>
        <v>1</v>
      </c>
      <c r="J1860" s="60">
        <f t="shared" si="149"/>
        <v>0</v>
      </c>
      <c r="K1860" s="1" t="str">
        <f t="shared" si="150"/>
        <v>COM</v>
      </c>
      <c r="L1860" s="2" t="str">
        <f t="shared" si="146"/>
        <v>301280-BLU</v>
      </c>
      <c r="M1860" s="40" t="str">
        <f>INDEX(CODE!A:B,MATCH(L1860,CODE!A:A,0),2)</f>
        <v>NOT USED</v>
      </c>
    </row>
    <row r="1861" spans="1:13">
      <c r="A1861" s="36">
        <v>201801</v>
      </c>
      <c r="B1861" s="37" t="s">
        <v>51</v>
      </c>
      <c r="C1861" s="37" t="s">
        <v>195</v>
      </c>
      <c r="D1861" s="37" t="s">
        <v>103</v>
      </c>
      <c r="E1861" s="37">
        <v>0</v>
      </c>
      <c r="F1861" s="37">
        <v>0</v>
      </c>
      <c r="G1861" s="37">
        <v>0</v>
      </c>
      <c r="H1861" s="60">
        <f t="shared" si="147"/>
        <v>0</v>
      </c>
      <c r="I1861" s="60">
        <f t="shared" si="148"/>
        <v>0</v>
      </c>
      <c r="J1861" s="60">
        <f t="shared" si="149"/>
        <v>0</v>
      </c>
      <c r="K1861" s="1" t="str">
        <f t="shared" si="150"/>
        <v>COM</v>
      </c>
      <c r="L1861" s="2" t="str">
        <f t="shared" si="146"/>
        <v>ALT REVENU</v>
      </c>
      <c r="M1861" s="40" t="str">
        <f>INDEX(CODE!A:B,MATCH(L1861,CODE!A:A,0),2)</f>
        <v>NOT USED</v>
      </c>
    </row>
    <row r="1862" spans="1:13">
      <c r="A1862" s="36">
        <v>201801</v>
      </c>
      <c r="B1862" s="37" t="s">
        <v>51</v>
      </c>
      <c r="C1862" s="37" t="s">
        <v>195</v>
      </c>
      <c r="D1862" s="37" t="s">
        <v>90</v>
      </c>
      <c r="F1862" s="37">
        <v>0</v>
      </c>
      <c r="H1862" s="60">
        <f t="shared" si="147"/>
        <v>0</v>
      </c>
      <c r="I1862" s="60">
        <f t="shared" si="148"/>
        <v>0</v>
      </c>
      <c r="J1862" s="60">
        <f t="shared" si="149"/>
        <v>0</v>
      </c>
      <c r="K1862" s="1" t="str">
        <f t="shared" si="150"/>
        <v>COM</v>
      </c>
      <c r="L1862" s="2" t="str">
        <f t="shared" si="146"/>
        <v>CUSTOMER C</v>
      </c>
      <c r="M1862" s="40" t="str">
        <f>INDEX(CODE!A:B,MATCH(L1862,CODE!A:A,0),2)</f>
        <v>NOT USED</v>
      </c>
    </row>
    <row r="1863" spans="1:13">
      <c r="A1863" s="36">
        <v>201801</v>
      </c>
      <c r="B1863" s="37" t="s">
        <v>51</v>
      </c>
      <c r="C1863" s="37" t="s">
        <v>195</v>
      </c>
      <c r="D1863" s="37" t="s">
        <v>91</v>
      </c>
      <c r="E1863" s="37">
        <v>-524894</v>
      </c>
      <c r="F1863" s="37">
        <v>0</v>
      </c>
      <c r="G1863" s="37">
        <v>0</v>
      </c>
      <c r="H1863" s="60">
        <f t="shared" si="147"/>
        <v>-524894</v>
      </c>
      <c r="I1863" s="60">
        <f t="shared" si="148"/>
        <v>0</v>
      </c>
      <c r="J1863" s="60">
        <f t="shared" si="149"/>
        <v>0</v>
      </c>
      <c r="K1863" s="1" t="str">
        <f t="shared" si="150"/>
        <v>COM</v>
      </c>
      <c r="L1863" s="2" t="str">
        <f t="shared" si="146"/>
        <v>INCOME TAX</v>
      </c>
      <c r="M1863" s="40" t="str">
        <f>INDEX(CODE!A:B,MATCH(L1863,CODE!A:A,0),2)</f>
        <v>NOT USED</v>
      </c>
    </row>
    <row r="1864" spans="1:13">
      <c r="A1864" s="36">
        <v>201801</v>
      </c>
      <c r="B1864" s="37" t="s">
        <v>51</v>
      </c>
      <c r="C1864" s="37" t="s">
        <v>195</v>
      </c>
      <c r="D1864" s="37" t="s">
        <v>92</v>
      </c>
      <c r="E1864" s="37">
        <v>-891739.35</v>
      </c>
      <c r="F1864" s="37">
        <v>0</v>
      </c>
      <c r="G1864" s="37">
        <v>0</v>
      </c>
      <c r="H1864" s="60">
        <f t="shared" si="147"/>
        <v>-891739.35</v>
      </c>
      <c r="I1864" s="60">
        <f t="shared" si="148"/>
        <v>0</v>
      </c>
      <c r="J1864" s="60">
        <f t="shared" si="149"/>
        <v>0</v>
      </c>
      <c r="K1864" s="1" t="str">
        <f t="shared" si="150"/>
        <v>COM</v>
      </c>
      <c r="L1864" s="2" t="str">
        <f t="shared" si="146"/>
        <v>REVENUE_AC</v>
      </c>
      <c r="M1864" s="40" t="str">
        <f>INDEX(CODE!A:B,MATCH(L1864,CODE!A:A,0),2)</f>
        <v>NOT USED</v>
      </c>
    </row>
    <row r="1865" spans="1:13">
      <c r="A1865" s="36">
        <v>201801</v>
      </c>
      <c r="B1865" s="37" t="s">
        <v>51</v>
      </c>
      <c r="C1865" s="37" t="s">
        <v>195</v>
      </c>
      <c r="D1865" s="37" t="s">
        <v>104</v>
      </c>
      <c r="E1865" s="37">
        <v>5502.1</v>
      </c>
      <c r="F1865" s="37">
        <v>0</v>
      </c>
      <c r="G1865" s="37">
        <v>0</v>
      </c>
      <c r="H1865" s="60">
        <f t="shared" si="147"/>
        <v>5502.1</v>
      </c>
      <c r="I1865" s="60">
        <f t="shared" si="148"/>
        <v>0</v>
      </c>
      <c r="J1865" s="60">
        <f t="shared" si="149"/>
        <v>0</v>
      </c>
      <c r="K1865" s="1" t="str">
        <f t="shared" si="150"/>
        <v>COM</v>
      </c>
      <c r="L1865" s="2" t="str">
        <f t="shared" si="146"/>
        <v>REVENUE AD</v>
      </c>
      <c r="M1865" s="40" t="str">
        <f>INDEX(CODE!A:B,MATCH(L1865,CODE!A:A,0),2)</f>
        <v>NOT USED</v>
      </c>
    </row>
    <row r="1866" spans="1:13">
      <c r="A1866" s="36">
        <v>201801</v>
      </c>
      <c r="B1866" s="37" t="s">
        <v>51</v>
      </c>
      <c r="C1866" s="37" t="s">
        <v>196</v>
      </c>
      <c r="D1866" s="37" t="s">
        <v>197</v>
      </c>
      <c r="E1866" s="37">
        <v>-117000</v>
      </c>
      <c r="F1866" s="37">
        <v>0</v>
      </c>
      <c r="G1866" s="37">
        <v>-1408000</v>
      </c>
      <c r="H1866" s="60">
        <f t="shared" si="147"/>
        <v>0</v>
      </c>
      <c r="I1866" s="60">
        <f t="shared" si="148"/>
        <v>0</v>
      </c>
      <c r="J1866" s="60">
        <f t="shared" si="149"/>
        <v>0</v>
      </c>
      <c r="K1866" s="1" t="str">
        <f t="shared" si="150"/>
        <v>COM</v>
      </c>
      <c r="L1866" s="2" t="str">
        <f t="shared" si="146"/>
        <v>UNBILLED R</v>
      </c>
      <c r="M1866" s="40" t="str">
        <f>INDEX(CODE!A:B,MATCH(L1866,CODE!A:A,0),2)</f>
        <v>NOT USED</v>
      </c>
    </row>
    <row r="1867" spans="1:13">
      <c r="A1867" s="36">
        <v>201801</v>
      </c>
      <c r="B1867" s="37" t="s">
        <v>58</v>
      </c>
      <c r="C1867" s="37" t="s">
        <v>186</v>
      </c>
      <c r="D1867" s="37" t="s">
        <v>187</v>
      </c>
      <c r="E1867" s="37">
        <v>-542.20000000000005</v>
      </c>
      <c r="F1867" s="37">
        <v>43</v>
      </c>
      <c r="G1867" s="37">
        <v>66510</v>
      </c>
      <c r="H1867" s="60">
        <f t="shared" si="147"/>
        <v>0</v>
      </c>
      <c r="I1867" s="60">
        <f t="shared" si="148"/>
        <v>0</v>
      </c>
      <c r="J1867" s="60">
        <f t="shared" si="149"/>
        <v>0</v>
      </c>
      <c r="K1867" s="1" t="str">
        <f t="shared" si="150"/>
        <v>IND</v>
      </c>
      <c r="L1867" s="2" t="str">
        <f t="shared" si="146"/>
        <v>02GNSB0024</v>
      </c>
      <c r="M1867" s="40" t="str">
        <f>INDEX(CODE!A:B,MATCH(L1867,CODE!A:A,0),2)</f>
        <v>Separate - Small GS</v>
      </c>
    </row>
    <row r="1868" spans="1:13">
      <c r="A1868" s="36">
        <v>201801</v>
      </c>
      <c r="B1868" s="37" t="s">
        <v>58</v>
      </c>
      <c r="C1868" s="37" t="s">
        <v>186</v>
      </c>
      <c r="D1868" s="37" t="s">
        <v>189</v>
      </c>
      <c r="E1868" s="37">
        <v>-0.52</v>
      </c>
      <c r="F1868" s="37">
        <v>1</v>
      </c>
      <c r="G1868" s="37">
        <v>64</v>
      </c>
      <c r="H1868" s="60">
        <f t="shared" si="147"/>
        <v>0</v>
      </c>
      <c r="I1868" s="60">
        <f t="shared" si="148"/>
        <v>0</v>
      </c>
      <c r="J1868" s="60">
        <f t="shared" si="149"/>
        <v>0</v>
      </c>
      <c r="K1868" s="1" t="str">
        <f t="shared" si="150"/>
        <v>IND</v>
      </c>
      <c r="L1868" s="2" t="str">
        <f t="shared" si="146"/>
        <v>02GNSB24FP</v>
      </c>
      <c r="M1868" s="40" t="str">
        <f>INDEX(CODE!A:B,MATCH(L1868,CODE!A:A,0),2)</f>
        <v>Separate - Small GS</v>
      </c>
    </row>
    <row r="1869" spans="1:13">
      <c r="A1869" s="36">
        <v>201801</v>
      </c>
      <c r="B1869" s="37" t="s">
        <v>58</v>
      </c>
      <c r="C1869" s="37" t="s">
        <v>186</v>
      </c>
      <c r="D1869" s="37" t="s">
        <v>190</v>
      </c>
      <c r="E1869" s="37">
        <v>-601.15</v>
      </c>
      <c r="F1869" s="37">
        <v>9</v>
      </c>
      <c r="G1869" s="37">
        <v>73760</v>
      </c>
      <c r="H1869" s="60">
        <f t="shared" si="147"/>
        <v>0</v>
      </c>
      <c r="I1869" s="60">
        <f t="shared" si="148"/>
        <v>0</v>
      </c>
      <c r="J1869" s="60">
        <f t="shared" si="149"/>
        <v>0</v>
      </c>
      <c r="K1869" s="1" t="str">
        <f t="shared" si="150"/>
        <v>IND</v>
      </c>
      <c r="L1869" s="2" t="str">
        <f t="shared" si="146"/>
        <v>02LGSB0036</v>
      </c>
      <c r="M1869" s="40" t="str">
        <f>INDEX(CODE!A:B,MATCH(L1869,CODE!A:A,0),2)</f>
        <v>Separate - Large GS</v>
      </c>
    </row>
    <row r="1870" spans="1:13">
      <c r="A1870" s="36">
        <v>201801</v>
      </c>
      <c r="B1870" s="37" t="s">
        <v>58</v>
      </c>
      <c r="C1870" s="37" t="s">
        <v>186</v>
      </c>
      <c r="D1870" s="37" t="s">
        <v>192</v>
      </c>
      <c r="E1870" s="37">
        <v>-18.149999999999999</v>
      </c>
      <c r="G1870" s="37">
        <v>2228</v>
      </c>
      <c r="H1870" s="60">
        <f t="shared" si="147"/>
        <v>0</v>
      </c>
      <c r="I1870" s="60">
        <f t="shared" si="148"/>
        <v>0</v>
      </c>
      <c r="J1870" s="60">
        <f t="shared" si="149"/>
        <v>0</v>
      </c>
      <c r="K1870" s="1" t="str">
        <f t="shared" si="150"/>
        <v>IND</v>
      </c>
      <c r="L1870" s="2" t="str">
        <f t="shared" si="146"/>
        <v>02OALTB15N</v>
      </c>
      <c r="M1870" s="40" t="str">
        <f>INDEX(CODE!A:B,MATCH(L1870,CODE!A:A,0),2)</f>
        <v>NOT USED</v>
      </c>
    </row>
    <row r="1871" spans="1:13">
      <c r="A1871" s="36">
        <v>201801</v>
      </c>
      <c r="B1871" s="37" t="s">
        <v>58</v>
      </c>
      <c r="C1871" s="37" t="s">
        <v>186</v>
      </c>
      <c r="D1871" s="37" t="s">
        <v>193</v>
      </c>
      <c r="E1871" s="37">
        <v>1.07</v>
      </c>
      <c r="F1871" s="37">
        <v>0</v>
      </c>
      <c r="G1871" s="37">
        <v>0</v>
      </c>
      <c r="H1871" s="60">
        <f t="shared" si="147"/>
        <v>0</v>
      </c>
      <c r="I1871" s="60">
        <f t="shared" si="148"/>
        <v>0</v>
      </c>
      <c r="J1871" s="60">
        <f t="shared" si="149"/>
        <v>0</v>
      </c>
      <c r="K1871" s="1" t="str">
        <f t="shared" si="150"/>
        <v>IND</v>
      </c>
      <c r="L1871" s="2" t="str">
        <f t="shared" si="146"/>
        <v>BPA BALANC</v>
      </c>
      <c r="M1871" s="40" t="str">
        <f>INDEX(CODE!A:B,MATCH(L1871,CODE!A:A,0),2)</f>
        <v>NOT USED</v>
      </c>
    </row>
    <row r="1872" spans="1:13">
      <c r="A1872" s="36">
        <v>201801</v>
      </c>
      <c r="B1872" s="37" t="s">
        <v>58</v>
      </c>
      <c r="C1872" s="37" t="s">
        <v>186</v>
      </c>
      <c r="D1872" s="37" t="s">
        <v>194</v>
      </c>
      <c r="F1872" s="37">
        <v>0</v>
      </c>
      <c r="H1872" s="60">
        <f t="shared" si="147"/>
        <v>0</v>
      </c>
      <c r="I1872" s="60">
        <f t="shared" si="148"/>
        <v>0</v>
      </c>
      <c r="J1872" s="60">
        <f t="shared" si="149"/>
        <v>0</v>
      </c>
      <c r="K1872" s="1" t="str">
        <f t="shared" si="150"/>
        <v>IND</v>
      </c>
      <c r="L1872" s="2" t="str">
        <f t="shared" si="146"/>
        <v>CUSTOMER C</v>
      </c>
      <c r="M1872" s="40" t="str">
        <f>INDEX(CODE!A:B,MATCH(L1872,CODE!A:A,0),2)</f>
        <v>NOT USED</v>
      </c>
    </row>
    <row r="1873" spans="1:13">
      <c r="A1873" s="36">
        <v>201801</v>
      </c>
      <c r="B1873" s="37" t="s">
        <v>58</v>
      </c>
      <c r="C1873" s="37" t="s">
        <v>195</v>
      </c>
      <c r="D1873" s="37" t="s">
        <v>36</v>
      </c>
      <c r="E1873" s="37">
        <v>7555.83</v>
      </c>
      <c r="F1873" s="37">
        <v>43</v>
      </c>
      <c r="G1873" s="37">
        <v>66510</v>
      </c>
      <c r="H1873" s="60">
        <f t="shared" si="147"/>
        <v>7555.83</v>
      </c>
      <c r="I1873" s="60">
        <f t="shared" si="148"/>
        <v>43</v>
      </c>
      <c r="J1873" s="60">
        <f t="shared" si="149"/>
        <v>66510</v>
      </c>
      <c r="K1873" s="1" t="str">
        <f t="shared" si="150"/>
        <v>IND</v>
      </c>
      <c r="L1873" s="2" t="str">
        <f t="shared" si="146"/>
        <v>02GNSB0024</v>
      </c>
      <c r="M1873" s="40" t="str">
        <f>INDEX(CODE!A:B,MATCH(L1873,CODE!A:A,0),2)</f>
        <v>Separate - Small GS</v>
      </c>
    </row>
    <row r="1874" spans="1:13">
      <c r="A1874" s="36">
        <v>201801</v>
      </c>
      <c r="B1874" s="37" t="s">
        <v>58</v>
      </c>
      <c r="C1874" s="37" t="s">
        <v>195</v>
      </c>
      <c r="D1874" s="37" t="s">
        <v>38</v>
      </c>
      <c r="E1874" s="37">
        <v>7.78</v>
      </c>
      <c r="F1874" s="37">
        <v>1</v>
      </c>
      <c r="G1874" s="37">
        <v>64</v>
      </c>
      <c r="H1874" s="60">
        <f t="shared" si="147"/>
        <v>7.78</v>
      </c>
      <c r="I1874" s="60">
        <f t="shared" si="148"/>
        <v>1</v>
      </c>
      <c r="J1874" s="60">
        <f t="shared" si="149"/>
        <v>64</v>
      </c>
      <c r="K1874" s="1" t="str">
        <f t="shared" si="150"/>
        <v>IND</v>
      </c>
      <c r="L1874" s="2" t="str">
        <f t="shared" si="146"/>
        <v>02GNSB24FP</v>
      </c>
      <c r="M1874" s="40" t="str">
        <f>INDEX(CODE!A:B,MATCH(L1874,CODE!A:A,0),2)</f>
        <v>Separate - Small GS</v>
      </c>
    </row>
    <row r="1875" spans="1:13">
      <c r="A1875" s="36">
        <v>201801</v>
      </c>
      <c r="B1875" s="37" t="s">
        <v>58</v>
      </c>
      <c r="C1875" s="37" t="s">
        <v>195</v>
      </c>
      <c r="D1875" s="37" t="s">
        <v>52</v>
      </c>
      <c r="E1875" s="37">
        <v>132425.68</v>
      </c>
      <c r="F1875" s="37">
        <v>327</v>
      </c>
      <c r="G1875" s="37">
        <v>1379437</v>
      </c>
      <c r="H1875" s="60">
        <f t="shared" si="147"/>
        <v>132425.68</v>
      </c>
      <c r="I1875" s="60">
        <f t="shared" si="148"/>
        <v>327</v>
      </c>
      <c r="J1875" s="60">
        <f t="shared" si="149"/>
        <v>1379437</v>
      </c>
      <c r="K1875" s="1" t="str">
        <f t="shared" si="150"/>
        <v>IND</v>
      </c>
      <c r="L1875" s="2" t="str">
        <f t="shared" si="146"/>
        <v>02GNSV0024</v>
      </c>
      <c r="M1875" s="40" t="str">
        <f>INDEX(CODE!A:B,MATCH(L1875,CODE!A:A,0),2)</f>
        <v>Separate - Small GS</v>
      </c>
    </row>
    <row r="1876" spans="1:13">
      <c r="A1876" s="36">
        <v>201801</v>
      </c>
      <c r="B1876" s="37" t="s">
        <v>58</v>
      </c>
      <c r="C1876" s="37" t="s">
        <v>195</v>
      </c>
      <c r="D1876" s="37" t="s">
        <v>53</v>
      </c>
      <c r="E1876" s="37">
        <v>741.85</v>
      </c>
      <c r="F1876" s="37">
        <v>4</v>
      </c>
      <c r="G1876" s="37">
        <v>2776</v>
      </c>
      <c r="H1876" s="60">
        <f t="shared" si="147"/>
        <v>741.85</v>
      </c>
      <c r="I1876" s="60">
        <f t="shared" si="148"/>
        <v>4</v>
      </c>
      <c r="J1876" s="60">
        <f t="shared" si="149"/>
        <v>2776</v>
      </c>
      <c r="K1876" s="1" t="str">
        <f t="shared" si="150"/>
        <v>IND</v>
      </c>
      <c r="L1876" s="2" t="str">
        <f t="shared" si="146"/>
        <v>02GNSV024F</v>
      </c>
      <c r="M1876" s="40" t="str">
        <f>INDEX(CODE!A:B,MATCH(L1876,CODE!A:A,0),2)</f>
        <v>Separate - Small GS</v>
      </c>
    </row>
    <row r="1877" spans="1:13">
      <c r="A1877" s="36">
        <v>201801</v>
      </c>
      <c r="B1877" s="37" t="s">
        <v>58</v>
      </c>
      <c r="C1877" s="37" t="s">
        <v>195</v>
      </c>
      <c r="D1877" s="37" t="s">
        <v>39</v>
      </c>
      <c r="E1877" s="37">
        <v>11594.84</v>
      </c>
      <c r="F1877" s="37">
        <v>9</v>
      </c>
      <c r="G1877" s="37">
        <v>73760</v>
      </c>
      <c r="H1877" s="60">
        <f t="shared" si="147"/>
        <v>11594.84</v>
      </c>
      <c r="I1877" s="60">
        <f t="shared" si="148"/>
        <v>9</v>
      </c>
      <c r="J1877" s="60">
        <f t="shared" si="149"/>
        <v>73760</v>
      </c>
      <c r="K1877" s="1" t="str">
        <f t="shared" si="150"/>
        <v>IND</v>
      </c>
      <c r="L1877" s="2" t="str">
        <f t="shared" si="146"/>
        <v>02LGSB0036</v>
      </c>
      <c r="M1877" s="40" t="str">
        <f>INDEX(CODE!A:B,MATCH(L1877,CODE!A:A,0),2)</f>
        <v>Separate - Large GS</v>
      </c>
    </row>
    <row r="1878" spans="1:13">
      <c r="A1878" s="36">
        <v>201801</v>
      </c>
      <c r="B1878" s="37" t="s">
        <v>58</v>
      </c>
      <c r="C1878" s="37" t="s">
        <v>195</v>
      </c>
      <c r="D1878" s="37" t="s">
        <v>54</v>
      </c>
      <c r="E1878" s="37">
        <v>598086.80000000005</v>
      </c>
      <c r="F1878" s="37">
        <v>98</v>
      </c>
      <c r="G1878" s="37">
        <v>6803900</v>
      </c>
      <c r="H1878" s="60">
        <f t="shared" si="147"/>
        <v>598086.80000000005</v>
      </c>
      <c r="I1878" s="60">
        <f t="shared" si="148"/>
        <v>98</v>
      </c>
      <c r="J1878" s="60">
        <f t="shared" si="149"/>
        <v>6803900</v>
      </c>
      <c r="K1878" s="1" t="str">
        <f t="shared" si="150"/>
        <v>IND</v>
      </c>
      <c r="L1878" s="2" t="str">
        <f t="shared" si="146"/>
        <v>02LGSV0036</v>
      </c>
      <c r="M1878" s="40" t="str">
        <f>INDEX(CODE!A:B,MATCH(L1878,CODE!A:A,0),2)</f>
        <v>Separate - Large GS</v>
      </c>
    </row>
    <row r="1879" spans="1:13">
      <c r="A1879" s="36">
        <v>201801</v>
      </c>
      <c r="B1879" s="37" t="s">
        <v>58</v>
      </c>
      <c r="C1879" s="37" t="s">
        <v>195</v>
      </c>
      <c r="D1879" s="37" t="s">
        <v>55</v>
      </c>
      <c r="E1879" s="37">
        <v>3501103.36</v>
      </c>
      <c r="F1879" s="37">
        <v>32</v>
      </c>
      <c r="G1879" s="37">
        <v>52747700</v>
      </c>
      <c r="H1879" s="60">
        <f t="shared" si="147"/>
        <v>3501103.36</v>
      </c>
      <c r="I1879" s="60">
        <f t="shared" si="148"/>
        <v>32</v>
      </c>
      <c r="J1879" s="60">
        <f t="shared" si="149"/>
        <v>52747700</v>
      </c>
      <c r="K1879" s="1" t="str">
        <f t="shared" si="150"/>
        <v>IND</v>
      </c>
      <c r="L1879" s="2" t="str">
        <f t="shared" si="146"/>
        <v>02LGSV048T</v>
      </c>
      <c r="M1879" s="40" t="str">
        <f>INDEX(CODE!A:B,MATCH(L1879,CODE!A:A,0),2)</f>
        <v>NOT USED</v>
      </c>
    </row>
    <row r="1880" spans="1:13">
      <c r="A1880" s="36">
        <v>201801</v>
      </c>
      <c r="B1880" s="37" t="s">
        <v>58</v>
      </c>
      <c r="C1880" s="37" t="s">
        <v>195</v>
      </c>
      <c r="D1880" s="37" t="s">
        <v>56</v>
      </c>
      <c r="E1880" s="37">
        <v>1095.05</v>
      </c>
      <c r="F1880" s="37">
        <v>37</v>
      </c>
      <c r="G1880" s="37">
        <v>7955</v>
      </c>
      <c r="H1880" s="60">
        <f t="shared" si="147"/>
        <v>1095.05</v>
      </c>
      <c r="I1880" s="60">
        <f t="shared" si="148"/>
        <v>37</v>
      </c>
      <c r="J1880" s="60">
        <f t="shared" si="149"/>
        <v>7955</v>
      </c>
      <c r="K1880" s="1" t="str">
        <f t="shared" si="150"/>
        <v>IND</v>
      </c>
      <c r="L1880" s="2" t="str">
        <f t="shared" si="146"/>
        <v>02OALT015N</v>
      </c>
      <c r="M1880" s="40" t="str">
        <f>INDEX(CODE!A:B,MATCH(L1880,CODE!A:A,0),2)</f>
        <v>NOT USED</v>
      </c>
    </row>
    <row r="1881" spans="1:13">
      <c r="A1881" s="36">
        <v>201801</v>
      </c>
      <c r="B1881" s="37" t="s">
        <v>58</v>
      </c>
      <c r="C1881" s="37" t="s">
        <v>195</v>
      </c>
      <c r="D1881" s="37" t="s">
        <v>43</v>
      </c>
      <c r="E1881" s="37">
        <v>350.28</v>
      </c>
      <c r="F1881" s="37">
        <v>14</v>
      </c>
      <c r="G1881" s="37">
        <v>2228</v>
      </c>
      <c r="H1881" s="60">
        <f t="shared" si="147"/>
        <v>350.28</v>
      </c>
      <c r="I1881" s="60">
        <f t="shared" si="148"/>
        <v>14</v>
      </c>
      <c r="J1881" s="60">
        <f t="shared" si="149"/>
        <v>2228</v>
      </c>
      <c r="K1881" s="1" t="str">
        <f t="shared" si="150"/>
        <v>IND</v>
      </c>
      <c r="L1881" s="2" t="str">
        <f t="shared" si="146"/>
        <v>02OALTB15N</v>
      </c>
      <c r="M1881" s="40" t="str">
        <f>INDEX(CODE!A:B,MATCH(L1881,CODE!A:A,0),2)</f>
        <v>NOT USED</v>
      </c>
    </row>
    <row r="1882" spans="1:13">
      <c r="A1882" s="36">
        <v>201801</v>
      </c>
      <c r="B1882" s="37" t="s">
        <v>58</v>
      </c>
      <c r="C1882" s="37" t="s">
        <v>195</v>
      </c>
      <c r="D1882" s="37" t="s">
        <v>59</v>
      </c>
      <c r="E1882" s="37">
        <v>43723.87</v>
      </c>
      <c r="F1882" s="37">
        <v>1</v>
      </c>
      <c r="G1882" s="37">
        <v>451000</v>
      </c>
      <c r="H1882" s="60">
        <f t="shared" si="147"/>
        <v>43723.87</v>
      </c>
      <c r="I1882" s="60">
        <f t="shared" si="148"/>
        <v>1</v>
      </c>
      <c r="J1882" s="60">
        <f t="shared" si="149"/>
        <v>451000</v>
      </c>
      <c r="K1882" s="1" t="str">
        <f t="shared" si="150"/>
        <v>IND</v>
      </c>
      <c r="L1882" s="2" t="str">
        <f t="shared" si="146"/>
        <v>02PRSV47TM</v>
      </c>
      <c r="M1882" s="40" t="str">
        <f>INDEX(CODE!A:B,MATCH(L1882,CODE!A:A,0),2)</f>
        <v>NOT USED</v>
      </c>
    </row>
    <row r="1883" spans="1:13">
      <c r="A1883" s="36">
        <v>201801</v>
      </c>
      <c r="B1883" s="37" t="s">
        <v>58</v>
      </c>
      <c r="C1883" s="37" t="s">
        <v>195</v>
      </c>
      <c r="D1883" s="37" t="s">
        <v>94</v>
      </c>
      <c r="E1883" s="37">
        <v>73746.899999999994</v>
      </c>
      <c r="F1883" s="37">
        <v>0</v>
      </c>
      <c r="G1883" s="37">
        <v>0</v>
      </c>
      <c r="H1883" s="60">
        <f t="shared" si="147"/>
        <v>73746.899999999994</v>
      </c>
      <c r="I1883" s="60">
        <f t="shared" si="148"/>
        <v>0</v>
      </c>
      <c r="J1883" s="60">
        <f t="shared" si="149"/>
        <v>0</v>
      </c>
      <c r="K1883" s="1" t="str">
        <f t="shared" si="150"/>
        <v>IND</v>
      </c>
      <c r="L1883" s="2" t="str">
        <f t="shared" si="146"/>
        <v>301370-DSM</v>
      </c>
      <c r="M1883" s="40" t="str">
        <f>INDEX(CODE!A:B,MATCH(L1883,CODE!A:A,0),2)</f>
        <v>NOT USED</v>
      </c>
    </row>
    <row r="1884" spans="1:13">
      <c r="A1884" s="36">
        <v>201801</v>
      </c>
      <c r="B1884" s="37" t="s">
        <v>58</v>
      </c>
      <c r="C1884" s="37" t="s">
        <v>195</v>
      </c>
      <c r="D1884" s="37" t="s">
        <v>76</v>
      </c>
      <c r="E1884" s="37">
        <v>2.2799999999999998</v>
      </c>
      <c r="F1884" s="37">
        <v>2</v>
      </c>
      <c r="G1884" s="37">
        <v>0</v>
      </c>
      <c r="H1884" s="60">
        <f t="shared" si="147"/>
        <v>2.2799999999999998</v>
      </c>
      <c r="I1884" s="60">
        <f t="shared" si="148"/>
        <v>2</v>
      </c>
      <c r="J1884" s="60">
        <f t="shared" si="149"/>
        <v>0</v>
      </c>
      <c r="K1884" s="1" t="str">
        <f t="shared" si="150"/>
        <v>IND</v>
      </c>
      <c r="L1884" s="2" t="str">
        <f t="shared" si="146"/>
        <v>301380-BLU</v>
      </c>
      <c r="M1884" s="40" t="str">
        <f>INDEX(CODE!A:B,MATCH(L1884,CODE!A:A,0),2)</f>
        <v>NOT USED</v>
      </c>
    </row>
    <row r="1885" spans="1:13">
      <c r="A1885" s="36">
        <v>201801</v>
      </c>
      <c r="B1885" s="37" t="s">
        <v>58</v>
      </c>
      <c r="C1885" s="37" t="s">
        <v>195</v>
      </c>
      <c r="D1885" s="37" t="s">
        <v>103</v>
      </c>
      <c r="E1885" s="37">
        <v>0</v>
      </c>
      <c r="F1885" s="37">
        <v>0</v>
      </c>
      <c r="G1885" s="37">
        <v>0</v>
      </c>
      <c r="H1885" s="60">
        <f t="shared" si="147"/>
        <v>0</v>
      </c>
      <c r="I1885" s="60">
        <f t="shared" si="148"/>
        <v>0</v>
      </c>
      <c r="J1885" s="60">
        <f t="shared" si="149"/>
        <v>0</v>
      </c>
      <c r="K1885" s="1" t="str">
        <f t="shared" si="150"/>
        <v>IND</v>
      </c>
      <c r="L1885" s="2" t="str">
        <f t="shared" si="146"/>
        <v>ALT REVENU</v>
      </c>
      <c r="M1885" s="40" t="str">
        <f>INDEX(CODE!A:B,MATCH(L1885,CODE!A:A,0),2)</f>
        <v>NOT USED</v>
      </c>
    </row>
    <row r="1886" spans="1:13">
      <c r="A1886" s="36">
        <v>201801</v>
      </c>
      <c r="B1886" s="37" t="s">
        <v>58</v>
      </c>
      <c r="C1886" s="37" t="s">
        <v>195</v>
      </c>
      <c r="D1886" s="37" t="s">
        <v>90</v>
      </c>
      <c r="F1886" s="37">
        <v>0</v>
      </c>
      <c r="H1886" s="60">
        <f t="shared" si="147"/>
        <v>0</v>
      </c>
      <c r="I1886" s="60">
        <f t="shared" si="148"/>
        <v>0</v>
      </c>
      <c r="J1886" s="60">
        <f t="shared" si="149"/>
        <v>0</v>
      </c>
      <c r="K1886" s="1" t="str">
        <f t="shared" si="150"/>
        <v>IND</v>
      </c>
      <c r="L1886" s="2" t="str">
        <f t="shared" si="146"/>
        <v>CUSTOMER C</v>
      </c>
      <c r="M1886" s="40" t="str">
        <f>INDEX(CODE!A:B,MATCH(L1886,CODE!A:A,0),2)</f>
        <v>NOT USED</v>
      </c>
    </row>
    <row r="1887" spans="1:13">
      <c r="A1887" s="36">
        <v>201801</v>
      </c>
      <c r="B1887" s="37" t="s">
        <v>58</v>
      </c>
      <c r="C1887" s="37" t="s">
        <v>195</v>
      </c>
      <c r="D1887" s="37" t="s">
        <v>91</v>
      </c>
      <c r="E1887" s="37">
        <v>-275017.55</v>
      </c>
      <c r="F1887" s="37">
        <v>0</v>
      </c>
      <c r="G1887" s="37">
        <v>0</v>
      </c>
      <c r="H1887" s="60">
        <f t="shared" si="147"/>
        <v>-275017.55</v>
      </c>
      <c r="I1887" s="60">
        <f t="shared" si="148"/>
        <v>0</v>
      </c>
      <c r="J1887" s="60">
        <f t="shared" si="149"/>
        <v>0</v>
      </c>
      <c r="K1887" s="1" t="str">
        <f t="shared" si="150"/>
        <v>IND</v>
      </c>
      <c r="L1887" s="2" t="str">
        <f t="shared" si="146"/>
        <v>INCOME TAX</v>
      </c>
      <c r="M1887" s="40" t="str">
        <f>INDEX(CODE!A:B,MATCH(L1887,CODE!A:A,0),2)</f>
        <v>NOT USED</v>
      </c>
    </row>
    <row r="1888" spans="1:13">
      <c r="A1888" s="36">
        <v>201801</v>
      </c>
      <c r="B1888" s="37" t="s">
        <v>58</v>
      </c>
      <c r="C1888" s="37" t="s">
        <v>195</v>
      </c>
      <c r="D1888" s="37" t="s">
        <v>92</v>
      </c>
      <c r="E1888" s="37">
        <v>-358835.36</v>
      </c>
      <c r="F1888" s="37">
        <v>0</v>
      </c>
      <c r="G1888" s="37">
        <v>0</v>
      </c>
      <c r="H1888" s="60">
        <f t="shared" si="147"/>
        <v>-358835.36</v>
      </c>
      <c r="I1888" s="60">
        <f t="shared" si="148"/>
        <v>0</v>
      </c>
      <c r="J1888" s="60">
        <f t="shared" si="149"/>
        <v>0</v>
      </c>
      <c r="K1888" s="1" t="str">
        <f t="shared" si="150"/>
        <v>IND</v>
      </c>
      <c r="L1888" s="2" t="str">
        <f t="shared" si="146"/>
        <v>REVENUE_AC</v>
      </c>
      <c r="M1888" s="40" t="str">
        <f>INDEX(CODE!A:B,MATCH(L1888,CODE!A:A,0),2)</f>
        <v>NOT USED</v>
      </c>
    </row>
    <row r="1889" spans="1:13">
      <c r="A1889" s="36">
        <v>201801</v>
      </c>
      <c r="B1889" s="37" t="s">
        <v>58</v>
      </c>
      <c r="C1889" s="37" t="s">
        <v>195</v>
      </c>
      <c r="D1889" s="37" t="s">
        <v>104</v>
      </c>
      <c r="E1889" s="37">
        <v>2916.1</v>
      </c>
      <c r="F1889" s="37">
        <v>0</v>
      </c>
      <c r="G1889" s="37">
        <v>0</v>
      </c>
      <c r="H1889" s="60">
        <f t="shared" si="147"/>
        <v>2916.1</v>
      </c>
      <c r="I1889" s="60">
        <f t="shared" si="148"/>
        <v>0</v>
      </c>
      <c r="J1889" s="60">
        <f t="shared" si="149"/>
        <v>0</v>
      </c>
      <c r="K1889" s="1" t="str">
        <f t="shared" si="150"/>
        <v>IND</v>
      </c>
      <c r="L1889" s="2" t="str">
        <f t="shared" si="146"/>
        <v>REVENUE AD</v>
      </c>
      <c r="M1889" s="40" t="str">
        <f>INDEX(CODE!A:B,MATCH(L1889,CODE!A:A,0),2)</f>
        <v>NOT USED</v>
      </c>
    </row>
    <row r="1890" spans="1:13">
      <c r="A1890" s="36">
        <v>201801</v>
      </c>
      <c r="B1890" s="37" t="s">
        <v>58</v>
      </c>
      <c r="C1890" s="37" t="s">
        <v>196</v>
      </c>
      <c r="D1890" s="37" t="s">
        <v>197</v>
      </c>
      <c r="E1890" s="37">
        <v>496000</v>
      </c>
      <c r="F1890" s="37">
        <v>0</v>
      </c>
      <c r="G1890" s="37">
        <v>4553000</v>
      </c>
      <c r="H1890" s="60">
        <f t="shared" si="147"/>
        <v>0</v>
      </c>
      <c r="I1890" s="60">
        <f t="shared" si="148"/>
        <v>0</v>
      </c>
      <c r="J1890" s="60">
        <f t="shared" si="149"/>
        <v>0</v>
      </c>
      <c r="K1890" s="1" t="str">
        <f t="shared" si="150"/>
        <v>IND</v>
      </c>
      <c r="L1890" s="2" t="str">
        <f t="shared" si="146"/>
        <v>UNBILLED R</v>
      </c>
      <c r="M1890" s="40" t="str">
        <f>INDEX(CODE!A:B,MATCH(L1890,CODE!A:A,0),2)</f>
        <v>NOT USED</v>
      </c>
    </row>
    <row r="1891" spans="1:13">
      <c r="A1891" s="36">
        <v>201801</v>
      </c>
      <c r="B1891" s="37" t="s">
        <v>60</v>
      </c>
      <c r="C1891" s="37" t="s">
        <v>186</v>
      </c>
      <c r="D1891" s="37" t="s">
        <v>61</v>
      </c>
      <c r="E1891" s="37">
        <v>-3015.84</v>
      </c>
      <c r="F1891" s="37">
        <v>3015</v>
      </c>
      <c r="G1891" s="37">
        <v>370040</v>
      </c>
      <c r="H1891" s="60">
        <f t="shared" si="147"/>
        <v>0</v>
      </c>
      <c r="I1891" s="60">
        <f t="shared" si="148"/>
        <v>0</v>
      </c>
      <c r="J1891" s="60">
        <f t="shared" si="149"/>
        <v>0</v>
      </c>
      <c r="K1891" s="1" t="str">
        <f t="shared" si="150"/>
        <v>IRG</v>
      </c>
      <c r="L1891" s="2" t="str">
        <f t="shared" si="146"/>
        <v>02APSV0040</v>
      </c>
      <c r="M1891" s="40" t="str">
        <f>INDEX(CODE!A:B,MATCH(L1891,CODE!A:A,0),2)</f>
        <v>Separate - APS</v>
      </c>
    </row>
    <row r="1892" spans="1:13">
      <c r="A1892" s="36">
        <v>201801</v>
      </c>
      <c r="B1892" s="37" t="s">
        <v>60</v>
      </c>
      <c r="C1892" s="37" t="s">
        <v>186</v>
      </c>
      <c r="D1892" s="37" t="s">
        <v>198</v>
      </c>
      <c r="E1892" s="37">
        <v>-103.77</v>
      </c>
      <c r="G1892" s="37">
        <v>12732</v>
      </c>
      <c r="H1892" s="60">
        <f t="shared" si="147"/>
        <v>0</v>
      </c>
      <c r="I1892" s="60">
        <f t="shared" si="148"/>
        <v>0</v>
      </c>
      <c r="J1892" s="60">
        <f t="shared" si="149"/>
        <v>0</v>
      </c>
      <c r="K1892" s="1" t="str">
        <f t="shared" si="150"/>
        <v>IRG</v>
      </c>
      <c r="L1892" s="2" t="str">
        <f t="shared" si="146"/>
        <v>02BPADEBIT</v>
      </c>
      <c r="M1892" s="40" t="str">
        <f>INDEX(CODE!A:B,MATCH(L1892,CODE!A:A,0),2)</f>
        <v>NOT USED</v>
      </c>
    </row>
    <row r="1893" spans="1:13">
      <c r="A1893" s="36">
        <v>201801</v>
      </c>
      <c r="B1893" s="37" t="s">
        <v>60</v>
      </c>
      <c r="C1893" s="37" t="s">
        <v>186</v>
      </c>
      <c r="D1893" s="37" t="s">
        <v>199</v>
      </c>
      <c r="E1893" s="37">
        <v>-1.1299999999999999</v>
      </c>
      <c r="F1893" s="37">
        <v>9</v>
      </c>
      <c r="G1893" s="37">
        <v>138</v>
      </c>
      <c r="H1893" s="60">
        <f t="shared" si="147"/>
        <v>0</v>
      </c>
      <c r="I1893" s="60">
        <f t="shared" si="148"/>
        <v>0</v>
      </c>
      <c r="J1893" s="60">
        <f t="shared" si="149"/>
        <v>0</v>
      </c>
      <c r="K1893" s="1" t="str">
        <f t="shared" si="150"/>
        <v>IRG</v>
      </c>
      <c r="L1893" s="2" t="str">
        <f t="shared" si="146"/>
        <v>02NMT40135</v>
      </c>
      <c r="M1893" s="40" t="str">
        <f>INDEX(CODE!A:B,MATCH(L1893,CODE!A:A,0),2)</f>
        <v>Separate - APS</v>
      </c>
    </row>
    <row r="1894" spans="1:13">
      <c r="A1894" s="36">
        <v>201801</v>
      </c>
      <c r="B1894" s="37" t="s">
        <v>60</v>
      </c>
      <c r="C1894" s="37" t="s">
        <v>186</v>
      </c>
      <c r="D1894" s="37" t="s">
        <v>200</v>
      </c>
      <c r="F1894" s="37">
        <v>0</v>
      </c>
      <c r="H1894" s="60">
        <f t="shared" si="147"/>
        <v>0</v>
      </c>
      <c r="I1894" s="60">
        <f t="shared" si="148"/>
        <v>0</v>
      </c>
      <c r="J1894" s="60">
        <f t="shared" si="149"/>
        <v>0</v>
      </c>
      <c r="K1894" s="1" t="str">
        <f t="shared" si="150"/>
        <v>IRG</v>
      </c>
      <c r="L1894" s="2" t="str">
        <f t="shared" si="146"/>
        <v>CUSTOMER C</v>
      </c>
      <c r="M1894" s="40" t="str">
        <f>INDEX(CODE!A:B,MATCH(L1894,CODE!A:A,0),2)</f>
        <v>NOT USED</v>
      </c>
    </row>
    <row r="1895" spans="1:13">
      <c r="A1895" s="36">
        <v>201801</v>
      </c>
      <c r="B1895" s="37" t="s">
        <v>60</v>
      </c>
      <c r="C1895" s="37" t="s">
        <v>186</v>
      </c>
      <c r="D1895" s="37" t="s">
        <v>201</v>
      </c>
      <c r="E1895" s="37">
        <v>2.76</v>
      </c>
      <c r="F1895" s="37">
        <v>0</v>
      </c>
      <c r="G1895" s="37">
        <v>0</v>
      </c>
      <c r="H1895" s="60">
        <f t="shared" si="147"/>
        <v>0</v>
      </c>
      <c r="I1895" s="60">
        <f t="shared" si="148"/>
        <v>0</v>
      </c>
      <c r="J1895" s="60">
        <f t="shared" si="149"/>
        <v>0</v>
      </c>
      <c r="K1895" s="1" t="str">
        <f t="shared" si="150"/>
        <v>IRG</v>
      </c>
      <c r="L1895" s="2" t="str">
        <f t="shared" si="146"/>
        <v>IRRIGATION</v>
      </c>
      <c r="M1895" s="40" t="str">
        <f>INDEX(CODE!A:B,MATCH(L1895,CODE!A:A,0),2)</f>
        <v>NOT USED</v>
      </c>
    </row>
    <row r="1896" spans="1:13">
      <c r="A1896" s="36">
        <v>201801</v>
      </c>
      <c r="B1896" s="37" t="s">
        <v>60</v>
      </c>
      <c r="C1896" s="37" t="s">
        <v>195</v>
      </c>
      <c r="D1896" s="37" t="s">
        <v>61</v>
      </c>
      <c r="E1896" s="37">
        <v>28262.92</v>
      </c>
      <c r="F1896" s="37">
        <v>3015</v>
      </c>
      <c r="G1896" s="37">
        <v>370040</v>
      </c>
      <c r="H1896" s="60">
        <f t="shared" si="147"/>
        <v>28262.92</v>
      </c>
      <c r="I1896" s="60">
        <f t="shared" si="148"/>
        <v>3015</v>
      </c>
      <c r="J1896" s="60">
        <f t="shared" si="149"/>
        <v>370040</v>
      </c>
      <c r="K1896" s="1" t="str">
        <f t="shared" si="150"/>
        <v>IRG</v>
      </c>
      <c r="L1896" s="2" t="str">
        <f t="shared" si="146"/>
        <v>02APSV0040</v>
      </c>
      <c r="M1896" s="40" t="str">
        <f>INDEX(CODE!A:B,MATCH(L1896,CODE!A:A,0),2)</f>
        <v>Separate - APS</v>
      </c>
    </row>
    <row r="1897" spans="1:13">
      <c r="A1897" s="36">
        <v>201801</v>
      </c>
      <c r="B1897" s="37" t="s">
        <v>60</v>
      </c>
      <c r="C1897" s="37" t="s">
        <v>195</v>
      </c>
      <c r="D1897" s="37" t="s">
        <v>62</v>
      </c>
      <c r="E1897" s="37">
        <v>17484.240000000002</v>
      </c>
      <c r="F1897" s="37">
        <v>2129</v>
      </c>
      <c r="G1897" s="37">
        <v>227379</v>
      </c>
      <c r="H1897" s="60">
        <f t="shared" si="147"/>
        <v>17484.240000000002</v>
      </c>
      <c r="I1897" s="60">
        <f t="shared" si="148"/>
        <v>2129</v>
      </c>
      <c r="J1897" s="60">
        <f t="shared" si="149"/>
        <v>227379</v>
      </c>
      <c r="K1897" s="1" t="str">
        <f t="shared" si="150"/>
        <v>IRG</v>
      </c>
      <c r="L1897" s="2" t="str">
        <f t="shared" si="146"/>
        <v>02APSV040X</v>
      </c>
      <c r="M1897" s="40" t="str">
        <f>INDEX(CODE!A:B,MATCH(L1897,CODE!A:A,0),2)</f>
        <v>Separate - APS</v>
      </c>
    </row>
    <row r="1898" spans="1:13">
      <c r="A1898" s="36">
        <v>201801</v>
      </c>
      <c r="B1898" s="37" t="s">
        <v>60</v>
      </c>
      <c r="C1898" s="37" t="s">
        <v>195</v>
      </c>
      <c r="D1898" s="37" t="s">
        <v>79</v>
      </c>
      <c r="E1898" s="37">
        <v>231.67</v>
      </c>
      <c r="G1898" s="37">
        <v>0</v>
      </c>
      <c r="H1898" s="60">
        <f t="shared" si="147"/>
        <v>231.67</v>
      </c>
      <c r="I1898" s="60">
        <f t="shared" si="148"/>
        <v>0</v>
      </c>
      <c r="J1898" s="60">
        <f t="shared" si="149"/>
        <v>0</v>
      </c>
      <c r="K1898" s="1" t="str">
        <f t="shared" si="150"/>
        <v>IRG</v>
      </c>
      <c r="L1898" s="2" t="str">
        <f t="shared" si="146"/>
        <v>02LNX00102</v>
      </c>
      <c r="M1898" s="40" t="str">
        <f>INDEX(CODE!A:B,MATCH(L1898,CODE!A:A,0),2)</f>
        <v>NOT USED</v>
      </c>
    </row>
    <row r="1899" spans="1:13">
      <c r="A1899" s="36">
        <v>201801</v>
      </c>
      <c r="B1899" s="37" t="s">
        <v>60</v>
      </c>
      <c r="C1899" s="37" t="s">
        <v>195</v>
      </c>
      <c r="D1899" s="37" t="s">
        <v>81</v>
      </c>
      <c r="E1899" s="37">
        <v>7.29</v>
      </c>
      <c r="G1899" s="37">
        <v>0</v>
      </c>
      <c r="H1899" s="60">
        <f t="shared" si="147"/>
        <v>7.29</v>
      </c>
      <c r="I1899" s="60">
        <f t="shared" si="148"/>
        <v>0</v>
      </c>
      <c r="J1899" s="60">
        <f t="shared" si="149"/>
        <v>0</v>
      </c>
      <c r="K1899" s="1" t="str">
        <f t="shared" si="150"/>
        <v>IRG</v>
      </c>
      <c r="L1899" s="2" t="str">
        <f t="shared" si="146"/>
        <v>02LNX00105</v>
      </c>
      <c r="M1899" s="40" t="str">
        <f>INDEX(CODE!A:B,MATCH(L1899,CODE!A:A,0),2)</f>
        <v>NOT USED</v>
      </c>
    </row>
    <row r="1900" spans="1:13">
      <c r="A1900" s="36">
        <v>201801</v>
      </c>
      <c r="B1900" s="37" t="s">
        <v>60</v>
      </c>
      <c r="C1900" s="37" t="s">
        <v>195</v>
      </c>
      <c r="D1900" s="37" t="s">
        <v>82</v>
      </c>
      <c r="E1900" s="37">
        <v>300.61</v>
      </c>
      <c r="G1900" s="37">
        <v>0</v>
      </c>
      <c r="H1900" s="60">
        <f t="shared" si="147"/>
        <v>300.61</v>
      </c>
      <c r="I1900" s="60">
        <f t="shared" si="148"/>
        <v>0</v>
      </c>
      <c r="J1900" s="60">
        <f t="shared" si="149"/>
        <v>0</v>
      </c>
      <c r="K1900" s="1" t="str">
        <f t="shared" si="150"/>
        <v>IRG</v>
      </c>
      <c r="L1900" s="2" t="str">
        <f t="shared" si="146"/>
        <v>02LNX00109</v>
      </c>
      <c r="M1900" s="40" t="str">
        <f>INDEX(CODE!A:B,MATCH(L1900,CODE!A:A,0),2)</f>
        <v>NOT USED</v>
      </c>
    </row>
    <row r="1901" spans="1:13">
      <c r="A1901" s="36">
        <v>201801</v>
      </c>
      <c r="B1901" s="37" t="s">
        <v>60</v>
      </c>
      <c r="C1901" s="37" t="s">
        <v>195</v>
      </c>
      <c r="D1901" s="37" t="s">
        <v>45</v>
      </c>
      <c r="E1901" s="37">
        <v>12.17</v>
      </c>
      <c r="F1901" s="37">
        <v>9</v>
      </c>
      <c r="G1901" s="37">
        <v>138</v>
      </c>
      <c r="H1901" s="60">
        <f t="shared" si="147"/>
        <v>12.17</v>
      </c>
      <c r="I1901" s="60">
        <f t="shared" si="148"/>
        <v>9</v>
      </c>
      <c r="J1901" s="60">
        <f t="shared" si="149"/>
        <v>138</v>
      </c>
      <c r="K1901" s="1" t="str">
        <f t="shared" si="150"/>
        <v>IRG</v>
      </c>
      <c r="L1901" s="2" t="str">
        <f t="shared" si="146"/>
        <v>02NMT40135</v>
      </c>
      <c r="M1901" s="40" t="str">
        <f>INDEX(CODE!A:B,MATCH(L1901,CODE!A:A,0),2)</f>
        <v>Separate - APS</v>
      </c>
    </row>
    <row r="1902" spans="1:13">
      <c r="A1902" s="36">
        <v>201801</v>
      </c>
      <c r="B1902" s="37" t="s">
        <v>60</v>
      </c>
      <c r="C1902" s="37" t="s">
        <v>195</v>
      </c>
      <c r="D1902" s="37" t="s">
        <v>73</v>
      </c>
      <c r="F1902" s="37">
        <v>1</v>
      </c>
      <c r="H1902" s="60">
        <f t="shared" si="147"/>
        <v>0</v>
      </c>
      <c r="I1902" s="60">
        <f t="shared" si="148"/>
        <v>1</v>
      </c>
      <c r="J1902" s="60">
        <f t="shared" si="149"/>
        <v>0</v>
      </c>
      <c r="K1902" s="1" t="str">
        <f t="shared" si="150"/>
        <v>IRG</v>
      </c>
      <c r="L1902" s="2" t="str">
        <f t="shared" si="146"/>
        <v>02NMX40135</v>
      </c>
      <c r="M1902" s="40" t="str">
        <f>INDEX(CODE!A:B,MATCH(L1902,CODE!A:A,0),2)</f>
        <v>Separate - APS</v>
      </c>
    </row>
    <row r="1903" spans="1:13">
      <c r="A1903" s="36">
        <v>201801</v>
      </c>
      <c r="B1903" s="37" t="s">
        <v>60</v>
      </c>
      <c r="C1903" s="37" t="s">
        <v>195</v>
      </c>
      <c r="D1903" s="37" t="s">
        <v>96</v>
      </c>
      <c r="E1903" s="37">
        <v>-11462.13</v>
      </c>
      <c r="F1903" s="37">
        <v>0</v>
      </c>
      <c r="G1903" s="37">
        <v>0</v>
      </c>
      <c r="H1903" s="60">
        <f t="shared" si="147"/>
        <v>-11462.13</v>
      </c>
      <c r="I1903" s="60">
        <f t="shared" si="148"/>
        <v>0</v>
      </c>
      <c r="J1903" s="60">
        <f t="shared" si="149"/>
        <v>0</v>
      </c>
      <c r="K1903" s="1" t="str">
        <f t="shared" si="150"/>
        <v>IRG</v>
      </c>
      <c r="L1903" s="2" t="str">
        <f t="shared" si="146"/>
        <v>301470-DSM</v>
      </c>
      <c r="M1903" s="40" t="str">
        <f>INDEX(CODE!A:B,MATCH(L1903,CODE!A:A,0),2)</f>
        <v>NOT USED</v>
      </c>
    </row>
    <row r="1904" spans="1:13">
      <c r="A1904" s="36">
        <v>201801</v>
      </c>
      <c r="B1904" s="37" t="s">
        <v>60</v>
      </c>
      <c r="C1904" s="37" t="s">
        <v>195</v>
      </c>
      <c r="D1904" s="37" t="s">
        <v>46</v>
      </c>
      <c r="E1904" s="37">
        <v>9.32</v>
      </c>
      <c r="F1904" s="37">
        <v>0</v>
      </c>
      <c r="G1904" s="37">
        <v>0</v>
      </c>
      <c r="H1904" s="60">
        <f t="shared" si="147"/>
        <v>9.32</v>
      </c>
      <c r="I1904" s="60">
        <f t="shared" si="148"/>
        <v>0</v>
      </c>
      <c r="J1904" s="60">
        <f t="shared" si="149"/>
        <v>0</v>
      </c>
      <c r="K1904" s="1" t="str">
        <f t="shared" si="150"/>
        <v>IRG</v>
      </c>
      <c r="L1904" s="2" t="str">
        <f t="shared" si="146"/>
        <v>301480-BLU</v>
      </c>
      <c r="M1904" s="40" t="str">
        <f>INDEX(CODE!A:B,MATCH(L1904,CODE!A:A,0),2)</f>
        <v>NOT USED</v>
      </c>
    </row>
    <row r="1905" spans="1:13">
      <c r="A1905" s="36">
        <v>201801</v>
      </c>
      <c r="B1905" s="37" t="s">
        <v>60</v>
      </c>
      <c r="C1905" s="37" t="s">
        <v>195</v>
      </c>
      <c r="D1905" s="37" t="s">
        <v>103</v>
      </c>
      <c r="E1905" s="37">
        <v>0</v>
      </c>
      <c r="F1905" s="37">
        <v>0</v>
      </c>
      <c r="G1905" s="37">
        <v>0</v>
      </c>
      <c r="H1905" s="60">
        <f t="shared" si="147"/>
        <v>0</v>
      </c>
      <c r="I1905" s="60">
        <f t="shared" si="148"/>
        <v>0</v>
      </c>
      <c r="J1905" s="60">
        <f t="shared" si="149"/>
        <v>0</v>
      </c>
      <c r="K1905" s="1" t="str">
        <f t="shared" si="150"/>
        <v>IRG</v>
      </c>
      <c r="L1905" s="2" t="str">
        <f t="shared" si="146"/>
        <v>ALT REVENU</v>
      </c>
      <c r="M1905" s="40" t="str">
        <f>INDEX(CODE!A:B,MATCH(L1905,CODE!A:A,0),2)</f>
        <v>NOT USED</v>
      </c>
    </row>
    <row r="1906" spans="1:13">
      <c r="A1906" s="36">
        <v>201801</v>
      </c>
      <c r="B1906" s="37" t="s">
        <v>60</v>
      </c>
      <c r="C1906" s="37" t="s">
        <v>195</v>
      </c>
      <c r="D1906" s="37" t="s">
        <v>97</v>
      </c>
      <c r="F1906" s="37">
        <v>0</v>
      </c>
      <c r="H1906" s="60">
        <f t="shared" si="147"/>
        <v>0</v>
      </c>
      <c r="I1906" s="60">
        <f t="shared" si="148"/>
        <v>0</v>
      </c>
      <c r="J1906" s="60">
        <f t="shared" si="149"/>
        <v>0</v>
      </c>
      <c r="K1906" s="1" t="str">
        <f t="shared" si="150"/>
        <v>IRG</v>
      </c>
      <c r="L1906" s="2" t="str">
        <f t="shared" si="146"/>
        <v>CUSTOMER C</v>
      </c>
      <c r="M1906" s="40" t="str">
        <f>INDEX(CODE!A:B,MATCH(L1906,CODE!A:A,0),2)</f>
        <v>NOT USED</v>
      </c>
    </row>
    <row r="1907" spans="1:13">
      <c r="A1907" s="36">
        <v>201801</v>
      </c>
      <c r="B1907" s="37" t="s">
        <v>60</v>
      </c>
      <c r="C1907" s="37" t="s">
        <v>195</v>
      </c>
      <c r="D1907" s="37" t="s">
        <v>91</v>
      </c>
      <c r="E1907" s="37">
        <v>-48047.91</v>
      </c>
      <c r="F1907" s="37">
        <v>0</v>
      </c>
      <c r="G1907" s="37">
        <v>0</v>
      </c>
      <c r="H1907" s="60">
        <f t="shared" si="147"/>
        <v>-48047.91</v>
      </c>
      <c r="I1907" s="60">
        <f t="shared" si="148"/>
        <v>0</v>
      </c>
      <c r="J1907" s="60">
        <f t="shared" si="149"/>
        <v>0</v>
      </c>
      <c r="K1907" s="1" t="str">
        <f t="shared" si="150"/>
        <v>IRG</v>
      </c>
      <c r="L1907" s="2" t="str">
        <f t="shared" si="146"/>
        <v>INCOME TAX</v>
      </c>
      <c r="M1907" s="40" t="str">
        <f>INDEX(CODE!A:B,MATCH(L1907,CODE!A:A,0),2)</f>
        <v>NOT USED</v>
      </c>
    </row>
    <row r="1908" spans="1:13">
      <c r="A1908" s="36">
        <v>201801</v>
      </c>
      <c r="B1908" s="37" t="s">
        <v>60</v>
      </c>
      <c r="C1908" s="37" t="s">
        <v>195</v>
      </c>
      <c r="D1908" s="37" t="s">
        <v>92</v>
      </c>
      <c r="E1908" s="37">
        <v>-45617.31</v>
      </c>
      <c r="F1908" s="37">
        <v>0</v>
      </c>
      <c r="G1908" s="37">
        <v>0</v>
      </c>
      <c r="H1908" s="60">
        <f t="shared" si="147"/>
        <v>-45617.31</v>
      </c>
      <c r="I1908" s="60">
        <f t="shared" si="148"/>
        <v>0</v>
      </c>
      <c r="J1908" s="60">
        <f t="shared" si="149"/>
        <v>0</v>
      </c>
      <c r="K1908" s="1" t="str">
        <f t="shared" si="150"/>
        <v>IRG</v>
      </c>
      <c r="L1908" s="2" t="str">
        <f t="shared" si="146"/>
        <v>REVENUE_AC</v>
      </c>
      <c r="M1908" s="40" t="str">
        <f>INDEX(CODE!A:B,MATCH(L1908,CODE!A:A,0),2)</f>
        <v>NOT USED</v>
      </c>
    </row>
    <row r="1909" spans="1:13">
      <c r="A1909" s="36">
        <v>201801</v>
      </c>
      <c r="B1909" s="37" t="s">
        <v>60</v>
      </c>
      <c r="C1909" s="37" t="s">
        <v>195</v>
      </c>
      <c r="D1909" s="37" t="s">
        <v>104</v>
      </c>
      <c r="E1909" s="37">
        <v>547.69000000000005</v>
      </c>
      <c r="F1909" s="37">
        <v>0</v>
      </c>
      <c r="G1909" s="37">
        <v>0</v>
      </c>
      <c r="H1909" s="60">
        <f t="shared" si="147"/>
        <v>547.69000000000005</v>
      </c>
      <c r="I1909" s="60">
        <f t="shared" si="148"/>
        <v>0</v>
      </c>
      <c r="J1909" s="60">
        <f t="shared" si="149"/>
        <v>0</v>
      </c>
      <c r="K1909" s="1" t="str">
        <f t="shared" si="150"/>
        <v>IRG</v>
      </c>
      <c r="L1909" s="2" t="str">
        <f t="shared" si="146"/>
        <v>REVENUE AD</v>
      </c>
      <c r="M1909" s="40" t="str">
        <f>INDEX(CODE!A:B,MATCH(L1909,CODE!A:A,0),2)</f>
        <v>NOT USED</v>
      </c>
    </row>
    <row r="1910" spans="1:13">
      <c r="A1910" s="36">
        <v>201801</v>
      </c>
      <c r="B1910" s="37" t="s">
        <v>60</v>
      </c>
      <c r="C1910" s="37" t="s">
        <v>196</v>
      </c>
      <c r="D1910" s="37" t="s">
        <v>202</v>
      </c>
      <c r="E1910" s="37">
        <v>-81000</v>
      </c>
      <c r="F1910" s="37">
        <v>0</v>
      </c>
      <c r="G1910" s="37">
        <v>-1228000</v>
      </c>
      <c r="H1910" s="60">
        <f t="shared" si="147"/>
        <v>0</v>
      </c>
      <c r="I1910" s="60">
        <f t="shared" si="148"/>
        <v>0</v>
      </c>
      <c r="J1910" s="60">
        <f t="shared" si="149"/>
        <v>0</v>
      </c>
      <c r="K1910" s="1" t="str">
        <f t="shared" si="150"/>
        <v>IRG</v>
      </c>
      <c r="L1910" s="2" t="str">
        <f t="shared" si="146"/>
        <v>IRRIGATION</v>
      </c>
      <c r="M1910" s="40" t="str">
        <f>INDEX(CODE!A:B,MATCH(L1910,CODE!A:A,0),2)</f>
        <v>NOT USED</v>
      </c>
    </row>
    <row r="1911" spans="1:13">
      <c r="A1911" s="36">
        <v>201801</v>
      </c>
      <c r="B1911" s="37" t="s">
        <v>63</v>
      </c>
      <c r="C1911" s="37" t="s">
        <v>195</v>
      </c>
      <c r="D1911" s="37" t="s">
        <v>98</v>
      </c>
      <c r="E1911" s="37">
        <v>7.57</v>
      </c>
      <c r="G1911" s="37">
        <v>0</v>
      </c>
      <c r="H1911" s="60">
        <f t="shared" si="147"/>
        <v>7.57</v>
      </c>
      <c r="I1911" s="60">
        <f t="shared" si="148"/>
        <v>0</v>
      </c>
      <c r="J1911" s="60">
        <f t="shared" si="149"/>
        <v>0</v>
      </c>
      <c r="K1911" s="1" t="str">
        <f t="shared" si="150"/>
        <v>PUB</v>
      </c>
      <c r="L1911" s="2" t="str">
        <f t="shared" si="146"/>
        <v>02CFR00012</v>
      </c>
      <c r="M1911" s="40" t="str">
        <f>INDEX(CODE!A:B,MATCH(L1911,CODE!A:A,0),2)</f>
        <v>NOT USED</v>
      </c>
    </row>
    <row r="1912" spans="1:13">
      <c r="A1912" s="36">
        <v>201801</v>
      </c>
      <c r="B1912" s="37" t="s">
        <v>63</v>
      </c>
      <c r="C1912" s="37" t="s">
        <v>195</v>
      </c>
      <c r="D1912" s="37" t="s">
        <v>64</v>
      </c>
      <c r="E1912" s="37">
        <v>2634.81</v>
      </c>
      <c r="F1912" s="37">
        <v>14</v>
      </c>
      <c r="G1912" s="37">
        <v>12291</v>
      </c>
      <c r="H1912" s="60">
        <f t="shared" si="147"/>
        <v>2634.81</v>
      </c>
      <c r="I1912" s="60">
        <f t="shared" si="148"/>
        <v>14</v>
      </c>
      <c r="J1912" s="60">
        <f t="shared" si="149"/>
        <v>12291</v>
      </c>
      <c r="K1912" s="1" t="str">
        <f t="shared" si="150"/>
        <v>PUB</v>
      </c>
      <c r="L1912" s="2" t="str">
        <f t="shared" si="146"/>
        <v>02COSL0052</v>
      </c>
      <c r="M1912" s="40" t="str">
        <f>INDEX(CODE!A:B,MATCH(L1912,CODE!A:A,0),2)</f>
        <v>NOT USED</v>
      </c>
    </row>
    <row r="1913" spans="1:13">
      <c r="A1913" s="36">
        <v>201801</v>
      </c>
      <c r="B1913" s="37" t="s">
        <v>63</v>
      </c>
      <c r="C1913" s="37" t="s">
        <v>195</v>
      </c>
      <c r="D1913" s="37" t="s">
        <v>65</v>
      </c>
      <c r="E1913" s="37">
        <v>19011.95</v>
      </c>
      <c r="F1913" s="37">
        <v>120</v>
      </c>
      <c r="G1913" s="37">
        <v>249160</v>
      </c>
      <c r="H1913" s="60">
        <f t="shared" si="147"/>
        <v>19011.95</v>
      </c>
      <c r="I1913" s="60">
        <f t="shared" si="148"/>
        <v>120</v>
      </c>
      <c r="J1913" s="60">
        <f t="shared" si="149"/>
        <v>249160</v>
      </c>
      <c r="K1913" s="1" t="str">
        <f t="shared" si="150"/>
        <v>PUB</v>
      </c>
      <c r="L1913" s="2" t="str">
        <f t="shared" si="146"/>
        <v>02CUSL053F</v>
      </c>
      <c r="M1913" s="40" t="str">
        <f>INDEX(CODE!A:B,MATCH(L1913,CODE!A:A,0),2)</f>
        <v>NOT USED</v>
      </c>
    </row>
    <row r="1914" spans="1:13">
      <c r="A1914" s="36">
        <v>201801</v>
      </c>
      <c r="B1914" s="37" t="s">
        <v>63</v>
      </c>
      <c r="C1914" s="37" t="s">
        <v>195</v>
      </c>
      <c r="D1914" s="37" t="s">
        <v>66</v>
      </c>
      <c r="E1914" s="37">
        <v>6484.16</v>
      </c>
      <c r="F1914" s="37">
        <v>104</v>
      </c>
      <c r="G1914" s="37">
        <v>85826</v>
      </c>
      <c r="H1914" s="60">
        <f t="shared" si="147"/>
        <v>6484.16</v>
      </c>
      <c r="I1914" s="60">
        <f t="shared" si="148"/>
        <v>104</v>
      </c>
      <c r="J1914" s="60">
        <f t="shared" si="149"/>
        <v>85826</v>
      </c>
      <c r="K1914" s="1" t="str">
        <f t="shared" si="150"/>
        <v>PUB</v>
      </c>
      <c r="L1914" s="2" t="str">
        <f t="shared" si="146"/>
        <v>02CUSL053M</v>
      </c>
      <c r="M1914" s="40" t="str">
        <f>INDEX(CODE!A:B,MATCH(L1914,CODE!A:A,0),2)</f>
        <v>NOT USED</v>
      </c>
    </row>
    <row r="1915" spans="1:13">
      <c r="A1915" s="36">
        <v>201801</v>
      </c>
      <c r="B1915" s="37" t="s">
        <v>63</v>
      </c>
      <c r="C1915" s="37" t="s">
        <v>195</v>
      </c>
      <c r="D1915" s="37" t="s">
        <v>67</v>
      </c>
      <c r="E1915" s="37">
        <v>17916.84</v>
      </c>
      <c r="F1915" s="37">
        <v>41</v>
      </c>
      <c r="G1915" s="37">
        <v>134223</v>
      </c>
      <c r="H1915" s="60">
        <f t="shared" si="147"/>
        <v>17916.84</v>
      </c>
      <c r="I1915" s="60">
        <f t="shared" si="148"/>
        <v>41</v>
      </c>
      <c r="J1915" s="60">
        <f t="shared" si="149"/>
        <v>134223</v>
      </c>
      <c r="K1915" s="1" t="str">
        <f t="shared" si="150"/>
        <v>PUB</v>
      </c>
      <c r="L1915" s="2" t="str">
        <f t="shared" si="146"/>
        <v>02MVSL0057</v>
      </c>
      <c r="M1915" s="40" t="str">
        <f>INDEX(CODE!A:B,MATCH(L1915,CODE!A:A,0),2)</f>
        <v>NOT USED</v>
      </c>
    </row>
    <row r="1916" spans="1:13">
      <c r="A1916" s="36">
        <v>201801</v>
      </c>
      <c r="B1916" s="37" t="s">
        <v>63</v>
      </c>
      <c r="C1916" s="37" t="s">
        <v>195</v>
      </c>
      <c r="D1916" s="37" t="s">
        <v>47</v>
      </c>
      <c r="E1916" s="37">
        <v>70723.61</v>
      </c>
      <c r="F1916" s="37">
        <v>198</v>
      </c>
      <c r="G1916" s="37">
        <v>330975</v>
      </c>
      <c r="H1916" s="60">
        <f t="shared" si="147"/>
        <v>70723.61</v>
      </c>
      <c r="I1916" s="60">
        <f t="shared" si="148"/>
        <v>198</v>
      </c>
      <c r="J1916" s="60">
        <f t="shared" si="149"/>
        <v>330975</v>
      </c>
      <c r="K1916" s="1" t="str">
        <f t="shared" si="150"/>
        <v>PUB</v>
      </c>
      <c r="L1916" s="2" t="str">
        <f t="shared" si="146"/>
        <v>02SLCO0051</v>
      </c>
      <c r="M1916" s="40" t="str">
        <f>INDEX(CODE!A:B,MATCH(L1916,CODE!A:A,0),2)</f>
        <v>NOT USED</v>
      </c>
    </row>
    <row r="1917" spans="1:13">
      <c r="A1917" s="36">
        <v>201801</v>
      </c>
      <c r="B1917" s="37" t="s">
        <v>63</v>
      </c>
      <c r="C1917" s="37" t="s">
        <v>195</v>
      </c>
      <c r="D1917" s="37" t="s">
        <v>99</v>
      </c>
      <c r="E1917" s="37">
        <v>1127.06</v>
      </c>
      <c r="F1917" s="37">
        <v>0</v>
      </c>
      <c r="G1917" s="37">
        <v>0</v>
      </c>
      <c r="H1917" s="60">
        <f t="shared" si="147"/>
        <v>1127.06</v>
      </c>
      <c r="I1917" s="60">
        <f t="shared" si="148"/>
        <v>0</v>
      </c>
      <c r="J1917" s="60">
        <f t="shared" si="149"/>
        <v>0</v>
      </c>
      <c r="K1917" s="1" t="str">
        <f t="shared" si="150"/>
        <v>PUB</v>
      </c>
      <c r="L1917" s="2" t="str">
        <f t="shared" si="146"/>
        <v>301670-DSM</v>
      </c>
      <c r="M1917" s="40" t="str">
        <f>INDEX(CODE!A:B,MATCH(L1917,CODE!A:A,0),2)</f>
        <v>NOT USED</v>
      </c>
    </row>
    <row r="1918" spans="1:13">
      <c r="A1918" s="36">
        <v>201801</v>
      </c>
      <c r="B1918" s="37" t="s">
        <v>63</v>
      </c>
      <c r="C1918" s="37" t="s">
        <v>195</v>
      </c>
      <c r="D1918" s="37" t="s">
        <v>90</v>
      </c>
      <c r="F1918" s="37">
        <v>0</v>
      </c>
      <c r="H1918" s="60">
        <f t="shared" si="147"/>
        <v>0</v>
      </c>
      <c r="I1918" s="60">
        <f t="shared" si="148"/>
        <v>0</v>
      </c>
      <c r="J1918" s="60">
        <f t="shared" si="149"/>
        <v>0</v>
      </c>
      <c r="K1918" s="1" t="str">
        <f t="shared" si="150"/>
        <v>PUB</v>
      </c>
      <c r="L1918" s="2" t="str">
        <f t="shared" si="146"/>
        <v>CUSTOMER C</v>
      </c>
      <c r="M1918" s="40" t="str">
        <f>INDEX(CODE!A:B,MATCH(L1918,CODE!A:A,0),2)</f>
        <v>NOT USED</v>
      </c>
    </row>
    <row r="1919" spans="1:13">
      <c r="A1919" s="36">
        <v>201801</v>
      </c>
      <c r="B1919" s="37" t="s">
        <v>63</v>
      </c>
      <c r="C1919" s="37" t="s">
        <v>195</v>
      </c>
      <c r="D1919" s="37" t="s">
        <v>91</v>
      </c>
      <c r="E1919" s="37">
        <v>-3980.7</v>
      </c>
      <c r="F1919" s="37">
        <v>0</v>
      </c>
      <c r="G1919" s="37">
        <v>0</v>
      </c>
      <c r="H1919" s="60">
        <f t="shared" si="147"/>
        <v>-3980.7</v>
      </c>
      <c r="I1919" s="60">
        <f t="shared" si="148"/>
        <v>0</v>
      </c>
      <c r="J1919" s="60">
        <f t="shared" si="149"/>
        <v>0</v>
      </c>
      <c r="K1919" s="1" t="str">
        <f t="shared" si="150"/>
        <v>PUB</v>
      </c>
      <c r="L1919" s="2" t="str">
        <f t="shared" si="146"/>
        <v>INCOME TAX</v>
      </c>
      <c r="M1919" s="40" t="str">
        <f>INDEX(CODE!A:B,MATCH(L1919,CODE!A:A,0),2)</f>
        <v>NOT USED</v>
      </c>
    </row>
    <row r="1920" spans="1:13">
      <c r="A1920" s="36">
        <v>201801</v>
      </c>
      <c r="B1920" s="37" t="s">
        <v>63</v>
      </c>
      <c r="C1920" s="37" t="s">
        <v>195</v>
      </c>
      <c r="D1920" s="37" t="s">
        <v>92</v>
      </c>
      <c r="E1920" s="37">
        <v>-7104.53</v>
      </c>
      <c r="F1920" s="37">
        <v>0</v>
      </c>
      <c r="G1920" s="37">
        <v>0</v>
      </c>
      <c r="H1920" s="60">
        <f t="shared" si="147"/>
        <v>-7104.53</v>
      </c>
      <c r="I1920" s="60">
        <f t="shared" si="148"/>
        <v>0</v>
      </c>
      <c r="J1920" s="60">
        <f t="shared" si="149"/>
        <v>0</v>
      </c>
      <c r="K1920" s="1" t="str">
        <f t="shared" si="150"/>
        <v>PUB</v>
      </c>
      <c r="L1920" s="2" t="str">
        <f t="shared" si="146"/>
        <v>REVENUE_AC</v>
      </c>
      <c r="M1920" s="40" t="str">
        <f>INDEX(CODE!A:B,MATCH(L1920,CODE!A:A,0),2)</f>
        <v>NOT USED</v>
      </c>
    </row>
    <row r="1921" spans="1:13">
      <c r="A1921" s="36">
        <v>201801</v>
      </c>
      <c r="B1921" s="37" t="s">
        <v>63</v>
      </c>
      <c r="C1921" s="37" t="s">
        <v>196</v>
      </c>
      <c r="D1921" s="37" t="s">
        <v>197</v>
      </c>
      <c r="E1921" s="37">
        <v>-14000</v>
      </c>
      <c r="F1921" s="37">
        <v>0</v>
      </c>
      <c r="G1921" s="37">
        <v>-118000</v>
      </c>
      <c r="H1921" s="60">
        <f t="shared" si="147"/>
        <v>0</v>
      </c>
      <c r="I1921" s="60">
        <f t="shared" si="148"/>
        <v>0</v>
      </c>
      <c r="J1921" s="60">
        <f t="shared" si="149"/>
        <v>0</v>
      </c>
      <c r="K1921" s="1" t="str">
        <f t="shared" si="150"/>
        <v>PUB</v>
      </c>
      <c r="L1921" s="2" t="str">
        <f t="shared" si="146"/>
        <v>UNBILLED R</v>
      </c>
      <c r="M1921" s="40" t="str">
        <f>INDEX(CODE!A:B,MATCH(L1921,CODE!A:A,0),2)</f>
        <v>NOT USED</v>
      </c>
    </row>
    <row r="1922" spans="1:13">
      <c r="A1922" s="36">
        <v>201801</v>
      </c>
      <c r="B1922" s="37" t="s">
        <v>68</v>
      </c>
      <c r="C1922" s="37" t="s">
        <v>186</v>
      </c>
      <c r="D1922" s="37" t="s">
        <v>203</v>
      </c>
      <c r="E1922" s="37">
        <v>-14708.09</v>
      </c>
      <c r="F1922" s="37">
        <v>813</v>
      </c>
      <c r="G1922" s="37">
        <v>1804655</v>
      </c>
      <c r="H1922" s="60">
        <f t="shared" si="147"/>
        <v>0</v>
      </c>
      <c r="I1922" s="60">
        <f t="shared" si="148"/>
        <v>0</v>
      </c>
      <c r="J1922" s="60">
        <f t="shared" si="149"/>
        <v>0</v>
      </c>
      <c r="K1922" s="1" t="str">
        <f t="shared" si="150"/>
        <v>RES</v>
      </c>
      <c r="L1922" s="2" t="str">
        <f t="shared" ref="L1922:L1985" si="151">LEFT(D1922,10)</f>
        <v>02NETMT135</v>
      </c>
      <c r="M1922" s="40" t="str">
        <f>INDEX(CODE!A:B,MATCH(L1922,CODE!A:A,0),2)</f>
        <v>Separate - Res</v>
      </c>
    </row>
    <row r="1923" spans="1:13">
      <c r="A1923" s="36">
        <v>201801</v>
      </c>
      <c r="B1923" s="37" t="s">
        <v>68</v>
      </c>
      <c r="C1923" s="37" t="s">
        <v>186</v>
      </c>
      <c r="D1923" s="37" t="s">
        <v>204</v>
      </c>
      <c r="E1923" s="37">
        <v>-626.97</v>
      </c>
      <c r="G1923" s="37">
        <v>74987</v>
      </c>
      <c r="H1923" s="60">
        <f t="shared" ref="H1923:H1986" si="152">IF($C1923="R",E1923,0)</f>
        <v>0</v>
      </c>
      <c r="I1923" s="60">
        <f t="shared" ref="I1923:I1986" si="153">IF($C1923="R",F1923,0)</f>
        <v>0</v>
      </c>
      <c r="J1923" s="60">
        <f t="shared" ref="J1923:J1986" si="154">IF($C1923="R",G1923,0)</f>
        <v>0</v>
      </c>
      <c r="K1923" s="1" t="str">
        <f t="shared" ref="K1923:K1986" si="155">IF(LEFT(B1923,3)="IRR","IRG",LEFT(B1923,3))</f>
        <v>RES</v>
      </c>
      <c r="L1923" s="2" t="str">
        <f t="shared" si="151"/>
        <v>02OALTB15R</v>
      </c>
      <c r="M1923" s="40" t="str">
        <f>INDEX(CODE!A:B,MATCH(L1923,CODE!A:A,0),2)</f>
        <v>NOT USED</v>
      </c>
    </row>
    <row r="1924" spans="1:13">
      <c r="A1924" s="36">
        <v>201801</v>
      </c>
      <c r="B1924" s="37" t="s">
        <v>68</v>
      </c>
      <c r="C1924" s="37" t="s">
        <v>186</v>
      </c>
      <c r="D1924" s="37" t="s">
        <v>205</v>
      </c>
      <c r="E1924" s="37">
        <v>-1522008.76</v>
      </c>
      <c r="F1924" s="37">
        <v>101425</v>
      </c>
      <c r="G1924" s="37">
        <v>186749912</v>
      </c>
      <c r="H1924" s="60">
        <f t="shared" si="152"/>
        <v>0</v>
      </c>
      <c r="I1924" s="60">
        <f t="shared" si="153"/>
        <v>0</v>
      </c>
      <c r="J1924" s="60">
        <f t="shared" si="154"/>
        <v>0</v>
      </c>
      <c r="K1924" s="1" t="str">
        <f t="shared" si="155"/>
        <v>RES</v>
      </c>
      <c r="L1924" s="2" t="str">
        <f t="shared" si="151"/>
        <v>02RESD0016</v>
      </c>
      <c r="M1924" s="40" t="str">
        <f>INDEX(CODE!A:B,MATCH(L1924,CODE!A:A,0),2)</f>
        <v>Separate - Res</v>
      </c>
    </row>
    <row r="1925" spans="1:13">
      <c r="A1925" s="36">
        <v>201801</v>
      </c>
      <c r="B1925" s="37" t="s">
        <v>68</v>
      </c>
      <c r="C1925" s="37" t="s">
        <v>186</v>
      </c>
      <c r="D1925" s="37" t="s">
        <v>206</v>
      </c>
      <c r="E1925" s="37">
        <v>-83064.710000000006</v>
      </c>
      <c r="F1925" s="37">
        <v>5199</v>
      </c>
      <c r="G1925" s="37">
        <v>10192026</v>
      </c>
      <c r="H1925" s="60">
        <f t="shared" si="152"/>
        <v>0</v>
      </c>
      <c r="I1925" s="60">
        <f t="shared" si="153"/>
        <v>0</v>
      </c>
      <c r="J1925" s="60">
        <f t="shared" si="154"/>
        <v>0</v>
      </c>
      <c r="K1925" s="1" t="str">
        <f t="shared" si="155"/>
        <v>RES</v>
      </c>
      <c r="L1925" s="2" t="str">
        <f t="shared" si="151"/>
        <v>02RESD0017</v>
      </c>
      <c r="M1925" s="40" t="str">
        <f>INDEX(CODE!A:B,MATCH(L1925,CODE!A:A,0),2)</f>
        <v>Separate - Res</v>
      </c>
    </row>
    <row r="1926" spans="1:13">
      <c r="A1926" s="36">
        <v>201801</v>
      </c>
      <c r="B1926" s="37" t="s">
        <v>68</v>
      </c>
      <c r="C1926" s="37" t="s">
        <v>186</v>
      </c>
      <c r="D1926" s="37" t="s">
        <v>207</v>
      </c>
      <c r="E1926" s="37">
        <v>-1958.02</v>
      </c>
      <c r="F1926" s="37">
        <v>83</v>
      </c>
      <c r="G1926" s="37">
        <v>240246</v>
      </c>
      <c r="H1926" s="60">
        <f t="shared" si="152"/>
        <v>0</v>
      </c>
      <c r="I1926" s="60">
        <f t="shared" si="153"/>
        <v>0</v>
      </c>
      <c r="J1926" s="60">
        <f t="shared" si="154"/>
        <v>0</v>
      </c>
      <c r="K1926" s="1" t="str">
        <f t="shared" si="155"/>
        <v>RES</v>
      </c>
      <c r="L1926" s="2" t="str">
        <f t="shared" si="151"/>
        <v>02RESD0018</v>
      </c>
      <c r="M1926" s="40" t="str">
        <f>INDEX(CODE!A:B,MATCH(L1926,CODE!A:A,0),2)</f>
        <v>Separate - Res</v>
      </c>
    </row>
    <row r="1927" spans="1:13">
      <c r="A1927" s="36">
        <v>201801</v>
      </c>
      <c r="B1927" s="37" t="s">
        <v>68</v>
      </c>
      <c r="C1927" s="37" t="s">
        <v>186</v>
      </c>
      <c r="D1927" s="37" t="s">
        <v>208</v>
      </c>
      <c r="E1927" s="37">
        <v>-296.7</v>
      </c>
      <c r="F1927" s="37">
        <v>15</v>
      </c>
      <c r="G1927" s="37">
        <v>36404</v>
      </c>
      <c r="H1927" s="60">
        <f t="shared" si="152"/>
        <v>0</v>
      </c>
      <c r="I1927" s="60">
        <f t="shared" si="153"/>
        <v>0</v>
      </c>
      <c r="J1927" s="60">
        <f t="shared" si="154"/>
        <v>0</v>
      </c>
      <c r="K1927" s="1" t="str">
        <f t="shared" si="155"/>
        <v>RES</v>
      </c>
      <c r="L1927" s="2" t="str">
        <f t="shared" si="151"/>
        <v>02RESD018X</v>
      </c>
      <c r="M1927" s="40" t="str">
        <f>INDEX(CODE!A:B,MATCH(L1927,CODE!A:A,0),2)</f>
        <v>Separate - Res</v>
      </c>
    </row>
    <row r="1928" spans="1:13">
      <c r="A1928" s="36">
        <v>201801</v>
      </c>
      <c r="B1928" s="37" t="s">
        <v>68</v>
      </c>
      <c r="C1928" s="37" t="s">
        <v>186</v>
      </c>
      <c r="D1928" s="37" t="s">
        <v>209</v>
      </c>
      <c r="E1928" s="37">
        <v>-17747.98</v>
      </c>
      <c r="F1928" s="37">
        <v>3425</v>
      </c>
      <c r="G1928" s="37">
        <v>2177700</v>
      </c>
      <c r="H1928" s="60">
        <f t="shared" si="152"/>
        <v>0</v>
      </c>
      <c r="I1928" s="60">
        <f t="shared" si="153"/>
        <v>0</v>
      </c>
      <c r="J1928" s="60">
        <f t="shared" si="154"/>
        <v>0</v>
      </c>
      <c r="K1928" s="1" t="str">
        <f t="shared" si="155"/>
        <v>RES</v>
      </c>
      <c r="L1928" s="2" t="str">
        <f t="shared" si="151"/>
        <v>02RGNSB024</v>
      </c>
      <c r="M1928" s="40" t="str">
        <f>INDEX(CODE!A:B,MATCH(L1928,CODE!A:A,0),2)</f>
        <v>Separate - Small GS</v>
      </c>
    </row>
    <row r="1929" spans="1:13">
      <c r="A1929" s="36">
        <v>201801</v>
      </c>
      <c r="B1929" s="37" t="s">
        <v>68</v>
      </c>
      <c r="C1929" s="37" t="s">
        <v>186</v>
      </c>
      <c r="D1929" s="37" t="s">
        <v>213</v>
      </c>
      <c r="E1929" s="37">
        <v>-1193.1600000000001</v>
      </c>
      <c r="F1929" s="37">
        <v>1</v>
      </c>
      <c r="G1929" s="37">
        <v>146400</v>
      </c>
      <c r="H1929" s="60">
        <f t="shared" si="152"/>
        <v>0</v>
      </c>
      <c r="I1929" s="60">
        <f t="shared" si="153"/>
        <v>0</v>
      </c>
      <c r="J1929" s="60">
        <f t="shared" si="154"/>
        <v>0</v>
      </c>
      <c r="K1929" s="1" t="str">
        <f t="shared" si="155"/>
        <v>RES</v>
      </c>
      <c r="L1929" s="2" t="str">
        <f t="shared" si="151"/>
        <v>02RGNSB036</v>
      </c>
      <c r="M1929" s="40" t="str">
        <f>INDEX(CODE!A:B,MATCH(L1929,CODE!A:A,0),2)</f>
        <v>Separate - Large GS</v>
      </c>
    </row>
    <row r="1930" spans="1:13">
      <c r="A1930" s="36">
        <v>201801</v>
      </c>
      <c r="B1930" s="37" t="s">
        <v>68</v>
      </c>
      <c r="C1930" s="37" t="s">
        <v>186</v>
      </c>
      <c r="D1930" s="37" t="s">
        <v>212</v>
      </c>
      <c r="E1930" s="37">
        <v>-30.33</v>
      </c>
      <c r="F1930" s="37">
        <v>10</v>
      </c>
      <c r="G1930" s="37">
        <v>3722</v>
      </c>
      <c r="H1930" s="60">
        <f t="shared" si="152"/>
        <v>0</v>
      </c>
      <c r="I1930" s="60">
        <f t="shared" si="153"/>
        <v>0</v>
      </c>
      <c r="J1930" s="60">
        <f t="shared" si="154"/>
        <v>0</v>
      </c>
      <c r="K1930" s="1" t="str">
        <f t="shared" si="155"/>
        <v>RES</v>
      </c>
      <c r="L1930" s="2" t="str">
        <f t="shared" si="151"/>
        <v>02RNM24135</v>
      </c>
      <c r="M1930" s="40" t="str">
        <f>INDEX(CODE!A:B,MATCH(L1930,CODE!A:A,0),2)</f>
        <v>Separate - Small GS</v>
      </c>
    </row>
    <row r="1931" spans="1:13">
      <c r="A1931" s="36">
        <v>201801</v>
      </c>
      <c r="B1931" s="37" t="s">
        <v>68</v>
      </c>
      <c r="C1931" s="37" t="s">
        <v>186</v>
      </c>
      <c r="D1931" s="37" t="s">
        <v>193</v>
      </c>
      <c r="E1931" s="37">
        <v>1466.78</v>
      </c>
      <c r="F1931" s="37">
        <v>0</v>
      </c>
      <c r="G1931" s="37">
        <v>0</v>
      </c>
      <c r="H1931" s="60">
        <f t="shared" si="152"/>
        <v>0</v>
      </c>
      <c r="I1931" s="60">
        <f t="shared" si="153"/>
        <v>0</v>
      </c>
      <c r="J1931" s="60">
        <f t="shared" si="154"/>
        <v>0</v>
      </c>
      <c r="K1931" s="1" t="str">
        <f t="shared" si="155"/>
        <v>RES</v>
      </c>
      <c r="L1931" s="2" t="str">
        <f t="shared" si="151"/>
        <v>BPA BALANC</v>
      </c>
      <c r="M1931" s="40" t="str">
        <f>INDEX(CODE!A:B,MATCH(L1931,CODE!A:A,0),2)</f>
        <v>NOT USED</v>
      </c>
    </row>
    <row r="1932" spans="1:13">
      <c r="A1932" s="36">
        <v>201801</v>
      </c>
      <c r="B1932" s="37" t="s">
        <v>68</v>
      </c>
      <c r="C1932" s="37" t="s">
        <v>186</v>
      </c>
      <c r="D1932" s="37" t="s">
        <v>194</v>
      </c>
      <c r="F1932" s="37">
        <v>0</v>
      </c>
      <c r="H1932" s="60">
        <f t="shared" si="152"/>
        <v>0</v>
      </c>
      <c r="I1932" s="60">
        <f t="shared" si="153"/>
        <v>0</v>
      </c>
      <c r="J1932" s="60">
        <f t="shared" si="154"/>
        <v>0</v>
      </c>
      <c r="K1932" s="1" t="str">
        <f t="shared" si="155"/>
        <v>RES</v>
      </c>
      <c r="L1932" s="2" t="str">
        <f t="shared" si="151"/>
        <v>CUSTOMER C</v>
      </c>
      <c r="M1932" s="40" t="str">
        <f>INDEX(CODE!A:B,MATCH(L1932,CODE!A:A,0),2)</f>
        <v>NOT USED</v>
      </c>
    </row>
    <row r="1933" spans="1:13">
      <c r="A1933" s="36">
        <v>201801</v>
      </c>
      <c r="B1933" s="37" t="s">
        <v>68</v>
      </c>
      <c r="C1933" s="37" t="s">
        <v>195</v>
      </c>
      <c r="D1933" s="37" t="s">
        <v>82</v>
      </c>
      <c r="E1933" s="37">
        <v>148.38</v>
      </c>
      <c r="G1933" s="37">
        <v>0</v>
      </c>
      <c r="H1933" s="60">
        <f t="shared" si="152"/>
        <v>148.38</v>
      </c>
      <c r="I1933" s="60">
        <f t="shared" si="153"/>
        <v>0</v>
      </c>
      <c r="J1933" s="60">
        <f t="shared" si="154"/>
        <v>0</v>
      </c>
      <c r="K1933" s="1" t="str">
        <f t="shared" si="155"/>
        <v>RES</v>
      </c>
      <c r="L1933" s="2" t="str">
        <f t="shared" si="151"/>
        <v>02LNX00109</v>
      </c>
      <c r="M1933" s="40" t="str">
        <f>INDEX(CODE!A:B,MATCH(L1933,CODE!A:A,0),2)</f>
        <v>NOT USED</v>
      </c>
    </row>
    <row r="1934" spans="1:13">
      <c r="A1934" s="36">
        <v>201801</v>
      </c>
      <c r="B1934" s="37" t="s">
        <v>68</v>
      </c>
      <c r="C1934" s="37" t="s">
        <v>195</v>
      </c>
      <c r="D1934" s="37" t="s">
        <v>48</v>
      </c>
      <c r="E1934" s="37">
        <v>190573.94</v>
      </c>
      <c r="F1934" s="37">
        <v>813</v>
      </c>
      <c r="G1934" s="37">
        <v>1826985</v>
      </c>
      <c r="H1934" s="60">
        <f t="shared" si="152"/>
        <v>190573.94</v>
      </c>
      <c r="I1934" s="60">
        <f t="shared" si="153"/>
        <v>813</v>
      </c>
      <c r="J1934" s="60">
        <f t="shared" si="154"/>
        <v>1826985</v>
      </c>
      <c r="K1934" s="1" t="str">
        <f t="shared" si="155"/>
        <v>RES</v>
      </c>
      <c r="L1934" s="2" t="str">
        <f t="shared" si="151"/>
        <v>02NETMT135</v>
      </c>
      <c r="M1934" s="40" t="str">
        <f>INDEX(CODE!A:B,MATCH(L1934,CODE!A:A,0),2)</f>
        <v>Separate - Res</v>
      </c>
    </row>
    <row r="1935" spans="1:13">
      <c r="A1935" s="36">
        <v>201801</v>
      </c>
      <c r="B1935" s="37" t="s">
        <v>68</v>
      </c>
      <c r="C1935" s="37" t="s">
        <v>195</v>
      </c>
      <c r="D1935" s="37" t="s">
        <v>49</v>
      </c>
      <c r="E1935" s="37">
        <v>12067.8</v>
      </c>
      <c r="F1935" s="37">
        <v>1069</v>
      </c>
      <c r="G1935" s="37">
        <v>74988</v>
      </c>
      <c r="H1935" s="60">
        <f t="shared" si="152"/>
        <v>12067.8</v>
      </c>
      <c r="I1935" s="60">
        <f t="shared" si="153"/>
        <v>1069</v>
      </c>
      <c r="J1935" s="60">
        <f t="shared" si="154"/>
        <v>74988</v>
      </c>
      <c r="K1935" s="1" t="str">
        <f t="shared" si="155"/>
        <v>RES</v>
      </c>
      <c r="L1935" s="2" t="str">
        <f t="shared" si="151"/>
        <v>02OALTB15R</v>
      </c>
      <c r="M1935" s="40" t="str">
        <f>INDEX(CODE!A:B,MATCH(L1935,CODE!A:A,0),2)</f>
        <v>NOT USED</v>
      </c>
    </row>
    <row r="1936" spans="1:13">
      <c r="A1936" s="36">
        <v>201801</v>
      </c>
      <c r="B1936" s="37" t="s">
        <v>68</v>
      </c>
      <c r="C1936" s="37" t="s">
        <v>195</v>
      </c>
      <c r="D1936" s="37" t="s">
        <v>69</v>
      </c>
      <c r="E1936" s="37">
        <v>19052342.300000001</v>
      </c>
      <c r="F1936" s="37">
        <v>101425</v>
      </c>
      <c r="G1936" s="37">
        <v>186870112</v>
      </c>
      <c r="H1936" s="60">
        <f t="shared" si="152"/>
        <v>19052342.300000001</v>
      </c>
      <c r="I1936" s="60">
        <f t="shared" si="153"/>
        <v>101425</v>
      </c>
      <c r="J1936" s="60">
        <f t="shared" si="154"/>
        <v>186870112</v>
      </c>
      <c r="K1936" s="1" t="str">
        <f t="shared" si="155"/>
        <v>RES</v>
      </c>
      <c r="L1936" s="2" t="str">
        <f t="shared" si="151"/>
        <v>02RESD0016</v>
      </c>
      <c r="M1936" s="40" t="str">
        <f>INDEX(CODE!A:B,MATCH(L1936,CODE!A:A,0),2)</f>
        <v>Separate - Res</v>
      </c>
    </row>
    <row r="1937" spans="1:13">
      <c r="A1937" s="36">
        <v>201801</v>
      </c>
      <c r="B1937" s="37" t="s">
        <v>68</v>
      </c>
      <c r="C1937" s="37" t="s">
        <v>195</v>
      </c>
      <c r="D1937" s="37" t="s">
        <v>70</v>
      </c>
      <c r="E1937" s="37">
        <v>1043241.55</v>
      </c>
      <c r="F1937" s="37">
        <v>5199</v>
      </c>
      <c r="G1937" s="37">
        <v>10192026</v>
      </c>
      <c r="H1937" s="60">
        <f t="shared" si="152"/>
        <v>1043241.55</v>
      </c>
      <c r="I1937" s="60">
        <f t="shared" si="153"/>
        <v>5199</v>
      </c>
      <c r="J1937" s="60">
        <f t="shared" si="154"/>
        <v>10192026</v>
      </c>
      <c r="K1937" s="1" t="str">
        <f t="shared" si="155"/>
        <v>RES</v>
      </c>
      <c r="L1937" s="2" t="str">
        <f t="shared" si="151"/>
        <v>02RESD0017</v>
      </c>
      <c r="M1937" s="40" t="str">
        <f>INDEX(CODE!A:B,MATCH(L1937,CODE!A:A,0),2)</f>
        <v>Separate - Res</v>
      </c>
    </row>
    <row r="1938" spans="1:13">
      <c r="A1938" s="36">
        <v>201801</v>
      </c>
      <c r="B1938" s="37" t="s">
        <v>68</v>
      </c>
      <c r="C1938" s="37" t="s">
        <v>195</v>
      </c>
      <c r="D1938" s="37" t="s">
        <v>71</v>
      </c>
      <c r="E1938" s="37">
        <v>26124.97</v>
      </c>
      <c r="F1938" s="37">
        <v>83</v>
      </c>
      <c r="G1938" s="37">
        <v>240246</v>
      </c>
      <c r="H1938" s="60">
        <f t="shared" si="152"/>
        <v>26124.97</v>
      </c>
      <c r="I1938" s="60">
        <f t="shared" si="153"/>
        <v>83</v>
      </c>
      <c r="J1938" s="60">
        <f t="shared" si="154"/>
        <v>240246</v>
      </c>
      <c r="K1938" s="1" t="str">
        <f t="shared" si="155"/>
        <v>RES</v>
      </c>
      <c r="L1938" s="2" t="str">
        <f t="shared" si="151"/>
        <v>02RESD0018</v>
      </c>
      <c r="M1938" s="40" t="str">
        <f>INDEX(CODE!A:B,MATCH(L1938,CODE!A:A,0),2)</f>
        <v>Separate - Res</v>
      </c>
    </row>
    <row r="1939" spans="1:13">
      <c r="A1939" s="36">
        <v>201801</v>
      </c>
      <c r="B1939" s="37" t="s">
        <v>68</v>
      </c>
      <c r="C1939" s="37" t="s">
        <v>195</v>
      </c>
      <c r="D1939" s="37" t="s">
        <v>72</v>
      </c>
      <c r="E1939" s="37">
        <v>3910.03</v>
      </c>
      <c r="F1939" s="37">
        <v>15</v>
      </c>
      <c r="G1939" s="37">
        <v>36404</v>
      </c>
      <c r="H1939" s="60">
        <f t="shared" si="152"/>
        <v>3910.03</v>
      </c>
      <c r="I1939" s="60">
        <f t="shared" si="153"/>
        <v>15</v>
      </c>
      <c r="J1939" s="60">
        <f t="shared" si="154"/>
        <v>36404</v>
      </c>
      <c r="K1939" s="1" t="str">
        <f t="shared" si="155"/>
        <v>RES</v>
      </c>
      <c r="L1939" s="2" t="str">
        <f t="shared" si="151"/>
        <v>02RESD018X</v>
      </c>
      <c r="M1939" s="40" t="str">
        <f>INDEX(CODE!A:B,MATCH(L1939,CODE!A:A,0),2)</f>
        <v>Separate - Res</v>
      </c>
    </row>
    <row r="1940" spans="1:13">
      <c r="A1940" s="36">
        <v>201801</v>
      </c>
      <c r="B1940" s="37" t="s">
        <v>68</v>
      </c>
      <c r="C1940" s="37" t="s">
        <v>195</v>
      </c>
      <c r="D1940" s="37" t="s">
        <v>50</v>
      </c>
      <c r="E1940" s="37">
        <v>261538.98</v>
      </c>
      <c r="F1940" s="37">
        <v>3425</v>
      </c>
      <c r="G1940" s="37">
        <v>2249854</v>
      </c>
      <c r="H1940" s="60">
        <f t="shared" si="152"/>
        <v>261538.98</v>
      </c>
      <c r="I1940" s="60">
        <f t="shared" si="153"/>
        <v>3425</v>
      </c>
      <c r="J1940" s="60">
        <f t="shared" si="154"/>
        <v>2249854</v>
      </c>
      <c r="K1940" s="1" t="str">
        <f t="shared" si="155"/>
        <v>RES</v>
      </c>
      <c r="L1940" s="2" t="str">
        <f t="shared" si="151"/>
        <v>02RGNSB024</v>
      </c>
      <c r="M1940" s="40" t="str">
        <f>INDEX(CODE!A:B,MATCH(L1940,CODE!A:A,0),2)</f>
        <v>Separate - Small GS</v>
      </c>
    </row>
    <row r="1941" spans="1:13">
      <c r="A1941" s="36">
        <v>201801</v>
      </c>
      <c r="B1941" s="37" t="s">
        <v>68</v>
      </c>
      <c r="C1941" s="37" t="s">
        <v>195</v>
      </c>
      <c r="D1941" s="37" t="s">
        <v>74</v>
      </c>
      <c r="E1941" s="37">
        <v>14522.82</v>
      </c>
      <c r="F1941" s="37">
        <v>2</v>
      </c>
      <c r="G1941" s="37">
        <v>193360</v>
      </c>
      <c r="H1941" s="60">
        <f t="shared" si="152"/>
        <v>14522.82</v>
      </c>
      <c r="I1941" s="60">
        <f t="shared" si="153"/>
        <v>2</v>
      </c>
      <c r="J1941" s="60">
        <f t="shared" si="154"/>
        <v>193360</v>
      </c>
      <c r="K1941" s="1" t="str">
        <f t="shared" si="155"/>
        <v>RES</v>
      </c>
      <c r="L1941" s="2" t="str">
        <f t="shared" si="151"/>
        <v>02RGNSB036</v>
      </c>
      <c r="M1941" s="40" t="str">
        <f>INDEX(CODE!A:B,MATCH(L1941,CODE!A:A,0),2)</f>
        <v>Separate - Large GS</v>
      </c>
    </row>
    <row r="1942" spans="1:13">
      <c r="A1942" s="36">
        <v>201801</v>
      </c>
      <c r="B1942" s="37" t="s">
        <v>68</v>
      </c>
      <c r="C1942" s="37" t="s">
        <v>195</v>
      </c>
      <c r="D1942" s="37" t="s">
        <v>75</v>
      </c>
      <c r="E1942" s="37">
        <v>568.71</v>
      </c>
      <c r="F1942" s="37">
        <v>10</v>
      </c>
      <c r="G1942" s="37">
        <v>3722</v>
      </c>
      <c r="H1942" s="60">
        <f t="shared" si="152"/>
        <v>568.71</v>
      </c>
      <c r="I1942" s="60">
        <f t="shared" si="153"/>
        <v>10</v>
      </c>
      <c r="J1942" s="60">
        <f t="shared" si="154"/>
        <v>3722</v>
      </c>
      <c r="K1942" s="1" t="str">
        <f t="shared" si="155"/>
        <v>RES</v>
      </c>
      <c r="L1942" s="2" t="str">
        <f t="shared" si="151"/>
        <v>02RNM24135</v>
      </c>
      <c r="M1942" s="40" t="str">
        <f>INDEX(CODE!A:B,MATCH(L1942,CODE!A:A,0),2)</f>
        <v>Separate - Small GS</v>
      </c>
    </row>
    <row r="1943" spans="1:13">
      <c r="A1943" s="36">
        <v>201801</v>
      </c>
      <c r="B1943" s="37" t="s">
        <v>68</v>
      </c>
      <c r="C1943" s="37" t="s">
        <v>195</v>
      </c>
      <c r="D1943" s="37" t="s">
        <v>101</v>
      </c>
      <c r="E1943" s="37">
        <v>473860.69</v>
      </c>
      <c r="F1943" s="37">
        <v>0</v>
      </c>
      <c r="G1943" s="37">
        <v>0</v>
      </c>
      <c r="H1943" s="60">
        <f t="shared" si="152"/>
        <v>473860.69</v>
      </c>
      <c r="I1943" s="60">
        <f t="shared" si="153"/>
        <v>0</v>
      </c>
      <c r="J1943" s="60">
        <f t="shared" si="154"/>
        <v>0</v>
      </c>
      <c r="K1943" s="1" t="str">
        <f t="shared" si="155"/>
        <v>RES</v>
      </c>
      <c r="L1943" s="2" t="str">
        <f t="shared" si="151"/>
        <v>301170-DSM</v>
      </c>
      <c r="M1943" s="40" t="str">
        <f>INDEX(CODE!A:B,MATCH(L1943,CODE!A:A,0),2)</f>
        <v>NOT USED</v>
      </c>
    </row>
    <row r="1944" spans="1:13">
      <c r="A1944" s="36">
        <v>201801</v>
      </c>
      <c r="B1944" s="37" t="s">
        <v>68</v>
      </c>
      <c r="C1944" s="37" t="s">
        <v>195</v>
      </c>
      <c r="D1944" s="37" t="s">
        <v>102</v>
      </c>
      <c r="E1944" s="37">
        <v>9947.57</v>
      </c>
      <c r="F1944" s="37">
        <v>0</v>
      </c>
      <c r="G1944" s="37">
        <v>0</v>
      </c>
      <c r="H1944" s="60">
        <f t="shared" si="152"/>
        <v>9947.57</v>
      </c>
      <c r="I1944" s="60">
        <f t="shared" si="153"/>
        <v>0</v>
      </c>
      <c r="J1944" s="60">
        <f t="shared" si="154"/>
        <v>0</v>
      </c>
      <c r="K1944" s="1" t="str">
        <f t="shared" si="155"/>
        <v>RES</v>
      </c>
      <c r="L1944" s="2" t="str">
        <f t="shared" si="151"/>
        <v>301180-BLU</v>
      </c>
      <c r="M1944" s="40" t="str">
        <f>INDEX(CODE!A:B,MATCH(L1944,CODE!A:A,0),2)</f>
        <v>NOT USED</v>
      </c>
    </row>
    <row r="1945" spans="1:13">
      <c r="A1945" s="36">
        <v>201801</v>
      </c>
      <c r="B1945" s="37" t="s">
        <v>68</v>
      </c>
      <c r="C1945" s="37" t="s">
        <v>195</v>
      </c>
      <c r="D1945" s="37" t="s">
        <v>103</v>
      </c>
      <c r="E1945" s="37">
        <v>0</v>
      </c>
      <c r="F1945" s="37">
        <v>0</v>
      </c>
      <c r="G1945" s="37">
        <v>0</v>
      </c>
      <c r="H1945" s="60">
        <f t="shared" si="152"/>
        <v>0</v>
      </c>
      <c r="I1945" s="60">
        <f t="shared" si="153"/>
        <v>0</v>
      </c>
      <c r="J1945" s="60">
        <f t="shared" si="154"/>
        <v>0</v>
      </c>
      <c r="K1945" s="1" t="str">
        <f t="shared" si="155"/>
        <v>RES</v>
      </c>
      <c r="L1945" s="2" t="str">
        <f t="shared" si="151"/>
        <v>ALT REVENU</v>
      </c>
      <c r="M1945" s="40" t="str">
        <f>INDEX(CODE!A:B,MATCH(L1945,CODE!A:A,0),2)</f>
        <v>NOT USED</v>
      </c>
    </row>
    <row r="1946" spans="1:13">
      <c r="A1946" s="36">
        <v>201801</v>
      </c>
      <c r="B1946" s="37" t="s">
        <v>68</v>
      </c>
      <c r="C1946" s="37" t="s">
        <v>195</v>
      </c>
      <c r="D1946" s="37" t="s">
        <v>90</v>
      </c>
      <c r="F1946" s="37">
        <v>0</v>
      </c>
      <c r="H1946" s="60">
        <f t="shared" si="152"/>
        <v>0</v>
      </c>
      <c r="I1946" s="60">
        <f t="shared" si="153"/>
        <v>0</v>
      </c>
      <c r="J1946" s="60">
        <f t="shared" si="154"/>
        <v>0</v>
      </c>
      <c r="K1946" s="1" t="str">
        <f t="shared" si="155"/>
        <v>RES</v>
      </c>
      <c r="L1946" s="2" t="str">
        <f t="shared" si="151"/>
        <v>CUSTOMER C</v>
      </c>
      <c r="M1946" s="40" t="str">
        <f>INDEX(CODE!A:B,MATCH(L1946,CODE!A:A,0),2)</f>
        <v>NOT USED</v>
      </c>
    </row>
    <row r="1947" spans="1:13">
      <c r="A1947" s="36">
        <v>201801</v>
      </c>
      <c r="B1947" s="37" t="s">
        <v>68</v>
      </c>
      <c r="C1947" s="37" t="s">
        <v>195</v>
      </c>
      <c r="D1947" s="37" t="s">
        <v>91</v>
      </c>
      <c r="E1947" s="37">
        <v>-574087.13</v>
      </c>
      <c r="F1947" s="37">
        <v>0</v>
      </c>
      <c r="G1947" s="37">
        <v>0</v>
      </c>
      <c r="H1947" s="60">
        <f t="shared" si="152"/>
        <v>-574087.13</v>
      </c>
      <c r="I1947" s="60">
        <f t="shared" si="153"/>
        <v>0</v>
      </c>
      <c r="J1947" s="60">
        <f t="shared" si="154"/>
        <v>0</v>
      </c>
      <c r="K1947" s="1" t="str">
        <f t="shared" si="155"/>
        <v>RES</v>
      </c>
      <c r="L1947" s="2" t="str">
        <f t="shared" si="151"/>
        <v>INCOME TAX</v>
      </c>
      <c r="M1947" s="40" t="str">
        <f>INDEX(CODE!A:B,MATCH(L1947,CODE!A:A,0),2)</f>
        <v>NOT USED</v>
      </c>
    </row>
    <row r="1948" spans="1:13">
      <c r="A1948" s="36">
        <v>201801</v>
      </c>
      <c r="B1948" s="37" t="s">
        <v>68</v>
      </c>
      <c r="C1948" s="37" t="s">
        <v>195</v>
      </c>
      <c r="D1948" s="37" t="s">
        <v>92</v>
      </c>
      <c r="E1948" s="37">
        <v>-1199649.1100000001</v>
      </c>
      <c r="F1948" s="37">
        <v>0</v>
      </c>
      <c r="G1948" s="37">
        <v>0</v>
      </c>
      <c r="H1948" s="60">
        <f t="shared" si="152"/>
        <v>-1199649.1100000001</v>
      </c>
      <c r="I1948" s="60">
        <f t="shared" si="153"/>
        <v>0</v>
      </c>
      <c r="J1948" s="60">
        <f t="shared" si="154"/>
        <v>0</v>
      </c>
      <c r="K1948" s="1" t="str">
        <f t="shared" si="155"/>
        <v>RES</v>
      </c>
      <c r="L1948" s="2" t="str">
        <f t="shared" si="151"/>
        <v>REVENUE_AC</v>
      </c>
      <c r="M1948" s="40" t="str">
        <f>INDEX(CODE!A:B,MATCH(L1948,CODE!A:A,0),2)</f>
        <v>NOT USED</v>
      </c>
    </row>
    <row r="1949" spans="1:13">
      <c r="A1949" s="36">
        <v>201801</v>
      </c>
      <c r="B1949" s="37" t="s">
        <v>68</v>
      </c>
      <c r="C1949" s="37" t="s">
        <v>195</v>
      </c>
      <c r="D1949" s="37" t="s">
        <v>104</v>
      </c>
      <c r="E1949" s="37">
        <v>5836.63</v>
      </c>
      <c r="F1949" s="37">
        <v>0</v>
      </c>
      <c r="G1949" s="37">
        <v>0</v>
      </c>
      <c r="H1949" s="60">
        <f t="shared" si="152"/>
        <v>5836.63</v>
      </c>
      <c r="I1949" s="60">
        <f t="shared" si="153"/>
        <v>0</v>
      </c>
      <c r="J1949" s="60">
        <f t="shared" si="154"/>
        <v>0</v>
      </c>
      <c r="K1949" s="1" t="str">
        <f t="shared" si="155"/>
        <v>RES</v>
      </c>
      <c r="L1949" s="2" t="str">
        <f t="shared" si="151"/>
        <v>REVENUE AD</v>
      </c>
      <c r="M1949" s="40" t="str">
        <f>INDEX(CODE!A:B,MATCH(L1949,CODE!A:A,0),2)</f>
        <v>NOT USED</v>
      </c>
    </row>
    <row r="1950" spans="1:13">
      <c r="A1950" s="36">
        <v>201801</v>
      </c>
      <c r="B1950" s="37" t="s">
        <v>68</v>
      </c>
      <c r="C1950" s="37" t="s">
        <v>196</v>
      </c>
      <c r="D1950" s="37" t="s">
        <v>210</v>
      </c>
      <c r="E1950" s="37">
        <v>-2000</v>
      </c>
      <c r="F1950" s="37">
        <v>0</v>
      </c>
      <c r="G1950" s="37">
        <v>0</v>
      </c>
      <c r="H1950" s="60">
        <f t="shared" si="152"/>
        <v>0</v>
      </c>
      <c r="I1950" s="60">
        <f t="shared" si="153"/>
        <v>0</v>
      </c>
      <c r="J1950" s="60">
        <f t="shared" si="154"/>
        <v>0</v>
      </c>
      <c r="K1950" s="1" t="str">
        <f t="shared" si="155"/>
        <v>RES</v>
      </c>
      <c r="L1950" s="2" t="str">
        <f t="shared" si="151"/>
        <v>301119 - U</v>
      </c>
      <c r="M1950" s="40" t="str">
        <f>INDEX(CODE!A:B,MATCH(L1950,CODE!A:A,0),2)</f>
        <v>NOT USED</v>
      </c>
    </row>
    <row r="1951" spans="1:13">
      <c r="A1951" s="36">
        <v>201801</v>
      </c>
      <c r="B1951" s="37" t="s">
        <v>68</v>
      </c>
      <c r="C1951" s="37" t="s">
        <v>196</v>
      </c>
      <c r="D1951" s="37" t="s">
        <v>197</v>
      </c>
      <c r="E1951" s="37">
        <v>-2371000</v>
      </c>
      <c r="F1951" s="37">
        <v>0</v>
      </c>
      <c r="G1951" s="37">
        <v>-24669000</v>
      </c>
      <c r="H1951" s="60">
        <f t="shared" si="152"/>
        <v>0</v>
      </c>
      <c r="I1951" s="60">
        <f t="shared" si="153"/>
        <v>0</v>
      </c>
      <c r="J1951" s="60">
        <f t="shared" si="154"/>
        <v>0</v>
      </c>
      <c r="K1951" s="1" t="str">
        <f t="shared" si="155"/>
        <v>RES</v>
      </c>
      <c r="L1951" s="2" t="str">
        <f t="shared" si="151"/>
        <v>UNBILLED R</v>
      </c>
      <c r="M1951" s="40" t="str">
        <f>INDEX(CODE!A:B,MATCH(L1951,CODE!A:A,0),2)</f>
        <v>NOT USED</v>
      </c>
    </row>
    <row r="1952" spans="1:13">
      <c r="A1952" s="36">
        <v>201802</v>
      </c>
      <c r="B1952" s="37" t="s">
        <v>51</v>
      </c>
      <c r="C1952" s="37" t="s">
        <v>186</v>
      </c>
      <c r="D1952" s="37" t="s">
        <v>187</v>
      </c>
      <c r="E1952" s="37">
        <v>-18644.95</v>
      </c>
      <c r="F1952" s="37">
        <v>1494</v>
      </c>
      <c r="G1952" s="37">
        <v>2287718</v>
      </c>
      <c r="H1952" s="60">
        <f t="shared" si="152"/>
        <v>0</v>
      </c>
      <c r="I1952" s="60">
        <f t="shared" si="153"/>
        <v>0</v>
      </c>
      <c r="J1952" s="60">
        <f t="shared" si="154"/>
        <v>0</v>
      </c>
      <c r="K1952" s="1" t="str">
        <f t="shared" si="155"/>
        <v>COM</v>
      </c>
      <c r="L1952" s="2" t="str">
        <f t="shared" si="151"/>
        <v>02GNSB0024</v>
      </c>
      <c r="M1952" s="40" t="str">
        <f>INDEX(CODE!A:B,MATCH(L1952,CODE!A:A,0),2)</f>
        <v>Separate - Small GS</v>
      </c>
    </row>
    <row r="1953" spans="1:13">
      <c r="A1953" s="36">
        <v>201802</v>
      </c>
      <c r="B1953" s="37" t="s">
        <v>51</v>
      </c>
      <c r="C1953" s="37" t="s">
        <v>186</v>
      </c>
      <c r="D1953" s="37" t="s">
        <v>188</v>
      </c>
      <c r="E1953" s="37">
        <v>-0.59</v>
      </c>
      <c r="F1953" s="37">
        <v>1</v>
      </c>
      <c r="G1953" s="37">
        <v>72</v>
      </c>
      <c r="H1953" s="60">
        <f t="shared" si="152"/>
        <v>0</v>
      </c>
      <c r="I1953" s="60">
        <f t="shared" si="153"/>
        <v>0</v>
      </c>
      <c r="J1953" s="60">
        <f t="shared" si="154"/>
        <v>0</v>
      </c>
      <c r="K1953" s="1" t="str">
        <f t="shared" si="155"/>
        <v>COM</v>
      </c>
      <c r="L1953" s="2" t="str">
        <f t="shared" si="151"/>
        <v>02GNSB024F</v>
      </c>
      <c r="M1953" s="40" t="str">
        <f>INDEX(CODE!A:B,MATCH(L1953,CODE!A:A,0),2)</f>
        <v>Separate - Small GS</v>
      </c>
    </row>
    <row r="1954" spans="1:13">
      <c r="A1954" s="36">
        <v>201802</v>
      </c>
      <c r="B1954" s="37" t="s">
        <v>51</v>
      </c>
      <c r="C1954" s="37" t="s">
        <v>186</v>
      </c>
      <c r="D1954" s="37" t="s">
        <v>189</v>
      </c>
      <c r="E1954" s="37">
        <v>-26.87</v>
      </c>
      <c r="F1954" s="37">
        <v>75</v>
      </c>
      <c r="G1954" s="37">
        <v>3293</v>
      </c>
      <c r="H1954" s="60">
        <f t="shared" si="152"/>
        <v>0</v>
      </c>
      <c r="I1954" s="60">
        <f t="shared" si="153"/>
        <v>0</v>
      </c>
      <c r="J1954" s="60">
        <f t="shared" si="154"/>
        <v>0</v>
      </c>
      <c r="K1954" s="1" t="str">
        <f t="shared" si="155"/>
        <v>COM</v>
      </c>
      <c r="L1954" s="2" t="str">
        <f t="shared" si="151"/>
        <v>02GNSB24FP</v>
      </c>
      <c r="M1954" s="40" t="str">
        <f>INDEX(CODE!A:B,MATCH(L1954,CODE!A:A,0),2)</f>
        <v>Separate - Small GS</v>
      </c>
    </row>
    <row r="1955" spans="1:13">
      <c r="A1955" s="36">
        <v>201802</v>
      </c>
      <c r="B1955" s="37" t="s">
        <v>51</v>
      </c>
      <c r="C1955" s="37" t="s">
        <v>186</v>
      </c>
      <c r="D1955" s="37" t="s">
        <v>190</v>
      </c>
      <c r="E1955" s="37">
        <v>-39601.07</v>
      </c>
      <c r="F1955" s="37">
        <v>102</v>
      </c>
      <c r="G1955" s="37">
        <v>4859027</v>
      </c>
      <c r="H1955" s="60">
        <f t="shared" si="152"/>
        <v>0</v>
      </c>
      <c r="I1955" s="60">
        <f t="shared" si="153"/>
        <v>0</v>
      </c>
      <c r="J1955" s="60">
        <f t="shared" si="154"/>
        <v>0</v>
      </c>
      <c r="K1955" s="1" t="str">
        <f t="shared" si="155"/>
        <v>COM</v>
      </c>
      <c r="L1955" s="2" t="str">
        <f t="shared" si="151"/>
        <v>02LGSB0036</v>
      </c>
      <c r="M1955" s="40" t="str">
        <f>INDEX(CODE!A:B,MATCH(L1955,CODE!A:A,0),2)</f>
        <v>Separate - Large GS</v>
      </c>
    </row>
    <row r="1956" spans="1:13">
      <c r="A1956" s="36">
        <v>201802</v>
      </c>
      <c r="B1956" s="37" t="s">
        <v>51</v>
      </c>
      <c r="C1956" s="37" t="s">
        <v>186</v>
      </c>
      <c r="D1956" s="37" t="s">
        <v>191</v>
      </c>
      <c r="E1956" s="37">
        <v>-242</v>
      </c>
      <c r="F1956" s="37">
        <v>26</v>
      </c>
      <c r="G1956" s="37">
        <v>29693</v>
      </c>
      <c r="H1956" s="60">
        <f t="shared" si="152"/>
        <v>0</v>
      </c>
      <c r="I1956" s="60">
        <f t="shared" si="153"/>
        <v>0</v>
      </c>
      <c r="J1956" s="60">
        <f t="shared" si="154"/>
        <v>0</v>
      </c>
      <c r="K1956" s="1" t="str">
        <f t="shared" si="155"/>
        <v>COM</v>
      </c>
      <c r="L1956" s="2" t="str">
        <f t="shared" si="151"/>
        <v>02NMB24135</v>
      </c>
      <c r="M1956" s="40" t="str">
        <f>INDEX(CODE!A:B,MATCH(L1956,CODE!A:A,0),2)</f>
        <v>Separate - Small GS</v>
      </c>
    </row>
    <row r="1957" spans="1:13">
      <c r="A1957" s="36">
        <v>201802</v>
      </c>
      <c r="B1957" s="37" t="s">
        <v>51</v>
      </c>
      <c r="C1957" s="37" t="s">
        <v>186</v>
      </c>
      <c r="D1957" s="37" t="s">
        <v>192</v>
      </c>
      <c r="E1957" s="37">
        <v>-347.2</v>
      </c>
      <c r="G1957" s="37">
        <v>42584</v>
      </c>
      <c r="H1957" s="60">
        <f t="shared" si="152"/>
        <v>0</v>
      </c>
      <c r="I1957" s="60">
        <f t="shared" si="153"/>
        <v>0</v>
      </c>
      <c r="J1957" s="60">
        <f t="shared" si="154"/>
        <v>0</v>
      </c>
      <c r="K1957" s="1" t="str">
        <f t="shared" si="155"/>
        <v>COM</v>
      </c>
      <c r="L1957" s="2" t="str">
        <f t="shared" si="151"/>
        <v>02OALTB15N</v>
      </c>
      <c r="M1957" s="40" t="str">
        <f>INDEX(CODE!A:B,MATCH(L1957,CODE!A:A,0),2)</f>
        <v>NOT USED</v>
      </c>
    </row>
    <row r="1958" spans="1:13">
      <c r="A1958" s="36">
        <v>201802</v>
      </c>
      <c r="B1958" s="37" t="s">
        <v>51</v>
      </c>
      <c r="C1958" s="37" t="s">
        <v>186</v>
      </c>
      <c r="D1958" s="37" t="s">
        <v>193</v>
      </c>
      <c r="E1958" s="37">
        <v>-1482.83</v>
      </c>
      <c r="F1958" s="37">
        <v>0</v>
      </c>
      <c r="G1958" s="37">
        <v>0</v>
      </c>
      <c r="H1958" s="60">
        <f t="shared" si="152"/>
        <v>0</v>
      </c>
      <c r="I1958" s="60">
        <f t="shared" si="153"/>
        <v>0</v>
      </c>
      <c r="J1958" s="60">
        <f t="shared" si="154"/>
        <v>0</v>
      </c>
      <c r="K1958" s="1" t="str">
        <f t="shared" si="155"/>
        <v>COM</v>
      </c>
      <c r="L1958" s="2" t="str">
        <f t="shared" si="151"/>
        <v>BPA BALANC</v>
      </c>
      <c r="M1958" s="40" t="str">
        <f>INDEX(CODE!A:B,MATCH(L1958,CODE!A:A,0),2)</f>
        <v>NOT USED</v>
      </c>
    </row>
    <row r="1959" spans="1:13">
      <c r="A1959" s="36">
        <v>201802</v>
      </c>
      <c r="B1959" s="37" t="s">
        <v>51</v>
      </c>
      <c r="C1959" s="37" t="s">
        <v>186</v>
      </c>
      <c r="D1959" s="37" t="s">
        <v>194</v>
      </c>
      <c r="F1959" s="37">
        <v>0</v>
      </c>
      <c r="H1959" s="60">
        <f t="shared" si="152"/>
        <v>0</v>
      </c>
      <c r="I1959" s="60">
        <f t="shared" si="153"/>
        <v>0</v>
      </c>
      <c r="J1959" s="60">
        <f t="shared" si="154"/>
        <v>0</v>
      </c>
      <c r="K1959" s="1" t="str">
        <f t="shared" si="155"/>
        <v>COM</v>
      </c>
      <c r="L1959" s="2" t="str">
        <f t="shared" si="151"/>
        <v>CUSTOMER C</v>
      </c>
      <c r="M1959" s="40" t="str">
        <f>INDEX(CODE!A:B,MATCH(L1959,CODE!A:A,0),2)</f>
        <v>NOT USED</v>
      </c>
    </row>
    <row r="1960" spans="1:13">
      <c r="A1960" s="36">
        <v>201802</v>
      </c>
      <c r="B1960" s="37" t="s">
        <v>51</v>
      </c>
      <c r="C1960" s="37" t="s">
        <v>195</v>
      </c>
      <c r="D1960" s="37" t="s">
        <v>36</v>
      </c>
      <c r="E1960" s="37">
        <v>232109.1</v>
      </c>
      <c r="F1960" s="37">
        <v>1494</v>
      </c>
      <c r="G1960" s="37">
        <v>2287718</v>
      </c>
      <c r="H1960" s="60">
        <f t="shared" si="152"/>
        <v>232109.1</v>
      </c>
      <c r="I1960" s="60">
        <f t="shared" si="153"/>
        <v>1494</v>
      </c>
      <c r="J1960" s="60">
        <f t="shared" si="154"/>
        <v>2287718</v>
      </c>
      <c r="K1960" s="1" t="str">
        <f t="shared" si="155"/>
        <v>COM</v>
      </c>
      <c r="L1960" s="2" t="str">
        <f t="shared" si="151"/>
        <v>02GNSB0024</v>
      </c>
      <c r="M1960" s="40" t="str">
        <f>INDEX(CODE!A:B,MATCH(L1960,CODE!A:A,0),2)</f>
        <v>Separate - Small GS</v>
      </c>
    </row>
    <row r="1961" spans="1:13">
      <c r="A1961" s="36">
        <v>201802</v>
      </c>
      <c r="B1961" s="37" t="s">
        <v>51</v>
      </c>
      <c r="C1961" s="37" t="s">
        <v>195</v>
      </c>
      <c r="D1961" s="37" t="s">
        <v>37</v>
      </c>
      <c r="E1961" s="37">
        <v>1716.66</v>
      </c>
      <c r="F1961" s="37">
        <v>6</v>
      </c>
      <c r="G1961" s="37">
        <v>12857</v>
      </c>
      <c r="H1961" s="60">
        <f t="shared" si="152"/>
        <v>1716.66</v>
      </c>
      <c r="I1961" s="60">
        <f t="shared" si="153"/>
        <v>6</v>
      </c>
      <c r="J1961" s="60">
        <f t="shared" si="154"/>
        <v>12857</v>
      </c>
      <c r="K1961" s="1" t="str">
        <f t="shared" si="155"/>
        <v>COM</v>
      </c>
      <c r="L1961" s="2" t="str">
        <f t="shared" si="151"/>
        <v>02GNSB024F</v>
      </c>
      <c r="M1961" s="40" t="str">
        <f>INDEX(CODE!A:B,MATCH(L1961,CODE!A:A,0),2)</f>
        <v>Separate - Small GS</v>
      </c>
    </row>
    <row r="1962" spans="1:13">
      <c r="A1962" s="36">
        <v>201802</v>
      </c>
      <c r="B1962" s="37" t="s">
        <v>51</v>
      </c>
      <c r="C1962" s="37" t="s">
        <v>195</v>
      </c>
      <c r="D1962" s="37" t="s">
        <v>38</v>
      </c>
      <c r="E1962" s="37">
        <v>1345.04</v>
      </c>
      <c r="F1962" s="37">
        <v>75</v>
      </c>
      <c r="G1962" s="37">
        <v>3293</v>
      </c>
      <c r="H1962" s="60">
        <f t="shared" si="152"/>
        <v>1345.04</v>
      </c>
      <c r="I1962" s="60">
        <f t="shared" si="153"/>
        <v>75</v>
      </c>
      <c r="J1962" s="60">
        <f t="shared" si="154"/>
        <v>3293</v>
      </c>
      <c r="K1962" s="1" t="str">
        <f t="shared" si="155"/>
        <v>COM</v>
      </c>
      <c r="L1962" s="2" t="str">
        <f t="shared" si="151"/>
        <v>02GNSB24FP</v>
      </c>
      <c r="M1962" s="40" t="str">
        <f>INDEX(CODE!A:B,MATCH(L1962,CODE!A:A,0),2)</f>
        <v>Separate - Small GS</v>
      </c>
    </row>
    <row r="1963" spans="1:13">
      <c r="A1963" s="36">
        <v>201802</v>
      </c>
      <c r="B1963" s="37" t="s">
        <v>51</v>
      </c>
      <c r="C1963" s="37" t="s">
        <v>195</v>
      </c>
      <c r="D1963" s="37" t="s">
        <v>52</v>
      </c>
      <c r="E1963" s="37">
        <v>3788878.91</v>
      </c>
      <c r="F1963" s="37">
        <v>14178</v>
      </c>
      <c r="G1963" s="37">
        <v>39034108</v>
      </c>
      <c r="H1963" s="60">
        <f t="shared" si="152"/>
        <v>3788878.91</v>
      </c>
      <c r="I1963" s="60">
        <f t="shared" si="153"/>
        <v>14178</v>
      </c>
      <c r="J1963" s="60">
        <f t="shared" si="154"/>
        <v>39034108</v>
      </c>
      <c r="K1963" s="1" t="str">
        <f t="shared" si="155"/>
        <v>COM</v>
      </c>
      <c r="L1963" s="2" t="str">
        <f t="shared" si="151"/>
        <v>02GNSV0024</v>
      </c>
      <c r="M1963" s="40" t="str">
        <f>INDEX(CODE!A:B,MATCH(L1963,CODE!A:A,0),2)</f>
        <v>Separate - Small GS</v>
      </c>
    </row>
    <row r="1964" spans="1:13">
      <c r="A1964" s="36">
        <v>201802</v>
      </c>
      <c r="B1964" s="37" t="s">
        <v>51</v>
      </c>
      <c r="C1964" s="37" t="s">
        <v>195</v>
      </c>
      <c r="D1964" s="37" t="s">
        <v>53</v>
      </c>
      <c r="E1964" s="37">
        <v>12870.81</v>
      </c>
      <c r="F1964" s="37">
        <v>104</v>
      </c>
      <c r="G1964" s="37">
        <v>89196</v>
      </c>
      <c r="H1964" s="60">
        <f t="shared" si="152"/>
        <v>12870.81</v>
      </c>
      <c r="I1964" s="60">
        <f t="shared" si="153"/>
        <v>104</v>
      </c>
      <c r="J1964" s="60">
        <f t="shared" si="154"/>
        <v>89196</v>
      </c>
      <c r="K1964" s="1" t="str">
        <f t="shared" si="155"/>
        <v>COM</v>
      </c>
      <c r="L1964" s="2" t="str">
        <f t="shared" si="151"/>
        <v>02GNSV024F</v>
      </c>
      <c r="M1964" s="40" t="str">
        <f>INDEX(CODE!A:B,MATCH(L1964,CODE!A:A,0),2)</f>
        <v>Separate - Small GS</v>
      </c>
    </row>
    <row r="1965" spans="1:13">
      <c r="A1965" s="36">
        <v>201802</v>
      </c>
      <c r="B1965" s="37" t="s">
        <v>51</v>
      </c>
      <c r="C1965" s="37" t="s">
        <v>195</v>
      </c>
      <c r="D1965" s="37" t="s">
        <v>39</v>
      </c>
      <c r="E1965" s="37">
        <v>414673.01</v>
      </c>
      <c r="F1965" s="37">
        <v>102</v>
      </c>
      <c r="G1965" s="37">
        <v>4859027</v>
      </c>
      <c r="H1965" s="60">
        <f t="shared" si="152"/>
        <v>414673.01</v>
      </c>
      <c r="I1965" s="60">
        <f t="shared" si="153"/>
        <v>102</v>
      </c>
      <c r="J1965" s="60">
        <f t="shared" si="154"/>
        <v>4859027</v>
      </c>
      <c r="K1965" s="1" t="str">
        <f t="shared" si="155"/>
        <v>COM</v>
      </c>
      <c r="L1965" s="2" t="str">
        <f t="shared" si="151"/>
        <v>02LGSB0036</v>
      </c>
      <c r="M1965" s="40" t="str">
        <f>INDEX(CODE!A:B,MATCH(L1965,CODE!A:A,0),2)</f>
        <v>Separate - Large GS</v>
      </c>
    </row>
    <row r="1966" spans="1:13">
      <c r="A1966" s="36">
        <v>201802</v>
      </c>
      <c r="B1966" s="37" t="s">
        <v>51</v>
      </c>
      <c r="C1966" s="37" t="s">
        <v>195</v>
      </c>
      <c r="D1966" s="37" t="s">
        <v>54</v>
      </c>
      <c r="E1966" s="37">
        <v>4979781.0599999996</v>
      </c>
      <c r="F1966" s="37">
        <v>855</v>
      </c>
      <c r="G1966" s="37">
        <v>59923922</v>
      </c>
      <c r="H1966" s="60">
        <f t="shared" si="152"/>
        <v>4979781.0599999996</v>
      </c>
      <c r="I1966" s="60">
        <f t="shared" si="153"/>
        <v>855</v>
      </c>
      <c r="J1966" s="60">
        <f t="shared" si="154"/>
        <v>59923922</v>
      </c>
      <c r="K1966" s="1" t="str">
        <f t="shared" si="155"/>
        <v>COM</v>
      </c>
      <c r="L1966" s="2" t="str">
        <f t="shared" si="151"/>
        <v>02LGSV0036</v>
      </c>
      <c r="M1966" s="40" t="str">
        <f>INDEX(CODE!A:B,MATCH(L1966,CODE!A:A,0),2)</f>
        <v>Separate - Large GS</v>
      </c>
    </row>
    <row r="1967" spans="1:13">
      <c r="A1967" s="36">
        <v>201802</v>
      </c>
      <c r="B1967" s="37" t="s">
        <v>51</v>
      </c>
      <c r="C1967" s="37" t="s">
        <v>195</v>
      </c>
      <c r="D1967" s="37" t="s">
        <v>55</v>
      </c>
      <c r="E1967" s="37">
        <v>1188362.1399999999</v>
      </c>
      <c r="F1967" s="37">
        <v>36</v>
      </c>
      <c r="G1967" s="37">
        <v>15761740</v>
      </c>
      <c r="H1967" s="60">
        <f t="shared" si="152"/>
        <v>1188362.1399999999</v>
      </c>
      <c r="I1967" s="60">
        <f t="shared" si="153"/>
        <v>36</v>
      </c>
      <c r="J1967" s="60">
        <f t="shared" si="154"/>
        <v>15761740</v>
      </c>
      <c r="K1967" s="1" t="str">
        <f t="shared" si="155"/>
        <v>COM</v>
      </c>
      <c r="L1967" s="2" t="str">
        <f t="shared" si="151"/>
        <v>02LGSV048T</v>
      </c>
      <c r="M1967" s="40" t="str">
        <f>INDEX(CODE!A:B,MATCH(L1967,CODE!A:A,0),2)</f>
        <v>NOT USED</v>
      </c>
    </row>
    <row r="1968" spans="1:13">
      <c r="A1968" s="36">
        <v>201802</v>
      </c>
      <c r="B1968" s="37" t="s">
        <v>51</v>
      </c>
      <c r="C1968" s="37" t="s">
        <v>195</v>
      </c>
      <c r="D1968" s="37" t="s">
        <v>79</v>
      </c>
      <c r="E1968" s="37">
        <v>5109.01</v>
      </c>
      <c r="G1968" s="37">
        <v>0</v>
      </c>
      <c r="H1968" s="60">
        <f t="shared" si="152"/>
        <v>5109.01</v>
      </c>
      <c r="I1968" s="60">
        <f t="shared" si="153"/>
        <v>0</v>
      </c>
      <c r="J1968" s="60">
        <f t="shared" si="154"/>
        <v>0</v>
      </c>
      <c r="K1968" s="1" t="str">
        <f t="shared" si="155"/>
        <v>COM</v>
      </c>
      <c r="L1968" s="2" t="str">
        <f t="shared" si="151"/>
        <v>02LNX00102</v>
      </c>
      <c r="M1968" s="40" t="str">
        <f>INDEX(CODE!A:B,MATCH(L1968,CODE!A:A,0),2)</f>
        <v>NOT USED</v>
      </c>
    </row>
    <row r="1969" spans="1:13">
      <c r="A1969" s="36">
        <v>201802</v>
      </c>
      <c r="B1969" s="37" t="s">
        <v>51</v>
      </c>
      <c r="C1969" s="37" t="s">
        <v>195</v>
      </c>
      <c r="D1969" s="37" t="s">
        <v>81</v>
      </c>
      <c r="E1969" s="37">
        <v>127.71</v>
      </c>
      <c r="G1969" s="37">
        <v>0</v>
      </c>
      <c r="H1969" s="60">
        <f t="shared" si="152"/>
        <v>127.71</v>
      </c>
      <c r="I1969" s="60">
        <f t="shared" si="153"/>
        <v>0</v>
      </c>
      <c r="J1969" s="60">
        <f t="shared" si="154"/>
        <v>0</v>
      </c>
      <c r="K1969" s="1" t="str">
        <f t="shared" si="155"/>
        <v>COM</v>
      </c>
      <c r="L1969" s="2" t="str">
        <f t="shared" si="151"/>
        <v>02LNX00105</v>
      </c>
      <c r="M1969" s="40" t="str">
        <f>INDEX(CODE!A:B,MATCH(L1969,CODE!A:A,0),2)</f>
        <v>NOT USED</v>
      </c>
    </row>
    <row r="1970" spans="1:13">
      <c r="A1970" s="36">
        <v>201802</v>
      </c>
      <c r="B1970" s="37" t="s">
        <v>51</v>
      </c>
      <c r="C1970" s="37" t="s">
        <v>195</v>
      </c>
      <c r="D1970" s="37" t="s">
        <v>82</v>
      </c>
      <c r="E1970" s="37">
        <v>20188.86</v>
      </c>
      <c r="G1970" s="37">
        <v>0</v>
      </c>
      <c r="H1970" s="60">
        <f t="shared" si="152"/>
        <v>20188.86</v>
      </c>
      <c r="I1970" s="60">
        <f t="shared" si="153"/>
        <v>0</v>
      </c>
      <c r="J1970" s="60">
        <f t="shared" si="154"/>
        <v>0</v>
      </c>
      <c r="K1970" s="1" t="str">
        <f t="shared" si="155"/>
        <v>COM</v>
      </c>
      <c r="L1970" s="2" t="str">
        <f t="shared" si="151"/>
        <v>02LNX00109</v>
      </c>
      <c r="M1970" s="40" t="str">
        <f>INDEX(CODE!A:B,MATCH(L1970,CODE!A:A,0),2)</f>
        <v>NOT USED</v>
      </c>
    </row>
    <row r="1971" spans="1:13">
      <c r="A1971" s="36">
        <v>201802</v>
      </c>
      <c r="B1971" s="37" t="s">
        <v>51</v>
      </c>
      <c r="C1971" s="37" t="s">
        <v>195</v>
      </c>
      <c r="D1971" s="37" t="s">
        <v>83</v>
      </c>
      <c r="E1971" s="37">
        <v>777.9</v>
      </c>
      <c r="G1971" s="37">
        <v>0</v>
      </c>
      <c r="H1971" s="60">
        <f t="shared" si="152"/>
        <v>777.9</v>
      </c>
      <c r="I1971" s="60">
        <f t="shared" si="153"/>
        <v>0</v>
      </c>
      <c r="J1971" s="60">
        <f t="shared" si="154"/>
        <v>0</v>
      </c>
      <c r="K1971" s="1" t="str">
        <f t="shared" si="155"/>
        <v>COM</v>
      </c>
      <c r="L1971" s="2" t="str">
        <f t="shared" si="151"/>
        <v>02LNX00110</v>
      </c>
      <c r="M1971" s="40" t="str">
        <f>INDEX(CODE!A:B,MATCH(L1971,CODE!A:A,0),2)</f>
        <v>NOT USED</v>
      </c>
    </row>
    <row r="1972" spans="1:13">
      <c r="A1972" s="36">
        <v>201802</v>
      </c>
      <c r="B1972" s="37" t="s">
        <v>51</v>
      </c>
      <c r="C1972" s="37" t="s">
        <v>195</v>
      </c>
      <c r="D1972" s="37" t="s">
        <v>84</v>
      </c>
      <c r="E1972" s="37">
        <v>55.73</v>
      </c>
      <c r="G1972" s="37">
        <v>0</v>
      </c>
      <c r="H1972" s="60">
        <f t="shared" si="152"/>
        <v>55.73</v>
      </c>
      <c r="I1972" s="60">
        <f t="shared" si="153"/>
        <v>0</v>
      </c>
      <c r="J1972" s="60">
        <f t="shared" si="154"/>
        <v>0</v>
      </c>
      <c r="K1972" s="1" t="str">
        <f t="shared" si="155"/>
        <v>COM</v>
      </c>
      <c r="L1972" s="2" t="str">
        <f t="shared" si="151"/>
        <v>02LNX00112</v>
      </c>
      <c r="M1972" s="40" t="str">
        <f>INDEX(CODE!A:B,MATCH(L1972,CODE!A:A,0),2)</f>
        <v>NOT USED</v>
      </c>
    </row>
    <row r="1973" spans="1:13">
      <c r="A1973" s="36">
        <v>201802</v>
      </c>
      <c r="B1973" s="37" t="s">
        <v>51</v>
      </c>
      <c r="C1973" s="37" t="s">
        <v>195</v>
      </c>
      <c r="D1973" s="37" t="s">
        <v>85</v>
      </c>
      <c r="E1973" s="37">
        <v>226.99</v>
      </c>
      <c r="G1973" s="37">
        <v>0</v>
      </c>
      <c r="H1973" s="60">
        <f t="shared" si="152"/>
        <v>226.99</v>
      </c>
      <c r="I1973" s="60">
        <f t="shared" si="153"/>
        <v>0</v>
      </c>
      <c r="J1973" s="60">
        <f t="shared" si="154"/>
        <v>0</v>
      </c>
      <c r="K1973" s="1" t="str">
        <f t="shared" si="155"/>
        <v>COM</v>
      </c>
      <c r="L1973" s="2" t="str">
        <f t="shared" si="151"/>
        <v>02LNX00300</v>
      </c>
      <c r="M1973" s="40" t="str">
        <f>INDEX(CODE!A:B,MATCH(L1973,CODE!A:A,0),2)</f>
        <v>NOT USED</v>
      </c>
    </row>
    <row r="1974" spans="1:13">
      <c r="A1974" s="36">
        <v>201802</v>
      </c>
      <c r="B1974" s="37" t="s">
        <v>51</v>
      </c>
      <c r="C1974" s="37" t="s">
        <v>195</v>
      </c>
      <c r="D1974" s="37" t="s">
        <v>87</v>
      </c>
      <c r="E1974" s="37">
        <v>4730.76</v>
      </c>
      <c r="G1974" s="37">
        <v>0</v>
      </c>
      <c r="H1974" s="60">
        <f t="shared" si="152"/>
        <v>4730.76</v>
      </c>
      <c r="I1974" s="60">
        <f t="shared" si="153"/>
        <v>0</v>
      </c>
      <c r="J1974" s="60">
        <f t="shared" si="154"/>
        <v>0</v>
      </c>
      <c r="K1974" s="1" t="str">
        <f t="shared" si="155"/>
        <v>COM</v>
      </c>
      <c r="L1974" s="2" t="str">
        <f t="shared" si="151"/>
        <v>02LNX00311</v>
      </c>
      <c r="M1974" s="40" t="str">
        <f>INDEX(CODE!A:B,MATCH(L1974,CODE!A:A,0),2)</f>
        <v>NOT USED</v>
      </c>
    </row>
    <row r="1975" spans="1:13">
      <c r="A1975" s="36">
        <v>201802</v>
      </c>
      <c r="B1975" s="37" t="s">
        <v>51</v>
      </c>
      <c r="C1975" s="37" t="s">
        <v>195</v>
      </c>
      <c r="D1975" s="37" t="s">
        <v>88</v>
      </c>
      <c r="E1975" s="37">
        <v>383.05</v>
      </c>
      <c r="G1975" s="37">
        <v>0</v>
      </c>
      <c r="H1975" s="60">
        <f t="shared" si="152"/>
        <v>383.05</v>
      </c>
      <c r="I1975" s="60">
        <f t="shared" si="153"/>
        <v>0</v>
      </c>
      <c r="J1975" s="60">
        <f t="shared" si="154"/>
        <v>0</v>
      </c>
      <c r="K1975" s="1" t="str">
        <f t="shared" si="155"/>
        <v>COM</v>
      </c>
      <c r="L1975" s="2" t="str">
        <f t="shared" si="151"/>
        <v>02LNX00312</v>
      </c>
      <c r="M1975" s="40" t="str">
        <f>INDEX(CODE!A:B,MATCH(L1975,CODE!A:A,0),2)</f>
        <v>NOT USED</v>
      </c>
    </row>
    <row r="1976" spans="1:13">
      <c r="A1976" s="36">
        <v>201802</v>
      </c>
      <c r="B1976" s="37" t="s">
        <v>51</v>
      </c>
      <c r="C1976" s="37" t="s">
        <v>195</v>
      </c>
      <c r="D1976" s="37" t="s">
        <v>40</v>
      </c>
      <c r="E1976" s="37">
        <v>32904.550000000003</v>
      </c>
      <c r="F1976" s="37">
        <v>87</v>
      </c>
      <c r="G1976" s="37">
        <v>346111</v>
      </c>
      <c r="H1976" s="60">
        <f t="shared" si="152"/>
        <v>32904.550000000003</v>
      </c>
      <c r="I1976" s="60">
        <f t="shared" si="153"/>
        <v>87</v>
      </c>
      <c r="J1976" s="60">
        <f t="shared" si="154"/>
        <v>346111</v>
      </c>
      <c r="K1976" s="1" t="str">
        <f t="shared" si="155"/>
        <v>COM</v>
      </c>
      <c r="L1976" s="2" t="str">
        <f t="shared" si="151"/>
        <v>02NMT24135</v>
      </c>
      <c r="M1976" s="40" t="str">
        <f>INDEX(CODE!A:B,MATCH(L1976,CODE!A:A,0),2)</f>
        <v>Separate - Small GS</v>
      </c>
    </row>
    <row r="1977" spans="1:13">
      <c r="A1977" s="36">
        <v>201802</v>
      </c>
      <c r="B1977" s="37" t="s">
        <v>51</v>
      </c>
      <c r="C1977" s="37" t="s">
        <v>195</v>
      </c>
      <c r="D1977" s="37" t="s">
        <v>41</v>
      </c>
      <c r="E1977" s="37">
        <v>71910.52</v>
      </c>
      <c r="F1977" s="37">
        <v>13</v>
      </c>
      <c r="G1977" s="37">
        <v>825480</v>
      </c>
      <c r="H1977" s="60">
        <f t="shared" si="152"/>
        <v>71910.52</v>
      </c>
      <c r="I1977" s="60">
        <f t="shared" si="153"/>
        <v>13</v>
      </c>
      <c r="J1977" s="60">
        <f t="shared" si="154"/>
        <v>825480</v>
      </c>
      <c r="K1977" s="1" t="str">
        <f t="shared" si="155"/>
        <v>COM</v>
      </c>
      <c r="L1977" s="2" t="str">
        <f t="shared" si="151"/>
        <v>02NMT36135</v>
      </c>
      <c r="M1977" s="40" t="str">
        <f>INDEX(CODE!A:B,MATCH(L1977,CODE!A:A,0),2)</f>
        <v>Separate - Large GS</v>
      </c>
    </row>
    <row r="1978" spans="1:13">
      <c r="A1978" s="36">
        <v>201802</v>
      </c>
      <c r="B1978" s="37" t="s">
        <v>51</v>
      </c>
      <c r="C1978" s="37" t="s">
        <v>195</v>
      </c>
      <c r="D1978" s="37" t="s">
        <v>42</v>
      </c>
      <c r="E1978" s="37">
        <v>61983.8</v>
      </c>
      <c r="F1978" s="37">
        <v>2</v>
      </c>
      <c r="G1978" s="37">
        <v>823200</v>
      </c>
      <c r="H1978" s="60">
        <f t="shared" si="152"/>
        <v>61983.8</v>
      </c>
      <c r="I1978" s="60">
        <f t="shared" si="153"/>
        <v>2</v>
      </c>
      <c r="J1978" s="60">
        <f t="shared" si="154"/>
        <v>823200</v>
      </c>
      <c r="K1978" s="1" t="str">
        <f t="shared" si="155"/>
        <v>COM</v>
      </c>
      <c r="L1978" s="2" t="str">
        <f t="shared" si="151"/>
        <v>02NMT48135</v>
      </c>
      <c r="M1978" s="40" t="str">
        <f>INDEX(CODE!A:B,MATCH(L1978,CODE!A:A,0),2)</f>
        <v>NOT USED</v>
      </c>
    </row>
    <row r="1979" spans="1:13">
      <c r="A1979" s="36">
        <v>201802</v>
      </c>
      <c r="B1979" s="37" t="s">
        <v>51</v>
      </c>
      <c r="C1979" s="37" t="s">
        <v>195</v>
      </c>
      <c r="D1979" s="37" t="s">
        <v>56</v>
      </c>
      <c r="E1979" s="37">
        <v>18049.96</v>
      </c>
      <c r="F1979" s="37">
        <v>768</v>
      </c>
      <c r="G1979" s="37">
        <v>122060</v>
      </c>
      <c r="H1979" s="60">
        <f t="shared" si="152"/>
        <v>18049.96</v>
      </c>
      <c r="I1979" s="60">
        <f t="shared" si="153"/>
        <v>768</v>
      </c>
      <c r="J1979" s="60">
        <f t="shared" si="154"/>
        <v>122060</v>
      </c>
      <c r="K1979" s="1" t="str">
        <f t="shared" si="155"/>
        <v>COM</v>
      </c>
      <c r="L1979" s="2" t="str">
        <f t="shared" si="151"/>
        <v>02OALT015N</v>
      </c>
      <c r="M1979" s="40" t="str">
        <f>INDEX(CODE!A:B,MATCH(L1979,CODE!A:A,0),2)</f>
        <v>NOT USED</v>
      </c>
    </row>
    <row r="1980" spans="1:13">
      <c r="A1980" s="36">
        <v>201802</v>
      </c>
      <c r="B1980" s="37" t="s">
        <v>51</v>
      </c>
      <c r="C1980" s="37" t="s">
        <v>195</v>
      </c>
      <c r="D1980" s="37" t="s">
        <v>43</v>
      </c>
      <c r="E1980" s="37">
        <v>6888.66</v>
      </c>
      <c r="F1980" s="37">
        <v>466</v>
      </c>
      <c r="G1980" s="37">
        <v>42584</v>
      </c>
      <c r="H1980" s="60">
        <f t="shared" si="152"/>
        <v>6888.66</v>
      </c>
      <c r="I1980" s="60">
        <f t="shared" si="153"/>
        <v>466</v>
      </c>
      <c r="J1980" s="60">
        <f t="shared" si="154"/>
        <v>42584</v>
      </c>
      <c r="K1980" s="1" t="str">
        <f t="shared" si="155"/>
        <v>COM</v>
      </c>
      <c r="L1980" s="2" t="str">
        <f t="shared" si="151"/>
        <v>02OALTB15N</v>
      </c>
      <c r="M1980" s="40" t="str">
        <f>INDEX(CODE!A:B,MATCH(L1980,CODE!A:A,0),2)</f>
        <v>NOT USED</v>
      </c>
    </row>
    <row r="1981" spans="1:13">
      <c r="A1981" s="36">
        <v>201802</v>
      </c>
      <c r="B1981" s="37" t="s">
        <v>51</v>
      </c>
      <c r="C1981" s="37" t="s">
        <v>195</v>
      </c>
      <c r="D1981" s="37" t="s">
        <v>57</v>
      </c>
      <c r="E1981" s="37">
        <v>2183.6999999999998</v>
      </c>
      <c r="F1981" s="37">
        <v>27</v>
      </c>
      <c r="G1981" s="37">
        <v>22539</v>
      </c>
      <c r="H1981" s="60">
        <f t="shared" si="152"/>
        <v>2183.6999999999998</v>
      </c>
      <c r="I1981" s="60">
        <f t="shared" si="153"/>
        <v>27</v>
      </c>
      <c r="J1981" s="60">
        <f t="shared" si="154"/>
        <v>22539</v>
      </c>
      <c r="K1981" s="1" t="str">
        <f t="shared" si="155"/>
        <v>COM</v>
      </c>
      <c r="L1981" s="2" t="str">
        <f t="shared" si="151"/>
        <v>02RCFL0054</v>
      </c>
      <c r="M1981" s="40" t="str">
        <f>INDEX(CODE!A:B,MATCH(L1981,CODE!A:A,0),2)</f>
        <v>NOT USED</v>
      </c>
    </row>
    <row r="1982" spans="1:13">
      <c r="A1982" s="36">
        <v>201802</v>
      </c>
      <c r="B1982" s="37" t="s">
        <v>51</v>
      </c>
      <c r="C1982" s="37" t="s">
        <v>195</v>
      </c>
      <c r="D1982" s="37" t="s">
        <v>89</v>
      </c>
      <c r="E1982" s="37">
        <v>103678.95</v>
      </c>
      <c r="F1982" s="37">
        <v>0</v>
      </c>
      <c r="G1982" s="37">
        <v>0</v>
      </c>
      <c r="H1982" s="60">
        <f t="shared" si="152"/>
        <v>103678.95</v>
      </c>
      <c r="I1982" s="60">
        <f t="shared" si="153"/>
        <v>0</v>
      </c>
      <c r="J1982" s="60">
        <f t="shared" si="154"/>
        <v>0</v>
      </c>
      <c r="K1982" s="1" t="str">
        <f t="shared" si="155"/>
        <v>COM</v>
      </c>
      <c r="L1982" s="2" t="str">
        <f t="shared" si="151"/>
        <v>301270-DSM</v>
      </c>
      <c r="M1982" s="40" t="str">
        <f>INDEX(CODE!A:B,MATCH(L1982,CODE!A:A,0),2)</f>
        <v>NOT USED</v>
      </c>
    </row>
    <row r="1983" spans="1:13">
      <c r="A1983" s="36">
        <v>201802</v>
      </c>
      <c r="B1983" s="37" t="s">
        <v>51</v>
      </c>
      <c r="C1983" s="37" t="s">
        <v>195</v>
      </c>
      <c r="D1983" s="37" t="s">
        <v>44</v>
      </c>
      <c r="E1983" s="37">
        <v>307.92</v>
      </c>
      <c r="F1983" s="37">
        <v>1</v>
      </c>
      <c r="G1983" s="37">
        <v>0</v>
      </c>
      <c r="H1983" s="60">
        <f t="shared" si="152"/>
        <v>307.92</v>
      </c>
      <c r="I1983" s="60">
        <f t="shared" si="153"/>
        <v>1</v>
      </c>
      <c r="J1983" s="60">
        <f t="shared" si="154"/>
        <v>0</v>
      </c>
      <c r="K1983" s="1" t="str">
        <f t="shared" si="155"/>
        <v>COM</v>
      </c>
      <c r="L1983" s="2" t="str">
        <f t="shared" si="151"/>
        <v>301280-BLU</v>
      </c>
      <c r="M1983" s="40" t="str">
        <f>INDEX(CODE!A:B,MATCH(L1983,CODE!A:A,0),2)</f>
        <v>NOT USED</v>
      </c>
    </row>
    <row r="1984" spans="1:13">
      <c r="A1984" s="36">
        <v>201802</v>
      </c>
      <c r="B1984" s="37" t="s">
        <v>51</v>
      </c>
      <c r="C1984" s="37" t="s">
        <v>195</v>
      </c>
      <c r="D1984" s="37" t="s">
        <v>103</v>
      </c>
      <c r="E1984" s="37">
        <v>-1049755.1299999999</v>
      </c>
      <c r="F1984" s="37">
        <v>0</v>
      </c>
      <c r="G1984" s="37">
        <v>0</v>
      </c>
      <c r="H1984" s="60">
        <f t="shared" si="152"/>
        <v>-1049755.1299999999</v>
      </c>
      <c r="I1984" s="60">
        <f t="shared" si="153"/>
        <v>0</v>
      </c>
      <c r="J1984" s="60">
        <f t="shared" si="154"/>
        <v>0</v>
      </c>
      <c r="K1984" s="1" t="str">
        <f t="shared" si="155"/>
        <v>COM</v>
      </c>
      <c r="L1984" s="2" t="str">
        <f t="shared" si="151"/>
        <v>ALT REVENU</v>
      </c>
      <c r="M1984" s="40" t="str">
        <f>INDEX(CODE!A:B,MATCH(L1984,CODE!A:A,0),2)</f>
        <v>NOT USED</v>
      </c>
    </row>
    <row r="1985" spans="1:13">
      <c r="A1985" s="36">
        <v>201802</v>
      </c>
      <c r="B1985" s="37" t="s">
        <v>51</v>
      </c>
      <c r="C1985" s="37" t="s">
        <v>195</v>
      </c>
      <c r="D1985" s="37" t="s">
        <v>90</v>
      </c>
      <c r="F1985" s="37">
        <v>0</v>
      </c>
      <c r="H1985" s="60">
        <f t="shared" si="152"/>
        <v>0</v>
      </c>
      <c r="I1985" s="60">
        <f t="shared" si="153"/>
        <v>0</v>
      </c>
      <c r="J1985" s="60">
        <f t="shared" si="154"/>
        <v>0</v>
      </c>
      <c r="K1985" s="1" t="str">
        <f t="shared" si="155"/>
        <v>COM</v>
      </c>
      <c r="L1985" s="2" t="str">
        <f t="shared" si="151"/>
        <v>CUSTOMER C</v>
      </c>
      <c r="M1985" s="40" t="str">
        <f>INDEX(CODE!A:B,MATCH(L1985,CODE!A:A,0),2)</f>
        <v>NOT USED</v>
      </c>
    </row>
    <row r="1986" spans="1:13">
      <c r="A1986" s="36">
        <v>201802</v>
      </c>
      <c r="B1986" s="37" t="s">
        <v>51</v>
      </c>
      <c r="C1986" s="37" t="s">
        <v>195</v>
      </c>
      <c r="D1986" s="37" t="s">
        <v>91</v>
      </c>
      <c r="E1986" s="37">
        <v>-524894</v>
      </c>
      <c r="F1986" s="37">
        <v>0</v>
      </c>
      <c r="G1986" s="37">
        <v>0</v>
      </c>
      <c r="H1986" s="60">
        <f t="shared" si="152"/>
        <v>-524894</v>
      </c>
      <c r="I1986" s="60">
        <f t="shared" si="153"/>
        <v>0</v>
      </c>
      <c r="J1986" s="60">
        <f t="shared" si="154"/>
        <v>0</v>
      </c>
      <c r="K1986" s="1" t="str">
        <f t="shared" si="155"/>
        <v>COM</v>
      </c>
      <c r="L1986" s="2" t="str">
        <f t="shared" ref="L1986:L2049" si="156">LEFT(D1986,10)</f>
        <v>INCOME TAX</v>
      </c>
      <c r="M1986" s="40" t="str">
        <f>INDEX(CODE!A:B,MATCH(L1986,CODE!A:A,0),2)</f>
        <v>NOT USED</v>
      </c>
    </row>
    <row r="1987" spans="1:13">
      <c r="A1987" s="36">
        <v>201802</v>
      </c>
      <c r="B1987" s="37" t="s">
        <v>51</v>
      </c>
      <c r="C1987" s="37" t="s">
        <v>195</v>
      </c>
      <c r="D1987" s="37" t="s">
        <v>92</v>
      </c>
      <c r="E1987" s="37">
        <v>-817164.02</v>
      </c>
      <c r="F1987" s="37">
        <v>0</v>
      </c>
      <c r="G1987" s="37">
        <v>0</v>
      </c>
      <c r="H1987" s="60">
        <f t="shared" ref="H1987:H2050" si="157">IF($C1987="R",E1987,0)</f>
        <v>-817164.02</v>
      </c>
      <c r="I1987" s="60">
        <f t="shared" ref="I1987:I2050" si="158">IF($C1987="R",F1987,0)</f>
        <v>0</v>
      </c>
      <c r="J1987" s="60">
        <f t="shared" ref="J1987:J2050" si="159">IF($C1987="R",G1987,0)</f>
        <v>0</v>
      </c>
      <c r="K1987" s="1" t="str">
        <f t="shared" ref="K1987:K2050" si="160">IF(LEFT(B1987,3)="IRR","IRG",LEFT(B1987,3))</f>
        <v>COM</v>
      </c>
      <c r="L1987" s="2" t="str">
        <f t="shared" si="156"/>
        <v>REVENUE_AC</v>
      </c>
      <c r="M1987" s="40" t="str">
        <f>INDEX(CODE!A:B,MATCH(L1987,CODE!A:A,0),2)</f>
        <v>NOT USED</v>
      </c>
    </row>
    <row r="1988" spans="1:13">
      <c r="A1988" s="36">
        <v>201802</v>
      </c>
      <c r="B1988" s="37" t="s">
        <v>51</v>
      </c>
      <c r="C1988" s="37" t="s">
        <v>195</v>
      </c>
      <c r="D1988" s="37" t="s">
        <v>104</v>
      </c>
      <c r="E1988" s="37">
        <v>4811.75</v>
      </c>
      <c r="F1988" s="37">
        <v>0</v>
      </c>
      <c r="G1988" s="37">
        <v>0</v>
      </c>
      <c r="H1988" s="60">
        <f t="shared" si="157"/>
        <v>4811.75</v>
      </c>
      <c r="I1988" s="60">
        <f t="shared" si="158"/>
        <v>0</v>
      </c>
      <c r="J1988" s="60">
        <f t="shared" si="159"/>
        <v>0</v>
      </c>
      <c r="K1988" s="1" t="str">
        <f t="shared" si="160"/>
        <v>COM</v>
      </c>
      <c r="L1988" s="2" t="str">
        <f t="shared" si="156"/>
        <v>REVENUE AD</v>
      </c>
      <c r="M1988" s="40" t="str">
        <f>INDEX(CODE!A:B,MATCH(L1988,CODE!A:A,0),2)</f>
        <v>NOT USED</v>
      </c>
    </row>
    <row r="1989" spans="1:13">
      <c r="A1989" s="36">
        <v>201802</v>
      </c>
      <c r="B1989" s="37" t="s">
        <v>51</v>
      </c>
      <c r="C1989" s="37" t="s">
        <v>196</v>
      </c>
      <c r="D1989" s="37" t="s">
        <v>197</v>
      </c>
      <c r="E1989" s="37">
        <v>-36000</v>
      </c>
      <c r="F1989" s="37">
        <v>0</v>
      </c>
      <c r="G1989" s="37">
        <v>-457000</v>
      </c>
      <c r="H1989" s="60">
        <f t="shared" si="157"/>
        <v>0</v>
      </c>
      <c r="I1989" s="60">
        <f t="shared" si="158"/>
        <v>0</v>
      </c>
      <c r="J1989" s="60">
        <f t="shared" si="159"/>
        <v>0</v>
      </c>
      <c r="K1989" s="1" t="str">
        <f t="shared" si="160"/>
        <v>COM</v>
      </c>
      <c r="L1989" s="2" t="str">
        <f t="shared" si="156"/>
        <v>UNBILLED R</v>
      </c>
      <c r="M1989" s="40" t="str">
        <f>INDEX(CODE!A:B,MATCH(L1989,CODE!A:A,0),2)</f>
        <v>NOT USED</v>
      </c>
    </row>
    <row r="1990" spans="1:13">
      <c r="A1990" s="36">
        <v>201802</v>
      </c>
      <c r="B1990" s="37" t="s">
        <v>58</v>
      </c>
      <c r="C1990" s="37" t="s">
        <v>186</v>
      </c>
      <c r="D1990" s="37" t="s">
        <v>187</v>
      </c>
      <c r="E1990" s="37">
        <v>-473.76</v>
      </c>
      <c r="F1990" s="37">
        <v>43</v>
      </c>
      <c r="G1990" s="37">
        <v>58132</v>
      </c>
      <c r="H1990" s="60">
        <f t="shared" si="157"/>
        <v>0</v>
      </c>
      <c r="I1990" s="60">
        <f t="shared" si="158"/>
        <v>0</v>
      </c>
      <c r="J1990" s="60">
        <f t="shared" si="159"/>
        <v>0</v>
      </c>
      <c r="K1990" s="1" t="str">
        <f t="shared" si="160"/>
        <v>IND</v>
      </c>
      <c r="L1990" s="2" t="str">
        <f t="shared" si="156"/>
        <v>02GNSB0024</v>
      </c>
      <c r="M1990" s="40" t="str">
        <f>INDEX(CODE!A:B,MATCH(L1990,CODE!A:A,0),2)</f>
        <v>Separate - Small GS</v>
      </c>
    </row>
    <row r="1991" spans="1:13">
      <c r="A1991" s="36">
        <v>201802</v>
      </c>
      <c r="B1991" s="37" t="s">
        <v>58</v>
      </c>
      <c r="C1991" s="37" t="s">
        <v>186</v>
      </c>
      <c r="D1991" s="37" t="s">
        <v>189</v>
      </c>
      <c r="E1991" s="37">
        <v>-2.4</v>
      </c>
      <c r="F1991" s="37">
        <v>1</v>
      </c>
      <c r="G1991" s="37">
        <v>294</v>
      </c>
      <c r="H1991" s="60">
        <f t="shared" si="157"/>
        <v>0</v>
      </c>
      <c r="I1991" s="60">
        <f t="shared" si="158"/>
        <v>0</v>
      </c>
      <c r="J1991" s="60">
        <f t="shared" si="159"/>
        <v>0</v>
      </c>
      <c r="K1991" s="1" t="str">
        <f t="shared" si="160"/>
        <v>IND</v>
      </c>
      <c r="L1991" s="2" t="str">
        <f t="shared" si="156"/>
        <v>02GNSB24FP</v>
      </c>
      <c r="M1991" s="40" t="str">
        <f>INDEX(CODE!A:B,MATCH(L1991,CODE!A:A,0),2)</f>
        <v>Separate - Small GS</v>
      </c>
    </row>
    <row r="1992" spans="1:13">
      <c r="A1992" s="36">
        <v>201802</v>
      </c>
      <c r="B1992" s="37" t="s">
        <v>58</v>
      </c>
      <c r="C1992" s="37" t="s">
        <v>186</v>
      </c>
      <c r="D1992" s="37" t="s">
        <v>190</v>
      </c>
      <c r="E1992" s="37">
        <v>-514.1</v>
      </c>
      <c r="F1992" s="37">
        <v>9</v>
      </c>
      <c r="G1992" s="37">
        <v>63080</v>
      </c>
      <c r="H1992" s="60">
        <f t="shared" si="157"/>
        <v>0</v>
      </c>
      <c r="I1992" s="60">
        <f t="shared" si="158"/>
        <v>0</v>
      </c>
      <c r="J1992" s="60">
        <f t="shared" si="159"/>
        <v>0</v>
      </c>
      <c r="K1992" s="1" t="str">
        <f t="shared" si="160"/>
        <v>IND</v>
      </c>
      <c r="L1992" s="2" t="str">
        <f t="shared" si="156"/>
        <v>02LGSB0036</v>
      </c>
      <c r="M1992" s="40" t="str">
        <f>INDEX(CODE!A:B,MATCH(L1992,CODE!A:A,0),2)</f>
        <v>Separate - Large GS</v>
      </c>
    </row>
    <row r="1993" spans="1:13">
      <c r="A1993" s="36">
        <v>201802</v>
      </c>
      <c r="B1993" s="37" t="s">
        <v>58</v>
      </c>
      <c r="C1993" s="37" t="s">
        <v>186</v>
      </c>
      <c r="D1993" s="37" t="s">
        <v>192</v>
      </c>
      <c r="E1993" s="37">
        <v>-18.149999999999999</v>
      </c>
      <c r="G1993" s="37">
        <v>2228</v>
      </c>
      <c r="H1993" s="60">
        <f t="shared" si="157"/>
        <v>0</v>
      </c>
      <c r="I1993" s="60">
        <f t="shared" si="158"/>
        <v>0</v>
      </c>
      <c r="J1993" s="60">
        <f t="shared" si="159"/>
        <v>0</v>
      </c>
      <c r="K1993" s="1" t="str">
        <f t="shared" si="160"/>
        <v>IND</v>
      </c>
      <c r="L1993" s="2" t="str">
        <f t="shared" si="156"/>
        <v>02OALTB15N</v>
      </c>
      <c r="M1993" s="40" t="str">
        <f>INDEX(CODE!A:B,MATCH(L1993,CODE!A:A,0),2)</f>
        <v>NOT USED</v>
      </c>
    </row>
    <row r="1994" spans="1:13">
      <c r="A1994" s="36">
        <v>201802</v>
      </c>
      <c r="B1994" s="37" t="s">
        <v>58</v>
      </c>
      <c r="C1994" s="37" t="s">
        <v>186</v>
      </c>
      <c r="D1994" s="37" t="s">
        <v>193</v>
      </c>
      <c r="E1994" s="37">
        <v>-26.36</v>
      </c>
      <c r="F1994" s="37">
        <v>0</v>
      </c>
      <c r="G1994" s="37">
        <v>0</v>
      </c>
      <c r="H1994" s="60">
        <f t="shared" si="157"/>
        <v>0</v>
      </c>
      <c r="I1994" s="60">
        <f t="shared" si="158"/>
        <v>0</v>
      </c>
      <c r="J1994" s="60">
        <f t="shared" si="159"/>
        <v>0</v>
      </c>
      <c r="K1994" s="1" t="str">
        <f t="shared" si="160"/>
        <v>IND</v>
      </c>
      <c r="L1994" s="2" t="str">
        <f t="shared" si="156"/>
        <v>BPA BALANC</v>
      </c>
      <c r="M1994" s="40" t="str">
        <f>INDEX(CODE!A:B,MATCH(L1994,CODE!A:A,0),2)</f>
        <v>NOT USED</v>
      </c>
    </row>
    <row r="1995" spans="1:13">
      <c r="A1995" s="36">
        <v>201802</v>
      </c>
      <c r="B1995" s="37" t="s">
        <v>58</v>
      </c>
      <c r="C1995" s="37" t="s">
        <v>186</v>
      </c>
      <c r="D1995" s="37" t="s">
        <v>194</v>
      </c>
      <c r="F1995" s="37">
        <v>0</v>
      </c>
      <c r="H1995" s="60">
        <f t="shared" si="157"/>
        <v>0</v>
      </c>
      <c r="I1995" s="60">
        <f t="shared" si="158"/>
        <v>0</v>
      </c>
      <c r="J1995" s="60">
        <f t="shared" si="159"/>
        <v>0</v>
      </c>
      <c r="K1995" s="1" t="str">
        <f t="shared" si="160"/>
        <v>IND</v>
      </c>
      <c r="L1995" s="2" t="str">
        <f t="shared" si="156"/>
        <v>CUSTOMER C</v>
      </c>
      <c r="M1995" s="40" t="str">
        <f>INDEX(CODE!A:B,MATCH(L1995,CODE!A:A,0),2)</f>
        <v>NOT USED</v>
      </c>
    </row>
    <row r="1996" spans="1:13">
      <c r="A1996" s="36">
        <v>201802</v>
      </c>
      <c r="B1996" s="37" t="s">
        <v>58</v>
      </c>
      <c r="C1996" s="37" t="s">
        <v>195</v>
      </c>
      <c r="D1996" s="37" t="s">
        <v>36</v>
      </c>
      <c r="E1996" s="37">
        <v>6925.18</v>
      </c>
      <c r="F1996" s="37">
        <v>43</v>
      </c>
      <c r="G1996" s="37">
        <v>58132</v>
      </c>
      <c r="H1996" s="60">
        <f t="shared" si="157"/>
        <v>6925.18</v>
      </c>
      <c r="I1996" s="60">
        <f t="shared" si="158"/>
        <v>43</v>
      </c>
      <c r="J1996" s="60">
        <f t="shared" si="159"/>
        <v>58132</v>
      </c>
      <c r="K1996" s="1" t="str">
        <f t="shared" si="160"/>
        <v>IND</v>
      </c>
      <c r="L1996" s="2" t="str">
        <f t="shared" si="156"/>
        <v>02GNSB0024</v>
      </c>
      <c r="M1996" s="40" t="str">
        <f>INDEX(CODE!A:B,MATCH(L1996,CODE!A:A,0),2)</f>
        <v>Separate - Small GS</v>
      </c>
    </row>
    <row r="1997" spans="1:13">
      <c r="A1997" s="36">
        <v>201802</v>
      </c>
      <c r="B1997" s="37" t="s">
        <v>58</v>
      </c>
      <c r="C1997" s="37" t="s">
        <v>195</v>
      </c>
      <c r="D1997" s="37" t="s">
        <v>38</v>
      </c>
      <c r="E1997" s="37">
        <v>300.91000000000003</v>
      </c>
      <c r="F1997" s="37">
        <v>1</v>
      </c>
      <c r="G1997" s="37">
        <v>294</v>
      </c>
      <c r="H1997" s="60">
        <f t="shared" si="157"/>
        <v>300.91000000000003</v>
      </c>
      <c r="I1997" s="60">
        <f t="shared" si="158"/>
        <v>1</v>
      </c>
      <c r="J1997" s="60">
        <f t="shared" si="159"/>
        <v>294</v>
      </c>
      <c r="K1997" s="1" t="str">
        <f t="shared" si="160"/>
        <v>IND</v>
      </c>
      <c r="L1997" s="2" t="str">
        <f t="shared" si="156"/>
        <v>02GNSB24FP</v>
      </c>
      <c r="M1997" s="40" t="str">
        <f>INDEX(CODE!A:B,MATCH(L1997,CODE!A:A,0),2)</f>
        <v>Separate - Small GS</v>
      </c>
    </row>
    <row r="1998" spans="1:13">
      <c r="A1998" s="36">
        <v>201802</v>
      </c>
      <c r="B1998" s="37" t="s">
        <v>58</v>
      </c>
      <c r="C1998" s="37" t="s">
        <v>195</v>
      </c>
      <c r="D1998" s="37" t="s">
        <v>52</v>
      </c>
      <c r="E1998" s="37">
        <v>146350.92000000001</v>
      </c>
      <c r="F1998" s="37">
        <v>328</v>
      </c>
      <c r="G1998" s="37">
        <v>1542354</v>
      </c>
      <c r="H1998" s="60">
        <f t="shared" si="157"/>
        <v>146350.92000000001</v>
      </c>
      <c r="I1998" s="60">
        <f t="shared" si="158"/>
        <v>328</v>
      </c>
      <c r="J1998" s="60">
        <f t="shared" si="159"/>
        <v>1542354</v>
      </c>
      <c r="K1998" s="1" t="str">
        <f t="shared" si="160"/>
        <v>IND</v>
      </c>
      <c r="L1998" s="2" t="str">
        <f t="shared" si="156"/>
        <v>02GNSV0024</v>
      </c>
      <c r="M1998" s="40" t="str">
        <f>INDEX(CODE!A:B,MATCH(L1998,CODE!A:A,0),2)</f>
        <v>Separate - Small GS</v>
      </c>
    </row>
    <row r="1999" spans="1:13">
      <c r="A1999" s="36">
        <v>201802</v>
      </c>
      <c r="B1999" s="37" t="s">
        <v>58</v>
      </c>
      <c r="C1999" s="37" t="s">
        <v>195</v>
      </c>
      <c r="D1999" s="37" t="s">
        <v>53</v>
      </c>
      <c r="E1999" s="37">
        <v>741.85</v>
      </c>
      <c r="F1999" s="37">
        <v>4</v>
      </c>
      <c r="G1999" s="37">
        <v>2776</v>
      </c>
      <c r="H1999" s="60">
        <f t="shared" si="157"/>
        <v>741.85</v>
      </c>
      <c r="I1999" s="60">
        <f t="shared" si="158"/>
        <v>4</v>
      </c>
      <c r="J1999" s="60">
        <f t="shared" si="159"/>
        <v>2776</v>
      </c>
      <c r="K1999" s="1" t="str">
        <f t="shared" si="160"/>
        <v>IND</v>
      </c>
      <c r="L1999" s="2" t="str">
        <f t="shared" si="156"/>
        <v>02GNSV024F</v>
      </c>
      <c r="M1999" s="40" t="str">
        <f>INDEX(CODE!A:B,MATCH(L1999,CODE!A:A,0),2)</f>
        <v>Separate - Small GS</v>
      </c>
    </row>
    <row r="2000" spans="1:13">
      <c r="A2000" s="36">
        <v>201802</v>
      </c>
      <c r="B2000" s="37" t="s">
        <v>58</v>
      </c>
      <c r="C2000" s="37" t="s">
        <v>195</v>
      </c>
      <c r="D2000" s="37" t="s">
        <v>39</v>
      </c>
      <c r="E2000" s="37">
        <v>10809.26</v>
      </c>
      <c r="F2000" s="37">
        <v>9</v>
      </c>
      <c r="G2000" s="37">
        <v>63080</v>
      </c>
      <c r="H2000" s="60">
        <f t="shared" si="157"/>
        <v>10809.26</v>
      </c>
      <c r="I2000" s="60">
        <f t="shared" si="158"/>
        <v>9</v>
      </c>
      <c r="J2000" s="60">
        <f t="shared" si="159"/>
        <v>63080</v>
      </c>
      <c r="K2000" s="1" t="str">
        <f t="shared" si="160"/>
        <v>IND</v>
      </c>
      <c r="L2000" s="2" t="str">
        <f t="shared" si="156"/>
        <v>02LGSB0036</v>
      </c>
      <c r="M2000" s="40" t="str">
        <f>INDEX(CODE!A:B,MATCH(L2000,CODE!A:A,0),2)</f>
        <v>Separate - Large GS</v>
      </c>
    </row>
    <row r="2001" spans="1:13">
      <c r="A2001" s="36">
        <v>201802</v>
      </c>
      <c r="B2001" s="37" t="s">
        <v>58</v>
      </c>
      <c r="C2001" s="37" t="s">
        <v>195</v>
      </c>
      <c r="D2001" s="37" t="s">
        <v>54</v>
      </c>
      <c r="E2001" s="37">
        <v>687475.65</v>
      </c>
      <c r="F2001" s="37">
        <v>96</v>
      </c>
      <c r="G2001" s="37">
        <v>8015580</v>
      </c>
      <c r="H2001" s="60">
        <f t="shared" si="157"/>
        <v>687475.65</v>
      </c>
      <c r="I2001" s="60">
        <f t="shared" si="158"/>
        <v>96</v>
      </c>
      <c r="J2001" s="60">
        <f t="shared" si="159"/>
        <v>8015580</v>
      </c>
      <c r="K2001" s="1" t="str">
        <f t="shared" si="160"/>
        <v>IND</v>
      </c>
      <c r="L2001" s="2" t="str">
        <f t="shared" si="156"/>
        <v>02LGSV0036</v>
      </c>
      <c r="M2001" s="40" t="str">
        <f>INDEX(CODE!A:B,MATCH(L2001,CODE!A:A,0),2)</f>
        <v>Separate - Large GS</v>
      </c>
    </row>
    <row r="2002" spans="1:13">
      <c r="A2002" s="36">
        <v>201802</v>
      </c>
      <c r="B2002" s="37" t="s">
        <v>58</v>
      </c>
      <c r="C2002" s="37" t="s">
        <v>195</v>
      </c>
      <c r="D2002" s="37" t="s">
        <v>55</v>
      </c>
      <c r="E2002" s="37">
        <v>3823431.36</v>
      </c>
      <c r="F2002" s="37">
        <v>32</v>
      </c>
      <c r="G2002" s="37">
        <v>57587900</v>
      </c>
      <c r="H2002" s="60">
        <f t="shared" si="157"/>
        <v>3823431.36</v>
      </c>
      <c r="I2002" s="60">
        <f t="shared" si="158"/>
        <v>32</v>
      </c>
      <c r="J2002" s="60">
        <f t="shared" si="159"/>
        <v>57587900</v>
      </c>
      <c r="K2002" s="1" t="str">
        <f t="shared" si="160"/>
        <v>IND</v>
      </c>
      <c r="L2002" s="2" t="str">
        <f t="shared" si="156"/>
        <v>02LGSV048T</v>
      </c>
      <c r="M2002" s="40" t="str">
        <f>INDEX(CODE!A:B,MATCH(L2002,CODE!A:A,0),2)</f>
        <v>NOT USED</v>
      </c>
    </row>
    <row r="2003" spans="1:13">
      <c r="A2003" s="36">
        <v>201802</v>
      </c>
      <c r="B2003" s="37" t="s">
        <v>58</v>
      </c>
      <c r="C2003" s="37" t="s">
        <v>195</v>
      </c>
      <c r="D2003" s="37" t="s">
        <v>56</v>
      </c>
      <c r="E2003" s="37">
        <v>1141.05</v>
      </c>
      <c r="F2003" s="37">
        <v>37</v>
      </c>
      <c r="G2003" s="37">
        <v>8259</v>
      </c>
      <c r="H2003" s="60">
        <f t="shared" si="157"/>
        <v>1141.05</v>
      </c>
      <c r="I2003" s="60">
        <f t="shared" si="158"/>
        <v>37</v>
      </c>
      <c r="J2003" s="60">
        <f t="shared" si="159"/>
        <v>8259</v>
      </c>
      <c r="K2003" s="1" t="str">
        <f t="shared" si="160"/>
        <v>IND</v>
      </c>
      <c r="L2003" s="2" t="str">
        <f t="shared" si="156"/>
        <v>02OALT015N</v>
      </c>
      <c r="M2003" s="40" t="str">
        <f>INDEX(CODE!A:B,MATCH(L2003,CODE!A:A,0),2)</f>
        <v>NOT USED</v>
      </c>
    </row>
    <row r="2004" spans="1:13">
      <c r="A2004" s="36">
        <v>201802</v>
      </c>
      <c r="B2004" s="37" t="s">
        <v>58</v>
      </c>
      <c r="C2004" s="37" t="s">
        <v>195</v>
      </c>
      <c r="D2004" s="37" t="s">
        <v>43</v>
      </c>
      <c r="E2004" s="37">
        <v>350.28</v>
      </c>
      <c r="F2004" s="37">
        <v>14</v>
      </c>
      <c r="G2004" s="37">
        <v>2228</v>
      </c>
      <c r="H2004" s="60">
        <f t="shared" si="157"/>
        <v>350.28</v>
      </c>
      <c r="I2004" s="60">
        <f t="shared" si="158"/>
        <v>14</v>
      </c>
      <c r="J2004" s="60">
        <f t="shared" si="159"/>
        <v>2228</v>
      </c>
      <c r="K2004" s="1" t="str">
        <f t="shared" si="160"/>
        <v>IND</v>
      </c>
      <c r="L2004" s="2" t="str">
        <f t="shared" si="156"/>
        <v>02OALTB15N</v>
      </c>
      <c r="M2004" s="40" t="str">
        <f>INDEX(CODE!A:B,MATCH(L2004,CODE!A:A,0),2)</f>
        <v>NOT USED</v>
      </c>
    </row>
    <row r="2005" spans="1:13">
      <c r="A2005" s="36">
        <v>201802</v>
      </c>
      <c r="B2005" s="37" t="s">
        <v>58</v>
      </c>
      <c r="C2005" s="37" t="s">
        <v>195</v>
      </c>
      <c r="D2005" s="37" t="s">
        <v>59</v>
      </c>
      <c r="E2005" s="37">
        <v>31416.15</v>
      </c>
      <c r="F2005" s="37">
        <v>1</v>
      </c>
      <c r="G2005" s="37">
        <v>230000</v>
      </c>
      <c r="H2005" s="60">
        <f t="shared" si="157"/>
        <v>31416.15</v>
      </c>
      <c r="I2005" s="60">
        <f t="shared" si="158"/>
        <v>1</v>
      </c>
      <c r="J2005" s="60">
        <f t="shared" si="159"/>
        <v>230000</v>
      </c>
      <c r="K2005" s="1" t="str">
        <f t="shared" si="160"/>
        <v>IND</v>
      </c>
      <c r="L2005" s="2" t="str">
        <f t="shared" si="156"/>
        <v>02PRSV47TM</v>
      </c>
      <c r="M2005" s="40" t="str">
        <f>INDEX(CODE!A:B,MATCH(L2005,CODE!A:A,0),2)</f>
        <v>NOT USED</v>
      </c>
    </row>
    <row r="2006" spans="1:13">
      <c r="A2006" s="36">
        <v>201802</v>
      </c>
      <c r="B2006" s="37" t="s">
        <v>58</v>
      </c>
      <c r="C2006" s="37" t="s">
        <v>195</v>
      </c>
      <c r="D2006" s="37" t="s">
        <v>94</v>
      </c>
      <c r="E2006" s="37">
        <v>-15783.44</v>
      </c>
      <c r="F2006" s="37">
        <v>0</v>
      </c>
      <c r="G2006" s="37">
        <v>0</v>
      </c>
      <c r="H2006" s="60">
        <f t="shared" si="157"/>
        <v>-15783.44</v>
      </c>
      <c r="I2006" s="60">
        <f t="shared" si="158"/>
        <v>0</v>
      </c>
      <c r="J2006" s="60">
        <f t="shared" si="159"/>
        <v>0</v>
      </c>
      <c r="K2006" s="1" t="str">
        <f t="shared" si="160"/>
        <v>IND</v>
      </c>
      <c r="L2006" s="2" t="str">
        <f t="shared" si="156"/>
        <v>301370-DSM</v>
      </c>
      <c r="M2006" s="40" t="str">
        <f>INDEX(CODE!A:B,MATCH(L2006,CODE!A:A,0),2)</f>
        <v>NOT USED</v>
      </c>
    </row>
    <row r="2007" spans="1:13">
      <c r="A2007" s="36">
        <v>201802</v>
      </c>
      <c r="B2007" s="37" t="s">
        <v>58</v>
      </c>
      <c r="C2007" s="37" t="s">
        <v>195</v>
      </c>
      <c r="D2007" s="37" t="s">
        <v>76</v>
      </c>
      <c r="E2007" s="37">
        <v>0.53</v>
      </c>
      <c r="F2007" s="37">
        <v>2</v>
      </c>
      <c r="G2007" s="37">
        <v>0</v>
      </c>
      <c r="H2007" s="60">
        <f t="shared" si="157"/>
        <v>0.53</v>
      </c>
      <c r="I2007" s="60">
        <f t="shared" si="158"/>
        <v>2</v>
      </c>
      <c r="J2007" s="60">
        <f t="shared" si="159"/>
        <v>0</v>
      </c>
      <c r="K2007" s="1" t="str">
        <f t="shared" si="160"/>
        <v>IND</v>
      </c>
      <c r="L2007" s="2" t="str">
        <f t="shared" si="156"/>
        <v>301380-BLU</v>
      </c>
      <c r="M2007" s="40" t="str">
        <f>INDEX(CODE!A:B,MATCH(L2007,CODE!A:A,0),2)</f>
        <v>NOT USED</v>
      </c>
    </row>
    <row r="2008" spans="1:13">
      <c r="A2008" s="36">
        <v>201802</v>
      </c>
      <c r="B2008" s="37" t="s">
        <v>58</v>
      </c>
      <c r="C2008" s="37" t="s">
        <v>195</v>
      </c>
      <c r="D2008" s="37" t="s">
        <v>103</v>
      </c>
      <c r="E2008" s="37">
        <v>-188531.04</v>
      </c>
      <c r="F2008" s="37">
        <v>0</v>
      </c>
      <c r="G2008" s="37">
        <v>0</v>
      </c>
      <c r="H2008" s="60">
        <f t="shared" si="157"/>
        <v>-188531.04</v>
      </c>
      <c r="I2008" s="60">
        <f t="shared" si="158"/>
        <v>0</v>
      </c>
      <c r="J2008" s="60">
        <f t="shared" si="159"/>
        <v>0</v>
      </c>
      <c r="K2008" s="1" t="str">
        <f t="shared" si="160"/>
        <v>IND</v>
      </c>
      <c r="L2008" s="2" t="str">
        <f t="shared" si="156"/>
        <v>ALT REVENU</v>
      </c>
      <c r="M2008" s="40" t="str">
        <f>INDEX(CODE!A:B,MATCH(L2008,CODE!A:A,0),2)</f>
        <v>NOT USED</v>
      </c>
    </row>
    <row r="2009" spans="1:13">
      <c r="A2009" s="36">
        <v>201802</v>
      </c>
      <c r="B2009" s="37" t="s">
        <v>58</v>
      </c>
      <c r="C2009" s="37" t="s">
        <v>195</v>
      </c>
      <c r="D2009" s="37" t="s">
        <v>90</v>
      </c>
      <c r="F2009" s="37">
        <v>0</v>
      </c>
      <c r="H2009" s="60">
        <f t="shared" si="157"/>
        <v>0</v>
      </c>
      <c r="I2009" s="60">
        <f t="shared" si="158"/>
        <v>0</v>
      </c>
      <c r="J2009" s="60">
        <f t="shared" si="159"/>
        <v>0</v>
      </c>
      <c r="K2009" s="1" t="str">
        <f t="shared" si="160"/>
        <v>IND</v>
      </c>
      <c r="L2009" s="2" t="str">
        <f t="shared" si="156"/>
        <v>CUSTOMER C</v>
      </c>
      <c r="M2009" s="40" t="str">
        <f>INDEX(CODE!A:B,MATCH(L2009,CODE!A:A,0),2)</f>
        <v>NOT USED</v>
      </c>
    </row>
    <row r="2010" spans="1:13">
      <c r="A2010" s="36">
        <v>201802</v>
      </c>
      <c r="B2010" s="37" t="s">
        <v>58</v>
      </c>
      <c r="C2010" s="37" t="s">
        <v>195</v>
      </c>
      <c r="D2010" s="37" t="s">
        <v>91</v>
      </c>
      <c r="E2010" s="37">
        <v>-275017.55</v>
      </c>
      <c r="F2010" s="37">
        <v>0</v>
      </c>
      <c r="G2010" s="37">
        <v>0</v>
      </c>
      <c r="H2010" s="60">
        <f t="shared" si="157"/>
        <v>-275017.55</v>
      </c>
      <c r="I2010" s="60">
        <f t="shared" si="158"/>
        <v>0</v>
      </c>
      <c r="J2010" s="60">
        <f t="shared" si="159"/>
        <v>0</v>
      </c>
      <c r="K2010" s="1" t="str">
        <f t="shared" si="160"/>
        <v>IND</v>
      </c>
      <c r="L2010" s="2" t="str">
        <f t="shared" si="156"/>
        <v>INCOME TAX</v>
      </c>
      <c r="M2010" s="40" t="str">
        <f>INDEX(CODE!A:B,MATCH(L2010,CODE!A:A,0),2)</f>
        <v>NOT USED</v>
      </c>
    </row>
    <row r="2011" spans="1:13">
      <c r="A2011" s="36">
        <v>201802</v>
      </c>
      <c r="B2011" s="37" t="s">
        <v>58</v>
      </c>
      <c r="C2011" s="37" t="s">
        <v>195</v>
      </c>
      <c r="D2011" s="37" t="s">
        <v>92</v>
      </c>
      <c r="E2011" s="37">
        <v>-358112.97</v>
      </c>
      <c r="F2011" s="37">
        <v>0</v>
      </c>
      <c r="G2011" s="37">
        <v>0</v>
      </c>
      <c r="H2011" s="60">
        <f t="shared" si="157"/>
        <v>-358112.97</v>
      </c>
      <c r="I2011" s="60">
        <f t="shared" si="158"/>
        <v>0</v>
      </c>
      <c r="J2011" s="60">
        <f t="shared" si="159"/>
        <v>0</v>
      </c>
      <c r="K2011" s="1" t="str">
        <f t="shared" si="160"/>
        <v>IND</v>
      </c>
      <c r="L2011" s="2" t="str">
        <f t="shared" si="156"/>
        <v>REVENUE_AC</v>
      </c>
      <c r="M2011" s="40" t="str">
        <f>INDEX(CODE!A:B,MATCH(L2011,CODE!A:A,0),2)</f>
        <v>NOT USED</v>
      </c>
    </row>
    <row r="2012" spans="1:13">
      <c r="A2012" s="36">
        <v>201802</v>
      </c>
      <c r="B2012" s="37" t="s">
        <v>58</v>
      </c>
      <c r="C2012" s="37" t="s">
        <v>195</v>
      </c>
      <c r="D2012" s="37" t="s">
        <v>104</v>
      </c>
      <c r="E2012" s="37">
        <v>2550.21</v>
      </c>
      <c r="F2012" s="37">
        <v>0</v>
      </c>
      <c r="G2012" s="37">
        <v>0</v>
      </c>
      <c r="H2012" s="60">
        <f t="shared" si="157"/>
        <v>2550.21</v>
      </c>
      <c r="I2012" s="60">
        <f t="shared" si="158"/>
        <v>0</v>
      </c>
      <c r="J2012" s="60">
        <f t="shared" si="159"/>
        <v>0</v>
      </c>
      <c r="K2012" s="1" t="str">
        <f t="shared" si="160"/>
        <v>IND</v>
      </c>
      <c r="L2012" s="2" t="str">
        <f t="shared" si="156"/>
        <v>REVENUE AD</v>
      </c>
      <c r="M2012" s="40" t="str">
        <f>INDEX(CODE!A:B,MATCH(L2012,CODE!A:A,0),2)</f>
        <v>NOT USED</v>
      </c>
    </row>
    <row r="2013" spans="1:13">
      <c r="A2013" s="36">
        <v>201802</v>
      </c>
      <c r="B2013" s="37" t="s">
        <v>58</v>
      </c>
      <c r="C2013" s="37" t="s">
        <v>196</v>
      </c>
      <c r="D2013" s="37" t="s">
        <v>197</v>
      </c>
      <c r="E2013" s="37">
        <v>-738000</v>
      </c>
      <c r="F2013" s="37">
        <v>0</v>
      </c>
      <c r="G2013" s="37">
        <v>-8933000</v>
      </c>
      <c r="H2013" s="60">
        <f t="shared" si="157"/>
        <v>0</v>
      </c>
      <c r="I2013" s="60">
        <f t="shared" si="158"/>
        <v>0</v>
      </c>
      <c r="J2013" s="60">
        <f t="shared" si="159"/>
        <v>0</v>
      </c>
      <c r="K2013" s="1" t="str">
        <f t="shared" si="160"/>
        <v>IND</v>
      </c>
      <c r="L2013" s="2" t="str">
        <f t="shared" si="156"/>
        <v>UNBILLED R</v>
      </c>
      <c r="M2013" s="40" t="str">
        <f>INDEX(CODE!A:B,MATCH(L2013,CODE!A:A,0),2)</f>
        <v>NOT USED</v>
      </c>
    </row>
    <row r="2014" spans="1:13">
      <c r="A2014" s="36">
        <v>201802</v>
      </c>
      <c r="B2014" s="37" t="s">
        <v>60</v>
      </c>
      <c r="C2014" s="37" t="s">
        <v>186</v>
      </c>
      <c r="D2014" s="37" t="s">
        <v>61</v>
      </c>
      <c r="E2014" s="37">
        <v>-2545.65</v>
      </c>
      <c r="F2014" s="37">
        <v>3009</v>
      </c>
      <c r="G2014" s="37">
        <v>312334</v>
      </c>
      <c r="H2014" s="60">
        <f t="shared" si="157"/>
        <v>0</v>
      </c>
      <c r="I2014" s="60">
        <f t="shared" si="158"/>
        <v>0</v>
      </c>
      <c r="J2014" s="60">
        <f t="shared" si="159"/>
        <v>0</v>
      </c>
      <c r="K2014" s="1" t="str">
        <f t="shared" si="160"/>
        <v>IRG</v>
      </c>
      <c r="L2014" s="2" t="str">
        <f t="shared" si="156"/>
        <v>02APSV0040</v>
      </c>
      <c r="M2014" s="40" t="str">
        <f>INDEX(CODE!A:B,MATCH(L2014,CODE!A:A,0),2)</f>
        <v>Separate - APS</v>
      </c>
    </row>
    <row r="2015" spans="1:13">
      <c r="A2015" s="36">
        <v>201802</v>
      </c>
      <c r="B2015" s="37" t="s">
        <v>60</v>
      </c>
      <c r="C2015" s="37" t="s">
        <v>186</v>
      </c>
      <c r="D2015" s="37" t="s">
        <v>199</v>
      </c>
      <c r="F2015" s="37">
        <v>9</v>
      </c>
      <c r="H2015" s="60">
        <f t="shared" si="157"/>
        <v>0</v>
      </c>
      <c r="I2015" s="60">
        <f t="shared" si="158"/>
        <v>0</v>
      </c>
      <c r="J2015" s="60">
        <f t="shared" si="159"/>
        <v>0</v>
      </c>
      <c r="K2015" s="1" t="str">
        <f t="shared" si="160"/>
        <v>IRG</v>
      </c>
      <c r="L2015" s="2" t="str">
        <f t="shared" si="156"/>
        <v>02NMT40135</v>
      </c>
      <c r="M2015" s="40" t="str">
        <f>INDEX(CODE!A:B,MATCH(L2015,CODE!A:A,0),2)</f>
        <v>Separate - APS</v>
      </c>
    </row>
    <row r="2016" spans="1:13">
      <c r="A2016" s="36">
        <v>201802</v>
      </c>
      <c r="B2016" s="37" t="s">
        <v>60</v>
      </c>
      <c r="C2016" s="37" t="s">
        <v>186</v>
      </c>
      <c r="D2016" s="37" t="s">
        <v>200</v>
      </c>
      <c r="F2016" s="37">
        <v>0</v>
      </c>
      <c r="H2016" s="60">
        <f t="shared" si="157"/>
        <v>0</v>
      </c>
      <c r="I2016" s="60">
        <f t="shared" si="158"/>
        <v>0</v>
      </c>
      <c r="J2016" s="60">
        <f t="shared" si="159"/>
        <v>0</v>
      </c>
      <c r="K2016" s="1" t="str">
        <f t="shared" si="160"/>
        <v>IRG</v>
      </c>
      <c r="L2016" s="2" t="str">
        <f t="shared" si="156"/>
        <v>CUSTOMER C</v>
      </c>
      <c r="M2016" s="40" t="str">
        <f>INDEX(CODE!A:B,MATCH(L2016,CODE!A:A,0),2)</f>
        <v>NOT USED</v>
      </c>
    </row>
    <row r="2017" spans="1:13">
      <c r="A2017" s="36">
        <v>201802</v>
      </c>
      <c r="B2017" s="37" t="s">
        <v>60</v>
      </c>
      <c r="C2017" s="37" t="s">
        <v>186</v>
      </c>
      <c r="D2017" s="37" t="s">
        <v>201</v>
      </c>
      <c r="E2017" s="37">
        <v>-62.61</v>
      </c>
      <c r="F2017" s="37">
        <v>0</v>
      </c>
      <c r="G2017" s="37">
        <v>0</v>
      </c>
      <c r="H2017" s="60">
        <f t="shared" si="157"/>
        <v>0</v>
      </c>
      <c r="I2017" s="60">
        <f t="shared" si="158"/>
        <v>0</v>
      </c>
      <c r="J2017" s="60">
        <f t="shared" si="159"/>
        <v>0</v>
      </c>
      <c r="K2017" s="1" t="str">
        <f t="shared" si="160"/>
        <v>IRG</v>
      </c>
      <c r="L2017" s="2" t="str">
        <f t="shared" si="156"/>
        <v>IRRIGATION</v>
      </c>
      <c r="M2017" s="40" t="str">
        <f>INDEX(CODE!A:B,MATCH(L2017,CODE!A:A,0),2)</f>
        <v>NOT USED</v>
      </c>
    </row>
    <row r="2018" spans="1:13">
      <c r="A2018" s="36">
        <v>201802</v>
      </c>
      <c r="B2018" s="37" t="s">
        <v>60</v>
      </c>
      <c r="C2018" s="37" t="s">
        <v>195</v>
      </c>
      <c r="D2018" s="37" t="s">
        <v>61</v>
      </c>
      <c r="E2018" s="37">
        <v>24058.25</v>
      </c>
      <c r="F2018" s="37">
        <v>3009</v>
      </c>
      <c r="G2018" s="37">
        <v>312334</v>
      </c>
      <c r="H2018" s="60">
        <f t="shared" si="157"/>
        <v>24058.25</v>
      </c>
      <c r="I2018" s="60">
        <f t="shared" si="158"/>
        <v>3009</v>
      </c>
      <c r="J2018" s="60">
        <f t="shared" si="159"/>
        <v>312334</v>
      </c>
      <c r="K2018" s="1" t="str">
        <f t="shared" si="160"/>
        <v>IRG</v>
      </c>
      <c r="L2018" s="2" t="str">
        <f t="shared" si="156"/>
        <v>02APSV0040</v>
      </c>
      <c r="M2018" s="40" t="str">
        <f>INDEX(CODE!A:B,MATCH(L2018,CODE!A:A,0),2)</f>
        <v>Separate - APS</v>
      </c>
    </row>
    <row r="2019" spans="1:13">
      <c r="A2019" s="36">
        <v>201802</v>
      </c>
      <c r="B2019" s="37" t="s">
        <v>60</v>
      </c>
      <c r="C2019" s="37" t="s">
        <v>195</v>
      </c>
      <c r="D2019" s="37" t="s">
        <v>62</v>
      </c>
      <c r="E2019" s="37">
        <v>17149.04</v>
      </c>
      <c r="F2019" s="37">
        <v>2137</v>
      </c>
      <c r="G2019" s="37">
        <v>223846</v>
      </c>
      <c r="H2019" s="60">
        <f t="shared" si="157"/>
        <v>17149.04</v>
      </c>
      <c r="I2019" s="60">
        <f t="shared" si="158"/>
        <v>2137</v>
      </c>
      <c r="J2019" s="60">
        <f t="shared" si="159"/>
        <v>223846</v>
      </c>
      <c r="K2019" s="1" t="str">
        <f t="shared" si="160"/>
        <v>IRG</v>
      </c>
      <c r="L2019" s="2" t="str">
        <f t="shared" si="156"/>
        <v>02APSV040X</v>
      </c>
      <c r="M2019" s="40" t="str">
        <f>INDEX(CODE!A:B,MATCH(L2019,CODE!A:A,0),2)</f>
        <v>Separate - APS</v>
      </c>
    </row>
    <row r="2020" spans="1:13">
      <c r="A2020" s="36">
        <v>201802</v>
      </c>
      <c r="B2020" s="37" t="s">
        <v>60</v>
      </c>
      <c r="C2020" s="37" t="s">
        <v>195</v>
      </c>
      <c r="D2020" s="37" t="s">
        <v>79</v>
      </c>
      <c r="E2020" s="37">
        <v>237.98</v>
      </c>
      <c r="G2020" s="37">
        <v>0</v>
      </c>
      <c r="H2020" s="60">
        <f t="shared" si="157"/>
        <v>237.98</v>
      </c>
      <c r="I2020" s="60">
        <f t="shared" si="158"/>
        <v>0</v>
      </c>
      <c r="J2020" s="60">
        <f t="shared" si="159"/>
        <v>0</v>
      </c>
      <c r="K2020" s="1" t="str">
        <f t="shared" si="160"/>
        <v>IRG</v>
      </c>
      <c r="L2020" s="2" t="str">
        <f t="shared" si="156"/>
        <v>02LNX00102</v>
      </c>
      <c r="M2020" s="40" t="str">
        <f>INDEX(CODE!A:B,MATCH(L2020,CODE!A:A,0),2)</f>
        <v>NOT USED</v>
      </c>
    </row>
    <row r="2021" spans="1:13">
      <c r="A2021" s="36">
        <v>201802</v>
      </c>
      <c r="B2021" s="37" t="s">
        <v>60</v>
      </c>
      <c r="C2021" s="37" t="s">
        <v>195</v>
      </c>
      <c r="D2021" s="37" t="s">
        <v>81</v>
      </c>
      <c r="E2021" s="37">
        <v>7.43</v>
      </c>
      <c r="G2021" s="37">
        <v>0</v>
      </c>
      <c r="H2021" s="60">
        <f t="shared" si="157"/>
        <v>7.43</v>
      </c>
      <c r="I2021" s="60">
        <f t="shared" si="158"/>
        <v>0</v>
      </c>
      <c r="J2021" s="60">
        <f t="shared" si="159"/>
        <v>0</v>
      </c>
      <c r="K2021" s="1" t="str">
        <f t="shared" si="160"/>
        <v>IRG</v>
      </c>
      <c r="L2021" s="2" t="str">
        <f t="shared" si="156"/>
        <v>02LNX00105</v>
      </c>
      <c r="M2021" s="40" t="str">
        <f>INDEX(CODE!A:B,MATCH(L2021,CODE!A:A,0),2)</f>
        <v>NOT USED</v>
      </c>
    </row>
    <row r="2022" spans="1:13">
      <c r="A2022" s="36">
        <v>201802</v>
      </c>
      <c r="B2022" s="37" t="s">
        <v>60</v>
      </c>
      <c r="C2022" s="37" t="s">
        <v>195</v>
      </c>
      <c r="D2022" s="37" t="s">
        <v>82</v>
      </c>
      <c r="E2022" s="37">
        <v>299.70999999999998</v>
      </c>
      <c r="G2022" s="37">
        <v>0</v>
      </c>
      <c r="H2022" s="60">
        <f t="shared" si="157"/>
        <v>299.70999999999998</v>
      </c>
      <c r="I2022" s="60">
        <f t="shared" si="158"/>
        <v>0</v>
      </c>
      <c r="J2022" s="60">
        <f t="shared" si="159"/>
        <v>0</v>
      </c>
      <c r="K2022" s="1" t="str">
        <f t="shared" si="160"/>
        <v>IRG</v>
      </c>
      <c r="L2022" s="2" t="str">
        <f t="shared" si="156"/>
        <v>02LNX00109</v>
      </c>
      <c r="M2022" s="40" t="str">
        <f>INDEX(CODE!A:B,MATCH(L2022,CODE!A:A,0),2)</f>
        <v>NOT USED</v>
      </c>
    </row>
    <row r="2023" spans="1:13">
      <c r="A2023" s="36">
        <v>201802</v>
      </c>
      <c r="B2023" s="37" t="s">
        <v>60</v>
      </c>
      <c r="C2023" s="37" t="s">
        <v>195</v>
      </c>
      <c r="D2023" s="37" t="s">
        <v>88</v>
      </c>
      <c r="E2023" s="37">
        <v>1202.75</v>
      </c>
      <c r="G2023" s="37">
        <v>0</v>
      </c>
      <c r="H2023" s="60">
        <f t="shared" si="157"/>
        <v>1202.75</v>
      </c>
      <c r="I2023" s="60">
        <f t="shared" si="158"/>
        <v>0</v>
      </c>
      <c r="J2023" s="60">
        <f t="shared" si="159"/>
        <v>0</v>
      </c>
      <c r="K2023" s="1" t="str">
        <f t="shared" si="160"/>
        <v>IRG</v>
      </c>
      <c r="L2023" s="2" t="str">
        <f t="shared" si="156"/>
        <v>02LNX00312</v>
      </c>
      <c r="M2023" s="40" t="str">
        <f>INDEX(CODE!A:B,MATCH(L2023,CODE!A:A,0),2)</f>
        <v>NOT USED</v>
      </c>
    </row>
    <row r="2024" spans="1:13">
      <c r="A2024" s="36">
        <v>201802</v>
      </c>
      <c r="B2024" s="37" t="s">
        <v>60</v>
      </c>
      <c r="C2024" s="37" t="s">
        <v>195</v>
      </c>
      <c r="D2024" s="37" t="s">
        <v>45</v>
      </c>
      <c r="E2024" s="37">
        <v>2.3199999999999998</v>
      </c>
      <c r="F2024" s="37">
        <v>9</v>
      </c>
      <c r="G2024" s="37">
        <v>0</v>
      </c>
      <c r="H2024" s="60">
        <f t="shared" si="157"/>
        <v>2.3199999999999998</v>
      </c>
      <c r="I2024" s="60">
        <f t="shared" si="158"/>
        <v>9</v>
      </c>
      <c r="J2024" s="60">
        <f t="shared" si="159"/>
        <v>0</v>
      </c>
      <c r="K2024" s="1" t="str">
        <f t="shared" si="160"/>
        <v>IRG</v>
      </c>
      <c r="L2024" s="2" t="str">
        <f t="shared" si="156"/>
        <v>02NMT40135</v>
      </c>
      <c r="M2024" s="40" t="str">
        <f>INDEX(CODE!A:B,MATCH(L2024,CODE!A:A,0),2)</f>
        <v>Separate - APS</v>
      </c>
    </row>
    <row r="2025" spans="1:13">
      <c r="A2025" s="36">
        <v>201802</v>
      </c>
      <c r="B2025" s="37" t="s">
        <v>60</v>
      </c>
      <c r="C2025" s="37" t="s">
        <v>195</v>
      </c>
      <c r="D2025" s="37" t="s">
        <v>73</v>
      </c>
      <c r="F2025" s="37">
        <v>1</v>
      </c>
      <c r="H2025" s="60">
        <f t="shared" si="157"/>
        <v>0</v>
      </c>
      <c r="I2025" s="60">
        <f t="shared" si="158"/>
        <v>1</v>
      </c>
      <c r="J2025" s="60">
        <f t="shared" si="159"/>
        <v>0</v>
      </c>
      <c r="K2025" s="1" t="str">
        <f t="shared" si="160"/>
        <v>IRG</v>
      </c>
      <c r="L2025" s="2" t="str">
        <f t="shared" si="156"/>
        <v>02NMX40135</v>
      </c>
      <c r="M2025" s="40" t="str">
        <f>INDEX(CODE!A:B,MATCH(L2025,CODE!A:A,0),2)</f>
        <v>Separate - APS</v>
      </c>
    </row>
    <row r="2026" spans="1:13">
      <c r="A2026" s="36">
        <v>201802</v>
      </c>
      <c r="B2026" s="37" t="s">
        <v>60</v>
      </c>
      <c r="C2026" s="37" t="s">
        <v>195</v>
      </c>
      <c r="D2026" s="37" t="s">
        <v>96</v>
      </c>
      <c r="E2026" s="37">
        <v>-27947.94</v>
      </c>
      <c r="F2026" s="37">
        <v>0</v>
      </c>
      <c r="G2026" s="37">
        <v>0</v>
      </c>
      <c r="H2026" s="60">
        <f t="shared" si="157"/>
        <v>-27947.94</v>
      </c>
      <c r="I2026" s="60">
        <f t="shared" si="158"/>
        <v>0</v>
      </c>
      <c r="J2026" s="60">
        <f t="shared" si="159"/>
        <v>0</v>
      </c>
      <c r="K2026" s="1" t="str">
        <f t="shared" si="160"/>
        <v>IRG</v>
      </c>
      <c r="L2026" s="2" t="str">
        <f t="shared" si="156"/>
        <v>301470-DSM</v>
      </c>
      <c r="M2026" s="40" t="str">
        <f>INDEX(CODE!A:B,MATCH(L2026,CODE!A:A,0),2)</f>
        <v>NOT USED</v>
      </c>
    </row>
    <row r="2027" spans="1:13">
      <c r="A2027" s="36">
        <v>201802</v>
      </c>
      <c r="B2027" s="37" t="s">
        <v>60</v>
      </c>
      <c r="C2027" s="37" t="s">
        <v>195</v>
      </c>
      <c r="D2027" s="37" t="s">
        <v>46</v>
      </c>
      <c r="E2027" s="37">
        <v>3.98</v>
      </c>
      <c r="F2027" s="37">
        <v>0</v>
      </c>
      <c r="G2027" s="37">
        <v>0</v>
      </c>
      <c r="H2027" s="60">
        <f t="shared" si="157"/>
        <v>3.98</v>
      </c>
      <c r="I2027" s="60">
        <f t="shared" si="158"/>
        <v>0</v>
      </c>
      <c r="J2027" s="60">
        <f t="shared" si="159"/>
        <v>0</v>
      </c>
      <c r="K2027" s="1" t="str">
        <f t="shared" si="160"/>
        <v>IRG</v>
      </c>
      <c r="L2027" s="2" t="str">
        <f t="shared" si="156"/>
        <v>301480-BLU</v>
      </c>
      <c r="M2027" s="40" t="str">
        <f>INDEX(CODE!A:B,MATCH(L2027,CODE!A:A,0),2)</f>
        <v>NOT USED</v>
      </c>
    </row>
    <row r="2028" spans="1:13">
      <c r="A2028" s="36">
        <v>201802</v>
      </c>
      <c r="B2028" s="37" t="s">
        <v>60</v>
      </c>
      <c r="C2028" s="37" t="s">
        <v>195</v>
      </c>
      <c r="D2028" s="37" t="s">
        <v>103</v>
      </c>
      <c r="E2028" s="37">
        <v>-119619.09</v>
      </c>
      <c r="F2028" s="37">
        <v>0</v>
      </c>
      <c r="G2028" s="37">
        <v>0</v>
      </c>
      <c r="H2028" s="60">
        <f t="shared" si="157"/>
        <v>-119619.09</v>
      </c>
      <c r="I2028" s="60">
        <f t="shared" si="158"/>
        <v>0</v>
      </c>
      <c r="J2028" s="60">
        <f t="shared" si="159"/>
        <v>0</v>
      </c>
      <c r="K2028" s="1" t="str">
        <f t="shared" si="160"/>
        <v>IRG</v>
      </c>
      <c r="L2028" s="2" t="str">
        <f t="shared" si="156"/>
        <v>ALT REVENU</v>
      </c>
      <c r="M2028" s="40" t="str">
        <f>INDEX(CODE!A:B,MATCH(L2028,CODE!A:A,0),2)</f>
        <v>NOT USED</v>
      </c>
    </row>
    <row r="2029" spans="1:13">
      <c r="A2029" s="36">
        <v>201802</v>
      </c>
      <c r="B2029" s="37" t="s">
        <v>60</v>
      </c>
      <c r="C2029" s="37" t="s">
        <v>195</v>
      </c>
      <c r="D2029" s="37" t="s">
        <v>97</v>
      </c>
      <c r="F2029" s="37">
        <v>0</v>
      </c>
      <c r="H2029" s="60">
        <f t="shared" si="157"/>
        <v>0</v>
      </c>
      <c r="I2029" s="60">
        <f t="shared" si="158"/>
        <v>0</v>
      </c>
      <c r="J2029" s="60">
        <f t="shared" si="159"/>
        <v>0</v>
      </c>
      <c r="K2029" s="1" t="str">
        <f t="shared" si="160"/>
        <v>IRG</v>
      </c>
      <c r="L2029" s="2" t="str">
        <f t="shared" si="156"/>
        <v>CUSTOMER C</v>
      </c>
      <c r="M2029" s="40" t="str">
        <f>INDEX(CODE!A:B,MATCH(L2029,CODE!A:A,0),2)</f>
        <v>NOT USED</v>
      </c>
    </row>
    <row r="2030" spans="1:13">
      <c r="A2030" s="36">
        <v>201802</v>
      </c>
      <c r="B2030" s="37" t="s">
        <v>60</v>
      </c>
      <c r="C2030" s="37" t="s">
        <v>195</v>
      </c>
      <c r="D2030" s="37" t="s">
        <v>91</v>
      </c>
      <c r="E2030" s="37">
        <v>-48047.91</v>
      </c>
      <c r="F2030" s="37">
        <v>0</v>
      </c>
      <c r="G2030" s="37">
        <v>0</v>
      </c>
      <c r="H2030" s="60">
        <f t="shared" si="157"/>
        <v>-48047.91</v>
      </c>
      <c r="I2030" s="60">
        <f t="shared" si="158"/>
        <v>0</v>
      </c>
      <c r="J2030" s="60">
        <f t="shared" si="159"/>
        <v>0</v>
      </c>
      <c r="K2030" s="1" t="str">
        <f t="shared" si="160"/>
        <v>IRG</v>
      </c>
      <c r="L2030" s="2" t="str">
        <f t="shared" si="156"/>
        <v>INCOME TAX</v>
      </c>
      <c r="M2030" s="40" t="str">
        <f>INDEX(CODE!A:B,MATCH(L2030,CODE!A:A,0),2)</f>
        <v>NOT USED</v>
      </c>
    </row>
    <row r="2031" spans="1:13">
      <c r="A2031" s="36">
        <v>201802</v>
      </c>
      <c r="B2031" s="37" t="s">
        <v>60</v>
      </c>
      <c r="C2031" s="37" t="s">
        <v>195</v>
      </c>
      <c r="D2031" s="37" t="s">
        <v>92</v>
      </c>
      <c r="E2031" s="37">
        <v>-37372.480000000003</v>
      </c>
      <c r="F2031" s="37">
        <v>0</v>
      </c>
      <c r="G2031" s="37">
        <v>0</v>
      </c>
      <c r="H2031" s="60">
        <f t="shared" si="157"/>
        <v>-37372.480000000003</v>
      </c>
      <c r="I2031" s="60">
        <f t="shared" si="158"/>
        <v>0</v>
      </c>
      <c r="J2031" s="60">
        <f t="shared" si="159"/>
        <v>0</v>
      </c>
      <c r="K2031" s="1" t="str">
        <f t="shared" si="160"/>
        <v>IRG</v>
      </c>
      <c r="L2031" s="2" t="str">
        <f t="shared" si="156"/>
        <v>REVENUE_AC</v>
      </c>
      <c r="M2031" s="40" t="str">
        <f>INDEX(CODE!A:B,MATCH(L2031,CODE!A:A,0),2)</f>
        <v>NOT USED</v>
      </c>
    </row>
    <row r="2032" spans="1:13">
      <c r="A2032" s="36">
        <v>201802</v>
      </c>
      <c r="B2032" s="37" t="s">
        <v>60</v>
      </c>
      <c r="C2032" s="37" t="s">
        <v>195</v>
      </c>
      <c r="D2032" s="37" t="s">
        <v>104</v>
      </c>
      <c r="E2032" s="37">
        <v>478.97</v>
      </c>
      <c r="F2032" s="37">
        <v>0</v>
      </c>
      <c r="G2032" s="37">
        <v>0</v>
      </c>
      <c r="H2032" s="60">
        <f t="shared" si="157"/>
        <v>478.97</v>
      </c>
      <c r="I2032" s="60">
        <f t="shared" si="158"/>
        <v>0</v>
      </c>
      <c r="J2032" s="60">
        <f t="shared" si="159"/>
        <v>0</v>
      </c>
      <c r="K2032" s="1" t="str">
        <f t="shared" si="160"/>
        <v>IRG</v>
      </c>
      <c r="L2032" s="2" t="str">
        <f t="shared" si="156"/>
        <v>REVENUE AD</v>
      </c>
      <c r="M2032" s="40" t="str">
        <f>INDEX(CODE!A:B,MATCH(L2032,CODE!A:A,0),2)</f>
        <v>NOT USED</v>
      </c>
    </row>
    <row r="2033" spans="1:13">
      <c r="A2033" s="36">
        <v>201802</v>
      </c>
      <c r="B2033" s="37" t="s">
        <v>60</v>
      </c>
      <c r="C2033" s="37" t="s">
        <v>196</v>
      </c>
      <c r="D2033" s="37" t="s">
        <v>202</v>
      </c>
      <c r="E2033" s="37">
        <v>0</v>
      </c>
      <c r="F2033" s="37">
        <v>0</v>
      </c>
      <c r="G2033" s="37">
        <v>-13000</v>
      </c>
      <c r="H2033" s="60">
        <f t="shared" si="157"/>
        <v>0</v>
      </c>
      <c r="I2033" s="60">
        <f t="shared" si="158"/>
        <v>0</v>
      </c>
      <c r="J2033" s="60">
        <f t="shared" si="159"/>
        <v>0</v>
      </c>
      <c r="K2033" s="1" t="str">
        <f t="shared" si="160"/>
        <v>IRG</v>
      </c>
      <c r="L2033" s="2" t="str">
        <f t="shared" si="156"/>
        <v>IRRIGATION</v>
      </c>
      <c r="M2033" s="40" t="str">
        <f>INDEX(CODE!A:B,MATCH(L2033,CODE!A:A,0),2)</f>
        <v>NOT USED</v>
      </c>
    </row>
    <row r="2034" spans="1:13">
      <c r="A2034" s="36">
        <v>201802</v>
      </c>
      <c r="B2034" s="37" t="s">
        <v>63</v>
      </c>
      <c r="C2034" s="37" t="s">
        <v>195</v>
      </c>
      <c r="D2034" s="37" t="s">
        <v>98</v>
      </c>
      <c r="E2034" s="37">
        <v>7.57</v>
      </c>
      <c r="G2034" s="37">
        <v>0</v>
      </c>
      <c r="H2034" s="60">
        <f t="shared" si="157"/>
        <v>7.57</v>
      </c>
      <c r="I2034" s="60">
        <f t="shared" si="158"/>
        <v>0</v>
      </c>
      <c r="J2034" s="60">
        <f t="shared" si="159"/>
        <v>0</v>
      </c>
      <c r="K2034" s="1" t="str">
        <f t="shared" si="160"/>
        <v>PUB</v>
      </c>
      <c r="L2034" s="2" t="str">
        <f t="shared" si="156"/>
        <v>02CFR00012</v>
      </c>
      <c r="M2034" s="40" t="str">
        <f>INDEX(CODE!A:B,MATCH(L2034,CODE!A:A,0),2)</f>
        <v>NOT USED</v>
      </c>
    </row>
    <row r="2035" spans="1:13">
      <c r="A2035" s="36">
        <v>201802</v>
      </c>
      <c r="B2035" s="37" t="s">
        <v>63</v>
      </c>
      <c r="C2035" s="37" t="s">
        <v>195</v>
      </c>
      <c r="D2035" s="37" t="s">
        <v>64</v>
      </c>
      <c r="E2035" s="37">
        <v>2630.14</v>
      </c>
      <c r="F2035" s="37">
        <v>14</v>
      </c>
      <c r="G2035" s="37">
        <v>12249</v>
      </c>
      <c r="H2035" s="60">
        <f t="shared" si="157"/>
        <v>2630.14</v>
      </c>
      <c r="I2035" s="60">
        <f t="shared" si="158"/>
        <v>14</v>
      </c>
      <c r="J2035" s="60">
        <f t="shared" si="159"/>
        <v>12249</v>
      </c>
      <c r="K2035" s="1" t="str">
        <f t="shared" si="160"/>
        <v>PUB</v>
      </c>
      <c r="L2035" s="2" t="str">
        <f t="shared" si="156"/>
        <v>02COSL0052</v>
      </c>
      <c r="M2035" s="40" t="str">
        <f>INDEX(CODE!A:B,MATCH(L2035,CODE!A:A,0),2)</f>
        <v>NOT USED</v>
      </c>
    </row>
    <row r="2036" spans="1:13">
      <c r="A2036" s="36">
        <v>201802</v>
      </c>
      <c r="B2036" s="37" t="s">
        <v>63</v>
      </c>
      <c r="C2036" s="37" t="s">
        <v>195</v>
      </c>
      <c r="D2036" s="37" t="s">
        <v>65</v>
      </c>
      <c r="E2036" s="37">
        <v>18788.259999999998</v>
      </c>
      <c r="F2036" s="37">
        <v>120</v>
      </c>
      <c r="G2036" s="37">
        <v>246196</v>
      </c>
      <c r="H2036" s="60">
        <f t="shared" si="157"/>
        <v>18788.259999999998</v>
      </c>
      <c r="I2036" s="60">
        <f t="shared" si="158"/>
        <v>120</v>
      </c>
      <c r="J2036" s="60">
        <f t="shared" si="159"/>
        <v>246196</v>
      </c>
      <c r="K2036" s="1" t="str">
        <f t="shared" si="160"/>
        <v>PUB</v>
      </c>
      <c r="L2036" s="2" t="str">
        <f t="shared" si="156"/>
        <v>02CUSL053F</v>
      </c>
      <c r="M2036" s="40" t="str">
        <f>INDEX(CODE!A:B,MATCH(L2036,CODE!A:A,0),2)</f>
        <v>NOT USED</v>
      </c>
    </row>
    <row r="2037" spans="1:13">
      <c r="A2037" s="36">
        <v>201802</v>
      </c>
      <c r="B2037" s="37" t="s">
        <v>63</v>
      </c>
      <c r="C2037" s="37" t="s">
        <v>195</v>
      </c>
      <c r="D2037" s="37" t="s">
        <v>66</v>
      </c>
      <c r="E2037" s="37">
        <v>5538.01</v>
      </c>
      <c r="F2037" s="37">
        <v>109</v>
      </c>
      <c r="G2037" s="37">
        <v>73303</v>
      </c>
      <c r="H2037" s="60">
        <f t="shared" si="157"/>
        <v>5538.01</v>
      </c>
      <c r="I2037" s="60">
        <f t="shared" si="158"/>
        <v>109</v>
      </c>
      <c r="J2037" s="60">
        <f t="shared" si="159"/>
        <v>73303</v>
      </c>
      <c r="K2037" s="1" t="str">
        <f t="shared" si="160"/>
        <v>PUB</v>
      </c>
      <c r="L2037" s="2" t="str">
        <f t="shared" si="156"/>
        <v>02CUSL053M</v>
      </c>
      <c r="M2037" s="40" t="str">
        <f>INDEX(CODE!A:B,MATCH(L2037,CODE!A:A,0),2)</f>
        <v>NOT USED</v>
      </c>
    </row>
    <row r="2038" spans="1:13">
      <c r="A2038" s="36">
        <v>201802</v>
      </c>
      <c r="B2038" s="37" t="s">
        <v>63</v>
      </c>
      <c r="C2038" s="37" t="s">
        <v>195</v>
      </c>
      <c r="D2038" s="37" t="s">
        <v>67</v>
      </c>
      <c r="E2038" s="37">
        <v>17869.900000000001</v>
      </c>
      <c r="F2038" s="37">
        <v>41</v>
      </c>
      <c r="G2038" s="37">
        <v>133835</v>
      </c>
      <c r="H2038" s="60">
        <f t="shared" si="157"/>
        <v>17869.900000000001</v>
      </c>
      <c r="I2038" s="60">
        <f t="shared" si="158"/>
        <v>41</v>
      </c>
      <c r="J2038" s="60">
        <f t="shared" si="159"/>
        <v>133835</v>
      </c>
      <c r="K2038" s="1" t="str">
        <f t="shared" si="160"/>
        <v>PUB</v>
      </c>
      <c r="L2038" s="2" t="str">
        <f t="shared" si="156"/>
        <v>02MVSL0057</v>
      </c>
      <c r="M2038" s="40" t="str">
        <f>INDEX(CODE!A:B,MATCH(L2038,CODE!A:A,0),2)</f>
        <v>NOT USED</v>
      </c>
    </row>
    <row r="2039" spans="1:13">
      <c r="A2039" s="36">
        <v>201802</v>
      </c>
      <c r="B2039" s="37" t="s">
        <v>63</v>
      </c>
      <c r="C2039" s="37" t="s">
        <v>195</v>
      </c>
      <c r="D2039" s="37" t="s">
        <v>47</v>
      </c>
      <c r="E2039" s="37">
        <v>68353.72</v>
      </c>
      <c r="F2039" s="37">
        <v>201</v>
      </c>
      <c r="G2039" s="37">
        <v>318240</v>
      </c>
      <c r="H2039" s="60">
        <f t="shared" si="157"/>
        <v>68353.72</v>
      </c>
      <c r="I2039" s="60">
        <f t="shared" si="158"/>
        <v>201</v>
      </c>
      <c r="J2039" s="60">
        <f t="shared" si="159"/>
        <v>318240</v>
      </c>
      <c r="K2039" s="1" t="str">
        <f t="shared" si="160"/>
        <v>PUB</v>
      </c>
      <c r="L2039" s="2" t="str">
        <f t="shared" si="156"/>
        <v>02SLCO0051</v>
      </c>
      <c r="M2039" s="40" t="str">
        <f>INDEX(CODE!A:B,MATCH(L2039,CODE!A:A,0),2)</f>
        <v>NOT USED</v>
      </c>
    </row>
    <row r="2040" spans="1:13">
      <c r="A2040" s="36">
        <v>201802</v>
      </c>
      <c r="B2040" s="37" t="s">
        <v>63</v>
      </c>
      <c r="C2040" s="37" t="s">
        <v>195</v>
      </c>
      <c r="D2040" s="37" t="s">
        <v>99</v>
      </c>
      <c r="E2040" s="37">
        <v>61.27</v>
      </c>
      <c r="F2040" s="37">
        <v>0</v>
      </c>
      <c r="G2040" s="37">
        <v>0</v>
      </c>
      <c r="H2040" s="60">
        <f t="shared" si="157"/>
        <v>61.27</v>
      </c>
      <c r="I2040" s="60">
        <f t="shared" si="158"/>
        <v>0</v>
      </c>
      <c r="J2040" s="60">
        <f t="shared" si="159"/>
        <v>0</v>
      </c>
      <c r="K2040" s="1" t="str">
        <f t="shared" si="160"/>
        <v>PUB</v>
      </c>
      <c r="L2040" s="2" t="str">
        <f t="shared" si="156"/>
        <v>301670-DSM</v>
      </c>
      <c r="M2040" s="40" t="str">
        <f>INDEX(CODE!A:B,MATCH(L2040,CODE!A:A,0),2)</f>
        <v>NOT USED</v>
      </c>
    </row>
    <row r="2041" spans="1:13">
      <c r="A2041" s="36">
        <v>201802</v>
      </c>
      <c r="B2041" s="37" t="s">
        <v>63</v>
      </c>
      <c r="C2041" s="37" t="s">
        <v>195</v>
      </c>
      <c r="D2041" s="37" t="s">
        <v>90</v>
      </c>
      <c r="F2041" s="37">
        <v>0</v>
      </c>
      <c r="H2041" s="60">
        <f t="shared" si="157"/>
        <v>0</v>
      </c>
      <c r="I2041" s="60">
        <f t="shared" si="158"/>
        <v>0</v>
      </c>
      <c r="J2041" s="60">
        <f t="shared" si="159"/>
        <v>0</v>
      </c>
      <c r="K2041" s="1" t="str">
        <f t="shared" si="160"/>
        <v>PUB</v>
      </c>
      <c r="L2041" s="2" t="str">
        <f t="shared" si="156"/>
        <v>CUSTOMER C</v>
      </c>
      <c r="M2041" s="40" t="str">
        <f>INDEX(CODE!A:B,MATCH(L2041,CODE!A:A,0),2)</f>
        <v>NOT USED</v>
      </c>
    </row>
    <row r="2042" spans="1:13">
      <c r="A2042" s="36">
        <v>201802</v>
      </c>
      <c r="B2042" s="37" t="s">
        <v>63</v>
      </c>
      <c r="C2042" s="37" t="s">
        <v>195</v>
      </c>
      <c r="D2042" s="37" t="s">
        <v>91</v>
      </c>
      <c r="E2042" s="37">
        <v>-3980.7</v>
      </c>
      <c r="F2042" s="37">
        <v>0</v>
      </c>
      <c r="G2042" s="37">
        <v>0</v>
      </c>
      <c r="H2042" s="60">
        <f t="shared" si="157"/>
        <v>-3980.7</v>
      </c>
      <c r="I2042" s="60">
        <f t="shared" si="158"/>
        <v>0</v>
      </c>
      <c r="J2042" s="60">
        <f t="shared" si="159"/>
        <v>0</v>
      </c>
      <c r="K2042" s="1" t="str">
        <f t="shared" si="160"/>
        <v>PUB</v>
      </c>
      <c r="L2042" s="2" t="str">
        <f t="shared" si="156"/>
        <v>INCOME TAX</v>
      </c>
      <c r="M2042" s="40" t="str">
        <f>INDEX(CODE!A:B,MATCH(L2042,CODE!A:A,0),2)</f>
        <v>NOT USED</v>
      </c>
    </row>
    <row r="2043" spans="1:13">
      <c r="A2043" s="36">
        <v>201802</v>
      </c>
      <c r="B2043" s="37" t="s">
        <v>63</v>
      </c>
      <c r="C2043" s="37" t="s">
        <v>195</v>
      </c>
      <c r="D2043" s="37" t="s">
        <v>92</v>
      </c>
      <c r="E2043" s="37">
        <v>-5488.48</v>
      </c>
      <c r="F2043" s="37">
        <v>0</v>
      </c>
      <c r="G2043" s="37">
        <v>0</v>
      </c>
      <c r="H2043" s="60">
        <f t="shared" si="157"/>
        <v>-5488.48</v>
      </c>
      <c r="I2043" s="60">
        <f t="shared" si="158"/>
        <v>0</v>
      </c>
      <c r="J2043" s="60">
        <f t="shared" si="159"/>
        <v>0</v>
      </c>
      <c r="K2043" s="1" t="str">
        <f t="shared" si="160"/>
        <v>PUB</v>
      </c>
      <c r="L2043" s="2" t="str">
        <f t="shared" si="156"/>
        <v>REVENUE_AC</v>
      </c>
      <c r="M2043" s="40" t="str">
        <f>INDEX(CODE!A:B,MATCH(L2043,CODE!A:A,0),2)</f>
        <v>NOT USED</v>
      </c>
    </row>
    <row r="2044" spans="1:13">
      <c r="A2044" s="36">
        <v>201802</v>
      </c>
      <c r="B2044" s="37" t="s">
        <v>63</v>
      </c>
      <c r="C2044" s="37" t="s">
        <v>196</v>
      </c>
      <c r="D2044" s="37" t="s">
        <v>197</v>
      </c>
      <c r="E2044" s="37">
        <v>-50000</v>
      </c>
      <c r="F2044" s="37">
        <v>0</v>
      </c>
      <c r="G2044" s="37">
        <v>-364000</v>
      </c>
      <c r="H2044" s="60">
        <f t="shared" si="157"/>
        <v>0</v>
      </c>
      <c r="I2044" s="60">
        <f t="shared" si="158"/>
        <v>0</v>
      </c>
      <c r="J2044" s="60">
        <f t="shared" si="159"/>
        <v>0</v>
      </c>
      <c r="K2044" s="1" t="str">
        <f t="shared" si="160"/>
        <v>PUB</v>
      </c>
      <c r="L2044" s="2" t="str">
        <f t="shared" si="156"/>
        <v>UNBILLED R</v>
      </c>
      <c r="M2044" s="40" t="str">
        <f>INDEX(CODE!A:B,MATCH(L2044,CODE!A:A,0),2)</f>
        <v>NOT USED</v>
      </c>
    </row>
    <row r="2045" spans="1:13">
      <c r="A2045" s="36">
        <v>201802</v>
      </c>
      <c r="B2045" s="37" t="s">
        <v>68</v>
      </c>
      <c r="C2045" s="37" t="s">
        <v>186</v>
      </c>
      <c r="D2045" s="37" t="s">
        <v>203</v>
      </c>
      <c r="E2045" s="37">
        <v>-9365.0400000000009</v>
      </c>
      <c r="F2045" s="37">
        <v>828</v>
      </c>
      <c r="G2045" s="37">
        <v>1149093</v>
      </c>
      <c r="H2045" s="60">
        <f t="shared" si="157"/>
        <v>0</v>
      </c>
      <c r="I2045" s="60">
        <f t="shared" si="158"/>
        <v>0</v>
      </c>
      <c r="J2045" s="60">
        <f t="shared" si="159"/>
        <v>0</v>
      </c>
      <c r="K2045" s="1" t="str">
        <f t="shared" si="160"/>
        <v>RES</v>
      </c>
      <c r="L2045" s="2" t="str">
        <f t="shared" si="156"/>
        <v>02NETMT135</v>
      </c>
      <c r="M2045" s="40" t="str">
        <f>INDEX(CODE!A:B,MATCH(L2045,CODE!A:A,0),2)</f>
        <v>Separate - Res</v>
      </c>
    </row>
    <row r="2046" spans="1:13">
      <c r="A2046" s="36">
        <v>201802</v>
      </c>
      <c r="B2046" s="37" t="s">
        <v>68</v>
      </c>
      <c r="C2046" s="37" t="s">
        <v>186</v>
      </c>
      <c r="D2046" s="37" t="s">
        <v>204</v>
      </c>
      <c r="E2046" s="37">
        <v>-664.46</v>
      </c>
      <c r="G2046" s="37">
        <v>81483</v>
      </c>
      <c r="H2046" s="60">
        <f t="shared" si="157"/>
        <v>0</v>
      </c>
      <c r="I2046" s="60">
        <f t="shared" si="158"/>
        <v>0</v>
      </c>
      <c r="J2046" s="60">
        <f t="shared" si="159"/>
        <v>0</v>
      </c>
      <c r="K2046" s="1" t="str">
        <f t="shared" si="160"/>
        <v>RES</v>
      </c>
      <c r="L2046" s="2" t="str">
        <f t="shared" si="156"/>
        <v>02OALTB15R</v>
      </c>
      <c r="M2046" s="40" t="str">
        <f>INDEX(CODE!A:B,MATCH(L2046,CODE!A:A,0),2)</f>
        <v>NOT USED</v>
      </c>
    </row>
    <row r="2047" spans="1:13">
      <c r="A2047" s="36">
        <v>201802</v>
      </c>
      <c r="B2047" s="37" t="s">
        <v>68</v>
      </c>
      <c r="C2047" s="37" t="s">
        <v>186</v>
      </c>
      <c r="D2047" s="37" t="s">
        <v>205</v>
      </c>
      <c r="E2047" s="37">
        <v>-1154091.69</v>
      </c>
      <c r="F2047" s="37">
        <v>101520</v>
      </c>
      <c r="G2047" s="37">
        <v>141605686</v>
      </c>
      <c r="H2047" s="60">
        <f t="shared" si="157"/>
        <v>0</v>
      </c>
      <c r="I2047" s="60">
        <f t="shared" si="158"/>
        <v>0</v>
      </c>
      <c r="J2047" s="60">
        <f t="shared" si="159"/>
        <v>0</v>
      </c>
      <c r="K2047" s="1" t="str">
        <f t="shared" si="160"/>
        <v>RES</v>
      </c>
      <c r="L2047" s="2" t="str">
        <f t="shared" si="156"/>
        <v>02RESD0016</v>
      </c>
      <c r="M2047" s="40" t="str">
        <f>INDEX(CODE!A:B,MATCH(L2047,CODE!A:A,0),2)</f>
        <v>Separate - Res</v>
      </c>
    </row>
    <row r="2048" spans="1:13">
      <c r="A2048" s="36">
        <v>201802</v>
      </c>
      <c r="B2048" s="37" t="s">
        <v>68</v>
      </c>
      <c r="C2048" s="37" t="s">
        <v>186</v>
      </c>
      <c r="D2048" s="37" t="s">
        <v>206</v>
      </c>
      <c r="E2048" s="37">
        <v>-66358.070000000007</v>
      </c>
      <c r="F2048" s="37">
        <v>5211</v>
      </c>
      <c r="G2048" s="37">
        <v>8142228</v>
      </c>
      <c r="H2048" s="60">
        <f t="shared" si="157"/>
        <v>0</v>
      </c>
      <c r="I2048" s="60">
        <f t="shared" si="158"/>
        <v>0</v>
      </c>
      <c r="J2048" s="60">
        <f t="shared" si="159"/>
        <v>0</v>
      </c>
      <c r="K2048" s="1" t="str">
        <f t="shared" si="160"/>
        <v>RES</v>
      </c>
      <c r="L2048" s="2" t="str">
        <f t="shared" si="156"/>
        <v>02RESD0017</v>
      </c>
      <c r="M2048" s="40" t="str">
        <f>INDEX(CODE!A:B,MATCH(L2048,CODE!A:A,0),2)</f>
        <v>Separate - Res</v>
      </c>
    </row>
    <row r="2049" spans="1:13">
      <c r="A2049" s="36">
        <v>201802</v>
      </c>
      <c r="B2049" s="37" t="s">
        <v>68</v>
      </c>
      <c r="C2049" s="37" t="s">
        <v>186</v>
      </c>
      <c r="D2049" s="37" t="s">
        <v>207</v>
      </c>
      <c r="E2049" s="37">
        <v>-1541.89</v>
      </c>
      <c r="F2049" s="37">
        <v>82</v>
      </c>
      <c r="G2049" s="37">
        <v>189186</v>
      </c>
      <c r="H2049" s="60">
        <f t="shared" si="157"/>
        <v>0</v>
      </c>
      <c r="I2049" s="60">
        <f t="shared" si="158"/>
        <v>0</v>
      </c>
      <c r="J2049" s="60">
        <f t="shared" si="159"/>
        <v>0</v>
      </c>
      <c r="K2049" s="1" t="str">
        <f t="shared" si="160"/>
        <v>RES</v>
      </c>
      <c r="L2049" s="2" t="str">
        <f t="shared" si="156"/>
        <v>02RESD0018</v>
      </c>
      <c r="M2049" s="40" t="str">
        <f>INDEX(CODE!A:B,MATCH(L2049,CODE!A:A,0),2)</f>
        <v>Separate - Res</v>
      </c>
    </row>
    <row r="2050" spans="1:13">
      <c r="A2050" s="36">
        <v>201802</v>
      </c>
      <c r="B2050" s="37" t="s">
        <v>68</v>
      </c>
      <c r="C2050" s="37" t="s">
        <v>186</v>
      </c>
      <c r="D2050" s="37" t="s">
        <v>208</v>
      </c>
      <c r="E2050" s="37">
        <v>-221.69</v>
      </c>
      <c r="F2050" s="37">
        <v>15</v>
      </c>
      <c r="G2050" s="37">
        <v>27202</v>
      </c>
      <c r="H2050" s="60">
        <f t="shared" si="157"/>
        <v>0</v>
      </c>
      <c r="I2050" s="60">
        <f t="shared" si="158"/>
        <v>0</v>
      </c>
      <c r="J2050" s="60">
        <f t="shared" si="159"/>
        <v>0</v>
      </c>
      <c r="K2050" s="1" t="str">
        <f t="shared" si="160"/>
        <v>RES</v>
      </c>
      <c r="L2050" s="2" t="str">
        <f t="shared" ref="L2050:L2113" si="161">LEFT(D2050,10)</f>
        <v>02RESD018X</v>
      </c>
      <c r="M2050" s="40" t="str">
        <f>INDEX(CODE!A:B,MATCH(L2050,CODE!A:A,0),2)</f>
        <v>Separate - Res</v>
      </c>
    </row>
    <row r="2051" spans="1:13">
      <c r="A2051" s="36">
        <v>201802</v>
      </c>
      <c r="B2051" s="37" t="s">
        <v>68</v>
      </c>
      <c r="C2051" s="37" t="s">
        <v>186</v>
      </c>
      <c r="D2051" s="37" t="s">
        <v>209</v>
      </c>
      <c r="E2051" s="37">
        <v>-13854.76</v>
      </c>
      <c r="F2051" s="37">
        <v>3422</v>
      </c>
      <c r="G2051" s="37">
        <v>1699983</v>
      </c>
      <c r="H2051" s="60">
        <f t="shared" ref="H2051:H2114" si="162">IF($C2051="R",E2051,0)</f>
        <v>0</v>
      </c>
      <c r="I2051" s="60">
        <f t="shared" ref="I2051:I2114" si="163">IF($C2051="R",F2051,0)</f>
        <v>0</v>
      </c>
      <c r="J2051" s="60">
        <f t="shared" ref="J2051:J2114" si="164">IF($C2051="R",G2051,0)</f>
        <v>0</v>
      </c>
      <c r="K2051" s="1" t="str">
        <f t="shared" ref="K2051:K2114" si="165">IF(LEFT(B2051,3)="IRR","IRG",LEFT(B2051,3))</f>
        <v>RES</v>
      </c>
      <c r="L2051" s="2" t="str">
        <f t="shared" si="161"/>
        <v>02RGNSB024</v>
      </c>
      <c r="M2051" s="40" t="str">
        <f>INDEX(CODE!A:B,MATCH(L2051,CODE!A:A,0),2)</f>
        <v>Separate - Small GS</v>
      </c>
    </row>
    <row r="2052" spans="1:13">
      <c r="A2052" s="36">
        <v>201802</v>
      </c>
      <c r="B2052" s="37" t="s">
        <v>68</v>
      </c>
      <c r="C2052" s="37" t="s">
        <v>186</v>
      </c>
      <c r="D2052" s="37" t="s">
        <v>213</v>
      </c>
      <c r="E2052" s="37">
        <v>-784.85</v>
      </c>
      <c r="F2052" s="37">
        <v>1</v>
      </c>
      <c r="G2052" s="37">
        <v>96300</v>
      </c>
      <c r="H2052" s="60">
        <f t="shared" si="162"/>
        <v>0</v>
      </c>
      <c r="I2052" s="60">
        <f t="shared" si="163"/>
        <v>0</v>
      </c>
      <c r="J2052" s="60">
        <f t="shared" si="164"/>
        <v>0</v>
      </c>
      <c r="K2052" s="1" t="str">
        <f t="shared" si="165"/>
        <v>RES</v>
      </c>
      <c r="L2052" s="2" t="str">
        <f t="shared" si="161"/>
        <v>02RGNSB036</v>
      </c>
      <c r="M2052" s="40" t="str">
        <f>INDEX(CODE!A:B,MATCH(L2052,CODE!A:A,0),2)</f>
        <v>Separate - Large GS</v>
      </c>
    </row>
    <row r="2053" spans="1:13">
      <c r="A2053" s="36">
        <v>201802</v>
      </c>
      <c r="B2053" s="37" t="s">
        <v>68</v>
      </c>
      <c r="C2053" s="37" t="s">
        <v>186</v>
      </c>
      <c r="D2053" s="37" t="s">
        <v>212</v>
      </c>
      <c r="E2053" s="37">
        <v>-18.670000000000002</v>
      </c>
      <c r="F2053" s="37">
        <v>10</v>
      </c>
      <c r="G2053" s="37">
        <v>2290</v>
      </c>
      <c r="H2053" s="60">
        <f t="shared" si="162"/>
        <v>0</v>
      </c>
      <c r="I2053" s="60">
        <f t="shared" si="163"/>
        <v>0</v>
      </c>
      <c r="J2053" s="60">
        <f t="shared" si="164"/>
        <v>0</v>
      </c>
      <c r="K2053" s="1" t="str">
        <f t="shared" si="165"/>
        <v>RES</v>
      </c>
      <c r="L2053" s="2" t="str">
        <f t="shared" si="161"/>
        <v>02RNM24135</v>
      </c>
      <c r="M2053" s="40" t="str">
        <f>INDEX(CODE!A:B,MATCH(L2053,CODE!A:A,0),2)</f>
        <v>Separate - Small GS</v>
      </c>
    </row>
    <row r="2054" spans="1:13">
      <c r="A2054" s="36">
        <v>201802</v>
      </c>
      <c r="B2054" s="37" t="s">
        <v>68</v>
      </c>
      <c r="C2054" s="37" t="s">
        <v>186</v>
      </c>
      <c r="D2054" s="37" t="s">
        <v>193</v>
      </c>
      <c r="E2054" s="37">
        <v>-31379.98</v>
      </c>
      <c r="F2054" s="37">
        <v>0</v>
      </c>
      <c r="G2054" s="37">
        <v>0</v>
      </c>
      <c r="H2054" s="60">
        <f t="shared" si="162"/>
        <v>0</v>
      </c>
      <c r="I2054" s="60">
        <f t="shared" si="163"/>
        <v>0</v>
      </c>
      <c r="J2054" s="60">
        <f t="shared" si="164"/>
        <v>0</v>
      </c>
      <c r="K2054" s="1" t="str">
        <f t="shared" si="165"/>
        <v>RES</v>
      </c>
      <c r="L2054" s="2" t="str">
        <f t="shared" si="161"/>
        <v>BPA BALANC</v>
      </c>
      <c r="M2054" s="40" t="str">
        <f>INDEX(CODE!A:B,MATCH(L2054,CODE!A:A,0),2)</f>
        <v>NOT USED</v>
      </c>
    </row>
    <row r="2055" spans="1:13">
      <c r="A2055" s="36">
        <v>201802</v>
      </c>
      <c r="B2055" s="37" t="s">
        <v>68</v>
      </c>
      <c r="C2055" s="37" t="s">
        <v>186</v>
      </c>
      <c r="D2055" s="37" t="s">
        <v>194</v>
      </c>
      <c r="F2055" s="37">
        <v>0</v>
      </c>
      <c r="H2055" s="60">
        <f t="shared" si="162"/>
        <v>0</v>
      </c>
      <c r="I2055" s="60">
        <f t="shared" si="163"/>
        <v>0</v>
      </c>
      <c r="J2055" s="60">
        <f t="shared" si="164"/>
        <v>0</v>
      </c>
      <c r="K2055" s="1" t="str">
        <f t="shared" si="165"/>
        <v>RES</v>
      </c>
      <c r="L2055" s="2" t="str">
        <f t="shared" si="161"/>
        <v>CUSTOMER C</v>
      </c>
      <c r="M2055" s="40" t="str">
        <f>INDEX(CODE!A:B,MATCH(L2055,CODE!A:A,0),2)</f>
        <v>NOT USED</v>
      </c>
    </row>
    <row r="2056" spans="1:13">
      <c r="A2056" s="36">
        <v>201802</v>
      </c>
      <c r="B2056" s="37" t="s">
        <v>68</v>
      </c>
      <c r="C2056" s="37" t="s">
        <v>195</v>
      </c>
      <c r="D2056" s="37" t="s">
        <v>82</v>
      </c>
      <c r="E2056" s="37">
        <v>152.68</v>
      </c>
      <c r="G2056" s="37">
        <v>0</v>
      </c>
      <c r="H2056" s="60">
        <f t="shared" si="162"/>
        <v>152.68</v>
      </c>
      <c r="I2056" s="60">
        <f t="shared" si="163"/>
        <v>0</v>
      </c>
      <c r="J2056" s="60">
        <f t="shared" si="164"/>
        <v>0</v>
      </c>
      <c r="K2056" s="1" t="str">
        <f t="shared" si="165"/>
        <v>RES</v>
      </c>
      <c r="L2056" s="2" t="str">
        <f t="shared" si="161"/>
        <v>02LNX00109</v>
      </c>
      <c r="M2056" s="40" t="str">
        <f>INDEX(CODE!A:B,MATCH(L2056,CODE!A:A,0),2)</f>
        <v>NOT USED</v>
      </c>
    </row>
    <row r="2057" spans="1:13">
      <c r="A2057" s="36">
        <v>201802</v>
      </c>
      <c r="B2057" s="37" t="s">
        <v>68</v>
      </c>
      <c r="C2057" s="37" t="s">
        <v>195</v>
      </c>
      <c r="D2057" s="37" t="s">
        <v>48</v>
      </c>
      <c r="E2057" s="37">
        <v>118515.52</v>
      </c>
      <c r="F2057" s="37">
        <v>828</v>
      </c>
      <c r="G2057" s="37">
        <v>1165731</v>
      </c>
      <c r="H2057" s="60">
        <f t="shared" si="162"/>
        <v>118515.52</v>
      </c>
      <c r="I2057" s="60">
        <f t="shared" si="163"/>
        <v>828</v>
      </c>
      <c r="J2057" s="60">
        <f t="shared" si="164"/>
        <v>1165731</v>
      </c>
      <c r="K2057" s="1" t="str">
        <f t="shared" si="165"/>
        <v>RES</v>
      </c>
      <c r="L2057" s="2" t="str">
        <f t="shared" si="161"/>
        <v>02NETMT135</v>
      </c>
      <c r="M2057" s="40" t="str">
        <f>INDEX(CODE!A:B,MATCH(L2057,CODE!A:A,0),2)</f>
        <v>Separate - Res</v>
      </c>
    </row>
    <row r="2058" spans="1:13">
      <c r="A2058" s="36">
        <v>201802</v>
      </c>
      <c r="B2058" s="37" t="s">
        <v>68</v>
      </c>
      <c r="C2058" s="37" t="s">
        <v>195</v>
      </c>
      <c r="D2058" s="37" t="s">
        <v>49</v>
      </c>
      <c r="E2058" s="37">
        <v>12977.47</v>
      </c>
      <c r="F2058" s="37">
        <v>1066</v>
      </c>
      <c r="G2058" s="37">
        <v>81483</v>
      </c>
      <c r="H2058" s="60">
        <f t="shared" si="162"/>
        <v>12977.47</v>
      </c>
      <c r="I2058" s="60">
        <f t="shared" si="163"/>
        <v>1066</v>
      </c>
      <c r="J2058" s="60">
        <f t="shared" si="164"/>
        <v>81483</v>
      </c>
      <c r="K2058" s="1" t="str">
        <f t="shared" si="165"/>
        <v>RES</v>
      </c>
      <c r="L2058" s="2" t="str">
        <f t="shared" si="161"/>
        <v>02OALTB15R</v>
      </c>
      <c r="M2058" s="40" t="str">
        <f>INDEX(CODE!A:B,MATCH(L2058,CODE!A:A,0),2)</f>
        <v>NOT USED</v>
      </c>
    </row>
    <row r="2059" spans="1:13">
      <c r="A2059" s="36">
        <v>201802</v>
      </c>
      <c r="B2059" s="37" t="s">
        <v>68</v>
      </c>
      <c r="C2059" s="37" t="s">
        <v>195</v>
      </c>
      <c r="D2059" s="37" t="s">
        <v>69</v>
      </c>
      <c r="E2059" s="37">
        <v>14145079.689999999</v>
      </c>
      <c r="F2059" s="37">
        <v>101520</v>
      </c>
      <c r="G2059" s="37">
        <v>141699148</v>
      </c>
      <c r="H2059" s="60">
        <f t="shared" si="162"/>
        <v>14145079.689999999</v>
      </c>
      <c r="I2059" s="60">
        <f t="shared" si="163"/>
        <v>101520</v>
      </c>
      <c r="J2059" s="60">
        <f t="shared" si="164"/>
        <v>141699148</v>
      </c>
      <c r="K2059" s="1" t="str">
        <f t="shared" si="165"/>
        <v>RES</v>
      </c>
      <c r="L2059" s="2" t="str">
        <f t="shared" si="161"/>
        <v>02RESD0016</v>
      </c>
      <c r="M2059" s="40" t="str">
        <f>INDEX(CODE!A:B,MATCH(L2059,CODE!A:A,0),2)</f>
        <v>Separate - Res</v>
      </c>
    </row>
    <row r="2060" spans="1:13">
      <c r="A2060" s="36">
        <v>201802</v>
      </c>
      <c r="B2060" s="37" t="s">
        <v>68</v>
      </c>
      <c r="C2060" s="37" t="s">
        <v>195</v>
      </c>
      <c r="D2060" s="37" t="s">
        <v>70</v>
      </c>
      <c r="E2060" s="37">
        <v>817855.03</v>
      </c>
      <c r="F2060" s="37">
        <v>5211</v>
      </c>
      <c r="G2060" s="37">
        <v>8142228</v>
      </c>
      <c r="H2060" s="60">
        <f t="shared" si="162"/>
        <v>817855.03</v>
      </c>
      <c r="I2060" s="60">
        <f t="shared" si="163"/>
        <v>5211</v>
      </c>
      <c r="J2060" s="60">
        <f t="shared" si="164"/>
        <v>8142228</v>
      </c>
      <c r="K2060" s="1" t="str">
        <f t="shared" si="165"/>
        <v>RES</v>
      </c>
      <c r="L2060" s="2" t="str">
        <f t="shared" si="161"/>
        <v>02RESD0017</v>
      </c>
      <c r="M2060" s="40" t="str">
        <f>INDEX(CODE!A:B,MATCH(L2060,CODE!A:A,0),2)</f>
        <v>Separate - Res</v>
      </c>
    </row>
    <row r="2061" spans="1:13">
      <c r="A2061" s="36">
        <v>201802</v>
      </c>
      <c r="B2061" s="37" t="s">
        <v>68</v>
      </c>
      <c r="C2061" s="37" t="s">
        <v>195</v>
      </c>
      <c r="D2061" s="37" t="s">
        <v>71</v>
      </c>
      <c r="E2061" s="37">
        <v>20481.580000000002</v>
      </c>
      <c r="F2061" s="37">
        <v>82</v>
      </c>
      <c r="G2061" s="37">
        <v>189186</v>
      </c>
      <c r="H2061" s="60">
        <f t="shared" si="162"/>
        <v>20481.580000000002</v>
      </c>
      <c r="I2061" s="60">
        <f t="shared" si="163"/>
        <v>82</v>
      </c>
      <c r="J2061" s="60">
        <f t="shared" si="164"/>
        <v>189186</v>
      </c>
      <c r="K2061" s="1" t="str">
        <f t="shared" si="165"/>
        <v>RES</v>
      </c>
      <c r="L2061" s="2" t="str">
        <f t="shared" si="161"/>
        <v>02RESD0018</v>
      </c>
      <c r="M2061" s="40" t="str">
        <f>INDEX(CODE!A:B,MATCH(L2061,CODE!A:A,0),2)</f>
        <v>Separate - Res</v>
      </c>
    </row>
    <row r="2062" spans="1:13">
      <c r="A2062" s="36">
        <v>201802</v>
      </c>
      <c r="B2062" s="37" t="s">
        <v>68</v>
      </c>
      <c r="C2062" s="37" t="s">
        <v>195</v>
      </c>
      <c r="D2062" s="37" t="s">
        <v>72</v>
      </c>
      <c r="E2062" s="37">
        <v>2854.46</v>
      </c>
      <c r="F2062" s="37">
        <v>15</v>
      </c>
      <c r="G2062" s="37">
        <v>27202</v>
      </c>
      <c r="H2062" s="60">
        <f t="shared" si="162"/>
        <v>2854.46</v>
      </c>
      <c r="I2062" s="60">
        <f t="shared" si="163"/>
        <v>15</v>
      </c>
      <c r="J2062" s="60">
        <f t="shared" si="164"/>
        <v>27202</v>
      </c>
      <c r="K2062" s="1" t="str">
        <f t="shared" si="165"/>
        <v>RES</v>
      </c>
      <c r="L2062" s="2" t="str">
        <f t="shared" si="161"/>
        <v>02RESD018X</v>
      </c>
      <c r="M2062" s="40" t="str">
        <f>INDEX(CODE!A:B,MATCH(L2062,CODE!A:A,0),2)</f>
        <v>Separate - Res</v>
      </c>
    </row>
    <row r="2063" spans="1:13">
      <c r="A2063" s="36">
        <v>201802</v>
      </c>
      <c r="B2063" s="37" t="s">
        <v>68</v>
      </c>
      <c r="C2063" s="37" t="s">
        <v>195</v>
      </c>
      <c r="D2063" s="37" t="s">
        <v>50</v>
      </c>
      <c r="E2063" s="37">
        <v>215470.58</v>
      </c>
      <c r="F2063" s="37">
        <v>3422</v>
      </c>
      <c r="G2063" s="37">
        <v>1748424</v>
      </c>
      <c r="H2063" s="60">
        <f t="shared" si="162"/>
        <v>215470.58</v>
      </c>
      <c r="I2063" s="60">
        <f t="shared" si="163"/>
        <v>3422</v>
      </c>
      <c r="J2063" s="60">
        <f t="shared" si="164"/>
        <v>1748424</v>
      </c>
      <c r="K2063" s="1" t="str">
        <f t="shared" si="165"/>
        <v>RES</v>
      </c>
      <c r="L2063" s="2" t="str">
        <f t="shared" si="161"/>
        <v>02RGNSB024</v>
      </c>
      <c r="M2063" s="40" t="str">
        <f>INDEX(CODE!A:B,MATCH(L2063,CODE!A:A,0),2)</f>
        <v>Separate - Small GS</v>
      </c>
    </row>
    <row r="2064" spans="1:13">
      <c r="A2064" s="36">
        <v>201802</v>
      </c>
      <c r="B2064" s="37" t="s">
        <v>68</v>
      </c>
      <c r="C2064" s="37" t="s">
        <v>195</v>
      </c>
      <c r="D2064" s="37" t="s">
        <v>74</v>
      </c>
      <c r="E2064" s="37">
        <v>10724.06</v>
      </c>
      <c r="F2064" s="37">
        <v>2</v>
      </c>
      <c r="G2064" s="37">
        <v>131980</v>
      </c>
      <c r="H2064" s="60">
        <f t="shared" si="162"/>
        <v>10724.06</v>
      </c>
      <c r="I2064" s="60">
        <f t="shared" si="163"/>
        <v>2</v>
      </c>
      <c r="J2064" s="60">
        <f t="shared" si="164"/>
        <v>131980</v>
      </c>
      <c r="K2064" s="1" t="str">
        <f t="shared" si="165"/>
        <v>RES</v>
      </c>
      <c r="L2064" s="2" t="str">
        <f t="shared" si="161"/>
        <v>02RGNSB036</v>
      </c>
      <c r="M2064" s="40" t="str">
        <f>INDEX(CODE!A:B,MATCH(L2064,CODE!A:A,0),2)</f>
        <v>Separate - Large GS</v>
      </c>
    </row>
    <row r="2065" spans="1:13">
      <c r="A2065" s="36">
        <v>201802</v>
      </c>
      <c r="B2065" s="37" t="s">
        <v>68</v>
      </c>
      <c r="C2065" s="37" t="s">
        <v>195</v>
      </c>
      <c r="D2065" s="37" t="s">
        <v>75</v>
      </c>
      <c r="E2065" s="37">
        <v>387.58</v>
      </c>
      <c r="F2065" s="37">
        <v>10</v>
      </c>
      <c r="G2065" s="37">
        <v>2290</v>
      </c>
      <c r="H2065" s="60">
        <f t="shared" si="162"/>
        <v>387.58</v>
      </c>
      <c r="I2065" s="60">
        <f t="shared" si="163"/>
        <v>10</v>
      </c>
      <c r="J2065" s="60">
        <f t="shared" si="164"/>
        <v>2290</v>
      </c>
      <c r="K2065" s="1" t="str">
        <f t="shared" si="165"/>
        <v>RES</v>
      </c>
      <c r="L2065" s="2" t="str">
        <f t="shared" si="161"/>
        <v>02RNM24135</v>
      </c>
      <c r="M2065" s="40" t="str">
        <f>INDEX(CODE!A:B,MATCH(L2065,CODE!A:A,0),2)</f>
        <v>Separate - Small GS</v>
      </c>
    </row>
    <row r="2066" spans="1:13">
      <c r="A2066" s="36">
        <v>201802</v>
      </c>
      <c r="B2066" s="37" t="s">
        <v>68</v>
      </c>
      <c r="C2066" s="37" t="s">
        <v>195</v>
      </c>
      <c r="D2066" s="37" t="s">
        <v>101</v>
      </c>
      <c r="E2066" s="37">
        <v>345273.18</v>
      </c>
      <c r="F2066" s="37">
        <v>0</v>
      </c>
      <c r="G2066" s="37">
        <v>0</v>
      </c>
      <c r="H2066" s="60">
        <f t="shared" si="162"/>
        <v>345273.18</v>
      </c>
      <c r="I2066" s="60">
        <f t="shared" si="163"/>
        <v>0</v>
      </c>
      <c r="J2066" s="60">
        <f t="shared" si="164"/>
        <v>0</v>
      </c>
      <c r="K2066" s="1" t="str">
        <f t="shared" si="165"/>
        <v>RES</v>
      </c>
      <c r="L2066" s="2" t="str">
        <f t="shared" si="161"/>
        <v>301170-DSM</v>
      </c>
      <c r="M2066" s="40" t="str">
        <f>INDEX(CODE!A:B,MATCH(L2066,CODE!A:A,0),2)</f>
        <v>NOT USED</v>
      </c>
    </row>
    <row r="2067" spans="1:13">
      <c r="A2067" s="36">
        <v>201802</v>
      </c>
      <c r="B2067" s="37" t="s">
        <v>68</v>
      </c>
      <c r="C2067" s="37" t="s">
        <v>195</v>
      </c>
      <c r="D2067" s="37" t="s">
        <v>102</v>
      </c>
      <c r="E2067" s="37">
        <v>2317.7800000000002</v>
      </c>
      <c r="F2067" s="37">
        <v>0</v>
      </c>
      <c r="G2067" s="37">
        <v>0</v>
      </c>
      <c r="H2067" s="60">
        <f t="shared" si="162"/>
        <v>2317.7800000000002</v>
      </c>
      <c r="I2067" s="60">
        <f t="shared" si="163"/>
        <v>0</v>
      </c>
      <c r="J2067" s="60">
        <f t="shared" si="164"/>
        <v>0</v>
      </c>
      <c r="K2067" s="1" t="str">
        <f t="shared" si="165"/>
        <v>RES</v>
      </c>
      <c r="L2067" s="2" t="str">
        <f t="shared" si="161"/>
        <v>301180-BLU</v>
      </c>
      <c r="M2067" s="40" t="str">
        <f>INDEX(CODE!A:B,MATCH(L2067,CODE!A:A,0),2)</f>
        <v>NOT USED</v>
      </c>
    </row>
    <row r="2068" spans="1:13">
      <c r="A2068" s="36">
        <v>201802</v>
      </c>
      <c r="B2068" s="37" t="s">
        <v>68</v>
      </c>
      <c r="C2068" s="37" t="s">
        <v>195</v>
      </c>
      <c r="D2068" s="37" t="s">
        <v>103</v>
      </c>
      <c r="E2068" s="37">
        <v>-1052149.8899999999</v>
      </c>
      <c r="F2068" s="37">
        <v>0</v>
      </c>
      <c r="G2068" s="37">
        <v>0</v>
      </c>
      <c r="H2068" s="60">
        <f t="shared" si="162"/>
        <v>-1052149.8899999999</v>
      </c>
      <c r="I2068" s="60">
        <f t="shared" si="163"/>
        <v>0</v>
      </c>
      <c r="J2068" s="60">
        <f t="shared" si="164"/>
        <v>0</v>
      </c>
      <c r="K2068" s="1" t="str">
        <f t="shared" si="165"/>
        <v>RES</v>
      </c>
      <c r="L2068" s="2" t="str">
        <f t="shared" si="161"/>
        <v>ALT REVENU</v>
      </c>
      <c r="M2068" s="40" t="str">
        <f>INDEX(CODE!A:B,MATCH(L2068,CODE!A:A,0),2)</f>
        <v>NOT USED</v>
      </c>
    </row>
    <row r="2069" spans="1:13">
      <c r="A2069" s="36">
        <v>201802</v>
      </c>
      <c r="B2069" s="37" t="s">
        <v>68</v>
      </c>
      <c r="C2069" s="37" t="s">
        <v>195</v>
      </c>
      <c r="D2069" s="37" t="s">
        <v>90</v>
      </c>
      <c r="F2069" s="37">
        <v>0</v>
      </c>
      <c r="H2069" s="60">
        <f t="shared" si="162"/>
        <v>0</v>
      </c>
      <c r="I2069" s="60">
        <f t="shared" si="163"/>
        <v>0</v>
      </c>
      <c r="J2069" s="60">
        <f t="shared" si="164"/>
        <v>0</v>
      </c>
      <c r="K2069" s="1" t="str">
        <f t="shared" si="165"/>
        <v>RES</v>
      </c>
      <c r="L2069" s="2" t="str">
        <f t="shared" si="161"/>
        <v>CUSTOMER C</v>
      </c>
      <c r="M2069" s="40" t="str">
        <f>INDEX(CODE!A:B,MATCH(L2069,CODE!A:A,0),2)</f>
        <v>NOT USED</v>
      </c>
    </row>
    <row r="2070" spans="1:13">
      <c r="A2070" s="36">
        <v>201802</v>
      </c>
      <c r="B2070" s="37" t="s">
        <v>68</v>
      </c>
      <c r="C2070" s="37" t="s">
        <v>195</v>
      </c>
      <c r="D2070" s="37" t="s">
        <v>91</v>
      </c>
      <c r="E2070" s="37">
        <v>-574087.13</v>
      </c>
      <c r="F2070" s="37">
        <v>0</v>
      </c>
      <c r="G2070" s="37">
        <v>0</v>
      </c>
      <c r="H2070" s="60">
        <f t="shared" si="162"/>
        <v>-574087.13</v>
      </c>
      <c r="I2070" s="60">
        <f t="shared" si="163"/>
        <v>0</v>
      </c>
      <c r="J2070" s="60">
        <f t="shared" si="164"/>
        <v>0</v>
      </c>
      <c r="K2070" s="1" t="str">
        <f t="shared" si="165"/>
        <v>RES</v>
      </c>
      <c r="L2070" s="2" t="str">
        <f t="shared" si="161"/>
        <v>INCOME TAX</v>
      </c>
      <c r="M2070" s="40" t="str">
        <f>INDEX(CODE!A:B,MATCH(L2070,CODE!A:A,0),2)</f>
        <v>NOT USED</v>
      </c>
    </row>
    <row r="2071" spans="1:13">
      <c r="A2071" s="36">
        <v>201802</v>
      </c>
      <c r="B2071" s="37" t="s">
        <v>68</v>
      </c>
      <c r="C2071" s="37" t="s">
        <v>195</v>
      </c>
      <c r="D2071" s="37" t="s">
        <v>92</v>
      </c>
      <c r="E2071" s="37">
        <v>-1125435.49</v>
      </c>
      <c r="F2071" s="37">
        <v>0</v>
      </c>
      <c r="G2071" s="37">
        <v>0</v>
      </c>
      <c r="H2071" s="60">
        <f t="shared" si="162"/>
        <v>-1125435.49</v>
      </c>
      <c r="I2071" s="60">
        <f t="shared" si="163"/>
        <v>0</v>
      </c>
      <c r="J2071" s="60">
        <f t="shared" si="164"/>
        <v>0</v>
      </c>
      <c r="K2071" s="1" t="str">
        <f t="shared" si="165"/>
        <v>RES</v>
      </c>
      <c r="L2071" s="2" t="str">
        <f t="shared" si="161"/>
        <v>REVENUE_AC</v>
      </c>
      <c r="M2071" s="40" t="str">
        <f>INDEX(CODE!A:B,MATCH(L2071,CODE!A:A,0),2)</f>
        <v>NOT USED</v>
      </c>
    </row>
    <row r="2072" spans="1:13">
      <c r="A2072" s="36">
        <v>201802</v>
      </c>
      <c r="B2072" s="37" t="s">
        <v>68</v>
      </c>
      <c r="C2072" s="37" t="s">
        <v>195</v>
      </c>
      <c r="D2072" s="37" t="s">
        <v>104</v>
      </c>
      <c r="E2072" s="37">
        <v>5104.3100000000004</v>
      </c>
      <c r="F2072" s="37">
        <v>0</v>
      </c>
      <c r="G2072" s="37">
        <v>0</v>
      </c>
      <c r="H2072" s="60">
        <f t="shared" si="162"/>
        <v>5104.3100000000004</v>
      </c>
      <c r="I2072" s="60">
        <f t="shared" si="163"/>
        <v>0</v>
      </c>
      <c r="J2072" s="60">
        <f t="shared" si="164"/>
        <v>0</v>
      </c>
      <c r="K2072" s="1" t="str">
        <f t="shared" si="165"/>
        <v>RES</v>
      </c>
      <c r="L2072" s="2" t="str">
        <f t="shared" si="161"/>
        <v>REVENUE AD</v>
      </c>
      <c r="M2072" s="40" t="str">
        <f>INDEX(CODE!A:B,MATCH(L2072,CODE!A:A,0),2)</f>
        <v>NOT USED</v>
      </c>
    </row>
    <row r="2073" spans="1:13">
      <c r="A2073" s="36">
        <v>201802</v>
      </c>
      <c r="B2073" s="37" t="s">
        <v>68</v>
      </c>
      <c r="C2073" s="37" t="s">
        <v>196</v>
      </c>
      <c r="D2073" s="37" t="s">
        <v>210</v>
      </c>
      <c r="E2073" s="37">
        <v>13000</v>
      </c>
      <c r="F2073" s="37">
        <v>0</v>
      </c>
      <c r="G2073" s="37">
        <v>0</v>
      </c>
      <c r="H2073" s="60">
        <f t="shared" si="162"/>
        <v>0</v>
      </c>
      <c r="I2073" s="60">
        <f t="shared" si="163"/>
        <v>0</v>
      </c>
      <c r="J2073" s="60">
        <f t="shared" si="164"/>
        <v>0</v>
      </c>
      <c r="K2073" s="1" t="str">
        <f t="shared" si="165"/>
        <v>RES</v>
      </c>
      <c r="L2073" s="2" t="str">
        <f t="shared" si="161"/>
        <v>301119 - U</v>
      </c>
      <c r="M2073" s="40" t="str">
        <f>INDEX(CODE!A:B,MATCH(L2073,CODE!A:A,0),2)</f>
        <v>NOT USED</v>
      </c>
    </row>
    <row r="2074" spans="1:13">
      <c r="A2074" s="36">
        <v>201802</v>
      </c>
      <c r="B2074" s="37" t="s">
        <v>68</v>
      </c>
      <c r="C2074" s="37" t="s">
        <v>196</v>
      </c>
      <c r="D2074" s="37" t="s">
        <v>197</v>
      </c>
      <c r="E2074" s="37">
        <v>-4130000</v>
      </c>
      <c r="F2074" s="37">
        <v>0</v>
      </c>
      <c r="G2074" s="37">
        <v>-37694000</v>
      </c>
      <c r="H2074" s="60">
        <f t="shared" si="162"/>
        <v>0</v>
      </c>
      <c r="I2074" s="60">
        <f t="shared" si="163"/>
        <v>0</v>
      </c>
      <c r="J2074" s="60">
        <f t="shared" si="164"/>
        <v>0</v>
      </c>
      <c r="K2074" s="1" t="str">
        <f t="shared" si="165"/>
        <v>RES</v>
      </c>
      <c r="L2074" s="2" t="str">
        <f t="shared" si="161"/>
        <v>UNBILLED R</v>
      </c>
      <c r="M2074" s="40" t="str">
        <f>INDEX(CODE!A:B,MATCH(L2074,CODE!A:A,0),2)</f>
        <v>NOT USED</v>
      </c>
    </row>
    <row r="2075" spans="1:13">
      <c r="A2075" s="36">
        <v>201803</v>
      </c>
      <c r="B2075" s="37" t="s">
        <v>51</v>
      </c>
      <c r="C2075" s="37" t="s">
        <v>186</v>
      </c>
      <c r="D2075" s="37" t="s">
        <v>187</v>
      </c>
      <c r="E2075" s="37">
        <v>-17603.16</v>
      </c>
      <c r="F2075" s="37">
        <v>1496</v>
      </c>
      <c r="G2075" s="37">
        <v>2159910</v>
      </c>
      <c r="H2075" s="60">
        <f t="shared" si="162"/>
        <v>0</v>
      </c>
      <c r="I2075" s="60">
        <f t="shared" si="163"/>
        <v>0</v>
      </c>
      <c r="J2075" s="60">
        <f t="shared" si="164"/>
        <v>0</v>
      </c>
      <c r="K2075" s="1" t="str">
        <f t="shared" si="165"/>
        <v>COM</v>
      </c>
      <c r="L2075" s="2" t="str">
        <f t="shared" si="161"/>
        <v>02GNSB0024</v>
      </c>
      <c r="M2075" s="40" t="str">
        <f>INDEX(CODE!A:B,MATCH(L2075,CODE!A:A,0),2)</f>
        <v>Separate - Small GS</v>
      </c>
    </row>
    <row r="2076" spans="1:13">
      <c r="A2076" s="36">
        <v>201803</v>
      </c>
      <c r="B2076" s="37" t="s">
        <v>51</v>
      </c>
      <c r="C2076" s="37" t="s">
        <v>186</v>
      </c>
      <c r="D2076" s="37" t="s">
        <v>188</v>
      </c>
      <c r="E2076" s="37">
        <v>-0.59</v>
      </c>
      <c r="F2076" s="37">
        <v>1</v>
      </c>
      <c r="G2076" s="37">
        <v>72</v>
      </c>
      <c r="H2076" s="60">
        <f t="shared" si="162"/>
        <v>0</v>
      </c>
      <c r="I2076" s="60">
        <f t="shared" si="163"/>
        <v>0</v>
      </c>
      <c r="J2076" s="60">
        <f t="shared" si="164"/>
        <v>0</v>
      </c>
      <c r="K2076" s="1" t="str">
        <f t="shared" si="165"/>
        <v>COM</v>
      </c>
      <c r="L2076" s="2" t="str">
        <f t="shared" si="161"/>
        <v>02GNSB024F</v>
      </c>
      <c r="M2076" s="40" t="str">
        <f>INDEX(CODE!A:B,MATCH(L2076,CODE!A:A,0),2)</f>
        <v>Separate - Small GS</v>
      </c>
    </row>
    <row r="2077" spans="1:13">
      <c r="A2077" s="36">
        <v>201803</v>
      </c>
      <c r="B2077" s="37" t="s">
        <v>51</v>
      </c>
      <c r="C2077" s="37" t="s">
        <v>186</v>
      </c>
      <c r="D2077" s="37" t="s">
        <v>189</v>
      </c>
      <c r="E2077" s="37">
        <v>-216.9</v>
      </c>
      <c r="F2077" s="37">
        <v>78</v>
      </c>
      <c r="G2077" s="37">
        <v>26613</v>
      </c>
      <c r="H2077" s="60">
        <f t="shared" si="162"/>
        <v>0</v>
      </c>
      <c r="I2077" s="60">
        <f t="shared" si="163"/>
        <v>0</v>
      </c>
      <c r="J2077" s="60">
        <f t="shared" si="164"/>
        <v>0</v>
      </c>
      <c r="K2077" s="1" t="str">
        <f t="shared" si="165"/>
        <v>COM</v>
      </c>
      <c r="L2077" s="2" t="str">
        <f t="shared" si="161"/>
        <v>02GNSB24FP</v>
      </c>
      <c r="M2077" s="40" t="str">
        <f>INDEX(CODE!A:B,MATCH(L2077,CODE!A:A,0),2)</f>
        <v>Separate - Small GS</v>
      </c>
    </row>
    <row r="2078" spans="1:13">
      <c r="A2078" s="36">
        <v>201803</v>
      </c>
      <c r="B2078" s="37" t="s">
        <v>51</v>
      </c>
      <c r="C2078" s="37" t="s">
        <v>186</v>
      </c>
      <c r="D2078" s="37" t="s">
        <v>190</v>
      </c>
      <c r="E2078" s="37">
        <v>-31595.62</v>
      </c>
      <c r="F2078" s="37">
        <v>101</v>
      </c>
      <c r="G2078" s="37">
        <v>3876759</v>
      </c>
      <c r="H2078" s="60">
        <f t="shared" si="162"/>
        <v>0</v>
      </c>
      <c r="I2078" s="60">
        <f t="shared" si="163"/>
        <v>0</v>
      </c>
      <c r="J2078" s="60">
        <f t="shared" si="164"/>
        <v>0</v>
      </c>
      <c r="K2078" s="1" t="str">
        <f t="shared" si="165"/>
        <v>COM</v>
      </c>
      <c r="L2078" s="2" t="str">
        <f t="shared" si="161"/>
        <v>02LGSB0036</v>
      </c>
      <c r="M2078" s="40" t="str">
        <f>INDEX(CODE!A:B,MATCH(L2078,CODE!A:A,0),2)</f>
        <v>Separate - Large GS</v>
      </c>
    </row>
    <row r="2079" spans="1:13">
      <c r="A2079" s="36">
        <v>201803</v>
      </c>
      <c r="B2079" s="37" t="s">
        <v>51</v>
      </c>
      <c r="C2079" s="37" t="s">
        <v>186</v>
      </c>
      <c r="D2079" s="37" t="s">
        <v>191</v>
      </c>
      <c r="E2079" s="37">
        <v>-268.61</v>
      </c>
      <c r="F2079" s="37">
        <v>25</v>
      </c>
      <c r="G2079" s="37">
        <v>32958</v>
      </c>
      <c r="H2079" s="60">
        <f t="shared" si="162"/>
        <v>0</v>
      </c>
      <c r="I2079" s="60">
        <f t="shared" si="163"/>
        <v>0</v>
      </c>
      <c r="J2079" s="60">
        <f t="shared" si="164"/>
        <v>0</v>
      </c>
      <c r="K2079" s="1" t="str">
        <f t="shared" si="165"/>
        <v>COM</v>
      </c>
      <c r="L2079" s="2" t="str">
        <f t="shared" si="161"/>
        <v>02NMB24135</v>
      </c>
      <c r="M2079" s="40" t="str">
        <f>INDEX(CODE!A:B,MATCH(L2079,CODE!A:A,0),2)</f>
        <v>Separate - Small GS</v>
      </c>
    </row>
    <row r="2080" spans="1:13">
      <c r="A2080" s="36">
        <v>201803</v>
      </c>
      <c r="B2080" s="37" t="s">
        <v>51</v>
      </c>
      <c r="C2080" s="37" t="s">
        <v>186</v>
      </c>
      <c r="D2080" s="37" t="s">
        <v>192</v>
      </c>
      <c r="E2080" s="37">
        <v>-347.03</v>
      </c>
      <c r="G2080" s="37">
        <v>42562</v>
      </c>
      <c r="H2080" s="60">
        <f t="shared" si="162"/>
        <v>0</v>
      </c>
      <c r="I2080" s="60">
        <f t="shared" si="163"/>
        <v>0</v>
      </c>
      <c r="J2080" s="60">
        <f t="shared" si="164"/>
        <v>0</v>
      </c>
      <c r="K2080" s="1" t="str">
        <f t="shared" si="165"/>
        <v>COM</v>
      </c>
      <c r="L2080" s="2" t="str">
        <f t="shared" si="161"/>
        <v>02OALTB15N</v>
      </c>
      <c r="M2080" s="40" t="str">
        <f>INDEX(CODE!A:B,MATCH(L2080,CODE!A:A,0),2)</f>
        <v>NOT USED</v>
      </c>
    </row>
    <row r="2081" spans="1:13">
      <c r="A2081" s="36">
        <v>201803</v>
      </c>
      <c r="B2081" s="37" t="s">
        <v>51</v>
      </c>
      <c r="C2081" s="37" t="s">
        <v>186</v>
      </c>
      <c r="D2081" s="37" t="s">
        <v>193</v>
      </c>
      <c r="E2081" s="37">
        <v>7552.53</v>
      </c>
      <c r="F2081" s="37">
        <v>0</v>
      </c>
      <c r="G2081" s="37">
        <v>0</v>
      </c>
      <c r="H2081" s="60">
        <f t="shared" si="162"/>
        <v>0</v>
      </c>
      <c r="I2081" s="60">
        <f t="shared" si="163"/>
        <v>0</v>
      </c>
      <c r="J2081" s="60">
        <f t="shared" si="164"/>
        <v>0</v>
      </c>
      <c r="K2081" s="1" t="str">
        <f t="shared" si="165"/>
        <v>COM</v>
      </c>
      <c r="L2081" s="2" t="str">
        <f t="shared" si="161"/>
        <v>BPA BALANC</v>
      </c>
      <c r="M2081" s="40" t="str">
        <f>INDEX(CODE!A:B,MATCH(L2081,CODE!A:A,0),2)</f>
        <v>NOT USED</v>
      </c>
    </row>
    <row r="2082" spans="1:13">
      <c r="A2082" s="36">
        <v>201803</v>
      </c>
      <c r="B2082" s="37" t="s">
        <v>51</v>
      </c>
      <c r="C2082" s="37" t="s">
        <v>186</v>
      </c>
      <c r="D2082" s="37" t="s">
        <v>194</v>
      </c>
      <c r="F2082" s="37">
        <v>0</v>
      </c>
      <c r="H2082" s="60">
        <f t="shared" si="162"/>
        <v>0</v>
      </c>
      <c r="I2082" s="60">
        <f t="shared" si="163"/>
        <v>0</v>
      </c>
      <c r="J2082" s="60">
        <f t="shared" si="164"/>
        <v>0</v>
      </c>
      <c r="K2082" s="1" t="str">
        <f t="shared" si="165"/>
        <v>COM</v>
      </c>
      <c r="L2082" s="2" t="str">
        <f t="shared" si="161"/>
        <v>CUSTOMER C</v>
      </c>
      <c r="M2082" s="40" t="str">
        <f>INDEX(CODE!A:B,MATCH(L2082,CODE!A:A,0),2)</f>
        <v>NOT USED</v>
      </c>
    </row>
    <row r="2083" spans="1:13">
      <c r="A2083" s="36">
        <v>201803</v>
      </c>
      <c r="B2083" s="37" t="s">
        <v>51</v>
      </c>
      <c r="C2083" s="37" t="s">
        <v>195</v>
      </c>
      <c r="D2083" s="37" t="s">
        <v>36</v>
      </c>
      <c r="E2083" s="37">
        <v>221043.82</v>
      </c>
      <c r="F2083" s="37">
        <v>1496</v>
      </c>
      <c r="G2083" s="37">
        <v>2159910</v>
      </c>
      <c r="H2083" s="60">
        <f t="shared" si="162"/>
        <v>221043.82</v>
      </c>
      <c r="I2083" s="60">
        <f t="shared" si="163"/>
        <v>1496</v>
      </c>
      <c r="J2083" s="60">
        <f t="shared" si="164"/>
        <v>2159910</v>
      </c>
      <c r="K2083" s="1" t="str">
        <f t="shared" si="165"/>
        <v>COM</v>
      </c>
      <c r="L2083" s="2" t="str">
        <f t="shared" si="161"/>
        <v>02GNSB0024</v>
      </c>
      <c r="M2083" s="40" t="str">
        <f>INDEX(CODE!A:B,MATCH(L2083,CODE!A:A,0),2)</f>
        <v>Separate - Small GS</v>
      </c>
    </row>
    <row r="2084" spans="1:13">
      <c r="A2084" s="36">
        <v>201803</v>
      </c>
      <c r="B2084" s="37" t="s">
        <v>51</v>
      </c>
      <c r="C2084" s="37" t="s">
        <v>195</v>
      </c>
      <c r="D2084" s="37" t="s">
        <v>37</v>
      </c>
      <c r="E2084" s="37">
        <v>1716.66</v>
      </c>
      <c r="F2084" s="37">
        <v>6</v>
      </c>
      <c r="G2084" s="37">
        <v>12857</v>
      </c>
      <c r="H2084" s="60">
        <f t="shared" si="162"/>
        <v>1716.66</v>
      </c>
      <c r="I2084" s="60">
        <f t="shared" si="163"/>
        <v>6</v>
      </c>
      <c r="J2084" s="60">
        <f t="shared" si="164"/>
        <v>12857</v>
      </c>
      <c r="K2084" s="1" t="str">
        <f t="shared" si="165"/>
        <v>COM</v>
      </c>
      <c r="L2084" s="2" t="str">
        <f t="shared" si="161"/>
        <v>02GNSB024F</v>
      </c>
      <c r="M2084" s="40" t="str">
        <f>INDEX(CODE!A:B,MATCH(L2084,CODE!A:A,0),2)</f>
        <v>Separate - Small GS</v>
      </c>
    </row>
    <row r="2085" spans="1:13">
      <c r="A2085" s="36">
        <v>201803</v>
      </c>
      <c r="B2085" s="37" t="s">
        <v>51</v>
      </c>
      <c r="C2085" s="37" t="s">
        <v>195</v>
      </c>
      <c r="D2085" s="37" t="s">
        <v>38</v>
      </c>
      <c r="E2085" s="37">
        <v>7135.87</v>
      </c>
      <c r="F2085" s="37">
        <v>78</v>
      </c>
      <c r="G2085" s="37">
        <v>26613</v>
      </c>
      <c r="H2085" s="60">
        <f t="shared" si="162"/>
        <v>7135.87</v>
      </c>
      <c r="I2085" s="60">
        <f t="shared" si="163"/>
        <v>78</v>
      </c>
      <c r="J2085" s="60">
        <f t="shared" si="164"/>
        <v>26613</v>
      </c>
      <c r="K2085" s="1" t="str">
        <f t="shared" si="165"/>
        <v>COM</v>
      </c>
      <c r="L2085" s="2" t="str">
        <f t="shared" si="161"/>
        <v>02GNSB24FP</v>
      </c>
      <c r="M2085" s="40" t="str">
        <f>INDEX(CODE!A:B,MATCH(L2085,CODE!A:A,0),2)</f>
        <v>Separate - Small GS</v>
      </c>
    </row>
    <row r="2086" spans="1:13">
      <c r="A2086" s="36">
        <v>201803</v>
      </c>
      <c r="B2086" s="37" t="s">
        <v>51</v>
      </c>
      <c r="C2086" s="37" t="s">
        <v>195</v>
      </c>
      <c r="D2086" s="37" t="s">
        <v>52</v>
      </c>
      <c r="E2086" s="37">
        <v>3722317.98</v>
      </c>
      <c r="F2086" s="37">
        <v>14185</v>
      </c>
      <c r="G2086" s="37">
        <v>38245708</v>
      </c>
      <c r="H2086" s="60">
        <f t="shared" si="162"/>
        <v>3722317.98</v>
      </c>
      <c r="I2086" s="60">
        <f t="shared" si="163"/>
        <v>14185</v>
      </c>
      <c r="J2086" s="60">
        <f t="shared" si="164"/>
        <v>38245708</v>
      </c>
      <c r="K2086" s="1" t="str">
        <f t="shared" si="165"/>
        <v>COM</v>
      </c>
      <c r="L2086" s="2" t="str">
        <f t="shared" si="161"/>
        <v>02GNSV0024</v>
      </c>
      <c r="M2086" s="40" t="str">
        <f>INDEX(CODE!A:B,MATCH(L2086,CODE!A:A,0),2)</f>
        <v>Separate - Small GS</v>
      </c>
    </row>
    <row r="2087" spans="1:13">
      <c r="A2087" s="36">
        <v>201803</v>
      </c>
      <c r="B2087" s="37" t="s">
        <v>51</v>
      </c>
      <c r="C2087" s="37" t="s">
        <v>195</v>
      </c>
      <c r="D2087" s="37" t="s">
        <v>53</v>
      </c>
      <c r="E2087" s="37">
        <v>12870.81</v>
      </c>
      <c r="F2087" s="37">
        <v>104</v>
      </c>
      <c r="G2087" s="37">
        <v>89196</v>
      </c>
      <c r="H2087" s="60">
        <f t="shared" si="162"/>
        <v>12870.81</v>
      </c>
      <c r="I2087" s="60">
        <f t="shared" si="163"/>
        <v>104</v>
      </c>
      <c r="J2087" s="60">
        <f t="shared" si="164"/>
        <v>89196</v>
      </c>
      <c r="K2087" s="1" t="str">
        <f t="shared" si="165"/>
        <v>COM</v>
      </c>
      <c r="L2087" s="2" t="str">
        <f t="shared" si="161"/>
        <v>02GNSV024F</v>
      </c>
      <c r="M2087" s="40" t="str">
        <f>INDEX(CODE!A:B,MATCH(L2087,CODE!A:A,0),2)</f>
        <v>Separate - Small GS</v>
      </c>
    </row>
    <row r="2088" spans="1:13">
      <c r="A2088" s="36">
        <v>201803</v>
      </c>
      <c r="B2088" s="37" t="s">
        <v>51</v>
      </c>
      <c r="C2088" s="37" t="s">
        <v>195</v>
      </c>
      <c r="D2088" s="37" t="s">
        <v>39</v>
      </c>
      <c r="E2088" s="37">
        <v>343636.97</v>
      </c>
      <c r="F2088" s="37">
        <v>101</v>
      </c>
      <c r="G2088" s="37">
        <v>3876759</v>
      </c>
      <c r="H2088" s="60">
        <f t="shared" si="162"/>
        <v>343636.97</v>
      </c>
      <c r="I2088" s="60">
        <f t="shared" si="163"/>
        <v>101</v>
      </c>
      <c r="J2088" s="60">
        <f t="shared" si="164"/>
        <v>3876759</v>
      </c>
      <c r="K2088" s="1" t="str">
        <f t="shared" si="165"/>
        <v>COM</v>
      </c>
      <c r="L2088" s="2" t="str">
        <f t="shared" si="161"/>
        <v>02LGSB0036</v>
      </c>
      <c r="M2088" s="40" t="str">
        <f>INDEX(CODE!A:B,MATCH(L2088,CODE!A:A,0),2)</f>
        <v>Separate - Large GS</v>
      </c>
    </row>
    <row r="2089" spans="1:13">
      <c r="A2089" s="36">
        <v>201803</v>
      </c>
      <c r="B2089" s="37" t="s">
        <v>51</v>
      </c>
      <c r="C2089" s="37" t="s">
        <v>195</v>
      </c>
      <c r="D2089" s="37" t="s">
        <v>54</v>
      </c>
      <c r="E2089" s="37">
        <v>4714181</v>
      </c>
      <c r="F2089" s="37">
        <v>854</v>
      </c>
      <c r="G2089" s="37">
        <v>56390338</v>
      </c>
      <c r="H2089" s="60">
        <f t="shared" si="162"/>
        <v>4714181</v>
      </c>
      <c r="I2089" s="60">
        <f t="shared" si="163"/>
        <v>854</v>
      </c>
      <c r="J2089" s="60">
        <f t="shared" si="164"/>
        <v>56390338</v>
      </c>
      <c r="K2089" s="1" t="str">
        <f t="shared" si="165"/>
        <v>COM</v>
      </c>
      <c r="L2089" s="2" t="str">
        <f t="shared" si="161"/>
        <v>02LGSV0036</v>
      </c>
      <c r="M2089" s="40" t="str">
        <f>INDEX(CODE!A:B,MATCH(L2089,CODE!A:A,0),2)</f>
        <v>Separate - Large GS</v>
      </c>
    </row>
    <row r="2090" spans="1:13">
      <c r="A2090" s="36">
        <v>201803</v>
      </c>
      <c r="B2090" s="37" t="s">
        <v>51</v>
      </c>
      <c r="C2090" s="37" t="s">
        <v>195</v>
      </c>
      <c r="D2090" s="37" t="s">
        <v>55</v>
      </c>
      <c r="E2090" s="37">
        <v>1079177.78</v>
      </c>
      <c r="F2090" s="37">
        <v>36</v>
      </c>
      <c r="G2090" s="37">
        <v>14200240</v>
      </c>
      <c r="H2090" s="60">
        <f t="shared" si="162"/>
        <v>1079177.78</v>
      </c>
      <c r="I2090" s="60">
        <f t="shared" si="163"/>
        <v>36</v>
      </c>
      <c r="J2090" s="60">
        <f t="shared" si="164"/>
        <v>14200240</v>
      </c>
      <c r="K2090" s="1" t="str">
        <f t="shared" si="165"/>
        <v>COM</v>
      </c>
      <c r="L2090" s="2" t="str">
        <f t="shared" si="161"/>
        <v>02LGSV048T</v>
      </c>
      <c r="M2090" s="40" t="str">
        <f>INDEX(CODE!A:B,MATCH(L2090,CODE!A:A,0),2)</f>
        <v>NOT USED</v>
      </c>
    </row>
    <row r="2091" spans="1:13">
      <c r="A2091" s="36">
        <v>201803</v>
      </c>
      <c r="B2091" s="37" t="s">
        <v>51</v>
      </c>
      <c r="C2091" s="37" t="s">
        <v>195</v>
      </c>
      <c r="D2091" s="37" t="s">
        <v>79</v>
      </c>
      <c r="E2091" s="37">
        <v>4794.3</v>
      </c>
      <c r="G2091" s="37">
        <v>0</v>
      </c>
      <c r="H2091" s="60">
        <f t="shared" si="162"/>
        <v>4794.3</v>
      </c>
      <c r="I2091" s="60">
        <f t="shared" si="163"/>
        <v>0</v>
      </c>
      <c r="J2091" s="60">
        <f t="shared" si="164"/>
        <v>0</v>
      </c>
      <c r="K2091" s="1" t="str">
        <f t="shared" si="165"/>
        <v>COM</v>
      </c>
      <c r="L2091" s="2" t="str">
        <f t="shared" si="161"/>
        <v>02LNX00102</v>
      </c>
      <c r="M2091" s="40" t="str">
        <f>INDEX(CODE!A:B,MATCH(L2091,CODE!A:A,0),2)</f>
        <v>NOT USED</v>
      </c>
    </row>
    <row r="2092" spans="1:13">
      <c r="A2092" s="36">
        <v>201803</v>
      </c>
      <c r="B2092" s="37" t="s">
        <v>51</v>
      </c>
      <c r="C2092" s="37" t="s">
        <v>195</v>
      </c>
      <c r="D2092" s="37" t="s">
        <v>81</v>
      </c>
      <c r="E2092" s="37">
        <v>143.41999999999999</v>
      </c>
      <c r="G2092" s="37">
        <v>0</v>
      </c>
      <c r="H2092" s="60">
        <f t="shared" si="162"/>
        <v>143.41999999999999</v>
      </c>
      <c r="I2092" s="60">
        <f t="shared" si="163"/>
        <v>0</v>
      </c>
      <c r="J2092" s="60">
        <f t="shared" si="164"/>
        <v>0</v>
      </c>
      <c r="K2092" s="1" t="str">
        <f t="shared" si="165"/>
        <v>COM</v>
      </c>
      <c r="L2092" s="2" t="str">
        <f t="shared" si="161"/>
        <v>02LNX00105</v>
      </c>
      <c r="M2092" s="40" t="str">
        <f>INDEX(CODE!A:B,MATCH(L2092,CODE!A:A,0),2)</f>
        <v>NOT USED</v>
      </c>
    </row>
    <row r="2093" spans="1:13">
      <c r="A2093" s="38">
        <v>201803</v>
      </c>
      <c r="B2093" s="39" t="s">
        <v>51</v>
      </c>
      <c r="C2093" s="39" t="s">
        <v>195</v>
      </c>
      <c r="D2093" s="39" t="s">
        <v>82</v>
      </c>
      <c r="E2093" s="39">
        <v>20911.580000000002</v>
      </c>
      <c r="F2093" s="39"/>
      <c r="G2093" s="39">
        <v>0</v>
      </c>
      <c r="H2093" s="60">
        <f t="shared" si="162"/>
        <v>20911.580000000002</v>
      </c>
      <c r="I2093" s="60">
        <f t="shared" si="163"/>
        <v>0</v>
      </c>
      <c r="J2093" s="60">
        <f t="shared" si="164"/>
        <v>0</v>
      </c>
      <c r="K2093" s="1" t="str">
        <f t="shared" si="165"/>
        <v>COM</v>
      </c>
      <c r="L2093" s="2" t="str">
        <f t="shared" si="161"/>
        <v>02LNX00109</v>
      </c>
      <c r="M2093" s="40" t="str">
        <f>INDEX(CODE!A:B,MATCH(L2093,CODE!A:A,0),2)</f>
        <v>NOT USED</v>
      </c>
    </row>
    <row r="2094" spans="1:13">
      <c r="A2094" s="38">
        <v>201803</v>
      </c>
      <c r="B2094" s="39" t="s">
        <v>51</v>
      </c>
      <c r="C2094" s="39" t="s">
        <v>195</v>
      </c>
      <c r="D2094" s="39" t="s">
        <v>83</v>
      </c>
      <c r="E2094" s="39">
        <v>1716.25</v>
      </c>
      <c r="F2094" s="39"/>
      <c r="G2094" s="39">
        <v>0</v>
      </c>
      <c r="H2094" s="60">
        <f t="shared" si="162"/>
        <v>1716.25</v>
      </c>
      <c r="I2094" s="60">
        <f t="shared" si="163"/>
        <v>0</v>
      </c>
      <c r="J2094" s="60">
        <f t="shared" si="164"/>
        <v>0</v>
      </c>
      <c r="K2094" s="1" t="str">
        <f t="shared" si="165"/>
        <v>COM</v>
      </c>
      <c r="L2094" s="2" t="str">
        <f t="shared" si="161"/>
        <v>02LNX00110</v>
      </c>
      <c r="M2094" s="40" t="str">
        <f>INDEX(CODE!A:B,MATCH(L2094,CODE!A:A,0),2)</f>
        <v>NOT USED</v>
      </c>
    </row>
    <row r="2095" spans="1:13">
      <c r="A2095" s="38">
        <v>201803</v>
      </c>
      <c r="B2095" s="39" t="s">
        <v>51</v>
      </c>
      <c r="C2095" s="39" t="s">
        <v>195</v>
      </c>
      <c r="D2095" s="39" t="s">
        <v>84</v>
      </c>
      <c r="E2095" s="39">
        <v>55.73</v>
      </c>
      <c r="F2095" s="39"/>
      <c r="G2095" s="39">
        <v>0</v>
      </c>
      <c r="H2095" s="60">
        <f t="shared" si="162"/>
        <v>55.73</v>
      </c>
      <c r="I2095" s="60">
        <f t="shared" si="163"/>
        <v>0</v>
      </c>
      <c r="J2095" s="60">
        <f t="shared" si="164"/>
        <v>0</v>
      </c>
      <c r="K2095" s="1" t="str">
        <f t="shared" si="165"/>
        <v>COM</v>
      </c>
      <c r="L2095" s="2" t="str">
        <f t="shared" si="161"/>
        <v>02LNX00112</v>
      </c>
      <c r="M2095" s="40" t="str">
        <f>INDEX(CODE!A:B,MATCH(L2095,CODE!A:A,0),2)</f>
        <v>NOT USED</v>
      </c>
    </row>
    <row r="2096" spans="1:13">
      <c r="A2096" s="38">
        <v>201803</v>
      </c>
      <c r="B2096" s="39" t="s">
        <v>51</v>
      </c>
      <c r="C2096" s="39" t="s">
        <v>195</v>
      </c>
      <c r="D2096" s="39" t="s">
        <v>85</v>
      </c>
      <c r="E2096" s="39">
        <v>226.99</v>
      </c>
      <c r="F2096" s="39"/>
      <c r="G2096" s="39">
        <v>0</v>
      </c>
      <c r="H2096" s="60">
        <f t="shared" si="162"/>
        <v>226.99</v>
      </c>
      <c r="I2096" s="60">
        <f t="shared" si="163"/>
        <v>0</v>
      </c>
      <c r="J2096" s="60">
        <f t="shared" si="164"/>
        <v>0</v>
      </c>
      <c r="K2096" s="1" t="str">
        <f t="shared" si="165"/>
        <v>COM</v>
      </c>
      <c r="L2096" s="2" t="str">
        <f t="shared" si="161"/>
        <v>02LNX00300</v>
      </c>
      <c r="M2096" s="40" t="str">
        <f>INDEX(CODE!A:B,MATCH(L2096,CODE!A:A,0),2)</f>
        <v>NOT USED</v>
      </c>
    </row>
    <row r="2097" spans="1:13">
      <c r="A2097" s="38">
        <v>201803</v>
      </c>
      <c r="B2097" s="39" t="s">
        <v>51</v>
      </c>
      <c r="C2097" s="39" t="s">
        <v>195</v>
      </c>
      <c r="D2097" s="39" t="s">
        <v>87</v>
      </c>
      <c r="E2097" s="39">
        <v>5478.42</v>
      </c>
      <c r="F2097" s="39"/>
      <c r="G2097" s="39">
        <v>0</v>
      </c>
      <c r="H2097" s="60">
        <f t="shared" si="162"/>
        <v>5478.42</v>
      </c>
      <c r="I2097" s="60">
        <f t="shared" si="163"/>
        <v>0</v>
      </c>
      <c r="J2097" s="60">
        <f t="shared" si="164"/>
        <v>0</v>
      </c>
      <c r="K2097" s="1" t="str">
        <f t="shared" si="165"/>
        <v>COM</v>
      </c>
      <c r="L2097" s="2" t="str">
        <f t="shared" si="161"/>
        <v>02LNX00311</v>
      </c>
      <c r="M2097" s="40" t="str">
        <f>INDEX(CODE!A:B,MATCH(L2097,CODE!A:A,0),2)</f>
        <v>NOT USED</v>
      </c>
    </row>
    <row r="2098" spans="1:13">
      <c r="A2098" s="38">
        <v>201803</v>
      </c>
      <c r="B2098" s="39" t="s">
        <v>51</v>
      </c>
      <c r="C2098" s="39" t="s">
        <v>195</v>
      </c>
      <c r="D2098" s="39" t="s">
        <v>40</v>
      </c>
      <c r="E2098" s="39">
        <v>29619.67</v>
      </c>
      <c r="F2098" s="39">
        <v>86</v>
      </c>
      <c r="G2098" s="39">
        <v>309393</v>
      </c>
      <c r="H2098" s="60">
        <f t="shared" si="162"/>
        <v>29619.67</v>
      </c>
      <c r="I2098" s="60">
        <f t="shared" si="163"/>
        <v>86</v>
      </c>
      <c r="J2098" s="60">
        <f t="shared" si="164"/>
        <v>309393</v>
      </c>
      <c r="K2098" s="1" t="str">
        <f t="shared" si="165"/>
        <v>COM</v>
      </c>
      <c r="L2098" s="2" t="str">
        <f t="shared" si="161"/>
        <v>02NMT24135</v>
      </c>
      <c r="M2098" s="40" t="str">
        <f>INDEX(CODE!A:B,MATCH(L2098,CODE!A:A,0),2)</f>
        <v>Separate - Small GS</v>
      </c>
    </row>
    <row r="2099" spans="1:13">
      <c r="A2099" s="38">
        <v>201803</v>
      </c>
      <c r="B2099" s="39" t="s">
        <v>51</v>
      </c>
      <c r="C2099" s="39" t="s">
        <v>195</v>
      </c>
      <c r="D2099" s="39" t="s">
        <v>41</v>
      </c>
      <c r="E2099" s="39">
        <v>72285.38</v>
      </c>
      <c r="F2099" s="39">
        <v>13</v>
      </c>
      <c r="G2099" s="39">
        <v>836560</v>
      </c>
      <c r="H2099" s="60">
        <f t="shared" si="162"/>
        <v>72285.38</v>
      </c>
      <c r="I2099" s="60">
        <f t="shared" si="163"/>
        <v>13</v>
      </c>
      <c r="J2099" s="60">
        <f t="shared" si="164"/>
        <v>836560</v>
      </c>
      <c r="K2099" s="1" t="str">
        <f t="shared" si="165"/>
        <v>COM</v>
      </c>
      <c r="L2099" s="2" t="str">
        <f t="shared" si="161"/>
        <v>02NMT36135</v>
      </c>
      <c r="M2099" s="40" t="str">
        <f>INDEX(CODE!A:B,MATCH(L2099,CODE!A:A,0),2)</f>
        <v>Separate - Large GS</v>
      </c>
    </row>
    <row r="2100" spans="1:13">
      <c r="A2100" s="38">
        <v>201803</v>
      </c>
      <c r="B2100" s="39" t="s">
        <v>51</v>
      </c>
      <c r="C2100" s="39" t="s">
        <v>195</v>
      </c>
      <c r="D2100" s="39" t="s">
        <v>42</v>
      </c>
      <c r="E2100" s="39">
        <v>60415.07</v>
      </c>
      <c r="F2100" s="39">
        <v>2</v>
      </c>
      <c r="G2100" s="39">
        <v>787200</v>
      </c>
      <c r="H2100" s="60">
        <f t="shared" si="162"/>
        <v>60415.07</v>
      </c>
      <c r="I2100" s="60">
        <f t="shared" si="163"/>
        <v>2</v>
      </c>
      <c r="J2100" s="60">
        <f t="shared" si="164"/>
        <v>787200</v>
      </c>
      <c r="K2100" s="1" t="str">
        <f t="shared" si="165"/>
        <v>COM</v>
      </c>
      <c r="L2100" s="2" t="str">
        <f t="shared" si="161"/>
        <v>02NMT48135</v>
      </c>
      <c r="M2100" s="40" t="str">
        <f>INDEX(CODE!A:B,MATCH(L2100,CODE!A:A,0),2)</f>
        <v>NOT USED</v>
      </c>
    </row>
    <row r="2101" spans="1:13">
      <c r="A2101" s="38">
        <v>201803</v>
      </c>
      <c r="B2101" s="39" t="s">
        <v>51</v>
      </c>
      <c r="C2101" s="39" t="s">
        <v>195</v>
      </c>
      <c r="D2101" s="39" t="s">
        <v>56</v>
      </c>
      <c r="E2101" s="39">
        <v>17985.669999999998</v>
      </c>
      <c r="F2101" s="39">
        <v>770</v>
      </c>
      <c r="G2101" s="39">
        <v>121499</v>
      </c>
      <c r="H2101" s="60">
        <f t="shared" si="162"/>
        <v>17985.669999999998</v>
      </c>
      <c r="I2101" s="60">
        <f t="shared" si="163"/>
        <v>770</v>
      </c>
      <c r="J2101" s="60">
        <f t="shared" si="164"/>
        <v>121499</v>
      </c>
      <c r="K2101" s="1" t="str">
        <f t="shared" si="165"/>
        <v>COM</v>
      </c>
      <c r="L2101" s="2" t="str">
        <f t="shared" si="161"/>
        <v>02OALT015N</v>
      </c>
      <c r="M2101" s="40" t="str">
        <f>INDEX(CODE!A:B,MATCH(L2101,CODE!A:A,0),2)</f>
        <v>NOT USED</v>
      </c>
    </row>
    <row r="2102" spans="1:13">
      <c r="A2102" s="38">
        <v>201803</v>
      </c>
      <c r="B2102" s="39" t="s">
        <v>51</v>
      </c>
      <c r="C2102" s="39" t="s">
        <v>195</v>
      </c>
      <c r="D2102" s="39" t="s">
        <v>43</v>
      </c>
      <c r="E2102" s="39">
        <v>6899.88</v>
      </c>
      <c r="F2102" s="39">
        <v>466</v>
      </c>
      <c r="G2102" s="39">
        <v>42562</v>
      </c>
      <c r="H2102" s="60">
        <f t="shared" si="162"/>
        <v>6899.88</v>
      </c>
      <c r="I2102" s="60">
        <f t="shared" si="163"/>
        <v>466</v>
      </c>
      <c r="J2102" s="60">
        <f t="shared" si="164"/>
        <v>42562</v>
      </c>
      <c r="K2102" s="1" t="str">
        <f t="shared" si="165"/>
        <v>COM</v>
      </c>
      <c r="L2102" s="2" t="str">
        <f t="shared" si="161"/>
        <v>02OALTB15N</v>
      </c>
      <c r="M2102" s="40" t="str">
        <f>INDEX(CODE!A:B,MATCH(L2102,CODE!A:A,0),2)</f>
        <v>NOT USED</v>
      </c>
    </row>
    <row r="2103" spans="1:13">
      <c r="A2103" s="38">
        <v>201803</v>
      </c>
      <c r="B2103" s="39" t="s">
        <v>51</v>
      </c>
      <c r="C2103" s="39" t="s">
        <v>195</v>
      </c>
      <c r="D2103" s="39" t="s">
        <v>57</v>
      </c>
      <c r="E2103" s="39">
        <v>3216.58</v>
      </c>
      <c r="F2103" s="39">
        <v>27</v>
      </c>
      <c r="G2103" s="39">
        <v>34310</v>
      </c>
      <c r="H2103" s="60">
        <f t="shared" si="162"/>
        <v>3216.58</v>
      </c>
      <c r="I2103" s="60">
        <f t="shared" si="163"/>
        <v>27</v>
      </c>
      <c r="J2103" s="60">
        <f t="shared" si="164"/>
        <v>34310</v>
      </c>
      <c r="K2103" s="1" t="str">
        <f t="shared" si="165"/>
        <v>COM</v>
      </c>
      <c r="L2103" s="2" t="str">
        <f t="shared" si="161"/>
        <v>02RCFL0054</v>
      </c>
      <c r="M2103" s="40" t="str">
        <f>INDEX(CODE!A:B,MATCH(L2103,CODE!A:A,0),2)</f>
        <v>NOT USED</v>
      </c>
    </row>
    <row r="2104" spans="1:13">
      <c r="A2104" s="38">
        <v>201803</v>
      </c>
      <c r="B2104" s="39" t="s">
        <v>51</v>
      </c>
      <c r="C2104" s="39" t="s">
        <v>195</v>
      </c>
      <c r="D2104" s="39" t="s">
        <v>89</v>
      </c>
      <c r="E2104" s="39">
        <v>358643.85</v>
      </c>
      <c r="F2104" s="39">
        <v>0</v>
      </c>
      <c r="G2104" s="39">
        <v>0</v>
      </c>
      <c r="H2104" s="60">
        <f t="shared" si="162"/>
        <v>358643.85</v>
      </c>
      <c r="I2104" s="60">
        <f t="shared" si="163"/>
        <v>0</v>
      </c>
      <c r="J2104" s="60">
        <f t="shared" si="164"/>
        <v>0</v>
      </c>
      <c r="K2104" s="1" t="str">
        <f t="shared" si="165"/>
        <v>COM</v>
      </c>
      <c r="L2104" s="2" t="str">
        <f t="shared" si="161"/>
        <v>301270-DSM</v>
      </c>
      <c r="M2104" s="40" t="str">
        <f>INDEX(CODE!A:B,MATCH(L2104,CODE!A:A,0),2)</f>
        <v>NOT USED</v>
      </c>
    </row>
    <row r="2105" spans="1:13">
      <c r="A2105" s="38">
        <v>201803</v>
      </c>
      <c r="B2105" s="39" t="s">
        <v>51</v>
      </c>
      <c r="C2105" s="39" t="s">
        <v>195</v>
      </c>
      <c r="D2105" s="39" t="s">
        <v>44</v>
      </c>
      <c r="E2105" s="39">
        <v>1680.16</v>
      </c>
      <c r="F2105" s="39">
        <v>1</v>
      </c>
      <c r="G2105" s="39">
        <v>0</v>
      </c>
      <c r="H2105" s="60">
        <f t="shared" si="162"/>
        <v>1680.16</v>
      </c>
      <c r="I2105" s="60">
        <f t="shared" si="163"/>
        <v>1</v>
      </c>
      <c r="J2105" s="60">
        <f t="shared" si="164"/>
        <v>0</v>
      </c>
      <c r="K2105" s="1" t="str">
        <f t="shared" si="165"/>
        <v>COM</v>
      </c>
      <c r="L2105" s="2" t="str">
        <f t="shared" si="161"/>
        <v>301280-BLU</v>
      </c>
      <c r="M2105" s="40" t="str">
        <f>INDEX(CODE!A:B,MATCH(L2105,CODE!A:A,0),2)</f>
        <v>NOT USED</v>
      </c>
    </row>
    <row r="2106" spans="1:13">
      <c r="A2106" s="38">
        <v>201803</v>
      </c>
      <c r="B2106" s="39" t="s">
        <v>51</v>
      </c>
      <c r="C2106" s="39" t="s">
        <v>195</v>
      </c>
      <c r="D2106" s="39" t="s">
        <v>103</v>
      </c>
      <c r="E2106" s="39">
        <v>-71187</v>
      </c>
      <c r="F2106" s="39">
        <v>0</v>
      </c>
      <c r="G2106" s="39">
        <v>0</v>
      </c>
      <c r="H2106" s="60">
        <f t="shared" si="162"/>
        <v>-71187</v>
      </c>
      <c r="I2106" s="60">
        <f t="shared" si="163"/>
        <v>0</v>
      </c>
      <c r="J2106" s="60">
        <f t="shared" si="164"/>
        <v>0</v>
      </c>
      <c r="K2106" s="1" t="str">
        <f t="shared" si="165"/>
        <v>COM</v>
      </c>
      <c r="L2106" s="2" t="str">
        <f t="shared" si="161"/>
        <v>ALT REVENU</v>
      </c>
      <c r="M2106" s="40" t="str">
        <f>INDEX(CODE!A:B,MATCH(L2106,CODE!A:A,0),2)</f>
        <v>NOT USED</v>
      </c>
    </row>
    <row r="2107" spans="1:13">
      <c r="A2107" s="38">
        <v>201803</v>
      </c>
      <c r="B2107" s="39" t="s">
        <v>51</v>
      </c>
      <c r="C2107" s="39" t="s">
        <v>195</v>
      </c>
      <c r="D2107" s="39" t="s">
        <v>90</v>
      </c>
      <c r="E2107" s="39"/>
      <c r="F2107" s="39">
        <v>0</v>
      </c>
      <c r="G2107" s="39"/>
      <c r="H2107" s="60">
        <f t="shared" si="162"/>
        <v>0</v>
      </c>
      <c r="I2107" s="60">
        <f t="shared" si="163"/>
        <v>0</v>
      </c>
      <c r="J2107" s="60">
        <f t="shared" si="164"/>
        <v>0</v>
      </c>
      <c r="K2107" s="1" t="str">
        <f t="shared" si="165"/>
        <v>COM</v>
      </c>
      <c r="L2107" s="2" t="str">
        <f t="shared" si="161"/>
        <v>CUSTOMER C</v>
      </c>
      <c r="M2107" s="40" t="str">
        <f>INDEX(CODE!A:B,MATCH(L2107,CODE!A:A,0),2)</f>
        <v>NOT USED</v>
      </c>
    </row>
    <row r="2108" spans="1:13">
      <c r="A2108" s="38">
        <v>201803</v>
      </c>
      <c r="B2108" s="39" t="s">
        <v>51</v>
      </c>
      <c r="C2108" s="39" t="s">
        <v>195</v>
      </c>
      <c r="D2108" s="39" t="s">
        <v>91</v>
      </c>
      <c r="E2108" s="39">
        <v>-524894</v>
      </c>
      <c r="F2108" s="39">
        <v>0</v>
      </c>
      <c r="G2108" s="39">
        <v>0</v>
      </c>
      <c r="H2108" s="60">
        <f t="shared" si="162"/>
        <v>-524894</v>
      </c>
      <c r="I2108" s="60">
        <f t="shared" si="163"/>
        <v>0</v>
      </c>
      <c r="J2108" s="60">
        <f t="shared" si="164"/>
        <v>0</v>
      </c>
      <c r="K2108" s="1" t="str">
        <f t="shared" si="165"/>
        <v>COM</v>
      </c>
      <c r="L2108" s="2" t="str">
        <f t="shared" si="161"/>
        <v>INCOME TAX</v>
      </c>
      <c r="M2108" s="40" t="str">
        <f>INDEX(CODE!A:B,MATCH(L2108,CODE!A:A,0),2)</f>
        <v>NOT USED</v>
      </c>
    </row>
    <row r="2109" spans="1:13">
      <c r="A2109" s="38">
        <v>201803</v>
      </c>
      <c r="B2109" s="39" t="s">
        <v>51</v>
      </c>
      <c r="C2109" s="39" t="s">
        <v>195</v>
      </c>
      <c r="D2109" s="39" t="s">
        <v>92</v>
      </c>
      <c r="E2109" s="39">
        <v>-748711.96</v>
      </c>
      <c r="F2109" s="39">
        <v>0</v>
      </c>
      <c r="G2109" s="39">
        <v>0</v>
      </c>
      <c r="H2109" s="60">
        <f t="shared" si="162"/>
        <v>-748711.96</v>
      </c>
      <c r="I2109" s="60">
        <f t="shared" si="163"/>
        <v>0</v>
      </c>
      <c r="J2109" s="60">
        <f t="shared" si="164"/>
        <v>0</v>
      </c>
      <c r="K2109" s="1" t="str">
        <f t="shared" si="165"/>
        <v>COM</v>
      </c>
      <c r="L2109" s="2" t="str">
        <f t="shared" si="161"/>
        <v>REVENUE_AC</v>
      </c>
      <c r="M2109" s="40" t="str">
        <f>INDEX(CODE!A:B,MATCH(L2109,CODE!A:A,0),2)</f>
        <v>NOT USED</v>
      </c>
    </row>
    <row r="2110" spans="1:13">
      <c r="A2110" s="38">
        <v>201803</v>
      </c>
      <c r="B2110" s="39" t="s">
        <v>51</v>
      </c>
      <c r="C2110" s="39" t="s">
        <v>195</v>
      </c>
      <c r="D2110" s="39" t="s">
        <v>104</v>
      </c>
      <c r="E2110" s="39">
        <v>4622.59</v>
      </c>
      <c r="F2110" s="39">
        <v>0</v>
      </c>
      <c r="G2110" s="39">
        <v>0</v>
      </c>
      <c r="H2110" s="60">
        <f t="shared" si="162"/>
        <v>4622.59</v>
      </c>
      <c r="I2110" s="60">
        <f t="shared" si="163"/>
        <v>0</v>
      </c>
      <c r="J2110" s="60">
        <f t="shared" si="164"/>
        <v>0</v>
      </c>
      <c r="K2110" s="1" t="str">
        <f t="shared" si="165"/>
        <v>COM</v>
      </c>
      <c r="L2110" s="2" t="str">
        <f t="shared" si="161"/>
        <v>REVENUE AD</v>
      </c>
      <c r="M2110" s="40" t="str">
        <f>INDEX(CODE!A:B,MATCH(L2110,CODE!A:A,0),2)</f>
        <v>NOT USED</v>
      </c>
    </row>
    <row r="2111" spans="1:13">
      <c r="A2111" s="38">
        <v>201803</v>
      </c>
      <c r="B2111" s="39" t="s">
        <v>51</v>
      </c>
      <c r="C2111" s="39" t="s">
        <v>196</v>
      </c>
      <c r="D2111" s="39" t="s">
        <v>197</v>
      </c>
      <c r="E2111" s="39">
        <v>170000</v>
      </c>
      <c r="F2111" s="39">
        <v>0</v>
      </c>
      <c r="G2111" s="39">
        <v>2145000</v>
      </c>
      <c r="H2111" s="60">
        <f t="shared" si="162"/>
        <v>0</v>
      </c>
      <c r="I2111" s="60">
        <f t="shared" si="163"/>
        <v>0</v>
      </c>
      <c r="J2111" s="60">
        <f t="shared" si="164"/>
        <v>0</v>
      </c>
      <c r="K2111" s="1" t="str">
        <f t="shared" si="165"/>
        <v>COM</v>
      </c>
      <c r="L2111" s="2" t="str">
        <f t="shared" si="161"/>
        <v>UNBILLED R</v>
      </c>
      <c r="M2111" s="40" t="str">
        <f>INDEX(CODE!A:B,MATCH(L2111,CODE!A:A,0),2)</f>
        <v>NOT USED</v>
      </c>
    </row>
    <row r="2112" spans="1:13">
      <c r="A2112" s="38">
        <v>201803</v>
      </c>
      <c r="B2112" s="39" t="s">
        <v>58</v>
      </c>
      <c r="C2112" s="39" t="s">
        <v>186</v>
      </c>
      <c r="D2112" s="39" t="s">
        <v>187</v>
      </c>
      <c r="E2112" s="39">
        <v>-461.71</v>
      </c>
      <c r="F2112" s="39">
        <v>43</v>
      </c>
      <c r="G2112" s="39">
        <v>56649</v>
      </c>
      <c r="H2112" s="60">
        <f t="shared" si="162"/>
        <v>0</v>
      </c>
      <c r="I2112" s="60">
        <f t="shared" si="163"/>
        <v>0</v>
      </c>
      <c r="J2112" s="60">
        <f t="shared" si="164"/>
        <v>0</v>
      </c>
      <c r="K2112" s="1" t="str">
        <f t="shared" si="165"/>
        <v>IND</v>
      </c>
      <c r="L2112" s="2" t="str">
        <f t="shared" si="161"/>
        <v>02GNSB0024</v>
      </c>
      <c r="M2112" s="40" t="str">
        <f>INDEX(CODE!A:B,MATCH(L2112,CODE!A:A,0),2)</f>
        <v>Separate - Small GS</v>
      </c>
    </row>
    <row r="2113" spans="1:13">
      <c r="A2113" s="38">
        <v>201803</v>
      </c>
      <c r="B2113" s="39" t="s">
        <v>58</v>
      </c>
      <c r="C2113" s="39" t="s">
        <v>186</v>
      </c>
      <c r="D2113" s="39" t="s">
        <v>189</v>
      </c>
      <c r="E2113" s="39">
        <v>-2.36</v>
      </c>
      <c r="F2113" s="39">
        <v>1</v>
      </c>
      <c r="G2113" s="39">
        <v>290</v>
      </c>
      <c r="H2113" s="60">
        <f t="shared" si="162"/>
        <v>0</v>
      </c>
      <c r="I2113" s="60">
        <f t="shared" si="163"/>
        <v>0</v>
      </c>
      <c r="J2113" s="60">
        <f t="shared" si="164"/>
        <v>0</v>
      </c>
      <c r="K2113" s="1" t="str">
        <f t="shared" si="165"/>
        <v>IND</v>
      </c>
      <c r="L2113" s="2" t="str">
        <f t="shared" si="161"/>
        <v>02GNSB24FP</v>
      </c>
      <c r="M2113" s="40" t="str">
        <f>INDEX(CODE!A:B,MATCH(L2113,CODE!A:A,0),2)</f>
        <v>Separate - Small GS</v>
      </c>
    </row>
    <row r="2114" spans="1:13">
      <c r="A2114" s="38">
        <v>201803</v>
      </c>
      <c r="B2114" s="39" t="s">
        <v>58</v>
      </c>
      <c r="C2114" s="39" t="s">
        <v>186</v>
      </c>
      <c r="D2114" s="39" t="s">
        <v>190</v>
      </c>
      <c r="E2114" s="39">
        <v>-478.25</v>
      </c>
      <c r="F2114" s="39">
        <v>9</v>
      </c>
      <c r="G2114" s="39">
        <v>58680</v>
      </c>
      <c r="H2114" s="60">
        <f t="shared" si="162"/>
        <v>0</v>
      </c>
      <c r="I2114" s="60">
        <f t="shared" si="163"/>
        <v>0</v>
      </c>
      <c r="J2114" s="60">
        <f t="shared" si="164"/>
        <v>0</v>
      </c>
      <c r="K2114" s="1" t="str">
        <f t="shared" si="165"/>
        <v>IND</v>
      </c>
      <c r="L2114" s="2" t="str">
        <f t="shared" ref="L2114:L2177" si="166">LEFT(D2114,10)</f>
        <v>02LGSB0036</v>
      </c>
      <c r="M2114" s="40" t="str">
        <f>INDEX(CODE!A:B,MATCH(L2114,CODE!A:A,0),2)</f>
        <v>Separate - Large GS</v>
      </c>
    </row>
    <row r="2115" spans="1:13">
      <c r="A2115" s="38">
        <v>201803</v>
      </c>
      <c r="B2115" s="39" t="s">
        <v>58</v>
      </c>
      <c r="C2115" s="39" t="s">
        <v>186</v>
      </c>
      <c r="D2115" s="39" t="s">
        <v>192</v>
      </c>
      <c r="E2115" s="39">
        <v>-18.149999999999999</v>
      </c>
      <c r="F2115" s="39"/>
      <c r="G2115" s="39">
        <v>2228</v>
      </c>
      <c r="H2115" s="60">
        <f t="shared" ref="H2115:H2178" si="167">IF($C2115="R",E2115,0)</f>
        <v>0</v>
      </c>
      <c r="I2115" s="60">
        <f t="shared" ref="I2115:I2178" si="168">IF($C2115="R",F2115,0)</f>
        <v>0</v>
      </c>
      <c r="J2115" s="60">
        <f t="shared" ref="J2115:J2178" si="169">IF($C2115="R",G2115,0)</f>
        <v>0</v>
      </c>
      <c r="K2115" s="1" t="str">
        <f t="shared" ref="K2115:K2178" si="170">IF(LEFT(B2115,3)="IRR","IRG",LEFT(B2115,3))</f>
        <v>IND</v>
      </c>
      <c r="L2115" s="2" t="str">
        <f t="shared" si="166"/>
        <v>02OALTB15N</v>
      </c>
      <c r="M2115" s="40" t="str">
        <f>INDEX(CODE!A:B,MATCH(L2115,CODE!A:A,0),2)</f>
        <v>NOT USED</v>
      </c>
    </row>
    <row r="2116" spans="1:13">
      <c r="A2116" s="38">
        <v>201803</v>
      </c>
      <c r="B2116" s="39" t="s">
        <v>58</v>
      </c>
      <c r="C2116" s="39" t="s">
        <v>186</v>
      </c>
      <c r="D2116" s="39" t="s">
        <v>193</v>
      </c>
      <c r="E2116" s="39">
        <v>136.61000000000001</v>
      </c>
      <c r="F2116" s="39">
        <v>0</v>
      </c>
      <c r="G2116" s="39">
        <v>0</v>
      </c>
      <c r="H2116" s="60">
        <f t="shared" si="167"/>
        <v>0</v>
      </c>
      <c r="I2116" s="60">
        <f t="shared" si="168"/>
        <v>0</v>
      </c>
      <c r="J2116" s="60">
        <f t="shared" si="169"/>
        <v>0</v>
      </c>
      <c r="K2116" s="1" t="str">
        <f t="shared" si="170"/>
        <v>IND</v>
      </c>
      <c r="L2116" s="2" t="str">
        <f t="shared" si="166"/>
        <v>BPA BALANC</v>
      </c>
      <c r="M2116" s="40" t="str">
        <f>INDEX(CODE!A:B,MATCH(L2116,CODE!A:A,0),2)</f>
        <v>NOT USED</v>
      </c>
    </row>
    <row r="2117" spans="1:13">
      <c r="A2117" s="38">
        <v>201803</v>
      </c>
      <c r="B2117" s="39" t="s">
        <v>58</v>
      </c>
      <c r="C2117" s="39" t="s">
        <v>186</v>
      </c>
      <c r="D2117" s="39" t="s">
        <v>194</v>
      </c>
      <c r="E2117" s="39"/>
      <c r="F2117" s="39">
        <v>0</v>
      </c>
      <c r="G2117" s="39"/>
      <c r="H2117" s="60">
        <f t="shared" si="167"/>
        <v>0</v>
      </c>
      <c r="I2117" s="60">
        <f t="shared" si="168"/>
        <v>0</v>
      </c>
      <c r="J2117" s="60">
        <f t="shared" si="169"/>
        <v>0</v>
      </c>
      <c r="K2117" s="1" t="str">
        <f t="shared" si="170"/>
        <v>IND</v>
      </c>
      <c r="L2117" s="2" t="str">
        <f t="shared" si="166"/>
        <v>CUSTOMER C</v>
      </c>
      <c r="M2117" s="40" t="str">
        <f>INDEX(CODE!A:B,MATCH(L2117,CODE!A:A,0),2)</f>
        <v>NOT USED</v>
      </c>
    </row>
    <row r="2118" spans="1:13">
      <c r="A2118" s="38">
        <v>201803</v>
      </c>
      <c r="B2118" s="39" t="s">
        <v>58</v>
      </c>
      <c r="C2118" s="39" t="s">
        <v>195</v>
      </c>
      <c r="D2118" s="39" t="s">
        <v>36</v>
      </c>
      <c r="E2118" s="39">
        <v>6770.83</v>
      </c>
      <c r="F2118" s="39">
        <v>43</v>
      </c>
      <c r="G2118" s="39">
        <v>56649</v>
      </c>
      <c r="H2118" s="60">
        <f t="shared" si="167"/>
        <v>6770.83</v>
      </c>
      <c r="I2118" s="60">
        <f t="shared" si="168"/>
        <v>43</v>
      </c>
      <c r="J2118" s="60">
        <f t="shared" si="169"/>
        <v>56649</v>
      </c>
      <c r="K2118" s="1" t="str">
        <f t="shared" si="170"/>
        <v>IND</v>
      </c>
      <c r="L2118" s="2" t="str">
        <f t="shared" si="166"/>
        <v>02GNSB0024</v>
      </c>
      <c r="M2118" s="40" t="str">
        <f>INDEX(CODE!A:B,MATCH(L2118,CODE!A:A,0),2)</f>
        <v>Separate - Small GS</v>
      </c>
    </row>
    <row r="2119" spans="1:13">
      <c r="A2119" s="38">
        <v>201803</v>
      </c>
      <c r="B2119" s="39" t="s">
        <v>58</v>
      </c>
      <c r="C2119" s="39" t="s">
        <v>195</v>
      </c>
      <c r="D2119" s="39" t="s">
        <v>38</v>
      </c>
      <c r="E2119" s="39">
        <v>300.45999999999998</v>
      </c>
      <c r="F2119" s="39">
        <v>1</v>
      </c>
      <c r="G2119" s="39">
        <v>290</v>
      </c>
      <c r="H2119" s="60">
        <f t="shared" si="167"/>
        <v>300.45999999999998</v>
      </c>
      <c r="I2119" s="60">
        <f t="shared" si="168"/>
        <v>1</v>
      </c>
      <c r="J2119" s="60">
        <f t="shared" si="169"/>
        <v>290</v>
      </c>
      <c r="K2119" s="1" t="str">
        <f t="shared" si="170"/>
        <v>IND</v>
      </c>
      <c r="L2119" s="2" t="str">
        <f t="shared" si="166"/>
        <v>02GNSB24FP</v>
      </c>
      <c r="M2119" s="40" t="str">
        <f>INDEX(CODE!A:B,MATCH(L2119,CODE!A:A,0),2)</f>
        <v>Separate - Small GS</v>
      </c>
    </row>
    <row r="2120" spans="1:13">
      <c r="A2120" s="38">
        <v>201803</v>
      </c>
      <c r="B2120" s="39" t="s">
        <v>58</v>
      </c>
      <c r="C2120" s="39" t="s">
        <v>195</v>
      </c>
      <c r="D2120" s="39" t="s">
        <v>52</v>
      </c>
      <c r="E2120" s="39">
        <v>120076.64</v>
      </c>
      <c r="F2120" s="39">
        <v>326</v>
      </c>
      <c r="G2120" s="39">
        <v>1233376</v>
      </c>
      <c r="H2120" s="60">
        <f t="shared" si="167"/>
        <v>120076.64</v>
      </c>
      <c r="I2120" s="60">
        <f t="shared" si="168"/>
        <v>326</v>
      </c>
      <c r="J2120" s="60">
        <f t="shared" si="169"/>
        <v>1233376</v>
      </c>
      <c r="K2120" s="1" t="str">
        <f t="shared" si="170"/>
        <v>IND</v>
      </c>
      <c r="L2120" s="2" t="str">
        <f t="shared" si="166"/>
        <v>02GNSV0024</v>
      </c>
      <c r="M2120" s="40" t="str">
        <f>INDEX(CODE!A:B,MATCH(L2120,CODE!A:A,0),2)</f>
        <v>Separate - Small GS</v>
      </c>
    </row>
    <row r="2121" spans="1:13">
      <c r="A2121" s="38">
        <v>201803</v>
      </c>
      <c r="B2121" s="39" t="s">
        <v>58</v>
      </c>
      <c r="C2121" s="39" t="s">
        <v>195</v>
      </c>
      <c r="D2121" s="39" t="s">
        <v>53</v>
      </c>
      <c r="E2121" s="39">
        <v>741.85</v>
      </c>
      <c r="F2121" s="39">
        <v>4</v>
      </c>
      <c r="G2121" s="39">
        <v>2776</v>
      </c>
      <c r="H2121" s="60">
        <f t="shared" si="167"/>
        <v>741.85</v>
      </c>
      <c r="I2121" s="60">
        <f t="shared" si="168"/>
        <v>4</v>
      </c>
      <c r="J2121" s="60">
        <f t="shared" si="169"/>
        <v>2776</v>
      </c>
      <c r="K2121" s="1" t="str">
        <f t="shared" si="170"/>
        <v>IND</v>
      </c>
      <c r="L2121" s="2" t="str">
        <f t="shared" si="166"/>
        <v>02GNSV024F</v>
      </c>
      <c r="M2121" s="40" t="str">
        <f>INDEX(CODE!A:B,MATCH(L2121,CODE!A:A,0),2)</f>
        <v>Separate - Small GS</v>
      </c>
    </row>
    <row r="2122" spans="1:13">
      <c r="A2122" s="38">
        <v>201803</v>
      </c>
      <c r="B2122" s="39" t="s">
        <v>58</v>
      </c>
      <c r="C2122" s="39" t="s">
        <v>195</v>
      </c>
      <c r="D2122" s="39" t="s">
        <v>39</v>
      </c>
      <c r="E2122" s="39">
        <v>10607.18</v>
      </c>
      <c r="F2122" s="39">
        <v>9</v>
      </c>
      <c r="G2122" s="39">
        <v>58680</v>
      </c>
      <c r="H2122" s="60">
        <f t="shared" si="167"/>
        <v>10607.18</v>
      </c>
      <c r="I2122" s="60">
        <f t="shared" si="168"/>
        <v>9</v>
      </c>
      <c r="J2122" s="60">
        <f t="shared" si="169"/>
        <v>58680</v>
      </c>
      <c r="K2122" s="1" t="str">
        <f t="shared" si="170"/>
        <v>IND</v>
      </c>
      <c r="L2122" s="2" t="str">
        <f t="shared" si="166"/>
        <v>02LGSB0036</v>
      </c>
      <c r="M2122" s="40" t="str">
        <f>INDEX(CODE!A:B,MATCH(L2122,CODE!A:A,0),2)</f>
        <v>Separate - Large GS</v>
      </c>
    </row>
    <row r="2123" spans="1:13">
      <c r="A2123" s="38">
        <v>201803</v>
      </c>
      <c r="B2123" s="39" t="s">
        <v>58</v>
      </c>
      <c r="C2123" s="39" t="s">
        <v>195</v>
      </c>
      <c r="D2123" s="39" t="s">
        <v>54</v>
      </c>
      <c r="E2123" s="39">
        <v>653652.03</v>
      </c>
      <c r="F2123" s="39">
        <v>97</v>
      </c>
      <c r="G2123" s="39">
        <v>7527860</v>
      </c>
      <c r="H2123" s="60">
        <f t="shared" si="167"/>
        <v>653652.03</v>
      </c>
      <c r="I2123" s="60">
        <f t="shared" si="168"/>
        <v>97</v>
      </c>
      <c r="J2123" s="60">
        <f t="shared" si="169"/>
        <v>7527860</v>
      </c>
      <c r="K2123" s="1" t="str">
        <f t="shared" si="170"/>
        <v>IND</v>
      </c>
      <c r="L2123" s="2" t="str">
        <f t="shared" si="166"/>
        <v>02LGSV0036</v>
      </c>
      <c r="M2123" s="40" t="str">
        <f>INDEX(CODE!A:B,MATCH(L2123,CODE!A:A,0),2)</f>
        <v>Separate - Large GS</v>
      </c>
    </row>
    <row r="2124" spans="1:13">
      <c r="A2124" s="38">
        <v>201803</v>
      </c>
      <c r="B2124" s="39" t="s">
        <v>58</v>
      </c>
      <c r="C2124" s="39" t="s">
        <v>195</v>
      </c>
      <c r="D2124" s="39" t="s">
        <v>55</v>
      </c>
      <c r="E2124" s="39">
        <v>3368563.58</v>
      </c>
      <c r="F2124" s="39">
        <v>32</v>
      </c>
      <c r="G2124" s="39">
        <v>50199250</v>
      </c>
      <c r="H2124" s="60">
        <f t="shared" si="167"/>
        <v>3368563.58</v>
      </c>
      <c r="I2124" s="60">
        <f t="shared" si="168"/>
        <v>32</v>
      </c>
      <c r="J2124" s="60">
        <f t="shared" si="169"/>
        <v>50199250</v>
      </c>
      <c r="K2124" s="1" t="str">
        <f t="shared" si="170"/>
        <v>IND</v>
      </c>
      <c r="L2124" s="2" t="str">
        <f t="shared" si="166"/>
        <v>02LGSV048T</v>
      </c>
      <c r="M2124" s="40" t="str">
        <f>INDEX(CODE!A:B,MATCH(L2124,CODE!A:A,0),2)</f>
        <v>NOT USED</v>
      </c>
    </row>
    <row r="2125" spans="1:13">
      <c r="A2125" s="38">
        <v>201803</v>
      </c>
      <c r="B2125" s="39" t="s">
        <v>58</v>
      </c>
      <c r="C2125" s="39" t="s">
        <v>195</v>
      </c>
      <c r="D2125" s="39" t="s">
        <v>56</v>
      </c>
      <c r="E2125" s="39">
        <v>1083.55</v>
      </c>
      <c r="F2125" s="39">
        <v>38</v>
      </c>
      <c r="G2125" s="39">
        <v>7879</v>
      </c>
      <c r="H2125" s="60">
        <f t="shared" si="167"/>
        <v>1083.55</v>
      </c>
      <c r="I2125" s="60">
        <f t="shared" si="168"/>
        <v>38</v>
      </c>
      <c r="J2125" s="60">
        <f t="shared" si="169"/>
        <v>7879</v>
      </c>
      <c r="K2125" s="1" t="str">
        <f t="shared" si="170"/>
        <v>IND</v>
      </c>
      <c r="L2125" s="2" t="str">
        <f t="shared" si="166"/>
        <v>02OALT015N</v>
      </c>
      <c r="M2125" s="40" t="str">
        <f>INDEX(CODE!A:B,MATCH(L2125,CODE!A:A,0),2)</f>
        <v>NOT USED</v>
      </c>
    </row>
    <row r="2126" spans="1:13">
      <c r="A2126" s="38">
        <v>201803</v>
      </c>
      <c r="B2126" s="39" t="s">
        <v>58</v>
      </c>
      <c r="C2126" s="39" t="s">
        <v>195</v>
      </c>
      <c r="D2126" s="39" t="s">
        <v>43</v>
      </c>
      <c r="E2126" s="39">
        <v>350.28</v>
      </c>
      <c r="F2126" s="39">
        <v>14</v>
      </c>
      <c r="G2126" s="39">
        <v>2228</v>
      </c>
      <c r="H2126" s="60">
        <f t="shared" si="167"/>
        <v>350.28</v>
      </c>
      <c r="I2126" s="60">
        <f t="shared" si="168"/>
        <v>14</v>
      </c>
      <c r="J2126" s="60">
        <f t="shared" si="169"/>
        <v>2228</v>
      </c>
      <c r="K2126" s="1" t="str">
        <f t="shared" si="170"/>
        <v>IND</v>
      </c>
      <c r="L2126" s="2" t="str">
        <f t="shared" si="166"/>
        <v>02OALTB15N</v>
      </c>
      <c r="M2126" s="40" t="str">
        <f>INDEX(CODE!A:B,MATCH(L2126,CODE!A:A,0),2)</f>
        <v>NOT USED</v>
      </c>
    </row>
    <row r="2127" spans="1:13">
      <c r="A2127" s="38">
        <v>201803</v>
      </c>
      <c r="B2127" s="39" t="s">
        <v>58</v>
      </c>
      <c r="C2127" s="39" t="s">
        <v>195</v>
      </c>
      <c r="D2127" s="39" t="s">
        <v>59</v>
      </c>
      <c r="E2127" s="39">
        <v>22602.52</v>
      </c>
      <c r="F2127" s="39">
        <v>1</v>
      </c>
      <c r="G2127" s="39">
        <v>46000</v>
      </c>
      <c r="H2127" s="60">
        <f t="shared" si="167"/>
        <v>22602.52</v>
      </c>
      <c r="I2127" s="60">
        <f t="shared" si="168"/>
        <v>1</v>
      </c>
      <c r="J2127" s="60">
        <f t="shared" si="169"/>
        <v>46000</v>
      </c>
      <c r="K2127" s="1" t="str">
        <f t="shared" si="170"/>
        <v>IND</v>
      </c>
      <c r="L2127" s="2" t="str">
        <f t="shared" si="166"/>
        <v>02PRSV47TM</v>
      </c>
      <c r="M2127" s="40" t="str">
        <f>INDEX(CODE!A:B,MATCH(L2127,CODE!A:A,0),2)</f>
        <v>NOT USED</v>
      </c>
    </row>
    <row r="2128" spans="1:13">
      <c r="A2128" s="38">
        <v>201803</v>
      </c>
      <c r="B2128" s="39" t="s">
        <v>58</v>
      </c>
      <c r="C2128" s="39" t="s">
        <v>195</v>
      </c>
      <c r="D2128" s="39" t="s">
        <v>94</v>
      </c>
      <c r="E2128" s="39">
        <v>163073.34</v>
      </c>
      <c r="F2128" s="39">
        <v>0</v>
      </c>
      <c r="G2128" s="39">
        <v>0</v>
      </c>
      <c r="H2128" s="60">
        <f t="shared" si="167"/>
        <v>163073.34</v>
      </c>
      <c r="I2128" s="60">
        <f t="shared" si="168"/>
        <v>0</v>
      </c>
      <c r="J2128" s="60">
        <f t="shared" si="169"/>
        <v>0</v>
      </c>
      <c r="K2128" s="1" t="str">
        <f t="shared" si="170"/>
        <v>IND</v>
      </c>
      <c r="L2128" s="2" t="str">
        <f t="shared" si="166"/>
        <v>301370-DSM</v>
      </c>
      <c r="M2128" s="40" t="str">
        <f>INDEX(CODE!A:B,MATCH(L2128,CODE!A:A,0),2)</f>
        <v>NOT USED</v>
      </c>
    </row>
    <row r="2129" spans="1:13">
      <c r="A2129" s="38">
        <v>201803</v>
      </c>
      <c r="B2129" s="39" t="s">
        <v>58</v>
      </c>
      <c r="C2129" s="39" t="s">
        <v>195</v>
      </c>
      <c r="D2129" s="39" t="s">
        <v>76</v>
      </c>
      <c r="E2129" s="39">
        <v>2.77</v>
      </c>
      <c r="F2129" s="39">
        <v>2</v>
      </c>
      <c r="G2129" s="39">
        <v>0</v>
      </c>
      <c r="H2129" s="60">
        <f t="shared" si="167"/>
        <v>2.77</v>
      </c>
      <c r="I2129" s="60">
        <f t="shared" si="168"/>
        <v>2</v>
      </c>
      <c r="J2129" s="60">
        <f t="shared" si="169"/>
        <v>0</v>
      </c>
      <c r="K2129" s="1" t="str">
        <f t="shared" si="170"/>
        <v>IND</v>
      </c>
      <c r="L2129" s="2" t="str">
        <f t="shared" si="166"/>
        <v>301380-BLU</v>
      </c>
      <c r="M2129" s="40" t="str">
        <f>INDEX(CODE!A:B,MATCH(L2129,CODE!A:A,0),2)</f>
        <v>NOT USED</v>
      </c>
    </row>
    <row r="2130" spans="1:13">
      <c r="A2130" s="38">
        <v>201803</v>
      </c>
      <c r="B2130" s="37" t="s">
        <v>58</v>
      </c>
      <c r="C2130" s="37" t="s">
        <v>195</v>
      </c>
      <c r="D2130" s="37" t="s">
        <v>103</v>
      </c>
      <c r="E2130" s="37">
        <v>158150</v>
      </c>
      <c r="F2130" s="37">
        <v>0</v>
      </c>
      <c r="G2130" s="37">
        <v>0</v>
      </c>
      <c r="H2130" s="60">
        <f t="shared" si="167"/>
        <v>158150</v>
      </c>
      <c r="I2130" s="60">
        <f t="shared" si="168"/>
        <v>0</v>
      </c>
      <c r="J2130" s="60">
        <f t="shared" si="169"/>
        <v>0</v>
      </c>
      <c r="K2130" s="1" t="str">
        <f t="shared" si="170"/>
        <v>IND</v>
      </c>
      <c r="L2130" s="2" t="str">
        <f t="shared" si="166"/>
        <v>ALT REVENU</v>
      </c>
      <c r="M2130" s="40" t="str">
        <f>INDEX(CODE!A:B,MATCH(L2130,CODE!A:A,0),2)</f>
        <v>NOT USED</v>
      </c>
    </row>
    <row r="2131" spans="1:13">
      <c r="A2131" s="38">
        <v>201803</v>
      </c>
      <c r="B2131" s="37" t="s">
        <v>58</v>
      </c>
      <c r="C2131" s="37" t="s">
        <v>195</v>
      </c>
      <c r="D2131" s="37" t="s">
        <v>90</v>
      </c>
      <c r="F2131" s="37">
        <v>0</v>
      </c>
      <c r="H2131" s="60">
        <f t="shared" si="167"/>
        <v>0</v>
      </c>
      <c r="I2131" s="60">
        <f t="shared" si="168"/>
        <v>0</v>
      </c>
      <c r="J2131" s="60">
        <f t="shared" si="169"/>
        <v>0</v>
      </c>
      <c r="K2131" s="1" t="str">
        <f t="shared" si="170"/>
        <v>IND</v>
      </c>
      <c r="L2131" s="2" t="str">
        <f t="shared" si="166"/>
        <v>CUSTOMER C</v>
      </c>
      <c r="M2131" s="40" t="str">
        <f>INDEX(CODE!A:B,MATCH(L2131,CODE!A:A,0),2)</f>
        <v>NOT USED</v>
      </c>
    </row>
    <row r="2132" spans="1:13">
      <c r="A2132" s="38">
        <v>201803</v>
      </c>
      <c r="B2132" s="37" t="s">
        <v>58</v>
      </c>
      <c r="C2132" s="37" t="s">
        <v>195</v>
      </c>
      <c r="D2132" s="37" t="s">
        <v>91</v>
      </c>
      <c r="E2132" s="37">
        <v>-275017.55</v>
      </c>
      <c r="F2132" s="37">
        <v>0</v>
      </c>
      <c r="G2132" s="37">
        <v>0</v>
      </c>
      <c r="H2132" s="60">
        <f t="shared" si="167"/>
        <v>-275017.55</v>
      </c>
      <c r="I2132" s="60">
        <f t="shared" si="168"/>
        <v>0</v>
      </c>
      <c r="J2132" s="60">
        <f t="shared" si="169"/>
        <v>0</v>
      </c>
      <c r="K2132" s="1" t="str">
        <f t="shared" si="170"/>
        <v>IND</v>
      </c>
      <c r="L2132" s="2" t="str">
        <f t="shared" si="166"/>
        <v>INCOME TAX</v>
      </c>
      <c r="M2132" s="40" t="str">
        <f>INDEX(CODE!A:B,MATCH(L2132,CODE!A:A,0),2)</f>
        <v>NOT USED</v>
      </c>
    </row>
    <row r="2133" spans="1:13">
      <c r="A2133" s="38">
        <v>201803</v>
      </c>
      <c r="B2133" s="37" t="s">
        <v>58</v>
      </c>
      <c r="C2133" s="37" t="s">
        <v>195</v>
      </c>
      <c r="D2133" s="37" t="s">
        <v>92</v>
      </c>
      <c r="E2133" s="37">
        <v>-367485.56</v>
      </c>
      <c r="F2133" s="37">
        <v>0</v>
      </c>
      <c r="G2133" s="37">
        <v>0</v>
      </c>
      <c r="H2133" s="60">
        <f t="shared" si="167"/>
        <v>-367485.56</v>
      </c>
      <c r="I2133" s="60">
        <f t="shared" si="168"/>
        <v>0</v>
      </c>
      <c r="J2133" s="60">
        <f t="shared" si="169"/>
        <v>0</v>
      </c>
      <c r="K2133" s="1" t="str">
        <f t="shared" si="170"/>
        <v>IND</v>
      </c>
      <c r="L2133" s="2" t="str">
        <f t="shared" si="166"/>
        <v>REVENUE_AC</v>
      </c>
      <c r="M2133" s="40" t="str">
        <f>INDEX(CODE!A:B,MATCH(L2133,CODE!A:A,0),2)</f>
        <v>NOT USED</v>
      </c>
    </row>
    <row r="2134" spans="1:13">
      <c r="A2134" s="38">
        <v>201803</v>
      </c>
      <c r="B2134" s="37" t="s">
        <v>58</v>
      </c>
      <c r="C2134" s="37" t="s">
        <v>195</v>
      </c>
      <c r="D2134" s="37" t="s">
        <v>104</v>
      </c>
      <c r="E2134" s="37">
        <v>2449.96</v>
      </c>
      <c r="F2134" s="37">
        <v>0</v>
      </c>
      <c r="G2134" s="37">
        <v>0</v>
      </c>
      <c r="H2134" s="60">
        <f t="shared" si="167"/>
        <v>2449.96</v>
      </c>
      <c r="I2134" s="60">
        <f t="shared" si="168"/>
        <v>0</v>
      </c>
      <c r="J2134" s="60">
        <f t="shared" si="169"/>
        <v>0</v>
      </c>
      <c r="K2134" s="1" t="str">
        <f t="shared" si="170"/>
        <v>IND</v>
      </c>
      <c r="L2134" s="2" t="str">
        <f t="shared" si="166"/>
        <v>REVENUE AD</v>
      </c>
      <c r="M2134" s="40" t="str">
        <f>INDEX(CODE!A:B,MATCH(L2134,CODE!A:A,0),2)</f>
        <v>NOT USED</v>
      </c>
    </row>
    <row r="2135" spans="1:13">
      <c r="A2135" s="38">
        <v>201803</v>
      </c>
      <c r="B2135" s="37" t="s">
        <v>58</v>
      </c>
      <c r="C2135" s="37" t="s">
        <v>196</v>
      </c>
      <c r="D2135" s="37" t="s">
        <v>197</v>
      </c>
      <c r="E2135" s="37">
        <v>-332000</v>
      </c>
      <c r="F2135" s="37">
        <v>0</v>
      </c>
      <c r="G2135" s="37">
        <v>-6134000</v>
      </c>
      <c r="H2135" s="60">
        <f t="shared" si="167"/>
        <v>0</v>
      </c>
      <c r="I2135" s="60">
        <f t="shared" si="168"/>
        <v>0</v>
      </c>
      <c r="J2135" s="60">
        <f t="shared" si="169"/>
        <v>0</v>
      </c>
      <c r="K2135" s="1" t="str">
        <f t="shared" si="170"/>
        <v>IND</v>
      </c>
      <c r="L2135" s="2" t="str">
        <f t="shared" si="166"/>
        <v>UNBILLED R</v>
      </c>
      <c r="M2135" s="40" t="str">
        <f>INDEX(CODE!A:B,MATCH(L2135,CODE!A:A,0),2)</f>
        <v>NOT USED</v>
      </c>
    </row>
    <row r="2136" spans="1:13">
      <c r="A2136" s="38">
        <v>201803</v>
      </c>
      <c r="B2136" s="37" t="s">
        <v>60</v>
      </c>
      <c r="C2136" s="37" t="s">
        <v>186</v>
      </c>
      <c r="D2136" s="37" t="s">
        <v>61</v>
      </c>
      <c r="E2136" s="37">
        <v>-6592.15</v>
      </c>
      <c r="F2136" s="37">
        <v>2995</v>
      </c>
      <c r="G2136" s="37">
        <v>808836</v>
      </c>
      <c r="H2136" s="60">
        <f t="shared" si="167"/>
        <v>0</v>
      </c>
      <c r="I2136" s="60">
        <f t="shared" si="168"/>
        <v>0</v>
      </c>
      <c r="J2136" s="60">
        <f t="shared" si="169"/>
        <v>0</v>
      </c>
      <c r="K2136" s="1" t="str">
        <f t="shared" si="170"/>
        <v>IRG</v>
      </c>
      <c r="L2136" s="2" t="str">
        <f t="shared" si="166"/>
        <v>02APSV0040</v>
      </c>
      <c r="M2136" s="40" t="str">
        <f>INDEX(CODE!A:B,MATCH(L2136,CODE!A:A,0),2)</f>
        <v>Separate - APS</v>
      </c>
    </row>
    <row r="2137" spans="1:13">
      <c r="A2137" s="38">
        <v>201803</v>
      </c>
      <c r="B2137" s="37" t="s">
        <v>60</v>
      </c>
      <c r="C2137" s="37" t="s">
        <v>186</v>
      </c>
      <c r="D2137" s="37" t="s">
        <v>199</v>
      </c>
      <c r="F2137" s="37">
        <v>9</v>
      </c>
      <c r="H2137" s="60">
        <f t="shared" si="167"/>
        <v>0</v>
      </c>
      <c r="I2137" s="60">
        <f t="shared" si="168"/>
        <v>0</v>
      </c>
      <c r="J2137" s="60">
        <f t="shared" si="169"/>
        <v>0</v>
      </c>
      <c r="K2137" s="1" t="str">
        <f t="shared" si="170"/>
        <v>IRG</v>
      </c>
      <c r="L2137" s="2" t="str">
        <f t="shared" si="166"/>
        <v>02NMT40135</v>
      </c>
      <c r="M2137" s="40" t="str">
        <f>INDEX(CODE!A:B,MATCH(L2137,CODE!A:A,0),2)</f>
        <v>Separate - APS</v>
      </c>
    </row>
    <row r="2138" spans="1:13">
      <c r="A2138" s="38">
        <v>201803</v>
      </c>
      <c r="B2138" s="37" t="s">
        <v>60</v>
      </c>
      <c r="C2138" s="37" t="s">
        <v>186</v>
      </c>
      <c r="D2138" s="37" t="s">
        <v>200</v>
      </c>
      <c r="F2138" s="37">
        <v>0</v>
      </c>
      <c r="H2138" s="60">
        <f t="shared" si="167"/>
        <v>0</v>
      </c>
      <c r="I2138" s="60">
        <f t="shared" si="168"/>
        <v>0</v>
      </c>
      <c r="J2138" s="60">
        <f t="shared" si="169"/>
        <v>0</v>
      </c>
      <c r="K2138" s="1" t="str">
        <f t="shared" si="170"/>
        <v>IRG</v>
      </c>
      <c r="L2138" s="2" t="str">
        <f t="shared" si="166"/>
        <v>CUSTOMER C</v>
      </c>
      <c r="M2138" s="40" t="str">
        <f>INDEX(CODE!A:B,MATCH(L2138,CODE!A:A,0),2)</f>
        <v>NOT USED</v>
      </c>
    </row>
    <row r="2139" spans="1:13">
      <c r="A2139" s="38">
        <v>201803</v>
      </c>
      <c r="B2139" s="37" t="s">
        <v>60</v>
      </c>
      <c r="C2139" s="37" t="s">
        <v>186</v>
      </c>
      <c r="D2139" s="37" t="s">
        <v>201</v>
      </c>
      <c r="E2139" s="37">
        <v>995.29</v>
      </c>
      <c r="F2139" s="37">
        <v>0</v>
      </c>
      <c r="G2139" s="37">
        <v>0</v>
      </c>
      <c r="H2139" s="60">
        <f t="shared" si="167"/>
        <v>0</v>
      </c>
      <c r="I2139" s="60">
        <f t="shared" si="168"/>
        <v>0</v>
      </c>
      <c r="J2139" s="60">
        <f t="shared" si="169"/>
        <v>0</v>
      </c>
      <c r="K2139" s="1" t="str">
        <f t="shared" si="170"/>
        <v>IRG</v>
      </c>
      <c r="L2139" s="2" t="str">
        <f t="shared" si="166"/>
        <v>IRRIGATION</v>
      </c>
      <c r="M2139" s="40" t="str">
        <f>INDEX(CODE!A:B,MATCH(L2139,CODE!A:A,0),2)</f>
        <v>NOT USED</v>
      </c>
    </row>
    <row r="2140" spans="1:13">
      <c r="A2140" s="38">
        <v>201803</v>
      </c>
      <c r="B2140" s="37" t="s">
        <v>60</v>
      </c>
      <c r="C2140" s="37" t="s">
        <v>195</v>
      </c>
      <c r="D2140" s="37" t="s">
        <v>61</v>
      </c>
      <c r="E2140" s="37">
        <v>62070.14</v>
      </c>
      <c r="F2140" s="37">
        <v>2995</v>
      </c>
      <c r="G2140" s="37">
        <v>808836</v>
      </c>
      <c r="H2140" s="60">
        <f t="shared" si="167"/>
        <v>62070.14</v>
      </c>
      <c r="I2140" s="60">
        <f t="shared" si="168"/>
        <v>2995</v>
      </c>
      <c r="J2140" s="60">
        <f t="shared" si="169"/>
        <v>808836</v>
      </c>
      <c r="K2140" s="1" t="str">
        <f t="shared" si="170"/>
        <v>IRG</v>
      </c>
      <c r="L2140" s="2" t="str">
        <f t="shared" si="166"/>
        <v>02APSV0040</v>
      </c>
      <c r="M2140" s="40" t="str">
        <f>INDEX(CODE!A:B,MATCH(L2140,CODE!A:A,0),2)</f>
        <v>Separate - APS</v>
      </c>
    </row>
    <row r="2141" spans="1:13">
      <c r="A2141" s="38">
        <v>201803</v>
      </c>
      <c r="B2141" s="37" t="s">
        <v>60</v>
      </c>
      <c r="C2141" s="37" t="s">
        <v>195</v>
      </c>
      <c r="D2141" s="37" t="s">
        <v>62</v>
      </c>
      <c r="E2141" s="37">
        <v>30448.240000000002</v>
      </c>
      <c r="F2141" s="37">
        <v>2143</v>
      </c>
      <c r="G2141" s="37">
        <v>393568</v>
      </c>
      <c r="H2141" s="60">
        <f t="shared" si="167"/>
        <v>30448.240000000002</v>
      </c>
      <c r="I2141" s="60">
        <f t="shared" si="168"/>
        <v>2143</v>
      </c>
      <c r="J2141" s="60">
        <f t="shared" si="169"/>
        <v>393568</v>
      </c>
      <c r="K2141" s="1" t="str">
        <f t="shared" si="170"/>
        <v>IRG</v>
      </c>
      <c r="L2141" s="2" t="str">
        <f t="shared" si="166"/>
        <v>02APSV040X</v>
      </c>
      <c r="M2141" s="40" t="str">
        <f>INDEX(CODE!A:B,MATCH(L2141,CODE!A:A,0),2)</f>
        <v>Separate - APS</v>
      </c>
    </row>
    <row r="2142" spans="1:13">
      <c r="A2142" s="38">
        <v>201803</v>
      </c>
      <c r="B2142" s="37" t="s">
        <v>60</v>
      </c>
      <c r="C2142" s="37" t="s">
        <v>195</v>
      </c>
      <c r="D2142" s="37" t="s">
        <v>79</v>
      </c>
      <c r="E2142" s="37">
        <v>232.3</v>
      </c>
      <c r="G2142" s="37">
        <v>0</v>
      </c>
      <c r="H2142" s="60">
        <f t="shared" si="167"/>
        <v>232.3</v>
      </c>
      <c r="I2142" s="60">
        <f t="shared" si="168"/>
        <v>0</v>
      </c>
      <c r="J2142" s="60">
        <f t="shared" si="169"/>
        <v>0</v>
      </c>
      <c r="K2142" s="1" t="str">
        <f t="shared" si="170"/>
        <v>IRG</v>
      </c>
      <c r="L2142" s="2" t="str">
        <f t="shared" si="166"/>
        <v>02LNX00102</v>
      </c>
      <c r="M2142" s="40" t="str">
        <f>INDEX(CODE!A:B,MATCH(L2142,CODE!A:A,0),2)</f>
        <v>NOT USED</v>
      </c>
    </row>
    <row r="2143" spans="1:13">
      <c r="A2143" s="38">
        <v>201803</v>
      </c>
      <c r="B2143" s="37" t="s">
        <v>60</v>
      </c>
      <c r="C2143" s="37" t="s">
        <v>195</v>
      </c>
      <c r="D2143" s="37" t="s">
        <v>81</v>
      </c>
      <c r="E2143" s="37">
        <v>7.37</v>
      </c>
      <c r="G2143" s="37">
        <v>0</v>
      </c>
      <c r="H2143" s="60">
        <f t="shared" si="167"/>
        <v>7.37</v>
      </c>
      <c r="I2143" s="60">
        <f t="shared" si="168"/>
        <v>0</v>
      </c>
      <c r="J2143" s="60">
        <f t="shared" si="169"/>
        <v>0</v>
      </c>
      <c r="K2143" s="1" t="str">
        <f t="shared" si="170"/>
        <v>IRG</v>
      </c>
      <c r="L2143" s="2" t="str">
        <f t="shared" si="166"/>
        <v>02LNX00105</v>
      </c>
      <c r="M2143" s="40" t="str">
        <f>INDEX(CODE!A:B,MATCH(L2143,CODE!A:A,0),2)</f>
        <v>NOT USED</v>
      </c>
    </row>
    <row r="2144" spans="1:13">
      <c r="A2144" s="38">
        <v>201803</v>
      </c>
      <c r="B2144" s="37" t="s">
        <v>60</v>
      </c>
      <c r="C2144" s="37" t="s">
        <v>195</v>
      </c>
      <c r="D2144" s="37" t="s">
        <v>82</v>
      </c>
      <c r="E2144" s="37">
        <v>293.33999999999997</v>
      </c>
      <c r="G2144" s="37">
        <v>0</v>
      </c>
      <c r="H2144" s="60">
        <f t="shared" si="167"/>
        <v>293.33999999999997</v>
      </c>
      <c r="I2144" s="60">
        <f t="shared" si="168"/>
        <v>0</v>
      </c>
      <c r="J2144" s="60">
        <f t="shared" si="169"/>
        <v>0</v>
      </c>
      <c r="K2144" s="1" t="str">
        <f t="shared" si="170"/>
        <v>IRG</v>
      </c>
      <c r="L2144" s="2" t="str">
        <f t="shared" si="166"/>
        <v>02LNX00109</v>
      </c>
      <c r="M2144" s="40" t="str">
        <f>INDEX(CODE!A:B,MATCH(L2144,CODE!A:A,0),2)</f>
        <v>NOT USED</v>
      </c>
    </row>
    <row r="2145" spans="1:13">
      <c r="A2145" s="38">
        <v>201803</v>
      </c>
      <c r="B2145" s="37" t="s">
        <v>60</v>
      </c>
      <c r="C2145" s="37" t="s">
        <v>195</v>
      </c>
      <c r="D2145" s="37" t="s">
        <v>83</v>
      </c>
      <c r="E2145" s="37">
        <v>1731.78</v>
      </c>
      <c r="G2145" s="37">
        <v>0</v>
      </c>
      <c r="H2145" s="60">
        <f t="shared" si="167"/>
        <v>1731.78</v>
      </c>
      <c r="I2145" s="60">
        <f t="shared" si="168"/>
        <v>0</v>
      </c>
      <c r="J2145" s="60">
        <f t="shared" si="169"/>
        <v>0</v>
      </c>
      <c r="K2145" s="1" t="str">
        <f t="shared" si="170"/>
        <v>IRG</v>
      </c>
      <c r="L2145" s="2" t="str">
        <f t="shared" si="166"/>
        <v>02LNX00110</v>
      </c>
      <c r="M2145" s="40" t="str">
        <f>INDEX(CODE!A:B,MATCH(L2145,CODE!A:A,0),2)</f>
        <v>NOT USED</v>
      </c>
    </row>
    <row r="2146" spans="1:13">
      <c r="A2146" s="38">
        <v>201803</v>
      </c>
      <c r="B2146" s="37" t="s">
        <v>60</v>
      </c>
      <c r="C2146" s="37" t="s">
        <v>195</v>
      </c>
      <c r="D2146" s="37" t="s">
        <v>45</v>
      </c>
      <c r="E2146" s="37">
        <v>2.9</v>
      </c>
      <c r="F2146" s="37">
        <v>9</v>
      </c>
      <c r="G2146" s="37">
        <v>0</v>
      </c>
      <c r="H2146" s="60">
        <f t="shared" si="167"/>
        <v>2.9</v>
      </c>
      <c r="I2146" s="60">
        <f t="shared" si="168"/>
        <v>9</v>
      </c>
      <c r="J2146" s="60">
        <f t="shared" si="169"/>
        <v>0</v>
      </c>
      <c r="K2146" s="1" t="str">
        <f t="shared" si="170"/>
        <v>IRG</v>
      </c>
      <c r="L2146" s="2" t="str">
        <f t="shared" si="166"/>
        <v>02NMT40135</v>
      </c>
      <c r="M2146" s="40" t="str">
        <f>INDEX(CODE!A:B,MATCH(L2146,CODE!A:A,0),2)</f>
        <v>Separate - APS</v>
      </c>
    </row>
    <row r="2147" spans="1:13">
      <c r="A2147" s="38">
        <v>201803</v>
      </c>
      <c r="B2147" s="37" t="s">
        <v>60</v>
      </c>
      <c r="C2147" s="37" t="s">
        <v>195</v>
      </c>
      <c r="D2147" s="37" t="s">
        <v>73</v>
      </c>
      <c r="F2147" s="37">
        <v>1</v>
      </c>
      <c r="H2147" s="60">
        <f t="shared" si="167"/>
        <v>0</v>
      </c>
      <c r="I2147" s="60">
        <f t="shared" si="168"/>
        <v>1</v>
      </c>
      <c r="J2147" s="60">
        <f t="shared" si="169"/>
        <v>0</v>
      </c>
      <c r="K2147" s="1" t="str">
        <f t="shared" si="170"/>
        <v>IRG</v>
      </c>
      <c r="L2147" s="2" t="str">
        <f t="shared" si="166"/>
        <v>02NMX40135</v>
      </c>
      <c r="M2147" s="40" t="str">
        <f>INDEX(CODE!A:B,MATCH(L2147,CODE!A:A,0),2)</f>
        <v>Separate - APS</v>
      </c>
    </row>
    <row r="2148" spans="1:13">
      <c r="A2148" s="38">
        <v>201803</v>
      </c>
      <c r="B2148" s="37" t="s">
        <v>60</v>
      </c>
      <c r="C2148" s="37" t="s">
        <v>195</v>
      </c>
      <c r="D2148" s="37" t="s">
        <v>95</v>
      </c>
      <c r="E2148" s="37">
        <v>65000</v>
      </c>
      <c r="F2148" s="37">
        <v>0</v>
      </c>
      <c r="G2148" s="37">
        <v>0</v>
      </c>
      <c r="H2148" s="60">
        <f t="shared" si="167"/>
        <v>65000</v>
      </c>
      <c r="I2148" s="60">
        <f t="shared" si="168"/>
        <v>0</v>
      </c>
      <c r="J2148" s="60">
        <f t="shared" si="169"/>
        <v>0</v>
      </c>
      <c r="K2148" s="1" t="str">
        <f t="shared" si="170"/>
        <v>IRG</v>
      </c>
      <c r="L2148" s="2" t="str">
        <f t="shared" si="166"/>
        <v>301461-IRR</v>
      </c>
      <c r="M2148" s="40" t="str">
        <f>INDEX(CODE!A:B,MATCH(L2148,CODE!A:A,0),2)</f>
        <v>NOT USED</v>
      </c>
    </row>
    <row r="2149" spans="1:13">
      <c r="A2149" s="38">
        <v>201803</v>
      </c>
      <c r="B2149" s="37" t="s">
        <v>60</v>
      </c>
      <c r="C2149" s="37" t="s">
        <v>195</v>
      </c>
      <c r="D2149" s="37" t="s">
        <v>96</v>
      </c>
      <c r="E2149" s="37">
        <v>1376.15</v>
      </c>
      <c r="F2149" s="37">
        <v>0</v>
      </c>
      <c r="G2149" s="37">
        <v>0</v>
      </c>
      <c r="H2149" s="60">
        <f t="shared" si="167"/>
        <v>1376.15</v>
      </c>
      <c r="I2149" s="60">
        <f t="shared" si="168"/>
        <v>0</v>
      </c>
      <c r="J2149" s="60">
        <f t="shared" si="169"/>
        <v>0</v>
      </c>
      <c r="K2149" s="1" t="str">
        <f t="shared" si="170"/>
        <v>IRG</v>
      </c>
      <c r="L2149" s="2" t="str">
        <f t="shared" si="166"/>
        <v>301470-DSM</v>
      </c>
      <c r="M2149" s="40" t="str">
        <f>INDEX(CODE!A:B,MATCH(L2149,CODE!A:A,0),2)</f>
        <v>NOT USED</v>
      </c>
    </row>
    <row r="2150" spans="1:13">
      <c r="A2150" s="38">
        <v>201803</v>
      </c>
      <c r="B2150" s="37" t="s">
        <v>60</v>
      </c>
      <c r="C2150" s="37" t="s">
        <v>195</v>
      </c>
      <c r="D2150" s="37" t="s">
        <v>46</v>
      </c>
      <c r="E2150" s="37">
        <v>20.76</v>
      </c>
      <c r="F2150" s="37">
        <v>0</v>
      </c>
      <c r="G2150" s="37">
        <v>0</v>
      </c>
      <c r="H2150" s="60">
        <f t="shared" si="167"/>
        <v>20.76</v>
      </c>
      <c r="I2150" s="60">
        <f t="shared" si="168"/>
        <v>0</v>
      </c>
      <c r="J2150" s="60">
        <f t="shared" si="169"/>
        <v>0</v>
      </c>
      <c r="K2150" s="1" t="str">
        <f t="shared" si="170"/>
        <v>IRG</v>
      </c>
      <c r="L2150" s="2" t="str">
        <f t="shared" si="166"/>
        <v>301480-BLU</v>
      </c>
      <c r="M2150" s="40" t="str">
        <f>INDEX(CODE!A:B,MATCH(L2150,CODE!A:A,0),2)</f>
        <v>NOT USED</v>
      </c>
    </row>
    <row r="2151" spans="1:13">
      <c r="A2151" s="38">
        <v>201803</v>
      </c>
      <c r="B2151" s="37" t="s">
        <v>60</v>
      </c>
      <c r="C2151" s="37" t="s">
        <v>195</v>
      </c>
      <c r="D2151" s="37" t="s">
        <v>103</v>
      </c>
      <c r="E2151" s="37">
        <v>639321</v>
      </c>
      <c r="F2151" s="37">
        <v>0</v>
      </c>
      <c r="G2151" s="37">
        <v>0</v>
      </c>
      <c r="H2151" s="60">
        <f t="shared" si="167"/>
        <v>639321</v>
      </c>
      <c r="I2151" s="60">
        <f t="shared" si="168"/>
        <v>0</v>
      </c>
      <c r="J2151" s="60">
        <f t="shared" si="169"/>
        <v>0</v>
      </c>
      <c r="K2151" s="1" t="str">
        <f t="shared" si="170"/>
        <v>IRG</v>
      </c>
      <c r="L2151" s="2" t="str">
        <f t="shared" si="166"/>
        <v>ALT REVENU</v>
      </c>
      <c r="M2151" s="40" t="str">
        <f>INDEX(CODE!A:B,MATCH(L2151,CODE!A:A,0),2)</f>
        <v>NOT USED</v>
      </c>
    </row>
    <row r="2152" spans="1:13">
      <c r="A2152" s="38">
        <v>201803</v>
      </c>
      <c r="B2152" s="37" t="s">
        <v>60</v>
      </c>
      <c r="C2152" s="37" t="s">
        <v>195</v>
      </c>
      <c r="D2152" s="37" t="s">
        <v>97</v>
      </c>
      <c r="F2152" s="37">
        <v>0</v>
      </c>
      <c r="H2152" s="60">
        <f t="shared" si="167"/>
        <v>0</v>
      </c>
      <c r="I2152" s="60">
        <f t="shared" si="168"/>
        <v>0</v>
      </c>
      <c r="J2152" s="60">
        <f t="shared" si="169"/>
        <v>0</v>
      </c>
      <c r="K2152" s="1" t="str">
        <f t="shared" si="170"/>
        <v>IRG</v>
      </c>
      <c r="L2152" s="2" t="str">
        <f t="shared" si="166"/>
        <v>CUSTOMER C</v>
      </c>
      <c r="M2152" s="40" t="str">
        <f>INDEX(CODE!A:B,MATCH(L2152,CODE!A:A,0),2)</f>
        <v>NOT USED</v>
      </c>
    </row>
    <row r="2153" spans="1:13">
      <c r="A2153" s="38">
        <v>201803</v>
      </c>
      <c r="B2153" s="37" t="s">
        <v>60</v>
      </c>
      <c r="C2153" s="37" t="s">
        <v>195</v>
      </c>
      <c r="D2153" s="37" t="s">
        <v>91</v>
      </c>
      <c r="E2153" s="37">
        <v>-48047.91</v>
      </c>
      <c r="F2153" s="37">
        <v>0</v>
      </c>
      <c r="G2153" s="37">
        <v>0</v>
      </c>
      <c r="H2153" s="60">
        <f t="shared" si="167"/>
        <v>-48047.91</v>
      </c>
      <c r="I2153" s="60">
        <f t="shared" si="168"/>
        <v>0</v>
      </c>
      <c r="J2153" s="60">
        <f t="shared" si="169"/>
        <v>0</v>
      </c>
      <c r="K2153" s="1" t="str">
        <f t="shared" si="170"/>
        <v>IRG</v>
      </c>
      <c r="L2153" s="2" t="str">
        <f t="shared" si="166"/>
        <v>INCOME TAX</v>
      </c>
      <c r="M2153" s="40" t="str">
        <f>INDEX(CODE!A:B,MATCH(L2153,CODE!A:A,0),2)</f>
        <v>NOT USED</v>
      </c>
    </row>
    <row r="2154" spans="1:13">
      <c r="A2154" s="38">
        <v>201803</v>
      </c>
      <c r="B2154" s="37" t="s">
        <v>60</v>
      </c>
      <c r="C2154" s="37" t="s">
        <v>195</v>
      </c>
      <c r="D2154" s="37" t="s">
        <v>92</v>
      </c>
      <c r="E2154" s="37">
        <v>-37087.35</v>
      </c>
      <c r="F2154" s="37">
        <v>0</v>
      </c>
      <c r="G2154" s="37">
        <v>0</v>
      </c>
      <c r="H2154" s="60">
        <f t="shared" si="167"/>
        <v>-37087.35</v>
      </c>
      <c r="I2154" s="60">
        <f t="shared" si="168"/>
        <v>0</v>
      </c>
      <c r="J2154" s="60">
        <f t="shared" si="169"/>
        <v>0</v>
      </c>
      <c r="K2154" s="1" t="str">
        <f t="shared" si="170"/>
        <v>IRG</v>
      </c>
      <c r="L2154" s="2" t="str">
        <f t="shared" si="166"/>
        <v>REVENUE_AC</v>
      </c>
      <c r="M2154" s="40" t="str">
        <f>INDEX(CODE!A:B,MATCH(L2154,CODE!A:A,0),2)</f>
        <v>NOT USED</v>
      </c>
    </row>
    <row r="2155" spans="1:13">
      <c r="A2155" s="38">
        <v>201803</v>
      </c>
      <c r="B2155" s="37" t="s">
        <v>60</v>
      </c>
      <c r="C2155" s="37" t="s">
        <v>195</v>
      </c>
      <c r="D2155" s="37" t="s">
        <v>104</v>
      </c>
      <c r="E2155" s="37">
        <v>460.14</v>
      </c>
      <c r="F2155" s="37">
        <v>0</v>
      </c>
      <c r="G2155" s="37">
        <v>0</v>
      </c>
      <c r="H2155" s="60">
        <f t="shared" si="167"/>
        <v>460.14</v>
      </c>
      <c r="I2155" s="60">
        <f t="shared" si="168"/>
        <v>0</v>
      </c>
      <c r="J2155" s="60">
        <f t="shared" si="169"/>
        <v>0</v>
      </c>
      <c r="K2155" s="1" t="str">
        <f t="shared" si="170"/>
        <v>IRG</v>
      </c>
      <c r="L2155" s="2" t="str">
        <f t="shared" si="166"/>
        <v>REVENUE AD</v>
      </c>
      <c r="M2155" s="40" t="str">
        <f>INDEX(CODE!A:B,MATCH(L2155,CODE!A:A,0),2)</f>
        <v>NOT USED</v>
      </c>
    </row>
    <row r="2156" spans="1:13">
      <c r="A2156" s="38">
        <v>201803</v>
      </c>
      <c r="B2156" s="37" t="s">
        <v>60</v>
      </c>
      <c r="C2156" s="37" t="s">
        <v>196</v>
      </c>
      <c r="D2156" s="37" t="s">
        <v>202</v>
      </c>
      <c r="E2156" s="37">
        <v>10000</v>
      </c>
      <c r="F2156" s="37">
        <v>0</v>
      </c>
      <c r="G2156" s="37">
        <v>130000</v>
      </c>
      <c r="H2156" s="60">
        <f t="shared" si="167"/>
        <v>0</v>
      </c>
      <c r="I2156" s="60">
        <f t="shared" si="168"/>
        <v>0</v>
      </c>
      <c r="J2156" s="60">
        <f t="shared" si="169"/>
        <v>0</v>
      </c>
      <c r="K2156" s="1" t="str">
        <f t="shared" si="170"/>
        <v>IRG</v>
      </c>
      <c r="L2156" s="2" t="str">
        <f t="shared" si="166"/>
        <v>IRRIGATION</v>
      </c>
      <c r="M2156" s="40" t="str">
        <f>INDEX(CODE!A:B,MATCH(L2156,CODE!A:A,0),2)</f>
        <v>NOT USED</v>
      </c>
    </row>
    <row r="2157" spans="1:13">
      <c r="A2157" s="38">
        <v>201803</v>
      </c>
      <c r="B2157" s="37" t="s">
        <v>63</v>
      </c>
      <c r="C2157" s="37" t="s">
        <v>195</v>
      </c>
      <c r="D2157" s="37" t="s">
        <v>98</v>
      </c>
      <c r="E2157" s="37">
        <v>7.57</v>
      </c>
      <c r="G2157" s="37">
        <v>0</v>
      </c>
      <c r="H2157" s="60">
        <f t="shared" si="167"/>
        <v>7.57</v>
      </c>
      <c r="I2157" s="60">
        <f t="shared" si="168"/>
        <v>0</v>
      </c>
      <c r="J2157" s="60">
        <f t="shared" si="169"/>
        <v>0</v>
      </c>
      <c r="K2157" s="1" t="str">
        <f t="shared" si="170"/>
        <v>PUB</v>
      </c>
      <c r="L2157" s="2" t="str">
        <f t="shared" si="166"/>
        <v>02CFR00012</v>
      </c>
      <c r="M2157" s="40" t="str">
        <f>INDEX(CODE!A:B,MATCH(L2157,CODE!A:A,0),2)</f>
        <v>NOT USED</v>
      </c>
    </row>
    <row r="2158" spans="1:13">
      <c r="A2158" s="38">
        <v>201803</v>
      </c>
      <c r="B2158" s="37" t="s">
        <v>63</v>
      </c>
      <c r="C2158" s="37" t="s">
        <v>195</v>
      </c>
      <c r="D2158" s="37" t="s">
        <v>64</v>
      </c>
      <c r="E2158" s="37">
        <v>2627.77</v>
      </c>
      <c r="F2158" s="37">
        <v>14</v>
      </c>
      <c r="G2158" s="37">
        <v>12161</v>
      </c>
      <c r="H2158" s="60">
        <f t="shared" si="167"/>
        <v>2627.77</v>
      </c>
      <c r="I2158" s="60">
        <f t="shared" si="168"/>
        <v>14</v>
      </c>
      <c r="J2158" s="60">
        <f t="shared" si="169"/>
        <v>12161</v>
      </c>
      <c r="K2158" s="1" t="str">
        <f t="shared" si="170"/>
        <v>PUB</v>
      </c>
      <c r="L2158" s="2" t="str">
        <f t="shared" si="166"/>
        <v>02COSL0052</v>
      </c>
      <c r="M2158" s="40" t="str">
        <f>INDEX(CODE!A:B,MATCH(L2158,CODE!A:A,0),2)</f>
        <v>NOT USED</v>
      </c>
    </row>
    <row r="2159" spans="1:13">
      <c r="A2159" s="38">
        <v>201803</v>
      </c>
      <c r="B2159" s="37" t="s">
        <v>63</v>
      </c>
      <c r="C2159" s="37" t="s">
        <v>195</v>
      </c>
      <c r="D2159" s="37" t="s">
        <v>65</v>
      </c>
      <c r="E2159" s="37">
        <v>18803.63</v>
      </c>
      <c r="F2159" s="37">
        <v>120</v>
      </c>
      <c r="G2159" s="37">
        <v>246398</v>
      </c>
      <c r="H2159" s="60">
        <f t="shared" si="167"/>
        <v>18803.63</v>
      </c>
      <c r="I2159" s="60">
        <f t="shared" si="168"/>
        <v>120</v>
      </c>
      <c r="J2159" s="60">
        <f t="shared" si="169"/>
        <v>246398</v>
      </c>
      <c r="K2159" s="1" t="str">
        <f t="shared" si="170"/>
        <v>PUB</v>
      </c>
      <c r="L2159" s="2" t="str">
        <f t="shared" si="166"/>
        <v>02CUSL053F</v>
      </c>
      <c r="M2159" s="40" t="str">
        <f>INDEX(CODE!A:B,MATCH(L2159,CODE!A:A,0),2)</f>
        <v>NOT USED</v>
      </c>
    </row>
    <row r="2160" spans="1:13">
      <c r="A2160" s="38">
        <v>201803</v>
      </c>
      <c r="B2160" s="37" t="s">
        <v>63</v>
      </c>
      <c r="C2160" s="37" t="s">
        <v>195</v>
      </c>
      <c r="D2160" s="37" t="s">
        <v>66</v>
      </c>
      <c r="E2160" s="37">
        <v>4955.67</v>
      </c>
      <c r="F2160" s="37">
        <v>110</v>
      </c>
      <c r="G2160" s="37">
        <v>65594</v>
      </c>
      <c r="H2160" s="60">
        <f t="shared" si="167"/>
        <v>4955.67</v>
      </c>
      <c r="I2160" s="60">
        <f t="shared" si="168"/>
        <v>110</v>
      </c>
      <c r="J2160" s="60">
        <f t="shared" si="169"/>
        <v>65594</v>
      </c>
      <c r="K2160" s="1" t="str">
        <f t="shared" si="170"/>
        <v>PUB</v>
      </c>
      <c r="L2160" s="2" t="str">
        <f t="shared" si="166"/>
        <v>02CUSL053M</v>
      </c>
      <c r="M2160" s="40" t="str">
        <f>INDEX(CODE!A:B,MATCH(L2160,CODE!A:A,0),2)</f>
        <v>NOT USED</v>
      </c>
    </row>
    <row r="2161" spans="1:13">
      <c r="A2161" s="38">
        <v>201803</v>
      </c>
      <c r="B2161" s="37" t="s">
        <v>63</v>
      </c>
      <c r="C2161" s="37" t="s">
        <v>195</v>
      </c>
      <c r="D2161" s="37" t="s">
        <v>67</v>
      </c>
      <c r="E2161" s="37">
        <v>17842.63</v>
      </c>
      <c r="F2161" s="37">
        <v>40</v>
      </c>
      <c r="G2161" s="37">
        <v>133648</v>
      </c>
      <c r="H2161" s="60">
        <f t="shared" si="167"/>
        <v>17842.63</v>
      </c>
      <c r="I2161" s="60">
        <f t="shared" si="168"/>
        <v>40</v>
      </c>
      <c r="J2161" s="60">
        <f t="shared" si="169"/>
        <v>133648</v>
      </c>
      <c r="K2161" s="1" t="str">
        <f t="shared" si="170"/>
        <v>PUB</v>
      </c>
      <c r="L2161" s="2" t="str">
        <f t="shared" si="166"/>
        <v>02MVSL0057</v>
      </c>
      <c r="M2161" s="40" t="str">
        <f>INDEX(CODE!A:B,MATCH(L2161,CODE!A:A,0),2)</f>
        <v>NOT USED</v>
      </c>
    </row>
    <row r="2162" spans="1:13">
      <c r="A2162" s="38">
        <v>201803</v>
      </c>
      <c r="B2162" s="37" t="s">
        <v>63</v>
      </c>
      <c r="C2162" s="37" t="s">
        <v>195</v>
      </c>
      <c r="D2162" s="37" t="s">
        <v>47</v>
      </c>
      <c r="E2162" s="37">
        <v>68655.009999999995</v>
      </c>
      <c r="F2162" s="37">
        <v>206</v>
      </c>
      <c r="G2162" s="37">
        <v>318612</v>
      </c>
      <c r="H2162" s="60">
        <f t="shared" si="167"/>
        <v>68655.009999999995</v>
      </c>
      <c r="I2162" s="60">
        <f t="shared" si="168"/>
        <v>206</v>
      </c>
      <c r="J2162" s="60">
        <f t="shared" si="169"/>
        <v>318612</v>
      </c>
      <c r="K2162" s="1" t="str">
        <f t="shared" si="170"/>
        <v>PUB</v>
      </c>
      <c r="L2162" s="2" t="str">
        <f t="shared" si="166"/>
        <v>02SLCO0051</v>
      </c>
      <c r="M2162" s="40" t="str">
        <f>INDEX(CODE!A:B,MATCH(L2162,CODE!A:A,0),2)</f>
        <v>NOT USED</v>
      </c>
    </row>
    <row r="2163" spans="1:13">
      <c r="A2163" s="38">
        <v>201803</v>
      </c>
      <c r="B2163" s="37" t="s">
        <v>63</v>
      </c>
      <c r="C2163" s="37" t="s">
        <v>195</v>
      </c>
      <c r="D2163" s="37" t="s">
        <v>99</v>
      </c>
      <c r="E2163" s="37">
        <v>2325.58</v>
      </c>
      <c r="F2163" s="37">
        <v>0</v>
      </c>
      <c r="G2163" s="37">
        <v>0</v>
      </c>
      <c r="H2163" s="60">
        <f t="shared" si="167"/>
        <v>2325.58</v>
      </c>
      <c r="I2163" s="60">
        <f t="shared" si="168"/>
        <v>0</v>
      </c>
      <c r="J2163" s="60">
        <f t="shared" si="169"/>
        <v>0</v>
      </c>
      <c r="K2163" s="1" t="str">
        <f t="shared" si="170"/>
        <v>PUB</v>
      </c>
      <c r="L2163" s="2" t="str">
        <f t="shared" si="166"/>
        <v>301670-DSM</v>
      </c>
      <c r="M2163" s="40" t="str">
        <f>INDEX(CODE!A:B,MATCH(L2163,CODE!A:A,0),2)</f>
        <v>NOT USED</v>
      </c>
    </row>
    <row r="2164" spans="1:13">
      <c r="A2164" s="38">
        <v>201803</v>
      </c>
      <c r="B2164" s="37" t="s">
        <v>63</v>
      </c>
      <c r="C2164" s="37" t="s">
        <v>195</v>
      </c>
      <c r="D2164" s="37" t="s">
        <v>90</v>
      </c>
      <c r="F2164" s="37">
        <v>0</v>
      </c>
      <c r="H2164" s="60">
        <f t="shared" si="167"/>
        <v>0</v>
      </c>
      <c r="I2164" s="60">
        <f t="shared" si="168"/>
        <v>0</v>
      </c>
      <c r="J2164" s="60">
        <f t="shared" si="169"/>
        <v>0</v>
      </c>
      <c r="K2164" s="1" t="str">
        <f t="shared" si="170"/>
        <v>PUB</v>
      </c>
      <c r="L2164" s="2" t="str">
        <f t="shared" si="166"/>
        <v>CUSTOMER C</v>
      </c>
      <c r="M2164" s="40" t="str">
        <f>INDEX(CODE!A:B,MATCH(L2164,CODE!A:A,0),2)</f>
        <v>NOT USED</v>
      </c>
    </row>
    <row r="2165" spans="1:13">
      <c r="A2165" s="38">
        <v>201803</v>
      </c>
      <c r="B2165" s="37" t="s">
        <v>63</v>
      </c>
      <c r="C2165" s="37" t="s">
        <v>195</v>
      </c>
      <c r="D2165" s="37" t="s">
        <v>91</v>
      </c>
      <c r="E2165" s="37">
        <v>-3980.7</v>
      </c>
      <c r="F2165" s="37">
        <v>0</v>
      </c>
      <c r="G2165" s="37">
        <v>0</v>
      </c>
      <c r="H2165" s="60">
        <f t="shared" si="167"/>
        <v>-3980.7</v>
      </c>
      <c r="I2165" s="60">
        <f t="shared" si="168"/>
        <v>0</v>
      </c>
      <c r="J2165" s="60">
        <f t="shared" si="169"/>
        <v>0</v>
      </c>
      <c r="K2165" s="1" t="str">
        <f t="shared" si="170"/>
        <v>PUB</v>
      </c>
      <c r="L2165" s="2" t="str">
        <f t="shared" si="166"/>
        <v>INCOME TAX</v>
      </c>
      <c r="M2165" s="40" t="str">
        <f>INDEX(CODE!A:B,MATCH(L2165,CODE!A:A,0),2)</f>
        <v>NOT USED</v>
      </c>
    </row>
    <row r="2166" spans="1:13">
      <c r="A2166" s="38">
        <v>201803</v>
      </c>
      <c r="B2166" s="37" t="s">
        <v>63</v>
      </c>
      <c r="C2166" s="37" t="s">
        <v>195</v>
      </c>
      <c r="D2166" s="37" t="s">
        <v>92</v>
      </c>
      <c r="E2166" s="37">
        <v>-5292.68</v>
      </c>
      <c r="F2166" s="37">
        <v>0</v>
      </c>
      <c r="G2166" s="37">
        <v>0</v>
      </c>
      <c r="H2166" s="60">
        <f t="shared" si="167"/>
        <v>-5292.68</v>
      </c>
      <c r="I2166" s="60">
        <f t="shared" si="168"/>
        <v>0</v>
      </c>
      <c r="J2166" s="60">
        <f t="shared" si="169"/>
        <v>0</v>
      </c>
      <c r="K2166" s="1" t="str">
        <f t="shared" si="170"/>
        <v>PUB</v>
      </c>
      <c r="L2166" s="2" t="str">
        <f t="shared" si="166"/>
        <v>REVENUE_AC</v>
      </c>
      <c r="M2166" s="40" t="str">
        <f>INDEX(CODE!A:B,MATCH(L2166,CODE!A:A,0),2)</f>
        <v>NOT USED</v>
      </c>
    </row>
    <row r="2167" spans="1:13">
      <c r="A2167" s="38">
        <v>201803</v>
      </c>
      <c r="B2167" s="37" t="s">
        <v>63</v>
      </c>
      <c r="C2167" s="37" t="s">
        <v>196</v>
      </c>
      <c r="D2167" s="37" t="s">
        <v>197</v>
      </c>
      <c r="E2167" s="37">
        <v>20000</v>
      </c>
      <c r="F2167" s="37">
        <v>0</v>
      </c>
      <c r="G2167" s="37">
        <v>127000</v>
      </c>
      <c r="H2167" s="60">
        <f t="shared" si="167"/>
        <v>0</v>
      </c>
      <c r="I2167" s="60">
        <f t="shared" si="168"/>
        <v>0</v>
      </c>
      <c r="J2167" s="60">
        <f t="shared" si="169"/>
        <v>0</v>
      </c>
      <c r="K2167" s="1" t="str">
        <f t="shared" si="170"/>
        <v>PUB</v>
      </c>
      <c r="L2167" s="2" t="str">
        <f t="shared" si="166"/>
        <v>UNBILLED R</v>
      </c>
      <c r="M2167" s="40" t="str">
        <f>INDEX(CODE!A:B,MATCH(L2167,CODE!A:A,0),2)</f>
        <v>NOT USED</v>
      </c>
    </row>
    <row r="2168" spans="1:13">
      <c r="A2168" s="38">
        <v>201803</v>
      </c>
      <c r="B2168" s="37" t="s">
        <v>68</v>
      </c>
      <c r="C2168" s="37" t="s">
        <v>186</v>
      </c>
      <c r="D2168" s="37" t="s">
        <v>203</v>
      </c>
      <c r="E2168" s="37">
        <v>-7672.6</v>
      </c>
      <c r="F2168" s="37">
        <v>846</v>
      </c>
      <c r="G2168" s="37">
        <v>941420</v>
      </c>
      <c r="H2168" s="60">
        <f t="shared" si="167"/>
        <v>0</v>
      </c>
      <c r="I2168" s="60">
        <f t="shared" si="168"/>
        <v>0</v>
      </c>
      <c r="J2168" s="60">
        <f t="shared" si="169"/>
        <v>0</v>
      </c>
      <c r="K2168" s="1" t="str">
        <f t="shared" si="170"/>
        <v>RES</v>
      </c>
      <c r="L2168" s="2" t="str">
        <f t="shared" si="166"/>
        <v>02NETMT135</v>
      </c>
      <c r="M2168" s="40" t="str">
        <f>INDEX(CODE!A:B,MATCH(L2168,CODE!A:A,0),2)</f>
        <v>Separate - Res</v>
      </c>
    </row>
    <row r="2169" spans="1:13">
      <c r="A2169" s="38">
        <v>201803</v>
      </c>
      <c r="B2169" s="37" t="s">
        <v>68</v>
      </c>
      <c r="C2169" s="37" t="s">
        <v>186</v>
      </c>
      <c r="D2169" s="37" t="s">
        <v>204</v>
      </c>
      <c r="E2169" s="37">
        <v>-646.79</v>
      </c>
      <c r="G2169" s="37">
        <v>79209</v>
      </c>
      <c r="H2169" s="60">
        <f t="shared" si="167"/>
        <v>0</v>
      </c>
      <c r="I2169" s="60">
        <f t="shared" si="168"/>
        <v>0</v>
      </c>
      <c r="J2169" s="60">
        <f t="shared" si="169"/>
        <v>0</v>
      </c>
      <c r="K2169" s="1" t="str">
        <f t="shared" si="170"/>
        <v>RES</v>
      </c>
      <c r="L2169" s="2" t="str">
        <f t="shared" si="166"/>
        <v>02OALTB15R</v>
      </c>
      <c r="M2169" s="40" t="str">
        <f>INDEX(CODE!A:B,MATCH(L2169,CODE!A:A,0),2)</f>
        <v>NOT USED</v>
      </c>
    </row>
    <row r="2170" spans="1:13">
      <c r="A2170" s="38">
        <v>201803</v>
      </c>
      <c r="B2170" s="37" t="s">
        <v>68</v>
      </c>
      <c r="C2170" s="37" t="s">
        <v>186</v>
      </c>
      <c r="D2170" s="37" t="s">
        <v>205</v>
      </c>
      <c r="E2170" s="37">
        <v>-1141504.47</v>
      </c>
      <c r="F2170" s="37">
        <v>101549</v>
      </c>
      <c r="G2170" s="37">
        <v>140061300</v>
      </c>
      <c r="H2170" s="60">
        <f t="shared" si="167"/>
        <v>0</v>
      </c>
      <c r="I2170" s="60">
        <f t="shared" si="168"/>
        <v>0</v>
      </c>
      <c r="J2170" s="60">
        <f t="shared" si="169"/>
        <v>0</v>
      </c>
      <c r="K2170" s="1" t="str">
        <f t="shared" si="170"/>
        <v>RES</v>
      </c>
      <c r="L2170" s="2" t="str">
        <f t="shared" si="166"/>
        <v>02RESD0016</v>
      </c>
      <c r="M2170" s="40" t="str">
        <f>INDEX(CODE!A:B,MATCH(L2170,CODE!A:A,0),2)</f>
        <v>Separate - Res</v>
      </c>
    </row>
    <row r="2171" spans="1:13">
      <c r="A2171" s="38">
        <v>201803</v>
      </c>
      <c r="B2171" s="37" t="s">
        <v>68</v>
      </c>
      <c r="C2171" s="37" t="s">
        <v>186</v>
      </c>
      <c r="D2171" s="37" t="s">
        <v>206</v>
      </c>
      <c r="E2171" s="37">
        <v>-67424.12</v>
      </c>
      <c r="F2171" s="37">
        <v>5302</v>
      </c>
      <c r="G2171" s="37">
        <v>8272910</v>
      </c>
      <c r="H2171" s="60">
        <f t="shared" si="167"/>
        <v>0</v>
      </c>
      <c r="I2171" s="60">
        <f t="shared" si="168"/>
        <v>0</v>
      </c>
      <c r="J2171" s="60">
        <f t="shared" si="169"/>
        <v>0</v>
      </c>
      <c r="K2171" s="1" t="str">
        <f t="shared" si="170"/>
        <v>RES</v>
      </c>
      <c r="L2171" s="2" t="str">
        <f t="shared" si="166"/>
        <v>02RESD0017</v>
      </c>
      <c r="M2171" s="40" t="str">
        <f>INDEX(CODE!A:B,MATCH(L2171,CODE!A:A,0),2)</f>
        <v>Separate - Res</v>
      </c>
    </row>
    <row r="2172" spans="1:13">
      <c r="A2172" s="38">
        <v>201803</v>
      </c>
      <c r="B2172" s="37" t="s">
        <v>68</v>
      </c>
      <c r="C2172" s="37" t="s">
        <v>186</v>
      </c>
      <c r="D2172" s="37" t="s">
        <v>207</v>
      </c>
      <c r="E2172" s="37">
        <v>-1544.43</v>
      </c>
      <c r="F2172" s="37">
        <v>81</v>
      </c>
      <c r="G2172" s="37">
        <v>189503</v>
      </c>
      <c r="H2172" s="60">
        <f t="shared" si="167"/>
        <v>0</v>
      </c>
      <c r="I2172" s="60">
        <f t="shared" si="168"/>
        <v>0</v>
      </c>
      <c r="J2172" s="60">
        <f t="shared" si="169"/>
        <v>0</v>
      </c>
      <c r="K2172" s="1" t="str">
        <f t="shared" si="170"/>
        <v>RES</v>
      </c>
      <c r="L2172" s="2" t="str">
        <f t="shared" si="166"/>
        <v>02RESD0018</v>
      </c>
      <c r="M2172" s="40" t="str">
        <f>INDEX(CODE!A:B,MATCH(L2172,CODE!A:A,0),2)</f>
        <v>Separate - Res</v>
      </c>
    </row>
    <row r="2173" spans="1:13">
      <c r="A2173" s="38">
        <v>201803</v>
      </c>
      <c r="B2173" s="37" t="s">
        <v>68</v>
      </c>
      <c r="C2173" s="37" t="s">
        <v>186</v>
      </c>
      <c r="D2173" s="37" t="s">
        <v>208</v>
      </c>
      <c r="E2173" s="37">
        <v>-235.92</v>
      </c>
      <c r="F2173" s="37">
        <v>15</v>
      </c>
      <c r="G2173" s="37">
        <v>28947</v>
      </c>
      <c r="H2173" s="60">
        <f t="shared" si="167"/>
        <v>0</v>
      </c>
      <c r="I2173" s="60">
        <f t="shared" si="168"/>
        <v>0</v>
      </c>
      <c r="J2173" s="60">
        <f t="shared" si="169"/>
        <v>0</v>
      </c>
      <c r="K2173" s="1" t="str">
        <f t="shared" si="170"/>
        <v>RES</v>
      </c>
      <c r="L2173" s="2" t="str">
        <f t="shared" si="166"/>
        <v>02RESD018X</v>
      </c>
      <c r="M2173" s="40" t="str">
        <f>INDEX(CODE!A:B,MATCH(L2173,CODE!A:A,0),2)</f>
        <v>Separate - Res</v>
      </c>
    </row>
    <row r="2174" spans="1:13">
      <c r="A2174" s="38">
        <v>201803</v>
      </c>
      <c r="B2174" s="37" t="s">
        <v>68</v>
      </c>
      <c r="C2174" s="37" t="s">
        <v>186</v>
      </c>
      <c r="D2174" s="37" t="s">
        <v>209</v>
      </c>
      <c r="E2174" s="37">
        <v>-13793.64</v>
      </c>
      <c r="F2174" s="37">
        <v>3415</v>
      </c>
      <c r="G2174" s="37">
        <v>1692560</v>
      </c>
      <c r="H2174" s="60">
        <f t="shared" si="167"/>
        <v>0</v>
      </c>
      <c r="I2174" s="60">
        <f t="shared" si="168"/>
        <v>0</v>
      </c>
      <c r="J2174" s="60">
        <f t="shared" si="169"/>
        <v>0</v>
      </c>
      <c r="K2174" s="1" t="str">
        <f t="shared" si="170"/>
        <v>RES</v>
      </c>
      <c r="L2174" s="2" t="str">
        <f t="shared" si="166"/>
        <v>02RGNSB024</v>
      </c>
      <c r="M2174" s="40" t="str">
        <f>INDEX(CODE!A:B,MATCH(L2174,CODE!A:A,0),2)</f>
        <v>Separate - Small GS</v>
      </c>
    </row>
    <row r="2175" spans="1:13">
      <c r="A2175" s="38">
        <v>201803</v>
      </c>
      <c r="B2175" s="37" t="s">
        <v>68</v>
      </c>
      <c r="C2175" s="37" t="s">
        <v>186</v>
      </c>
      <c r="D2175" s="37" t="s">
        <v>213</v>
      </c>
      <c r="E2175" s="37">
        <v>-814.19</v>
      </c>
      <c r="F2175" s="37">
        <v>1</v>
      </c>
      <c r="G2175" s="37">
        <v>99900</v>
      </c>
      <c r="H2175" s="60">
        <f t="shared" si="167"/>
        <v>0</v>
      </c>
      <c r="I2175" s="60">
        <f t="shared" si="168"/>
        <v>0</v>
      </c>
      <c r="J2175" s="60">
        <f t="shared" si="169"/>
        <v>0</v>
      </c>
      <c r="K2175" s="1" t="str">
        <f t="shared" si="170"/>
        <v>RES</v>
      </c>
      <c r="L2175" s="2" t="str">
        <f t="shared" si="166"/>
        <v>02RGNSB036</v>
      </c>
      <c r="M2175" s="40" t="str">
        <f>INDEX(CODE!A:B,MATCH(L2175,CODE!A:A,0),2)</f>
        <v>Separate - Large GS</v>
      </c>
    </row>
    <row r="2176" spans="1:13">
      <c r="A2176" s="38">
        <v>201803</v>
      </c>
      <c r="B2176" s="37" t="s">
        <v>68</v>
      </c>
      <c r="C2176" s="37" t="s">
        <v>186</v>
      </c>
      <c r="D2176" s="37" t="s">
        <v>212</v>
      </c>
      <c r="E2176" s="37">
        <v>-10.83</v>
      </c>
      <c r="F2176" s="37">
        <v>12</v>
      </c>
      <c r="G2176" s="37">
        <v>1329</v>
      </c>
      <c r="H2176" s="60">
        <f t="shared" si="167"/>
        <v>0</v>
      </c>
      <c r="I2176" s="60">
        <f t="shared" si="168"/>
        <v>0</v>
      </c>
      <c r="J2176" s="60">
        <f t="shared" si="169"/>
        <v>0</v>
      </c>
      <c r="K2176" s="1" t="str">
        <f t="shared" si="170"/>
        <v>RES</v>
      </c>
      <c r="L2176" s="2" t="str">
        <f t="shared" si="166"/>
        <v>02RNM24135</v>
      </c>
      <c r="M2176" s="40" t="str">
        <f>INDEX(CODE!A:B,MATCH(L2176,CODE!A:A,0),2)</f>
        <v>Separate - Small GS</v>
      </c>
    </row>
    <row r="2177" spans="1:13">
      <c r="A2177" s="38">
        <v>201803</v>
      </c>
      <c r="B2177" s="37" t="s">
        <v>68</v>
      </c>
      <c r="C2177" s="37" t="s">
        <v>186</v>
      </c>
      <c r="D2177" s="37" t="s">
        <v>193</v>
      </c>
      <c r="E2177" s="37">
        <v>186471.41</v>
      </c>
      <c r="F2177" s="37">
        <v>0</v>
      </c>
      <c r="G2177" s="37">
        <v>0</v>
      </c>
      <c r="H2177" s="60">
        <f t="shared" si="167"/>
        <v>0</v>
      </c>
      <c r="I2177" s="60">
        <f t="shared" si="168"/>
        <v>0</v>
      </c>
      <c r="J2177" s="60">
        <f t="shared" si="169"/>
        <v>0</v>
      </c>
      <c r="K2177" s="1" t="str">
        <f t="shared" si="170"/>
        <v>RES</v>
      </c>
      <c r="L2177" s="2" t="str">
        <f t="shared" si="166"/>
        <v>BPA BALANC</v>
      </c>
      <c r="M2177" s="40" t="str">
        <f>INDEX(CODE!A:B,MATCH(L2177,CODE!A:A,0),2)</f>
        <v>NOT USED</v>
      </c>
    </row>
    <row r="2178" spans="1:13">
      <c r="A2178" s="38">
        <v>201803</v>
      </c>
      <c r="B2178" s="37" t="s">
        <v>68</v>
      </c>
      <c r="C2178" s="37" t="s">
        <v>186</v>
      </c>
      <c r="D2178" s="37" t="s">
        <v>194</v>
      </c>
      <c r="F2178" s="37">
        <v>0</v>
      </c>
      <c r="H2178" s="60">
        <f t="shared" si="167"/>
        <v>0</v>
      </c>
      <c r="I2178" s="60">
        <f t="shared" si="168"/>
        <v>0</v>
      </c>
      <c r="J2178" s="60">
        <f t="shared" si="169"/>
        <v>0</v>
      </c>
      <c r="K2178" s="1" t="str">
        <f t="shared" si="170"/>
        <v>RES</v>
      </c>
      <c r="L2178" s="2" t="str">
        <f t="shared" ref="L2178:L2241" si="171">LEFT(D2178,10)</f>
        <v>CUSTOMER C</v>
      </c>
      <c r="M2178" s="40" t="str">
        <f>INDEX(CODE!A:B,MATCH(L2178,CODE!A:A,0),2)</f>
        <v>NOT USED</v>
      </c>
    </row>
    <row r="2179" spans="1:13">
      <c r="A2179" s="38">
        <v>201803</v>
      </c>
      <c r="B2179" s="37" t="s">
        <v>68</v>
      </c>
      <c r="C2179" s="37" t="s">
        <v>195</v>
      </c>
      <c r="D2179" s="37" t="s">
        <v>82</v>
      </c>
      <c r="E2179" s="37">
        <v>154.09</v>
      </c>
      <c r="G2179" s="37">
        <v>0</v>
      </c>
      <c r="H2179" s="60">
        <f t="shared" ref="H2179:H2242" si="172">IF($C2179="R",E2179,0)</f>
        <v>154.09</v>
      </c>
      <c r="I2179" s="60">
        <f t="shared" ref="I2179:I2242" si="173">IF($C2179="R",F2179,0)</f>
        <v>0</v>
      </c>
      <c r="J2179" s="60">
        <f t="shared" ref="J2179:J2242" si="174">IF($C2179="R",G2179,0)</f>
        <v>0</v>
      </c>
      <c r="K2179" s="1" t="str">
        <f t="shared" ref="K2179:K2242" si="175">IF(LEFT(B2179,3)="IRR","IRG",LEFT(B2179,3))</f>
        <v>RES</v>
      </c>
      <c r="L2179" s="2" t="str">
        <f t="shared" si="171"/>
        <v>02LNX00109</v>
      </c>
      <c r="M2179" s="40" t="str">
        <f>INDEX(CODE!A:B,MATCH(L2179,CODE!A:A,0),2)</f>
        <v>NOT USED</v>
      </c>
    </row>
    <row r="2180" spans="1:13">
      <c r="A2180" s="38">
        <v>201803</v>
      </c>
      <c r="B2180" s="37" t="s">
        <v>68</v>
      </c>
      <c r="C2180" s="37" t="s">
        <v>195</v>
      </c>
      <c r="D2180" s="37" t="s">
        <v>48</v>
      </c>
      <c r="E2180" s="37">
        <v>96596.64</v>
      </c>
      <c r="F2180" s="37">
        <v>846</v>
      </c>
      <c r="G2180" s="37">
        <v>948825</v>
      </c>
      <c r="H2180" s="60">
        <f t="shared" si="172"/>
        <v>96596.64</v>
      </c>
      <c r="I2180" s="60">
        <f t="shared" si="173"/>
        <v>846</v>
      </c>
      <c r="J2180" s="60">
        <f t="shared" si="174"/>
        <v>948825</v>
      </c>
      <c r="K2180" s="1" t="str">
        <f t="shared" si="175"/>
        <v>RES</v>
      </c>
      <c r="L2180" s="2" t="str">
        <f t="shared" si="171"/>
        <v>02NETMT135</v>
      </c>
      <c r="M2180" s="40" t="str">
        <f>INDEX(CODE!A:B,MATCH(L2180,CODE!A:A,0),2)</f>
        <v>Separate - Res</v>
      </c>
    </row>
    <row r="2181" spans="1:13">
      <c r="A2181" s="38">
        <v>201803</v>
      </c>
      <c r="B2181" s="37" t="s">
        <v>68</v>
      </c>
      <c r="C2181" s="37" t="s">
        <v>195</v>
      </c>
      <c r="D2181" s="37" t="s">
        <v>49</v>
      </c>
      <c r="E2181" s="37">
        <v>12653.43</v>
      </c>
      <c r="F2181" s="37">
        <v>1062</v>
      </c>
      <c r="G2181" s="37">
        <v>79209</v>
      </c>
      <c r="H2181" s="60">
        <f t="shared" si="172"/>
        <v>12653.43</v>
      </c>
      <c r="I2181" s="60">
        <f t="shared" si="173"/>
        <v>1062</v>
      </c>
      <c r="J2181" s="60">
        <f t="shared" si="174"/>
        <v>79209</v>
      </c>
      <c r="K2181" s="1" t="str">
        <f t="shared" si="175"/>
        <v>RES</v>
      </c>
      <c r="L2181" s="2" t="str">
        <f t="shared" si="171"/>
        <v>02OALTB15R</v>
      </c>
      <c r="M2181" s="40" t="str">
        <f>INDEX(CODE!A:B,MATCH(L2181,CODE!A:A,0),2)</f>
        <v>NOT USED</v>
      </c>
    </row>
    <row r="2182" spans="1:13">
      <c r="A2182" s="38">
        <v>201803</v>
      </c>
      <c r="B2182" s="37" t="s">
        <v>68</v>
      </c>
      <c r="C2182" s="37" t="s">
        <v>195</v>
      </c>
      <c r="D2182" s="37" t="s">
        <v>69</v>
      </c>
      <c r="E2182" s="37">
        <v>13979175.99</v>
      </c>
      <c r="F2182" s="37">
        <v>101549</v>
      </c>
      <c r="G2182" s="37">
        <v>140156538</v>
      </c>
      <c r="H2182" s="60">
        <f t="shared" si="172"/>
        <v>13979175.99</v>
      </c>
      <c r="I2182" s="60">
        <f t="shared" si="173"/>
        <v>101549</v>
      </c>
      <c r="J2182" s="60">
        <f t="shared" si="174"/>
        <v>140156538</v>
      </c>
      <c r="K2182" s="1" t="str">
        <f t="shared" si="175"/>
        <v>RES</v>
      </c>
      <c r="L2182" s="2" t="str">
        <f t="shared" si="171"/>
        <v>02RESD0016</v>
      </c>
      <c r="M2182" s="40" t="str">
        <f>INDEX(CODE!A:B,MATCH(L2182,CODE!A:A,0),2)</f>
        <v>Separate - Res</v>
      </c>
    </row>
    <row r="2183" spans="1:13">
      <c r="A2183" s="38">
        <v>201803</v>
      </c>
      <c r="B2183" s="37" t="s">
        <v>68</v>
      </c>
      <c r="C2183" s="37" t="s">
        <v>195</v>
      </c>
      <c r="D2183" s="37" t="s">
        <v>70</v>
      </c>
      <c r="E2183" s="37">
        <v>830322.57</v>
      </c>
      <c r="F2183" s="37">
        <v>5302</v>
      </c>
      <c r="G2183" s="37">
        <v>8272910</v>
      </c>
      <c r="H2183" s="60">
        <f t="shared" si="172"/>
        <v>830322.57</v>
      </c>
      <c r="I2183" s="60">
        <f t="shared" si="173"/>
        <v>5302</v>
      </c>
      <c r="J2183" s="60">
        <f t="shared" si="174"/>
        <v>8272910</v>
      </c>
      <c r="K2183" s="1" t="str">
        <f t="shared" si="175"/>
        <v>RES</v>
      </c>
      <c r="L2183" s="2" t="str">
        <f t="shared" si="171"/>
        <v>02RESD0017</v>
      </c>
      <c r="M2183" s="40" t="str">
        <f>INDEX(CODE!A:B,MATCH(L2183,CODE!A:A,0),2)</f>
        <v>Separate - Res</v>
      </c>
    </row>
    <row r="2184" spans="1:13">
      <c r="A2184" s="38">
        <v>201803</v>
      </c>
      <c r="B2184" s="37" t="s">
        <v>68</v>
      </c>
      <c r="C2184" s="37" t="s">
        <v>195</v>
      </c>
      <c r="D2184" s="37" t="s">
        <v>71</v>
      </c>
      <c r="E2184" s="37">
        <v>20486.599999999999</v>
      </c>
      <c r="F2184" s="37">
        <v>81</v>
      </c>
      <c r="G2184" s="37">
        <v>189503</v>
      </c>
      <c r="H2184" s="60">
        <f t="shared" si="172"/>
        <v>20486.599999999999</v>
      </c>
      <c r="I2184" s="60">
        <f t="shared" si="173"/>
        <v>81</v>
      </c>
      <c r="J2184" s="60">
        <f t="shared" si="174"/>
        <v>189503</v>
      </c>
      <c r="K2184" s="1" t="str">
        <f t="shared" si="175"/>
        <v>RES</v>
      </c>
      <c r="L2184" s="2" t="str">
        <f t="shared" si="171"/>
        <v>02RESD0018</v>
      </c>
      <c r="M2184" s="40" t="str">
        <f>INDEX(CODE!A:B,MATCH(L2184,CODE!A:A,0),2)</f>
        <v>Separate - Res</v>
      </c>
    </row>
    <row r="2185" spans="1:13">
      <c r="A2185" s="38">
        <v>201803</v>
      </c>
      <c r="B2185" s="37" t="s">
        <v>68</v>
      </c>
      <c r="C2185" s="37" t="s">
        <v>195</v>
      </c>
      <c r="D2185" s="37" t="s">
        <v>72</v>
      </c>
      <c r="E2185" s="37">
        <v>3050.14</v>
      </c>
      <c r="F2185" s="37">
        <v>15</v>
      </c>
      <c r="G2185" s="37">
        <v>28947</v>
      </c>
      <c r="H2185" s="60">
        <f t="shared" si="172"/>
        <v>3050.14</v>
      </c>
      <c r="I2185" s="60">
        <f t="shared" si="173"/>
        <v>15</v>
      </c>
      <c r="J2185" s="60">
        <f t="shared" si="174"/>
        <v>28947</v>
      </c>
      <c r="K2185" s="1" t="str">
        <f t="shared" si="175"/>
        <v>RES</v>
      </c>
      <c r="L2185" s="2" t="str">
        <f t="shared" si="171"/>
        <v>02RESD018X</v>
      </c>
      <c r="M2185" s="40" t="str">
        <f>INDEX(CODE!A:B,MATCH(L2185,CODE!A:A,0),2)</f>
        <v>Separate - Res</v>
      </c>
    </row>
    <row r="2186" spans="1:13">
      <c r="A2186" s="38">
        <v>201803</v>
      </c>
      <c r="B2186" s="37" t="s">
        <v>68</v>
      </c>
      <c r="C2186" s="37" t="s">
        <v>195</v>
      </c>
      <c r="D2186" s="37" t="s">
        <v>50</v>
      </c>
      <c r="E2186" s="37">
        <v>215165.3</v>
      </c>
      <c r="F2186" s="37">
        <v>3415</v>
      </c>
      <c r="G2186" s="37">
        <v>1743818</v>
      </c>
      <c r="H2186" s="60">
        <f t="shared" si="172"/>
        <v>215165.3</v>
      </c>
      <c r="I2186" s="60">
        <f t="shared" si="173"/>
        <v>3415</v>
      </c>
      <c r="J2186" s="60">
        <f t="shared" si="174"/>
        <v>1743818</v>
      </c>
      <c r="K2186" s="1" t="str">
        <f t="shared" si="175"/>
        <v>RES</v>
      </c>
      <c r="L2186" s="2" t="str">
        <f t="shared" si="171"/>
        <v>02RGNSB024</v>
      </c>
      <c r="M2186" s="40" t="str">
        <f>INDEX(CODE!A:B,MATCH(L2186,CODE!A:A,0),2)</f>
        <v>Separate - Small GS</v>
      </c>
    </row>
    <row r="2187" spans="1:13">
      <c r="A2187" s="38">
        <v>201803</v>
      </c>
      <c r="B2187" s="37" t="s">
        <v>68</v>
      </c>
      <c r="C2187" s="37" t="s">
        <v>195</v>
      </c>
      <c r="D2187" s="37" t="s">
        <v>74</v>
      </c>
      <c r="E2187" s="37">
        <v>11108.29</v>
      </c>
      <c r="F2187" s="37">
        <v>2</v>
      </c>
      <c r="G2187" s="37">
        <v>135260</v>
      </c>
      <c r="H2187" s="60">
        <f t="shared" si="172"/>
        <v>11108.29</v>
      </c>
      <c r="I2187" s="60">
        <f t="shared" si="173"/>
        <v>2</v>
      </c>
      <c r="J2187" s="60">
        <f t="shared" si="174"/>
        <v>135260</v>
      </c>
      <c r="K2187" s="1" t="str">
        <f t="shared" si="175"/>
        <v>RES</v>
      </c>
      <c r="L2187" s="2" t="str">
        <f t="shared" si="171"/>
        <v>02RGNSB036</v>
      </c>
      <c r="M2187" s="40" t="str">
        <f>INDEX(CODE!A:B,MATCH(L2187,CODE!A:A,0),2)</f>
        <v>Separate - Large GS</v>
      </c>
    </row>
    <row r="2188" spans="1:13">
      <c r="A2188" s="38">
        <v>201803</v>
      </c>
      <c r="B2188" s="37" t="s">
        <v>68</v>
      </c>
      <c r="C2188" s="37" t="s">
        <v>195</v>
      </c>
      <c r="D2188" s="37" t="s">
        <v>75</v>
      </c>
      <c r="E2188" s="37">
        <v>299.41000000000003</v>
      </c>
      <c r="F2188" s="37">
        <v>12</v>
      </c>
      <c r="G2188" s="37">
        <v>1329</v>
      </c>
      <c r="H2188" s="60">
        <f t="shared" si="172"/>
        <v>299.41000000000003</v>
      </c>
      <c r="I2188" s="60">
        <f t="shared" si="173"/>
        <v>12</v>
      </c>
      <c r="J2188" s="60">
        <f t="shared" si="174"/>
        <v>1329</v>
      </c>
      <c r="K2188" s="1" t="str">
        <f t="shared" si="175"/>
        <v>RES</v>
      </c>
      <c r="L2188" s="2" t="str">
        <f t="shared" si="171"/>
        <v>02RNM24135</v>
      </c>
      <c r="M2188" s="40" t="str">
        <f>INDEX(CODE!A:B,MATCH(L2188,CODE!A:A,0),2)</f>
        <v>Separate - Small GS</v>
      </c>
    </row>
    <row r="2189" spans="1:13">
      <c r="A2189" s="38">
        <v>201803</v>
      </c>
      <c r="B2189" s="37" t="s">
        <v>68</v>
      </c>
      <c r="C2189" s="37" t="s">
        <v>195</v>
      </c>
      <c r="D2189" s="37" t="s">
        <v>101</v>
      </c>
      <c r="E2189" s="37">
        <v>497560.3</v>
      </c>
      <c r="F2189" s="37">
        <v>0</v>
      </c>
      <c r="G2189" s="37">
        <v>0</v>
      </c>
      <c r="H2189" s="60">
        <f t="shared" si="172"/>
        <v>497560.3</v>
      </c>
      <c r="I2189" s="60">
        <f t="shared" si="173"/>
        <v>0</v>
      </c>
      <c r="J2189" s="60">
        <f t="shared" si="174"/>
        <v>0</v>
      </c>
      <c r="K2189" s="1" t="str">
        <f t="shared" si="175"/>
        <v>RES</v>
      </c>
      <c r="L2189" s="2" t="str">
        <f t="shared" si="171"/>
        <v>301170-DSM</v>
      </c>
      <c r="M2189" s="40" t="str">
        <f>INDEX(CODE!A:B,MATCH(L2189,CODE!A:A,0),2)</f>
        <v>NOT USED</v>
      </c>
    </row>
    <row r="2190" spans="1:13">
      <c r="A2190" s="38">
        <v>201803</v>
      </c>
      <c r="B2190" s="37" t="s">
        <v>68</v>
      </c>
      <c r="C2190" s="37" t="s">
        <v>195</v>
      </c>
      <c r="D2190" s="37" t="s">
        <v>102</v>
      </c>
      <c r="E2190" s="37">
        <v>12146.07</v>
      </c>
      <c r="F2190" s="37">
        <v>0</v>
      </c>
      <c r="G2190" s="37">
        <v>0</v>
      </c>
      <c r="H2190" s="60">
        <f t="shared" si="172"/>
        <v>12146.07</v>
      </c>
      <c r="I2190" s="60">
        <f t="shared" si="173"/>
        <v>0</v>
      </c>
      <c r="J2190" s="60">
        <f t="shared" si="174"/>
        <v>0</v>
      </c>
      <c r="K2190" s="1" t="str">
        <f t="shared" si="175"/>
        <v>RES</v>
      </c>
      <c r="L2190" s="2" t="str">
        <f t="shared" si="171"/>
        <v>301180-BLU</v>
      </c>
      <c r="M2190" s="40" t="str">
        <f>INDEX(CODE!A:B,MATCH(L2190,CODE!A:A,0),2)</f>
        <v>NOT USED</v>
      </c>
    </row>
    <row r="2191" spans="1:13">
      <c r="A2191" s="38">
        <v>201803</v>
      </c>
      <c r="B2191" s="37" t="s">
        <v>68</v>
      </c>
      <c r="C2191" s="37" t="s">
        <v>195</v>
      </c>
      <c r="D2191" s="37" t="s">
        <v>103</v>
      </c>
      <c r="E2191" s="37">
        <v>-268567</v>
      </c>
      <c r="F2191" s="37">
        <v>0</v>
      </c>
      <c r="G2191" s="37">
        <v>0</v>
      </c>
      <c r="H2191" s="60">
        <f t="shared" si="172"/>
        <v>-268567</v>
      </c>
      <c r="I2191" s="60">
        <f t="shared" si="173"/>
        <v>0</v>
      </c>
      <c r="J2191" s="60">
        <f t="shared" si="174"/>
        <v>0</v>
      </c>
      <c r="K2191" s="1" t="str">
        <f t="shared" si="175"/>
        <v>RES</v>
      </c>
      <c r="L2191" s="2" t="str">
        <f t="shared" si="171"/>
        <v>ALT REVENU</v>
      </c>
      <c r="M2191" s="40" t="str">
        <f>INDEX(CODE!A:B,MATCH(L2191,CODE!A:A,0),2)</f>
        <v>NOT USED</v>
      </c>
    </row>
    <row r="2192" spans="1:13">
      <c r="A2192" s="38">
        <v>201803</v>
      </c>
      <c r="B2192" s="37" t="s">
        <v>68</v>
      </c>
      <c r="C2192" s="37" t="s">
        <v>195</v>
      </c>
      <c r="D2192" s="37" t="s">
        <v>90</v>
      </c>
      <c r="F2192" s="37">
        <v>0</v>
      </c>
      <c r="H2192" s="60">
        <f t="shared" si="172"/>
        <v>0</v>
      </c>
      <c r="I2192" s="60">
        <f t="shared" si="173"/>
        <v>0</v>
      </c>
      <c r="J2192" s="60">
        <f t="shared" si="174"/>
        <v>0</v>
      </c>
      <c r="K2192" s="1" t="str">
        <f t="shared" si="175"/>
        <v>RES</v>
      </c>
      <c r="L2192" s="2" t="str">
        <f t="shared" si="171"/>
        <v>CUSTOMER C</v>
      </c>
      <c r="M2192" s="40" t="str">
        <f>INDEX(CODE!A:B,MATCH(L2192,CODE!A:A,0),2)</f>
        <v>NOT USED</v>
      </c>
    </row>
    <row r="2193" spans="1:13">
      <c r="A2193" s="38">
        <v>201803</v>
      </c>
      <c r="B2193" s="37" t="s">
        <v>68</v>
      </c>
      <c r="C2193" s="37" t="s">
        <v>195</v>
      </c>
      <c r="D2193" s="37" t="s">
        <v>91</v>
      </c>
      <c r="E2193" s="37">
        <v>-574087.13</v>
      </c>
      <c r="F2193" s="37">
        <v>0</v>
      </c>
      <c r="G2193" s="37">
        <v>0</v>
      </c>
      <c r="H2193" s="60">
        <f t="shared" si="172"/>
        <v>-574087.13</v>
      </c>
      <c r="I2193" s="60">
        <f t="shared" si="173"/>
        <v>0</v>
      </c>
      <c r="J2193" s="60">
        <f t="shared" si="174"/>
        <v>0</v>
      </c>
      <c r="K2193" s="1" t="str">
        <f t="shared" si="175"/>
        <v>RES</v>
      </c>
      <c r="L2193" s="2" t="str">
        <f t="shared" si="171"/>
        <v>INCOME TAX</v>
      </c>
      <c r="M2193" s="40" t="str">
        <f>INDEX(CODE!A:B,MATCH(L2193,CODE!A:A,0),2)</f>
        <v>NOT USED</v>
      </c>
    </row>
    <row r="2194" spans="1:13">
      <c r="A2194" s="38">
        <v>201803</v>
      </c>
      <c r="B2194" s="37" t="s">
        <v>68</v>
      </c>
      <c r="C2194" s="37" t="s">
        <v>195</v>
      </c>
      <c r="D2194" s="37" t="s">
        <v>92</v>
      </c>
      <c r="E2194" s="37">
        <v>-924081.39</v>
      </c>
      <c r="F2194" s="37">
        <v>0</v>
      </c>
      <c r="G2194" s="37">
        <v>0</v>
      </c>
      <c r="H2194" s="60">
        <f t="shared" si="172"/>
        <v>-924081.39</v>
      </c>
      <c r="I2194" s="60">
        <f t="shared" si="173"/>
        <v>0</v>
      </c>
      <c r="J2194" s="60">
        <f t="shared" si="174"/>
        <v>0</v>
      </c>
      <c r="K2194" s="1" t="str">
        <f t="shared" si="175"/>
        <v>RES</v>
      </c>
      <c r="L2194" s="2" t="str">
        <f t="shared" si="171"/>
        <v>REVENUE_AC</v>
      </c>
      <c r="M2194" s="40" t="str">
        <f>INDEX(CODE!A:B,MATCH(L2194,CODE!A:A,0),2)</f>
        <v>NOT USED</v>
      </c>
    </row>
    <row r="2195" spans="1:13">
      <c r="A2195" s="38">
        <v>201803</v>
      </c>
      <c r="B2195" s="37" t="s">
        <v>68</v>
      </c>
      <c r="C2195" s="37" t="s">
        <v>195</v>
      </c>
      <c r="D2195" s="37" t="s">
        <v>104</v>
      </c>
      <c r="E2195" s="37">
        <v>4903.66</v>
      </c>
      <c r="F2195" s="37">
        <v>0</v>
      </c>
      <c r="G2195" s="37">
        <v>0</v>
      </c>
      <c r="H2195" s="60">
        <f t="shared" si="172"/>
        <v>4903.66</v>
      </c>
      <c r="I2195" s="60">
        <f t="shared" si="173"/>
        <v>0</v>
      </c>
      <c r="J2195" s="60">
        <f t="shared" si="174"/>
        <v>0</v>
      </c>
      <c r="K2195" s="1" t="str">
        <f t="shared" si="175"/>
        <v>RES</v>
      </c>
      <c r="L2195" s="2" t="str">
        <f t="shared" si="171"/>
        <v>REVENUE AD</v>
      </c>
      <c r="M2195" s="40" t="str">
        <f>INDEX(CODE!A:B,MATCH(L2195,CODE!A:A,0),2)</f>
        <v>NOT USED</v>
      </c>
    </row>
    <row r="2196" spans="1:13">
      <c r="A2196" s="38">
        <v>201803</v>
      </c>
      <c r="B2196" s="37" t="s">
        <v>68</v>
      </c>
      <c r="C2196" s="37" t="s">
        <v>196</v>
      </c>
      <c r="D2196" s="37" t="s">
        <v>210</v>
      </c>
      <c r="E2196" s="37">
        <v>5000</v>
      </c>
      <c r="F2196" s="37">
        <v>0</v>
      </c>
      <c r="G2196" s="37">
        <v>0</v>
      </c>
      <c r="H2196" s="60">
        <f t="shared" si="172"/>
        <v>0</v>
      </c>
      <c r="I2196" s="60">
        <f t="shared" si="173"/>
        <v>0</v>
      </c>
      <c r="J2196" s="60">
        <f t="shared" si="174"/>
        <v>0</v>
      </c>
      <c r="K2196" s="1" t="str">
        <f t="shared" si="175"/>
        <v>RES</v>
      </c>
      <c r="L2196" s="2" t="str">
        <f t="shared" si="171"/>
        <v>301119 - U</v>
      </c>
      <c r="M2196" s="40" t="str">
        <f>INDEX(CODE!A:B,MATCH(L2196,CODE!A:A,0),2)</f>
        <v>NOT USED</v>
      </c>
    </row>
    <row r="2197" spans="1:13">
      <c r="A2197" s="38">
        <v>201803</v>
      </c>
      <c r="B2197" s="37" t="s">
        <v>68</v>
      </c>
      <c r="C2197" s="37" t="s">
        <v>196</v>
      </c>
      <c r="D2197" s="37" t="s">
        <v>197</v>
      </c>
      <c r="E2197" s="37">
        <v>-1707000</v>
      </c>
      <c r="F2197" s="37">
        <v>0</v>
      </c>
      <c r="G2197" s="37">
        <v>-18891000</v>
      </c>
      <c r="H2197" s="60">
        <f t="shared" si="172"/>
        <v>0</v>
      </c>
      <c r="I2197" s="60">
        <f t="shared" si="173"/>
        <v>0</v>
      </c>
      <c r="J2197" s="60">
        <f t="shared" si="174"/>
        <v>0</v>
      </c>
      <c r="K2197" s="1" t="str">
        <f t="shared" si="175"/>
        <v>RES</v>
      </c>
      <c r="L2197" s="2" t="str">
        <f t="shared" si="171"/>
        <v>UNBILLED R</v>
      </c>
      <c r="M2197" s="40" t="str">
        <f>INDEX(CODE!A:B,MATCH(L2197,CODE!A:A,0),2)</f>
        <v>NOT USED</v>
      </c>
    </row>
    <row r="2198" spans="1:13">
      <c r="A2198" s="38">
        <v>201804</v>
      </c>
      <c r="B2198" s="37" t="s">
        <v>51</v>
      </c>
      <c r="C2198" s="37" t="s">
        <v>186</v>
      </c>
      <c r="D2198" s="37" t="s">
        <v>187</v>
      </c>
      <c r="E2198" s="37">
        <v>-16118.42</v>
      </c>
      <c r="F2198" s="37">
        <v>1505</v>
      </c>
      <c r="G2198" s="37">
        <v>1977763</v>
      </c>
      <c r="H2198" s="60">
        <f t="shared" si="172"/>
        <v>0</v>
      </c>
      <c r="I2198" s="60">
        <f t="shared" si="173"/>
        <v>0</v>
      </c>
      <c r="J2198" s="60">
        <f t="shared" si="174"/>
        <v>0</v>
      </c>
      <c r="K2198" s="1" t="str">
        <f t="shared" si="175"/>
        <v>COM</v>
      </c>
      <c r="L2198" s="2" t="str">
        <f t="shared" si="171"/>
        <v>02GNSB0024</v>
      </c>
      <c r="M2198" s="40" t="str">
        <f>INDEX(CODE!A:B,MATCH(L2198,CODE!A:A,0),2)</f>
        <v>Separate - Small GS</v>
      </c>
    </row>
    <row r="2199" spans="1:13">
      <c r="A2199" s="38">
        <v>201804</v>
      </c>
      <c r="B2199" s="37" t="s">
        <v>51</v>
      </c>
      <c r="C2199" s="37" t="s">
        <v>186</v>
      </c>
      <c r="D2199" s="37" t="s">
        <v>188</v>
      </c>
      <c r="E2199" s="37">
        <v>-0.59</v>
      </c>
      <c r="F2199" s="37">
        <v>1</v>
      </c>
      <c r="G2199" s="37">
        <v>72</v>
      </c>
      <c r="H2199" s="60">
        <f t="shared" si="172"/>
        <v>0</v>
      </c>
      <c r="I2199" s="60">
        <f t="shared" si="173"/>
        <v>0</v>
      </c>
      <c r="J2199" s="60">
        <f t="shared" si="174"/>
        <v>0</v>
      </c>
      <c r="K2199" s="1" t="str">
        <f t="shared" si="175"/>
        <v>COM</v>
      </c>
      <c r="L2199" s="2" t="str">
        <f t="shared" si="171"/>
        <v>02GNSB024F</v>
      </c>
      <c r="M2199" s="40" t="str">
        <f>INDEX(CODE!A:B,MATCH(L2199,CODE!A:A,0),2)</f>
        <v>Separate - Small GS</v>
      </c>
    </row>
    <row r="2200" spans="1:13">
      <c r="A2200" s="38">
        <v>201804</v>
      </c>
      <c r="B2200" s="37" t="s">
        <v>51</v>
      </c>
      <c r="C2200" s="37" t="s">
        <v>186</v>
      </c>
      <c r="D2200" s="37" t="s">
        <v>189</v>
      </c>
      <c r="E2200" s="37">
        <v>-191.74</v>
      </c>
      <c r="F2200" s="37">
        <v>77</v>
      </c>
      <c r="G2200" s="37">
        <v>23527</v>
      </c>
      <c r="H2200" s="60">
        <f t="shared" si="172"/>
        <v>0</v>
      </c>
      <c r="I2200" s="60">
        <f t="shared" si="173"/>
        <v>0</v>
      </c>
      <c r="J2200" s="60">
        <f t="shared" si="174"/>
        <v>0</v>
      </c>
      <c r="K2200" s="1" t="str">
        <f t="shared" si="175"/>
        <v>COM</v>
      </c>
      <c r="L2200" s="2" t="str">
        <f t="shared" si="171"/>
        <v>02GNSB24FP</v>
      </c>
      <c r="M2200" s="40" t="str">
        <f>INDEX(CODE!A:B,MATCH(L2200,CODE!A:A,0),2)</f>
        <v>Separate - Small GS</v>
      </c>
    </row>
    <row r="2201" spans="1:13">
      <c r="A2201" s="38">
        <v>201804</v>
      </c>
      <c r="B2201" s="37" t="s">
        <v>51</v>
      </c>
      <c r="C2201" s="37" t="s">
        <v>186</v>
      </c>
      <c r="D2201" s="37" t="s">
        <v>190</v>
      </c>
      <c r="E2201" s="37">
        <v>-35317.730000000003</v>
      </c>
      <c r="F2201" s="37">
        <v>97</v>
      </c>
      <c r="G2201" s="37">
        <v>4333466</v>
      </c>
      <c r="H2201" s="60">
        <f t="shared" si="172"/>
        <v>0</v>
      </c>
      <c r="I2201" s="60">
        <f t="shared" si="173"/>
        <v>0</v>
      </c>
      <c r="J2201" s="60">
        <f t="shared" si="174"/>
        <v>0</v>
      </c>
      <c r="K2201" s="1" t="str">
        <f t="shared" si="175"/>
        <v>COM</v>
      </c>
      <c r="L2201" s="2" t="str">
        <f t="shared" si="171"/>
        <v>02LGSB0036</v>
      </c>
      <c r="M2201" s="40" t="str">
        <f>INDEX(CODE!A:B,MATCH(L2201,CODE!A:A,0),2)</f>
        <v>Separate - Large GS</v>
      </c>
    </row>
    <row r="2202" spans="1:13">
      <c r="A2202" s="38">
        <v>201804</v>
      </c>
      <c r="B2202" s="37" t="s">
        <v>51</v>
      </c>
      <c r="C2202" s="37" t="s">
        <v>186</v>
      </c>
      <c r="D2202" s="37" t="s">
        <v>191</v>
      </c>
      <c r="E2202" s="37">
        <v>-147.19</v>
      </c>
      <c r="F2202" s="37">
        <v>25</v>
      </c>
      <c r="G2202" s="37">
        <v>18060</v>
      </c>
      <c r="H2202" s="60">
        <f t="shared" si="172"/>
        <v>0</v>
      </c>
      <c r="I2202" s="60">
        <f t="shared" si="173"/>
        <v>0</v>
      </c>
      <c r="J2202" s="60">
        <f t="shared" si="174"/>
        <v>0</v>
      </c>
      <c r="K2202" s="1" t="str">
        <f t="shared" si="175"/>
        <v>COM</v>
      </c>
      <c r="L2202" s="2" t="str">
        <f t="shared" si="171"/>
        <v>02NMB24135</v>
      </c>
      <c r="M2202" s="40" t="str">
        <f>INDEX(CODE!A:B,MATCH(L2202,CODE!A:A,0),2)</f>
        <v>Separate - Small GS</v>
      </c>
    </row>
    <row r="2203" spans="1:13">
      <c r="A2203" s="38">
        <v>201804</v>
      </c>
      <c r="B2203" s="37" t="s">
        <v>51</v>
      </c>
      <c r="C2203" s="37" t="s">
        <v>186</v>
      </c>
      <c r="D2203" s="37" t="s">
        <v>192</v>
      </c>
      <c r="E2203" s="37">
        <v>-333.4</v>
      </c>
      <c r="G2203" s="37">
        <v>40888</v>
      </c>
      <c r="H2203" s="60">
        <f t="shared" si="172"/>
        <v>0</v>
      </c>
      <c r="I2203" s="60">
        <f t="shared" si="173"/>
        <v>0</v>
      </c>
      <c r="J2203" s="60">
        <f t="shared" si="174"/>
        <v>0</v>
      </c>
      <c r="K2203" s="1" t="str">
        <f t="shared" si="175"/>
        <v>COM</v>
      </c>
      <c r="L2203" s="2" t="str">
        <f t="shared" si="171"/>
        <v>02OALTB15N</v>
      </c>
      <c r="M2203" s="40" t="str">
        <f>INDEX(CODE!A:B,MATCH(L2203,CODE!A:A,0),2)</f>
        <v>NOT USED</v>
      </c>
    </row>
    <row r="2204" spans="1:13">
      <c r="A2204" s="38">
        <v>201804</v>
      </c>
      <c r="B2204" s="37" t="s">
        <v>51</v>
      </c>
      <c r="C2204" s="37" t="s">
        <v>186</v>
      </c>
      <c r="D2204" s="37" t="s">
        <v>193</v>
      </c>
      <c r="E2204" s="37">
        <v>3434.33</v>
      </c>
      <c r="F2204" s="37">
        <v>0</v>
      </c>
      <c r="G2204" s="37">
        <v>0</v>
      </c>
      <c r="H2204" s="60">
        <f t="shared" si="172"/>
        <v>0</v>
      </c>
      <c r="I2204" s="60">
        <f t="shared" si="173"/>
        <v>0</v>
      </c>
      <c r="J2204" s="60">
        <f t="shared" si="174"/>
        <v>0</v>
      </c>
      <c r="K2204" s="1" t="str">
        <f t="shared" si="175"/>
        <v>COM</v>
      </c>
      <c r="L2204" s="2" t="str">
        <f t="shared" si="171"/>
        <v>BPA BALANC</v>
      </c>
      <c r="M2204" s="40" t="str">
        <f>INDEX(CODE!A:B,MATCH(L2204,CODE!A:A,0),2)</f>
        <v>NOT USED</v>
      </c>
    </row>
    <row r="2205" spans="1:13">
      <c r="A2205" s="38">
        <v>201804</v>
      </c>
      <c r="B2205" s="37" t="s">
        <v>51</v>
      </c>
      <c r="C2205" s="37" t="s">
        <v>186</v>
      </c>
      <c r="D2205" s="37" t="s">
        <v>194</v>
      </c>
      <c r="F2205" s="37">
        <v>0</v>
      </c>
      <c r="H2205" s="60">
        <f t="shared" si="172"/>
        <v>0</v>
      </c>
      <c r="I2205" s="60">
        <f t="shared" si="173"/>
        <v>0</v>
      </c>
      <c r="J2205" s="60">
        <f t="shared" si="174"/>
        <v>0</v>
      </c>
      <c r="K2205" s="1" t="str">
        <f t="shared" si="175"/>
        <v>COM</v>
      </c>
      <c r="L2205" s="2" t="str">
        <f t="shared" si="171"/>
        <v>CUSTOMER C</v>
      </c>
      <c r="M2205" s="40" t="str">
        <f>INDEX(CODE!A:B,MATCH(L2205,CODE!A:A,0),2)</f>
        <v>NOT USED</v>
      </c>
    </row>
    <row r="2206" spans="1:13">
      <c r="A2206" s="38">
        <v>201804</v>
      </c>
      <c r="B2206" s="37" t="s">
        <v>51</v>
      </c>
      <c r="C2206" s="37" t="s">
        <v>195</v>
      </c>
      <c r="D2206" s="37" t="s">
        <v>36</v>
      </c>
      <c r="E2206" s="37">
        <v>207313.52</v>
      </c>
      <c r="F2206" s="37">
        <v>1505</v>
      </c>
      <c r="G2206" s="37">
        <v>1977763</v>
      </c>
      <c r="H2206" s="60">
        <f t="shared" si="172"/>
        <v>207313.52</v>
      </c>
      <c r="I2206" s="60">
        <f t="shared" si="173"/>
        <v>1505</v>
      </c>
      <c r="J2206" s="60">
        <f t="shared" si="174"/>
        <v>1977763</v>
      </c>
      <c r="K2206" s="1" t="str">
        <f t="shared" si="175"/>
        <v>COM</v>
      </c>
      <c r="L2206" s="2" t="str">
        <f t="shared" si="171"/>
        <v>02GNSB0024</v>
      </c>
      <c r="M2206" s="40" t="str">
        <f>INDEX(CODE!A:B,MATCH(L2206,CODE!A:A,0),2)</f>
        <v>Separate - Small GS</v>
      </c>
    </row>
    <row r="2207" spans="1:13">
      <c r="A2207" s="38">
        <v>201804</v>
      </c>
      <c r="B2207" s="37" t="s">
        <v>51</v>
      </c>
      <c r="C2207" s="37" t="s">
        <v>195</v>
      </c>
      <c r="D2207" s="37" t="s">
        <v>37</v>
      </c>
      <c r="E2207" s="37">
        <v>18.09</v>
      </c>
      <c r="F2207" s="37">
        <v>6</v>
      </c>
      <c r="G2207" s="37">
        <v>72</v>
      </c>
      <c r="H2207" s="60">
        <f t="shared" si="172"/>
        <v>18.09</v>
      </c>
      <c r="I2207" s="60">
        <f t="shared" si="173"/>
        <v>6</v>
      </c>
      <c r="J2207" s="60">
        <f t="shared" si="174"/>
        <v>72</v>
      </c>
      <c r="K2207" s="1" t="str">
        <f t="shared" si="175"/>
        <v>COM</v>
      </c>
      <c r="L2207" s="2" t="str">
        <f t="shared" si="171"/>
        <v>02GNSB024F</v>
      </c>
      <c r="M2207" s="40" t="str">
        <f>INDEX(CODE!A:B,MATCH(L2207,CODE!A:A,0),2)</f>
        <v>Separate - Small GS</v>
      </c>
    </row>
    <row r="2208" spans="1:13">
      <c r="A2208" s="38">
        <v>201804</v>
      </c>
      <c r="B2208" s="37" t="s">
        <v>51</v>
      </c>
      <c r="C2208" s="37" t="s">
        <v>195</v>
      </c>
      <c r="D2208" s="37" t="s">
        <v>38</v>
      </c>
      <c r="E2208" s="37">
        <v>8940.4599999999991</v>
      </c>
      <c r="F2208" s="37">
        <v>77</v>
      </c>
      <c r="G2208" s="37">
        <v>23527</v>
      </c>
      <c r="H2208" s="60">
        <f t="shared" si="172"/>
        <v>8940.4599999999991</v>
      </c>
      <c r="I2208" s="60">
        <f t="shared" si="173"/>
        <v>77</v>
      </c>
      <c r="J2208" s="60">
        <f t="shared" si="174"/>
        <v>23527</v>
      </c>
      <c r="K2208" s="1" t="str">
        <f t="shared" si="175"/>
        <v>COM</v>
      </c>
      <c r="L2208" s="2" t="str">
        <f t="shared" si="171"/>
        <v>02GNSB24FP</v>
      </c>
      <c r="M2208" s="40" t="str">
        <f>INDEX(CODE!A:B,MATCH(L2208,CODE!A:A,0),2)</f>
        <v>Separate - Small GS</v>
      </c>
    </row>
    <row r="2209" spans="1:13">
      <c r="A2209" s="38">
        <v>201804</v>
      </c>
      <c r="B2209" s="37" t="s">
        <v>51</v>
      </c>
      <c r="C2209" s="37" t="s">
        <v>195</v>
      </c>
      <c r="D2209" s="37" t="s">
        <v>52</v>
      </c>
      <c r="E2209" s="37">
        <v>3345333.39</v>
      </c>
      <c r="F2209" s="37">
        <v>14225</v>
      </c>
      <c r="G2209" s="37">
        <v>34017111</v>
      </c>
      <c r="H2209" s="60">
        <f t="shared" si="172"/>
        <v>3345333.39</v>
      </c>
      <c r="I2209" s="60">
        <f t="shared" si="173"/>
        <v>14225</v>
      </c>
      <c r="J2209" s="60">
        <f t="shared" si="174"/>
        <v>34017111</v>
      </c>
      <c r="K2209" s="1" t="str">
        <f t="shared" si="175"/>
        <v>COM</v>
      </c>
      <c r="L2209" s="2" t="str">
        <f t="shared" si="171"/>
        <v>02GNSV0024</v>
      </c>
      <c r="M2209" s="40" t="str">
        <f>INDEX(CODE!A:B,MATCH(L2209,CODE!A:A,0),2)</f>
        <v>Separate - Small GS</v>
      </c>
    </row>
    <row r="2210" spans="1:13">
      <c r="A2210" s="38">
        <v>201804</v>
      </c>
      <c r="B2210" s="37" t="s">
        <v>51</v>
      </c>
      <c r="C2210" s="37" t="s">
        <v>195</v>
      </c>
      <c r="D2210" s="37" t="s">
        <v>53</v>
      </c>
      <c r="E2210" s="37">
        <v>12850.61</v>
      </c>
      <c r="F2210" s="37">
        <v>104</v>
      </c>
      <c r="G2210" s="37">
        <v>89194</v>
      </c>
      <c r="H2210" s="60">
        <f t="shared" si="172"/>
        <v>12850.61</v>
      </c>
      <c r="I2210" s="60">
        <f t="shared" si="173"/>
        <v>104</v>
      </c>
      <c r="J2210" s="60">
        <f t="shared" si="174"/>
        <v>89194</v>
      </c>
      <c r="K2210" s="1" t="str">
        <f t="shared" si="175"/>
        <v>COM</v>
      </c>
      <c r="L2210" s="2" t="str">
        <f t="shared" si="171"/>
        <v>02GNSV024F</v>
      </c>
      <c r="M2210" s="40" t="str">
        <f>INDEX(CODE!A:B,MATCH(L2210,CODE!A:A,0),2)</f>
        <v>Separate - Small GS</v>
      </c>
    </row>
    <row r="2211" spans="1:13">
      <c r="A2211" s="38">
        <v>201804</v>
      </c>
      <c r="B2211" s="37" t="s">
        <v>51</v>
      </c>
      <c r="C2211" s="37" t="s">
        <v>195</v>
      </c>
      <c r="D2211" s="37" t="s">
        <v>39</v>
      </c>
      <c r="E2211" s="37">
        <v>377826.55</v>
      </c>
      <c r="F2211" s="37">
        <v>97</v>
      </c>
      <c r="G2211" s="37">
        <v>4333466</v>
      </c>
      <c r="H2211" s="60">
        <f t="shared" si="172"/>
        <v>377826.55</v>
      </c>
      <c r="I2211" s="60">
        <f t="shared" si="173"/>
        <v>97</v>
      </c>
      <c r="J2211" s="60">
        <f t="shared" si="174"/>
        <v>4333466</v>
      </c>
      <c r="K2211" s="1" t="str">
        <f t="shared" si="175"/>
        <v>COM</v>
      </c>
      <c r="L2211" s="2" t="str">
        <f t="shared" si="171"/>
        <v>02LGSB0036</v>
      </c>
      <c r="M2211" s="40" t="str">
        <f>INDEX(CODE!A:B,MATCH(L2211,CODE!A:A,0),2)</f>
        <v>Separate - Large GS</v>
      </c>
    </row>
    <row r="2212" spans="1:13">
      <c r="A2212" s="38">
        <v>201804</v>
      </c>
      <c r="B2212" s="37" t="s">
        <v>51</v>
      </c>
      <c r="C2212" s="37" t="s">
        <v>195</v>
      </c>
      <c r="D2212" s="37" t="s">
        <v>54</v>
      </c>
      <c r="E2212" s="37">
        <v>4438657.21</v>
      </c>
      <c r="F2212" s="37">
        <v>851</v>
      </c>
      <c r="G2212" s="37">
        <v>52385140</v>
      </c>
      <c r="H2212" s="60">
        <f t="shared" si="172"/>
        <v>4438657.21</v>
      </c>
      <c r="I2212" s="60">
        <f t="shared" si="173"/>
        <v>851</v>
      </c>
      <c r="J2212" s="60">
        <f t="shared" si="174"/>
        <v>52385140</v>
      </c>
      <c r="K2212" s="1" t="str">
        <f t="shared" si="175"/>
        <v>COM</v>
      </c>
      <c r="L2212" s="2" t="str">
        <f t="shared" si="171"/>
        <v>02LGSV0036</v>
      </c>
      <c r="M2212" s="40" t="str">
        <f>INDEX(CODE!A:B,MATCH(L2212,CODE!A:A,0),2)</f>
        <v>Separate - Large GS</v>
      </c>
    </row>
    <row r="2213" spans="1:13">
      <c r="A2213" s="38">
        <v>201804</v>
      </c>
      <c r="B2213" s="37" t="s">
        <v>51</v>
      </c>
      <c r="C2213" s="37" t="s">
        <v>195</v>
      </c>
      <c r="D2213" s="37" t="s">
        <v>55</v>
      </c>
      <c r="E2213" s="37">
        <v>1122566.04</v>
      </c>
      <c r="F2213" s="37">
        <v>36</v>
      </c>
      <c r="G2213" s="37">
        <v>14616640</v>
      </c>
      <c r="H2213" s="60">
        <f t="shared" si="172"/>
        <v>1122566.04</v>
      </c>
      <c r="I2213" s="60">
        <f t="shared" si="173"/>
        <v>36</v>
      </c>
      <c r="J2213" s="60">
        <f t="shared" si="174"/>
        <v>14616640</v>
      </c>
      <c r="K2213" s="1" t="str">
        <f t="shared" si="175"/>
        <v>COM</v>
      </c>
      <c r="L2213" s="2" t="str">
        <f t="shared" si="171"/>
        <v>02LGSV048T</v>
      </c>
      <c r="M2213" s="40" t="str">
        <f>INDEX(CODE!A:B,MATCH(L2213,CODE!A:A,0),2)</f>
        <v>NOT USED</v>
      </c>
    </row>
    <row r="2214" spans="1:13">
      <c r="A2214" s="38">
        <v>201804</v>
      </c>
      <c r="B2214" s="37" t="s">
        <v>51</v>
      </c>
      <c r="C2214" s="37" t="s">
        <v>195</v>
      </c>
      <c r="D2214" s="37" t="s">
        <v>79</v>
      </c>
      <c r="E2214" s="37">
        <v>5313.07</v>
      </c>
      <c r="G2214" s="37">
        <v>0</v>
      </c>
      <c r="H2214" s="60">
        <f t="shared" si="172"/>
        <v>5313.07</v>
      </c>
      <c r="I2214" s="60">
        <f t="shared" si="173"/>
        <v>0</v>
      </c>
      <c r="J2214" s="60">
        <f t="shared" si="174"/>
        <v>0</v>
      </c>
      <c r="K2214" s="1" t="str">
        <f t="shared" si="175"/>
        <v>COM</v>
      </c>
      <c r="L2214" s="2" t="str">
        <f t="shared" si="171"/>
        <v>02LNX00102</v>
      </c>
      <c r="M2214" s="40" t="str">
        <f>INDEX(CODE!A:B,MATCH(L2214,CODE!A:A,0),2)</f>
        <v>NOT USED</v>
      </c>
    </row>
    <row r="2215" spans="1:13">
      <c r="A2215" s="38">
        <v>201804</v>
      </c>
      <c r="B2215" s="37" t="s">
        <v>51</v>
      </c>
      <c r="C2215" s="37" t="s">
        <v>195</v>
      </c>
      <c r="D2215" s="37" t="s">
        <v>81</v>
      </c>
      <c r="E2215" s="37">
        <v>143.19</v>
      </c>
      <c r="G2215" s="37">
        <v>0</v>
      </c>
      <c r="H2215" s="60">
        <f t="shared" si="172"/>
        <v>143.19</v>
      </c>
      <c r="I2215" s="60">
        <f t="shared" si="173"/>
        <v>0</v>
      </c>
      <c r="J2215" s="60">
        <f t="shared" si="174"/>
        <v>0</v>
      </c>
      <c r="K2215" s="1" t="str">
        <f t="shared" si="175"/>
        <v>COM</v>
      </c>
      <c r="L2215" s="2" t="str">
        <f t="shared" si="171"/>
        <v>02LNX00105</v>
      </c>
      <c r="M2215" s="40" t="str">
        <f>INDEX(CODE!A:B,MATCH(L2215,CODE!A:A,0),2)</f>
        <v>NOT USED</v>
      </c>
    </row>
    <row r="2216" spans="1:13">
      <c r="A2216" s="38">
        <v>201804</v>
      </c>
      <c r="B2216" s="37" t="s">
        <v>51</v>
      </c>
      <c r="C2216" s="37" t="s">
        <v>195</v>
      </c>
      <c r="D2216" s="37" t="s">
        <v>82</v>
      </c>
      <c r="E2216" s="37">
        <v>21988.97</v>
      </c>
      <c r="G2216" s="37">
        <v>0</v>
      </c>
      <c r="H2216" s="60">
        <f t="shared" si="172"/>
        <v>21988.97</v>
      </c>
      <c r="I2216" s="60">
        <f t="shared" si="173"/>
        <v>0</v>
      </c>
      <c r="J2216" s="60">
        <f t="shared" si="174"/>
        <v>0</v>
      </c>
      <c r="K2216" s="1" t="str">
        <f t="shared" si="175"/>
        <v>COM</v>
      </c>
      <c r="L2216" s="2" t="str">
        <f t="shared" si="171"/>
        <v>02LNX00109</v>
      </c>
      <c r="M2216" s="40" t="str">
        <f>INDEX(CODE!A:B,MATCH(L2216,CODE!A:A,0),2)</f>
        <v>NOT USED</v>
      </c>
    </row>
    <row r="2217" spans="1:13">
      <c r="A2217" s="38">
        <v>201804</v>
      </c>
      <c r="B2217" s="37" t="s">
        <v>51</v>
      </c>
      <c r="C2217" s="37" t="s">
        <v>195</v>
      </c>
      <c r="D2217" s="37" t="s">
        <v>83</v>
      </c>
      <c r="E2217" s="37">
        <v>337.1</v>
      </c>
      <c r="G2217" s="37">
        <v>0</v>
      </c>
      <c r="H2217" s="60">
        <f t="shared" si="172"/>
        <v>337.1</v>
      </c>
      <c r="I2217" s="60">
        <f t="shared" si="173"/>
        <v>0</v>
      </c>
      <c r="J2217" s="60">
        <f t="shared" si="174"/>
        <v>0</v>
      </c>
      <c r="K2217" s="1" t="str">
        <f t="shared" si="175"/>
        <v>COM</v>
      </c>
      <c r="L2217" s="2" t="str">
        <f t="shared" si="171"/>
        <v>02LNX00110</v>
      </c>
      <c r="M2217" s="40" t="str">
        <f>INDEX(CODE!A:B,MATCH(L2217,CODE!A:A,0),2)</f>
        <v>NOT USED</v>
      </c>
    </row>
    <row r="2218" spans="1:13">
      <c r="A2218" s="38">
        <v>201804</v>
      </c>
      <c r="B2218" s="37" t="s">
        <v>51</v>
      </c>
      <c r="C2218" s="37" t="s">
        <v>195</v>
      </c>
      <c r="D2218" s="37" t="s">
        <v>84</v>
      </c>
      <c r="E2218" s="37">
        <v>55.73</v>
      </c>
      <c r="G2218" s="37">
        <v>0</v>
      </c>
      <c r="H2218" s="60">
        <f t="shared" si="172"/>
        <v>55.73</v>
      </c>
      <c r="I2218" s="60">
        <f t="shared" si="173"/>
        <v>0</v>
      </c>
      <c r="J2218" s="60">
        <f t="shared" si="174"/>
        <v>0</v>
      </c>
      <c r="K2218" s="1" t="str">
        <f t="shared" si="175"/>
        <v>COM</v>
      </c>
      <c r="L2218" s="2" t="str">
        <f t="shared" si="171"/>
        <v>02LNX00112</v>
      </c>
      <c r="M2218" s="40" t="str">
        <f>INDEX(CODE!A:B,MATCH(L2218,CODE!A:A,0),2)</f>
        <v>NOT USED</v>
      </c>
    </row>
    <row r="2219" spans="1:13">
      <c r="A2219" s="38">
        <v>201804</v>
      </c>
      <c r="B2219" s="37" t="s">
        <v>51</v>
      </c>
      <c r="C2219" s="37" t="s">
        <v>195</v>
      </c>
      <c r="D2219" s="37" t="s">
        <v>85</v>
      </c>
      <c r="E2219" s="37">
        <v>218.14</v>
      </c>
      <c r="G2219" s="37">
        <v>0</v>
      </c>
      <c r="H2219" s="60">
        <f t="shared" si="172"/>
        <v>218.14</v>
      </c>
      <c r="I2219" s="60">
        <f t="shared" si="173"/>
        <v>0</v>
      </c>
      <c r="J2219" s="60">
        <f t="shared" si="174"/>
        <v>0</v>
      </c>
      <c r="K2219" s="1" t="str">
        <f t="shared" si="175"/>
        <v>COM</v>
      </c>
      <c r="L2219" s="2" t="str">
        <f t="shared" si="171"/>
        <v>02LNX00300</v>
      </c>
      <c r="M2219" s="40" t="str">
        <f>INDEX(CODE!A:B,MATCH(L2219,CODE!A:A,0),2)</f>
        <v>NOT USED</v>
      </c>
    </row>
    <row r="2220" spans="1:13">
      <c r="A2220" s="38">
        <v>201804</v>
      </c>
      <c r="B2220" s="37" t="s">
        <v>51</v>
      </c>
      <c r="C2220" s="37" t="s">
        <v>195</v>
      </c>
      <c r="D2220" s="37" t="s">
        <v>87</v>
      </c>
      <c r="E2220" s="37">
        <v>5950.99</v>
      </c>
      <c r="G2220" s="37">
        <v>0</v>
      </c>
      <c r="H2220" s="60">
        <f t="shared" si="172"/>
        <v>5950.99</v>
      </c>
      <c r="I2220" s="60">
        <f t="shared" si="173"/>
        <v>0</v>
      </c>
      <c r="J2220" s="60">
        <f t="shared" si="174"/>
        <v>0</v>
      </c>
      <c r="K2220" s="1" t="str">
        <f t="shared" si="175"/>
        <v>COM</v>
      </c>
      <c r="L2220" s="2" t="str">
        <f t="shared" si="171"/>
        <v>02LNX00311</v>
      </c>
      <c r="M2220" s="40" t="str">
        <f>INDEX(CODE!A:B,MATCH(L2220,CODE!A:A,0),2)</f>
        <v>NOT USED</v>
      </c>
    </row>
    <row r="2221" spans="1:13">
      <c r="A2221" s="38">
        <v>201804</v>
      </c>
      <c r="B2221" s="37" t="s">
        <v>51</v>
      </c>
      <c r="C2221" s="37" t="s">
        <v>195</v>
      </c>
      <c r="D2221" s="37" t="s">
        <v>40</v>
      </c>
      <c r="E2221" s="37">
        <v>25877.360000000001</v>
      </c>
      <c r="F2221" s="37">
        <v>87</v>
      </c>
      <c r="G2221" s="37">
        <v>265114</v>
      </c>
      <c r="H2221" s="60">
        <f t="shared" si="172"/>
        <v>25877.360000000001</v>
      </c>
      <c r="I2221" s="60">
        <f t="shared" si="173"/>
        <v>87</v>
      </c>
      <c r="J2221" s="60">
        <f t="shared" si="174"/>
        <v>265114</v>
      </c>
      <c r="K2221" s="1" t="str">
        <f t="shared" si="175"/>
        <v>COM</v>
      </c>
      <c r="L2221" s="2" t="str">
        <f t="shared" si="171"/>
        <v>02NMT24135</v>
      </c>
      <c r="M2221" s="40" t="str">
        <f>INDEX(CODE!A:B,MATCH(L2221,CODE!A:A,0),2)</f>
        <v>Separate - Small GS</v>
      </c>
    </row>
    <row r="2222" spans="1:13">
      <c r="A2222" s="38">
        <v>201804</v>
      </c>
      <c r="B2222" s="37" t="s">
        <v>51</v>
      </c>
      <c r="C2222" s="37" t="s">
        <v>195</v>
      </c>
      <c r="D2222" s="37" t="s">
        <v>41</v>
      </c>
      <c r="E2222" s="37">
        <v>68201.2</v>
      </c>
      <c r="F2222" s="37">
        <v>13</v>
      </c>
      <c r="G2222" s="37">
        <v>759640</v>
      </c>
      <c r="H2222" s="60">
        <f t="shared" si="172"/>
        <v>68201.2</v>
      </c>
      <c r="I2222" s="60">
        <f t="shared" si="173"/>
        <v>13</v>
      </c>
      <c r="J2222" s="60">
        <f t="shared" si="174"/>
        <v>759640</v>
      </c>
      <c r="K2222" s="1" t="str">
        <f t="shared" si="175"/>
        <v>COM</v>
      </c>
      <c r="L2222" s="2" t="str">
        <f t="shared" si="171"/>
        <v>02NMT36135</v>
      </c>
      <c r="M2222" s="40" t="str">
        <f>INDEX(CODE!A:B,MATCH(L2222,CODE!A:A,0),2)</f>
        <v>Separate - Large GS</v>
      </c>
    </row>
    <row r="2223" spans="1:13">
      <c r="A2223" s="38">
        <v>201804</v>
      </c>
      <c r="B2223" s="37" t="s">
        <v>51</v>
      </c>
      <c r="C2223" s="37" t="s">
        <v>195</v>
      </c>
      <c r="D2223" s="37" t="s">
        <v>42</v>
      </c>
      <c r="E2223" s="37">
        <v>60010.73</v>
      </c>
      <c r="F2223" s="37">
        <v>2</v>
      </c>
      <c r="G2223" s="37">
        <v>795600</v>
      </c>
      <c r="H2223" s="60">
        <f t="shared" si="172"/>
        <v>60010.73</v>
      </c>
      <c r="I2223" s="60">
        <f t="shared" si="173"/>
        <v>2</v>
      </c>
      <c r="J2223" s="60">
        <f t="shared" si="174"/>
        <v>795600</v>
      </c>
      <c r="K2223" s="1" t="str">
        <f t="shared" si="175"/>
        <v>COM</v>
      </c>
      <c r="L2223" s="2" t="str">
        <f t="shared" si="171"/>
        <v>02NMT48135</v>
      </c>
      <c r="M2223" s="40" t="str">
        <f>INDEX(CODE!A:B,MATCH(L2223,CODE!A:A,0),2)</f>
        <v>NOT USED</v>
      </c>
    </row>
    <row r="2224" spans="1:13">
      <c r="A2224" s="38">
        <v>201804</v>
      </c>
      <c r="B2224" s="37" t="s">
        <v>51</v>
      </c>
      <c r="C2224" s="37" t="s">
        <v>195</v>
      </c>
      <c r="D2224" s="37" t="s">
        <v>56</v>
      </c>
      <c r="E2224" s="37">
        <v>17331.68</v>
      </c>
      <c r="F2224" s="37">
        <v>768</v>
      </c>
      <c r="G2224" s="37">
        <v>116908</v>
      </c>
      <c r="H2224" s="60">
        <f t="shared" si="172"/>
        <v>17331.68</v>
      </c>
      <c r="I2224" s="60">
        <f t="shared" si="173"/>
        <v>768</v>
      </c>
      <c r="J2224" s="60">
        <f t="shared" si="174"/>
        <v>116908</v>
      </c>
      <c r="K2224" s="1" t="str">
        <f t="shared" si="175"/>
        <v>COM</v>
      </c>
      <c r="L2224" s="2" t="str">
        <f t="shared" si="171"/>
        <v>02OALT015N</v>
      </c>
      <c r="M2224" s="40" t="str">
        <f>INDEX(CODE!A:B,MATCH(L2224,CODE!A:A,0),2)</f>
        <v>NOT USED</v>
      </c>
    </row>
    <row r="2225" spans="1:13">
      <c r="A2225" s="38">
        <v>201804</v>
      </c>
      <c r="B2225" s="37" t="s">
        <v>51</v>
      </c>
      <c r="C2225" s="37" t="s">
        <v>195</v>
      </c>
      <c r="D2225" s="37" t="s">
        <v>43</v>
      </c>
      <c r="E2225" s="37">
        <v>6611.81</v>
      </c>
      <c r="F2225" s="37">
        <v>465</v>
      </c>
      <c r="G2225" s="37">
        <v>40888</v>
      </c>
      <c r="H2225" s="60">
        <f t="shared" si="172"/>
        <v>6611.81</v>
      </c>
      <c r="I2225" s="60">
        <f t="shared" si="173"/>
        <v>465</v>
      </c>
      <c r="J2225" s="60">
        <f t="shared" si="174"/>
        <v>40888</v>
      </c>
      <c r="K2225" s="1" t="str">
        <f t="shared" si="175"/>
        <v>COM</v>
      </c>
      <c r="L2225" s="2" t="str">
        <f t="shared" si="171"/>
        <v>02OALTB15N</v>
      </c>
      <c r="M2225" s="40" t="str">
        <f>INDEX(CODE!A:B,MATCH(L2225,CODE!A:A,0),2)</f>
        <v>NOT USED</v>
      </c>
    </row>
    <row r="2226" spans="1:13">
      <c r="A2226" s="38">
        <v>201804</v>
      </c>
      <c r="B2226" s="37" t="s">
        <v>51</v>
      </c>
      <c r="C2226" s="37" t="s">
        <v>195</v>
      </c>
      <c r="D2226" s="37" t="s">
        <v>57</v>
      </c>
      <c r="E2226" s="37">
        <v>2318.0100000000002</v>
      </c>
      <c r="F2226" s="37">
        <v>27</v>
      </c>
      <c r="G2226" s="37">
        <v>24239</v>
      </c>
      <c r="H2226" s="60">
        <f t="shared" si="172"/>
        <v>2318.0100000000002</v>
      </c>
      <c r="I2226" s="60">
        <f t="shared" si="173"/>
        <v>27</v>
      </c>
      <c r="J2226" s="60">
        <f t="shared" si="174"/>
        <v>24239</v>
      </c>
      <c r="K2226" s="1" t="str">
        <f t="shared" si="175"/>
        <v>COM</v>
      </c>
      <c r="L2226" s="2" t="str">
        <f t="shared" si="171"/>
        <v>02RCFL0054</v>
      </c>
      <c r="M2226" s="40" t="str">
        <f>INDEX(CODE!A:B,MATCH(L2226,CODE!A:A,0),2)</f>
        <v>NOT USED</v>
      </c>
    </row>
    <row r="2227" spans="1:13">
      <c r="A2227" s="38">
        <v>201804</v>
      </c>
      <c r="B2227" s="37" t="s">
        <v>51</v>
      </c>
      <c r="C2227" s="37" t="s">
        <v>195</v>
      </c>
      <c r="D2227" s="37" t="s">
        <v>89</v>
      </c>
      <c r="E2227" s="37">
        <v>318559.03999999998</v>
      </c>
      <c r="F2227" s="37">
        <v>0</v>
      </c>
      <c r="G2227" s="37">
        <v>0</v>
      </c>
      <c r="H2227" s="60">
        <f t="shared" si="172"/>
        <v>318559.03999999998</v>
      </c>
      <c r="I2227" s="60">
        <f t="shared" si="173"/>
        <v>0</v>
      </c>
      <c r="J2227" s="60">
        <f t="shared" si="174"/>
        <v>0</v>
      </c>
      <c r="K2227" s="1" t="str">
        <f t="shared" si="175"/>
        <v>COM</v>
      </c>
      <c r="L2227" s="2" t="str">
        <f t="shared" si="171"/>
        <v>301270-DSM</v>
      </c>
      <c r="M2227" s="40" t="str">
        <f>INDEX(CODE!A:B,MATCH(L2227,CODE!A:A,0),2)</f>
        <v>NOT USED</v>
      </c>
    </row>
    <row r="2228" spans="1:13">
      <c r="A2228" s="38">
        <v>201804</v>
      </c>
      <c r="B2228" s="37" t="s">
        <v>51</v>
      </c>
      <c r="C2228" s="37" t="s">
        <v>195</v>
      </c>
      <c r="D2228" s="37" t="s">
        <v>44</v>
      </c>
      <c r="E2228" s="37">
        <v>237.82</v>
      </c>
      <c r="F2228" s="37">
        <v>1</v>
      </c>
      <c r="G2228" s="37">
        <v>0</v>
      </c>
      <c r="H2228" s="60">
        <f t="shared" si="172"/>
        <v>237.82</v>
      </c>
      <c r="I2228" s="60">
        <f t="shared" si="173"/>
        <v>1</v>
      </c>
      <c r="J2228" s="60">
        <f t="shared" si="174"/>
        <v>0</v>
      </c>
      <c r="K2228" s="1" t="str">
        <f t="shared" si="175"/>
        <v>COM</v>
      </c>
      <c r="L2228" s="2" t="str">
        <f t="shared" si="171"/>
        <v>301280-BLU</v>
      </c>
      <c r="M2228" s="40" t="str">
        <f>INDEX(CODE!A:B,MATCH(L2228,CODE!A:A,0),2)</f>
        <v>NOT USED</v>
      </c>
    </row>
    <row r="2229" spans="1:13">
      <c r="A2229" s="38">
        <v>201804</v>
      </c>
      <c r="B2229" s="37" t="s">
        <v>51</v>
      </c>
      <c r="C2229" s="37" t="s">
        <v>195</v>
      </c>
      <c r="D2229" s="37" t="s">
        <v>103</v>
      </c>
      <c r="E2229" s="37">
        <v>0</v>
      </c>
      <c r="F2229" s="37">
        <v>0</v>
      </c>
      <c r="G2229" s="37">
        <v>0</v>
      </c>
      <c r="H2229" s="60">
        <f t="shared" si="172"/>
        <v>0</v>
      </c>
      <c r="I2229" s="60">
        <f t="shared" si="173"/>
        <v>0</v>
      </c>
      <c r="J2229" s="60">
        <f t="shared" si="174"/>
        <v>0</v>
      </c>
      <c r="K2229" s="1" t="str">
        <f t="shared" si="175"/>
        <v>COM</v>
      </c>
      <c r="L2229" s="2" t="str">
        <f t="shared" si="171"/>
        <v>ALT REVENU</v>
      </c>
      <c r="M2229" s="40" t="str">
        <f>INDEX(CODE!A:B,MATCH(L2229,CODE!A:A,0),2)</f>
        <v>NOT USED</v>
      </c>
    </row>
    <row r="2230" spans="1:13">
      <c r="A2230" s="38">
        <v>201804</v>
      </c>
      <c r="B2230" s="37" t="s">
        <v>51</v>
      </c>
      <c r="C2230" s="37" t="s">
        <v>195</v>
      </c>
      <c r="D2230" s="37" t="s">
        <v>90</v>
      </c>
      <c r="F2230" s="37">
        <v>0</v>
      </c>
      <c r="H2230" s="60">
        <f t="shared" si="172"/>
        <v>0</v>
      </c>
      <c r="I2230" s="60">
        <f t="shared" si="173"/>
        <v>0</v>
      </c>
      <c r="J2230" s="60">
        <f t="shared" si="174"/>
        <v>0</v>
      </c>
      <c r="K2230" s="1" t="str">
        <f t="shared" si="175"/>
        <v>COM</v>
      </c>
      <c r="L2230" s="2" t="str">
        <f t="shared" si="171"/>
        <v>CUSTOMER C</v>
      </c>
      <c r="M2230" s="40" t="str">
        <f>INDEX(CODE!A:B,MATCH(L2230,CODE!A:A,0),2)</f>
        <v>NOT USED</v>
      </c>
    </row>
    <row r="2231" spans="1:13">
      <c r="A2231" s="38">
        <v>201804</v>
      </c>
      <c r="B2231" s="37" t="s">
        <v>51</v>
      </c>
      <c r="C2231" s="37" t="s">
        <v>195</v>
      </c>
      <c r="D2231" s="37" t="s">
        <v>91</v>
      </c>
      <c r="E2231" s="37">
        <v>-524894</v>
      </c>
      <c r="F2231" s="37">
        <v>0</v>
      </c>
      <c r="G2231" s="37">
        <v>0</v>
      </c>
      <c r="H2231" s="60">
        <f t="shared" si="172"/>
        <v>-524894</v>
      </c>
      <c r="I2231" s="60">
        <f t="shared" si="173"/>
        <v>0</v>
      </c>
      <c r="J2231" s="60">
        <f t="shared" si="174"/>
        <v>0</v>
      </c>
      <c r="K2231" s="1" t="str">
        <f t="shared" si="175"/>
        <v>COM</v>
      </c>
      <c r="L2231" s="2" t="str">
        <f t="shared" si="171"/>
        <v>INCOME TAX</v>
      </c>
      <c r="M2231" s="40" t="str">
        <f>INDEX(CODE!A:B,MATCH(L2231,CODE!A:A,0),2)</f>
        <v>NOT USED</v>
      </c>
    </row>
    <row r="2232" spans="1:13">
      <c r="A2232" s="38">
        <v>201804</v>
      </c>
      <c r="B2232" s="37" t="s">
        <v>51</v>
      </c>
      <c r="C2232" s="37" t="s">
        <v>195</v>
      </c>
      <c r="D2232" s="37" t="s">
        <v>92</v>
      </c>
      <c r="E2232" s="37">
        <v>-750243.05</v>
      </c>
      <c r="F2232" s="37">
        <v>0</v>
      </c>
      <c r="G2232" s="37">
        <v>0</v>
      </c>
      <c r="H2232" s="60">
        <f t="shared" si="172"/>
        <v>-750243.05</v>
      </c>
      <c r="I2232" s="60">
        <f t="shared" si="173"/>
        <v>0</v>
      </c>
      <c r="J2232" s="60">
        <f t="shared" si="174"/>
        <v>0</v>
      </c>
      <c r="K2232" s="1" t="str">
        <f t="shared" si="175"/>
        <v>COM</v>
      </c>
      <c r="L2232" s="2" t="str">
        <f t="shared" si="171"/>
        <v>REVENUE_AC</v>
      </c>
      <c r="M2232" s="40" t="str">
        <f>INDEX(CODE!A:B,MATCH(L2232,CODE!A:A,0),2)</f>
        <v>NOT USED</v>
      </c>
    </row>
    <row r="2233" spans="1:13">
      <c r="A2233" s="38">
        <v>201804</v>
      </c>
      <c r="B2233" s="37" t="s">
        <v>51</v>
      </c>
      <c r="C2233" s="37" t="s">
        <v>195</v>
      </c>
      <c r="D2233" s="37" t="s">
        <v>104</v>
      </c>
      <c r="E2233" s="37">
        <v>3960.24</v>
      </c>
      <c r="F2233" s="37">
        <v>0</v>
      </c>
      <c r="G2233" s="37">
        <v>0</v>
      </c>
      <c r="H2233" s="60">
        <f t="shared" si="172"/>
        <v>3960.24</v>
      </c>
      <c r="I2233" s="60">
        <f t="shared" si="173"/>
        <v>0</v>
      </c>
      <c r="J2233" s="60">
        <f t="shared" si="174"/>
        <v>0</v>
      </c>
      <c r="K2233" s="1" t="str">
        <f t="shared" si="175"/>
        <v>COM</v>
      </c>
      <c r="L2233" s="2" t="str">
        <f t="shared" si="171"/>
        <v>REVENUE AD</v>
      </c>
      <c r="M2233" s="40" t="str">
        <f>INDEX(CODE!A:B,MATCH(L2233,CODE!A:A,0),2)</f>
        <v>NOT USED</v>
      </c>
    </row>
    <row r="2234" spans="1:13">
      <c r="A2234" s="38">
        <v>201804</v>
      </c>
      <c r="B2234" s="37" t="s">
        <v>51</v>
      </c>
      <c r="C2234" s="37" t="s">
        <v>196</v>
      </c>
      <c r="D2234" s="37" t="s">
        <v>197</v>
      </c>
      <c r="E2234" s="37">
        <v>17000</v>
      </c>
      <c r="F2234" s="37">
        <v>0</v>
      </c>
      <c r="G2234" s="37">
        <v>-75000</v>
      </c>
      <c r="H2234" s="60">
        <f t="shared" si="172"/>
        <v>0</v>
      </c>
      <c r="I2234" s="60">
        <f t="shared" si="173"/>
        <v>0</v>
      </c>
      <c r="J2234" s="60">
        <f t="shared" si="174"/>
        <v>0</v>
      </c>
      <c r="K2234" s="1" t="str">
        <f t="shared" si="175"/>
        <v>COM</v>
      </c>
      <c r="L2234" s="2" t="str">
        <f t="shared" si="171"/>
        <v>UNBILLED R</v>
      </c>
      <c r="M2234" s="40" t="str">
        <f>INDEX(CODE!A:B,MATCH(L2234,CODE!A:A,0),2)</f>
        <v>NOT USED</v>
      </c>
    </row>
    <row r="2235" spans="1:13">
      <c r="A2235" s="38">
        <v>201804</v>
      </c>
      <c r="B2235" s="37" t="s">
        <v>58</v>
      </c>
      <c r="C2235" s="37" t="s">
        <v>186</v>
      </c>
      <c r="D2235" s="37" t="s">
        <v>187</v>
      </c>
      <c r="E2235" s="37">
        <v>-431.11</v>
      </c>
      <c r="F2235" s="37">
        <v>43</v>
      </c>
      <c r="G2235" s="37">
        <v>52897</v>
      </c>
      <c r="H2235" s="60">
        <f t="shared" si="172"/>
        <v>0</v>
      </c>
      <c r="I2235" s="60">
        <f t="shared" si="173"/>
        <v>0</v>
      </c>
      <c r="J2235" s="60">
        <f t="shared" si="174"/>
        <v>0</v>
      </c>
      <c r="K2235" s="1" t="str">
        <f t="shared" si="175"/>
        <v>IND</v>
      </c>
      <c r="L2235" s="2" t="str">
        <f t="shared" si="171"/>
        <v>02GNSB0024</v>
      </c>
      <c r="M2235" s="40" t="str">
        <f>INDEX(CODE!A:B,MATCH(L2235,CODE!A:A,0),2)</f>
        <v>Separate - Small GS</v>
      </c>
    </row>
    <row r="2236" spans="1:13">
      <c r="A2236" s="38">
        <v>201804</v>
      </c>
      <c r="B2236" s="37" t="s">
        <v>58</v>
      </c>
      <c r="C2236" s="37" t="s">
        <v>186</v>
      </c>
      <c r="D2236" s="37" t="s">
        <v>189</v>
      </c>
      <c r="E2236" s="37">
        <v>-6.81</v>
      </c>
      <c r="F2236" s="37">
        <v>1</v>
      </c>
      <c r="G2236" s="37">
        <v>836</v>
      </c>
      <c r="H2236" s="60">
        <f t="shared" si="172"/>
        <v>0</v>
      </c>
      <c r="I2236" s="60">
        <f t="shared" si="173"/>
        <v>0</v>
      </c>
      <c r="J2236" s="60">
        <f t="shared" si="174"/>
        <v>0</v>
      </c>
      <c r="K2236" s="1" t="str">
        <f t="shared" si="175"/>
        <v>IND</v>
      </c>
      <c r="L2236" s="2" t="str">
        <f t="shared" si="171"/>
        <v>02GNSB24FP</v>
      </c>
      <c r="M2236" s="40" t="str">
        <f>INDEX(CODE!A:B,MATCH(L2236,CODE!A:A,0),2)</f>
        <v>Separate - Small GS</v>
      </c>
    </row>
    <row r="2237" spans="1:13">
      <c r="A2237" s="38">
        <v>201804</v>
      </c>
      <c r="B2237" s="37" t="s">
        <v>58</v>
      </c>
      <c r="C2237" s="37" t="s">
        <v>186</v>
      </c>
      <c r="D2237" s="37" t="s">
        <v>190</v>
      </c>
      <c r="E2237" s="37">
        <v>-533.97</v>
      </c>
      <c r="F2237" s="37">
        <v>9</v>
      </c>
      <c r="G2237" s="37">
        <v>65520</v>
      </c>
      <c r="H2237" s="60">
        <f t="shared" si="172"/>
        <v>0</v>
      </c>
      <c r="I2237" s="60">
        <f t="shared" si="173"/>
        <v>0</v>
      </c>
      <c r="J2237" s="60">
        <f t="shared" si="174"/>
        <v>0</v>
      </c>
      <c r="K2237" s="1" t="str">
        <f t="shared" si="175"/>
        <v>IND</v>
      </c>
      <c r="L2237" s="2" t="str">
        <f t="shared" si="171"/>
        <v>02LGSB0036</v>
      </c>
      <c r="M2237" s="40" t="str">
        <f>INDEX(CODE!A:B,MATCH(L2237,CODE!A:A,0),2)</f>
        <v>Separate - Large GS</v>
      </c>
    </row>
    <row r="2238" spans="1:13">
      <c r="A2238" s="38">
        <v>201804</v>
      </c>
      <c r="B2238" s="37" t="s">
        <v>58</v>
      </c>
      <c r="C2238" s="37" t="s">
        <v>186</v>
      </c>
      <c r="D2238" s="37" t="s">
        <v>192</v>
      </c>
      <c r="E2238" s="37">
        <v>-18.149999999999999</v>
      </c>
      <c r="G2238" s="37">
        <v>2228</v>
      </c>
      <c r="H2238" s="60">
        <f t="shared" si="172"/>
        <v>0</v>
      </c>
      <c r="I2238" s="60">
        <f t="shared" si="173"/>
        <v>0</v>
      </c>
      <c r="J2238" s="60">
        <f t="shared" si="174"/>
        <v>0</v>
      </c>
      <c r="K2238" s="1" t="str">
        <f t="shared" si="175"/>
        <v>IND</v>
      </c>
      <c r="L2238" s="2" t="str">
        <f t="shared" si="171"/>
        <v>02OALTB15N</v>
      </c>
      <c r="M2238" s="40" t="str">
        <f>INDEX(CODE!A:B,MATCH(L2238,CODE!A:A,0),2)</f>
        <v>NOT USED</v>
      </c>
    </row>
    <row r="2239" spans="1:13">
      <c r="A2239" s="38">
        <v>201804</v>
      </c>
      <c r="B2239" s="37" t="s">
        <v>58</v>
      </c>
      <c r="C2239" s="37" t="s">
        <v>186</v>
      </c>
      <c r="D2239" s="37" t="s">
        <v>193</v>
      </c>
      <c r="E2239" s="37">
        <v>64.680000000000007</v>
      </c>
      <c r="F2239" s="37">
        <v>0</v>
      </c>
      <c r="G2239" s="37">
        <v>0</v>
      </c>
      <c r="H2239" s="60">
        <f t="shared" si="172"/>
        <v>0</v>
      </c>
      <c r="I2239" s="60">
        <f t="shared" si="173"/>
        <v>0</v>
      </c>
      <c r="J2239" s="60">
        <f t="shared" si="174"/>
        <v>0</v>
      </c>
      <c r="K2239" s="1" t="str">
        <f t="shared" si="175"/>
        <v>IND</v>
      </c>
      <c r="L2239" s="2" t="str">
        <f t="shared" si="171"/>
        <v>BPA BALANC</v>
      </c>
      <c r="M2239" s="40" t="str">
        <f>INDEX(CODE!A:B,MATCH(L2239,CODE!A:A,0),2)</f>
        <v>NOT USED</v>
      </c>
    </row>
    <row r="2240" spans="1:13">
      <c r="A2240" s="38">
        <v>201804</v>
      </c>
      <c r="B2240" s="37" t="s">
        <v>58</v>
      </c>
      <c r="C2240" s="37" t="s">
        <v>186</v>
      </c>
      <c r="D2240" s="37" t="s">
        <v>194</v>
      </c>
      <c r="F2240" s="37">
        <v>0</v>
      </c>
      <c r="H2240" s="60">
        <f t="shared" si="172"/>
        <v>0</v>
      </c>
      <c r="I2240" s="60">
        <f t="shared" si="173"/>
        <v>0</v>
      </c>
      <c r="J2240" s="60">
        <f t="shared" si="174"/>
        <v>0</v>
      </c>
      <c r="K2240" s="1" t="str">
        <f t="shared" si="175"/>
        <v>IND</v>
      </c>
      <c r="L2240" s="2" t="str">
        <f t="shared" si="171"/>
        <v>CUSTOMER C</v>
      </c>
      <c r="M2240" s="40" t="str">
        <f>INDEX(CODE!A:B,MATCH(L2240,CODE!A:A,0),2)</f>
        <v>NOT USED</v>
      </c>
    </row>
    <row r="2241" spans="1:13">
      <c r="A2241" s="38">
        <v>201804</v>
      </c>
      <c r="B2241" s="37" t="s">
        <v>58</v>
      </c>
      <c r="C2241" s="37" t="s">
        <v>195</v>
      </c>
      <c r="D2241" s="37" t="s">
        <v>36</v>
      </c>
      <c r="E2241" s="37">
        <v>6466.38</v>
      </c>
      <c r="F2241" s="37">
        <v>43</v>
      </c>
      <c r="G2241" s="37">
        <v>52897</v>
      </c>
      <c r="H2241" s="60">
        <f t="shared" si="172"/>
        <v>6466.38</v>
      </c>
      <c r="I2241" s="60">
        <f t="shared" si="173"/>
        <v>43</v>
      </c>
      <c r="J2241" s="60">
        <f t="shared" si="174"/>
        <v>52897</v>
      </c>
      <c r="K2241" s="1" t="str">
        <f t="shared" si="175"/>
        <v>IND</v>
      </c>
      <c r="L2241" s="2" t="str">
        <f t="shared" si="171"/>
        <v>02GNSB0024</v>
      </c>
      <c r="M2241" s="40" t="str">
        <f>INDEX(CODE!A:B,MATCH(L2241,CODE!A:A,0),2)</f>
        <v>Separate - Small GS</v>
      </c>
    </row>
    <row r="2242" spans="1:13">
      <c r="A2242" s="38">
        <v>201804</v>
      </c>
      <c r="B2242" s="37" t="s">
        <v>58</v>
      </c>
      <c r="C2242" s="37" t="s">
        <v>195</v>
      </c>
      <c r="D2242" s="37" t="s">
        <v>38</v>
      </c>
      <c r="E2242" s="37">
        <v>382.38</v>
      </c>
      <c r="F2242" s="37">
        <v>1</v>
      </c>
      <c r="G2242" s="37">
        <v>836</v>
      </c>
      <c r="H2242" s="60">
        <f t="shared" si="172"/>
        <v>382.38</v>
      </c>
      <c r="I2242" s="60">
        <f t="shared" si="173"/>
        <v>1</v>
      </c>
      <c r="J2242" s="60">
        <f t="shared" si="174"/>
        <v>836</v>
      </c>
      <c r="K2242" s="1" t="str">
        <f t="shared" si="175"/>
        <v>IND</v>
      </c>
      <c r="L2242" s="2" t="str">
        <f t="shared" ref="L2242:L2305" si="176">LEFT(D2242,10)</f>
        <v>02GNSB24FP</v>
      </c>
      <c r="M2242" s="40" t="str">
        <f>INDEX(CODE!A:B,MATCH(L2242,CODE!A:A,0),2)</f>
        <v>Separate - Small GS</v>
      </c>
    </row>
    <row r="2243" spans="1:13">
      <c r="A2243" s="38">
        <v>201804</v>
      </c>
      <c r="B2243" s="37" t="s">
        <v>58</v>
      </c>
      <c r="C2243" s="37" t="s">
        <v>195</v>
      </c>
      <c r="D2243" s="37" t="s">
        <v>52</v>
      </c>
      <c r="E2243" s="37">
        <v>91117.48</v>
      </c>
      <c r="F2243" s="37">
        <v>325</v>
      </c>
      <c r="G2243" s="37">
        <v>867517</v>
      </c>
      <c r="H2243" s="60">
        <f t="shared" ref="H2243:H2306" si="177">IF($C2243="R",E2243,0)</f>
        <v>91117.48</v>
      </c>
      <c r="I2243" s="60">
        <f t="shared" ref="I2243:I2306" si="178">IF($C2243="R",F2243,0)</f>
        <v>325</v>
      </c>
      <c r="J2243" s="60">
        <f t="shared" ref="J2243:J2306" si="179">IF($C2243="R",G2243,0)</f>
        <v>867517</v>
      </c>
      <c r="K2243" s="1" t="str">
        <f t="shared" ref="K2243:K2306" si="180">IF(LEFT(B2243,3)="IRR","IRG",LEFT(B2243,3))</f>
        <v>IND</v>
      </c>
      <c r="L2243" s="2" t="str">
        <f t="shared" si="176"/>
        <v>02GNSV0024</v>
      </c>
      <c r="M2243" s="40" t="str">
        <f>INDEX(CODE!A:B,MATCH(L2243,CODE!A:A,0),2)</f>
        <v>Separate - Small GS</v>
      </c>
    </row>
    <row r="2244" spans="1:13">
      <c r="A2244" s="38">
        <v>201804</v>
      </c>
      <c r="B2244" s="37" t="s">
        <v>58</v>
      </c>
      <c r="C2244" s="37" t="s">
        <v>195</v>
      </c>
      <c r="D2244" s="37" t="s">
        <v>53</v>
      </c>
      <c r="E2244" s="37">
        <v>741.85</v>
      </c>
      <c r="F2244" s="37">
        <v>4</v>
      </c>
      <c r="G2244" s="37">
        <v>2776</v>
      </c>
      <c r="H2244" s="60">
        <f t="shared" si="177"/>
        <v>741.85</v>
      </c>
      <c r="I2244" s="60">
        <f t="shared" si="178"/>
        <v>4</v>
      </c>
      <c r="J2244" s="60">
        <f t="shared" si="179"/>
        <v>2776</v>
      </c>
      <c r="K2244" s="1" t="str">
        <f t="shared" si="180"/>
        <v>IND</v>
      </c>
      <c r="L2244" s="2" t="str">
        <f t="shared" si="176"/>
        <v>02GNSV024F</v>
      </c>
      <c r="M2244" s="40" t="str">
        <f>INDEX(CODE!A:B,MATCH(L2244,CODE!A:A,0),2)</f>
        <v>Separate - Small GS</v>
      </c>
    </row>
    <row r="2245" spans="1:13">
      <c r="A2245" s="38">
        <v>201804</v>
      </c>
      <c r="B2245" s="37" t="s">
        <v>58</v>
      </c>
      <c r="C2245" s="37" t="s">
        <v>195</v>
      </c>
      <c r="D2245" s="37" t="s">
        <v>39</v>
      </c>
      <c r="E2245" s="37">
        <v>11571.07</v>
      </c>
      <c r="F2245" s="37">
        <v>9</v>
      </c>
      <c r="G2245" s="37">
        <v>65520</v>
      </c>
      <c r="H2245" s="60">
        <f t="shared" si="177"/>
        <v>11571.07</v>
      </c>
      <c r="I2245" s="60">
        <f t="shared" si="178"/>
        <v>9</v>
      </c>
      <c r="J2245" s="60">
        <f t="shared" si="179"/>
        <v>65520</v>
      </c>
      <c r="K2245" s="1" t="str">
        <f t="shared" si="180"/>
        <v>IND</v>
      </c>
      <c r="L2245" s="2" t="str">
        <f t="shared" si="176"/>
        <v>02LGSB0036</v>
      </c>
      <c r="M2245" s="40" t="str">
        <f>INDEX(CODE!A:B,MATCH(L2245,CODE!A:A,0),2)</f>
        <v>Separate - Large GS</v>
      </c>
    </row>
    <row r="2246" spans="1:13">
      <c r="A2246" s="38">
        <v>201804</v>
      </c>
      <c r="B2246" s="37" t="s">
        <v>58</v>
      </c>
      <c r="C2246" s="37" t="s">
        <v>195</v>
      </c>
      <c r="D2246" s="37" t="s">
        <v>54</v>
      </c>
      <c r="E2246" s="37">
        <v>543816.21</v>
      </c>
      <c r="F2246" s="37">
        <v>96</v>
      </c>
      <c r="G2246" s="37">
        <v>6111540</v>
      </c>
      <c r="H2246" s="60">
        <f t="shared" si="177"/>
        <v>543816.21</v>
      </c>
      <c r="I2246" s="60">
        <f t="shared" si="178"/>
        <v>96</v>
      </c>
      <c r="J2246" s="60">
        <f t="shared" si="179"/>
        <v>6111540</v>
      </c>
      <c r="K2246" s="1" t="str">
        <f t="shared" si="180"/>
        <v>IND</v>
      </c>
      <c r="L2246" s="2" t="str">
        <f t="shared" si="176"/>
        <v>02LGSV0036</v>
      </c>
      <c r="M2246" s="40" t="str">
        <f>INDEX(CODE!A:B,MATCH(L2246,CODE!A:A,0),2)</f>
        <v>Separate - Large GS</v>
      </c>
    </row>
    <row r="2247" spans="1:13">
      <c r="A2247" s="38">
        <v>201804</v>
      </c>
      <c r="B2247" s="37" t="s">
        <v>58</v>
      </c>
      <c r="C2247" s="37" t="s">
        <v>195</v>
      </c>
      <c r="D2247" s="37" t="s">
        <v>55</v>
      </c>
      <c r="E2247" s="37">
        <v>3364000.26</v>
      </c>
      <c r="F2247" s="37">
        <v>32</v>
      </c>
      <c r="G2247" s="37">
        <v>50604300</v>
      </c>
      <c r="H2247" s="60">
        <f t="shared" si="177"/>
        <v>3364000.26</v>
      </c>
      <c r="I2247" s="60">
        <f t="shared" si="178"/>
        <v>32</v>
      </c>
      <c r="J2247" s="60">
        <f t="shared" si="179"/>
        <v>50604300</v>
      </c>
      <c r="K2247" s="1" t="str">
        <f t="shared" si="180"/>
        <v>IND</v>
      </c>
      <c r="L2247" s="2" t="str">
        <f t="shared" si="176"/>
        <v>02LGSV048T</v>
      </c>
      <c r="M2247" s="40" t="str">
        <f>INDEX(CODE!A:B,MATCH(L2247,CODE!A:A,0),2)</f>
        <v>NOT USED</v>
      </c>
    </row>
    <row r="2248" spans="1:13">
      <c r="A2248" s="38">
        <v>201804</v>
      </c>
      <c r="B2248" s="37" t="s">
        <v>58</v>
      </c>
      <c r="C2248" s="37" t="s">
        <v>195</v>
      </c>
      <c r="D2248" s="37" t="s">
        <v>56</v>
      </c>
      <c r="E2248" s="37">
        <v>993.24</v>
      </c>
      <c r="F2248" s="37">
        <v>37</v>
      </c>
      <c r="G2248" s="37">
        <v>7351</v>
      </c>
      <c r="H2248" s="60">
        <f t="shared" si="177"/>
        <v>993.24</v>
      </c>
      <c r="I2248" s="60">
        <f t="shared" si="178"/>
        <v>37</v>
      </c>
      <c r="J2248" s="60">
        <f t="shared" si="179"/>
        <v>7351</v>
      </c>
      <c r="K2248" s="1" t="str">
        <f t="shared" si="180"/>
        <v>IND</v>
      </c>
      <c r="L2248" s="2" t="str">
        <f t="shared" si="176"/>
        <v>02OALT015N</v>
      </c>
      <c r="M2248" s="40" t="str">
        <f>INDEX(CODE!A:B,MATCH(L2248,CODE!A:A,0),2)</f>
        <v>NOT USED</v>
      </c>
    </row>
    <row r="2249" spans="1:13">
      <c r="A2249" s="38">
        <v>201804</v>
      </c>
      <c r="B2249" s="37" t="s">
        <v>58</v>
      </c>
      <c r="C2249" s="37" t="s">
        <v>195</v>
      </c>
      <c r="D2249" s="37" t="s">
        <v>43</v>
      </c>
      <c r="E2249" s="37">
        <v>350.28</v>
      </c>
      <c r="F2249" s="37">
        <v>14</v>
      </c>
      <c r="G2249" s="37">
        <v>2228</v>
      </c>
      <c r="H2249" s="60">
        <f t="shared" si="177"/>
        <v>350.28</v>
      </c>
      <c r="I2249" s="60">
        <f t="shared" si="178"/>
        <v>14</v>
      </c>
      <c r="J2249" s="60">
        <f t="shared" si="179"/>
        <v>2228</v>
      </c>
      <c r="K2249" s="1" t="str">
        <f t="shared" si="180"/>
        <v>IND</v>
      </c>
      <c r="L2249" s="2" t="str">
        <f t="shared" si="176"/>
        <v>02OALTB15N</v>
      </c>
      <c r="M2249" s="40" t="str">
        <f>INDEX(CODE!A:B,MATCH(L2249,CODE!A:A,0),2)</f>
        <v>NOT USED</v>
      </c>
    </row>
    <row r="2250" spans="1:13">
      <c r="A2250" s="38">
        <v>201804</v>
      </c>
      <c r="B2250" s="37" t="s">
        <v>58</v>
      </c>
      <c r="C2250" s="37" t="s">
        <v>195</v>
      </c>
      <c r="D2250" s="37" t="s">
        <v>59</v>
      </c>
      <c r="E2250" s="37">
        <v>20168.849999999999</v>
      </c>
      <c r="F2250" s="37">
        <v>1</v>
      </c>
      <c r="G2250" s="37">
        <v>56000</v>
      </c>
      <c r="H2250" s="60">
        <f t="shared" si="177"/>
        <v>20168.849999999999</v>
      </c>
      <c r="I2250" s="60">
        <f t="shared" si="178"/>
        <v>1</v>
      </c>
      <c r="J2250" s="60">
        <f t="shared" si="179"/>
        <v>56000</v>
      </c>
      <c r="K2250" s="1" t="str">
        <f t="shared" si="180"/>
        <v>IND</v>
      </c>
      <c r="L2250" s="2" t="str">
        <f t="shared" si="176"/>
        <v>02PRSV47TM</v>
      </c>
      <c r="M2250" s="40" t="str">
        <f>INDEX(CODE!A:B,MATCH(L2250,CODE!A:A,0),2)</f>
        <v>NOT USED</v>
      </c>
    </row>
    <row r="2251" spans="1:13">
      <c r="A2251" s="38">
        <v>201804</v>
      </c>
      <c r="B2251" s="37" t="s">
        <v>58</v>
      </c>
      <c r="C2251" s="37" t="s">
        <v>195</v>
      </c>
      <c r="D2251" s="37" t="s">
        <v>94</v>
      </c>
      <c r="E2251" s="37">
        <v>127872.07</v>
      </c>
      <c r="F2251" s="37">
        <v>0</v>
      </c>
      <c r="G2251" s="37">
        <v>0</v>
      </c>
      <c r="H2251" s="60">
        <f t="shared" si="177"/>
        <v>127872.07</v>
      </c>
      <c r="I2251" s="60">
        <f t="shared" si="178"/>
        <v>0</v>
      </c>
      <c r="J2251" s="60">
        <f t="shared" si="179"/>
        <v>0</v>
      </c>
      <c r="K2251" s="1" t="str">
        <f t="shared" si="180"/>
        <v>IND</v>
      </c>
      <c r="L2251" s="2" t="str">
        <f t="shared" si="176"/>
        <v>301370-DSM</v>
      </c>
      <c r="M2251" s="40" t="str">
        <f>INDEX(CODE!A:B,MATCH(L2251,CODE!A:A,0),2)</f>
        <v>NOT USED</v>
      </c>
    </row>
    <row r="2252" spans="1:13">
      <c r="A2252" s="38">
        <v>201804</v>
      </c>
      <c r="B2252" s="37" t="s">
        <v>58</v>
      </c>
      <c r="C2252" s="37" t="s">
        <v>195</v>
      </c>
      <c r="D2252" s="37" t="s">
        <v>76</v>
      </c>
      <c r="E2252" s="37">
        <v>0.41</v>
      </c>
      <c r="F2252" s="37">
        <v>2</v>
      </c>
      <c r="G2252" s="37">
        <v>0</v>
      </c>
      <c r="H2252" s="60">
        <f t="shared" si="177"/>
        <v>0.41</v>
      </c>
      <c r="I2252" s="60">
        <f t="shared" si="178"/>
        <v>2</v>
      </c>
      <c r="J2252" s="60">
        <f t="shared" si="179"/>
        <v>0</v>
      </c>
      <c r="K2252" s="1" t="str">
        <f t="shared" si="180"/>
        <v>IND</v>
      </c>
      <c r="L2252" s="2" t="str">
        <f t="shared" si="176"/>
        <v>301380-BLU</v>
      </c>
      <c r="M2252" s="40" t="str">
        <f>INDEX(CODE!A:B,MATCH(L2252,CODE!A:A,0),2)</f>
        <v>NOT USED</v>
      </c>
    </row>
    <row r="2253" spans="1:13">
      <c r="A2253" s="38">
        <v>201804</v>
      </c>
      <c r="B2253" s="37" t="s">
        <v>58</v>
      </c>
      <c r="C2253" s="37" t="s">
        <v>195</v>
      </c>
      <c r="D2253" s="37" t="s">
        <v>103</v>
      </c>
      <c r="E2253" s="37">
        <v>0</v>
      </c>
      <c r="F2253" s="37">
        <v>0</v>
      </c>
      <c r="G2253" s="37">
        <v>0</v>
      </c>
      <c r="H2253" s="60">
        <f t="shared" si="177"/>
        <v>0</v>
      </c>
      <c r="I2253" s="60">
        <f t="shared" si="178"/>
        <v>0</v>
      </c>
      <c r="J2253" s="60">
        <f t="shared" si="179"/>
        <v>0</v>
      </c>
      <c r="K2253" s="1" t="str">
        <f t="shared" si="180"/>
        <v>IND</v>
      </c>
      <c r="L2253" s="2" t="str">
        <f t="shared" si="176"/>
        <v>ALT REVENU</v>
      </c>
      <c r="M2253" s="40" t="str">
        <f>INDEX(CODE!A:B,MATCH(L2253,CODE!A:A,0),2)</f>
        <v>NOT USED</v>
      </c>
    </row>
    <row r="2254" spans="1:13">
      <c r="A2254" s="38">
        <v>201804</v>
      </c>
      <c r="B2254" s="37" t="s">
        <v>58</v>
      </c>
      <c r="C2254" s="37" t="s">
        <v>195</v>
      </c>
      <c r="D2254" s="37" t="s">
        <v>90</v>
      </c>
      <c r="F2254" s="37">
        <v>0</v>
      </c>
      <c r="H2254" s="60">
        <f t="shared" si="177"/>
        <v>0</v>
      </c>
      <c r="I2254" s="60">
        <f t="shared" si="178"/>
        <v>0</v>
      </c>
      <c r="J2254" s="60">
        <f t="shared" si="179"/>
        <v>0</v>
      </c>
      <c r="K2254" s="1" t="str">
        <f t="shared" si="180"/>
        <v>IND</v>
      </c>
      <c r="L2254" s="2" t="str">
        <f t="shared" si="176"/>
        <v>CUSTOMER C</v>
      </c>
      <c r="M2254" s="40" t="str">
        <f>INDEX(CODE!A:B,MATCH(L2254,CODE!A:A,0),2)</f>
        <v>NOT USED</v>
      </c>
    </row>
    <row r="2255" spans="1:13">
      <c r="A2255" s="38">
        <v>201804</v>
      </c>
      <c r="B2255" s="37" t="s">
        <v>58</v>
      </c>
      <c r="C2255" s="37" t="s">
        <v>195</v>
      </c>
      <c r="D2255" s="37" t="s">
        <v>91</v>
      </c>
      <c r="E2255" s="37">
        <v>-275017.55</v>
      </c>
      <c r="F2255" s="37">
        <v>0</v>
      </c>
      <c r="G2255" s="37">
        <v>0</v>
      </c>
      <c r="H2255" s="60">
        <f t="shared" si="177"/>
        <v>-275017.55</v>
      </c>
      <c r="I2255" s="60">
        <f t="shared" si="178"/>
        <v>0</v>
      </c>
      <c r="J2255" s="60">
        <f t="shared" si="179"/>
        <v>0</v>
      </c>
      <c r="K2255" s="1" t="str">
        <f t="shared" si="180"/>
        <v>IND</v>
      </c>
      <c r="L2255" s="2" t="str">
        <f t="shared" si="176"/>
        <v>INCOME TAX</v>
      </c>
      <c r="M2255" s="40" t="str">
        <f>INDEX(CODE!A:B,MATCH(L2255,CODE!A:A,0),2)</f>
        <v>NOT USED</v>
      </c>
    </row>
    <row r="2256" spans="1:13">
      <c r="A2256" s="38">
        <v>201804</v>
      </c>
      <c r="B2256" s="37" t="s">
        <v>58</v>
      </c>
      <c r="C2256" s="37" t="s">
        <v>195</v>
      </c>
      <c r="D2256" s="37" t="s">
        <v>92</v>
      </c>
      <c r="E2256" s="37">
        <v>-354092.78</v>
      </c>
      <c r="F2256" s="37">
        <v>0</v>
      </c>
      <c r="G2256" s="37">
        <v>0</v>
      </c>
      <c r="H2256" s="60">
        <f t="shared" si="177"/>
        <v>-354092.78</v>
      </c>
      <c r="I2256" s="60">
        <f t="shared" si="178"/>
        <v>0</v>
      </c>
      <c r="J2256" s="60">
        <f t="shared" si="179"/>
        <v>0</v>
      </c>
      <c r="K2256" s="1" t="str">
        <f t="shared" si="180"/>
        <v>IND</v>
      </c>
      <c r="L2256" s="2" t="str">
        <f t="shared" si="176"/>
        <v>REVENUE_AC</v>
      </c>
      <c r="M2256" s="40" t="str">
        <f>INDEX(CODE!A:B,MATCH(L2256,CODE!A:A,0),2)</f>
        <v>NOT USED</v>
      </c>
    </row>
    <row r="2257" spans="1:13">
      <c r="A2257" s="38">
        <v>201804</v>
      </c>
      <c r="B2257" s="37" t="s">
        <v>58</v>
      </c>
      <c r="C2257" s="37" t="s">
        <v>195</v>
      </c>
      <c r="D2257" s="37" t="s">
        <v>104</v>
      </c>
      <c r="E2257" s="37">
        <v>2098.92</v>
      </c>
      <c r="F2257" s="37">
        <v>0</v>
      </c>
      <c r="G2257" s="37">
        <v>0</v>
      </c>
      <c r="H2257" s="60">
        <f t="shared" si="177"/>
        <v>2098.92</v>
      </c>
      <c r="I2257" s="60">
        <f t="shared" si="178"/>
        <v>0</v>
      </c>
      <c r="J2257" s="60">
        <f t="shared" si="179"/>
        <v>0</v>
      </c>
      <c r="K2257" s="1" t="str">
        <f t="shared" si="180"/>
        <v>IND</v>
      </c>
      <c r="L2257" s="2" t="str">
        <f t="shared" si="176"/>
        <v>REVENUE AD</v>
      </c>
      <c r="M2257" s="40" t="str">
        <f>INDEX(CODE!A:B,MATCH(L2257,CODE!A:A,0),2)</f>
        <v>NOT USED</v>
      </c>
    </row>
    <row r="2258" spans="1:13">
      <c r="A2258" s="38">
        <v>201804</v>
      </c>
      <c r="B2258" s="37" t="s">
        <v>58</v>
      </c>
      <c r="C2258" s="37" t="s">
        <v>196</v>
      </c>
      <c r="D2258" s="37" t="s">
        <v>197</v>
      </c>
      <c r="E2258" s="37">
        <v>82000</v>
      </c>
      <c r="F2258" s="37">
        <v>0</v>
      </c>
      <c r="G2258" s="37">
        <v>-332000</v>
      </c>
      <c r="H2258" s="60">
        <f t="shared" si="177"/>
        <v>0</v>
      </c>
      <c r="I2258" s="60">
        <f t="shared" si="178"/>
        <v>0</v>
      </c>
      <c r="J2258" s="60">
        <f t="shared" si="179"/>
        <v>0</v>
      </c>
      <c r="K2258" s="1" t="str">
        <f t="shared" si="180"/>
        <v>IND</v>
      </c>
      <c r="L2258" s="2" t="str">
        <f t="shared" si="176"/>
        <v>UNBILLED R</v>
      </c>
      <c r="M2258" s="40" t="str">
        <f>INDEX(CODE!A:B,MATCH(L2258,CODE!A:A,0),2)</f>
        <v>NOT USED</v>
      </c>
    </row>
    <row r="2259" spans="1:13">
      <c r="A2259" s="38">
        <v>201804</v>
      </c>
      <c r="B2259" s="37" t="s">
        <v>60</v>
      </c>
      <c r="C2259" s="37" t="s">
        <v>186</v>
      </c>
      <c r="D2259" s="37" t="s">
        <v>61</v>
      </c>
      <c r="E2259" s="37">
        <v>-20399.41</v>
      </c>
      <c r="F2259" s="37">
        <v>2988</v>
      </c>
      <c r="G2259" s="37">
        <v>2502980</v>
      </c>
      <c r="H2259" s="60">
        <f t="shared" si="177"/>
        <v>0</v>
      </c>
      <c r="I2259" s="60">
        <f t="shared" si="178"/>
        <v>0</v>
      </c>
      <c r="J2259" s="60">
        <f t="shared" si="179"/>
        <v>0</v>
      </c>
      <c r="K2259" s="1" t="str">
        <f t="shared" si="180"/>
        <v>IRG</v>
      </c>
      <c r="L2259" s="2" t="str">
        <f t="shared" si="176"/>
        <v>02APSV0040</v>
      </c>
      <c r="M2259" s="40" t="str">
        <f>INDEX(CODE!A:B,MATCH(L2259,CODE!A:A,0),2)</f>
        <v>Separate - APS</v>
      </c>
    </row>
    <row r="2260" spans="1:13">
      <c r="A2260" s="38">
        <v>201804</v>
      </c>
      <c r="B2260" s="37" t="s">
        <v>60</v>
      </c>
      <c r="C2260" s="37" t="s">
        <v>186</v>
      </c>
      <c r="D2260" s="37" t="s">
        <v>198</v>
      </c>
      <c r="E2260" s="37">
        <v>0</v>
      </c>
      <c r="G2260" s="37">
        <v>0</v>
      </c>
      <c r="H2260" s="60">
        <f t="shared" si="177"/>
        <v>0</v>
      </c>
      <c r="I2260" s="60">
        <f t="shared" si="178"/>
        <v>0</v>
      </c>
      <c r="J2260" s="60">
        <f t="shared" si="179"/>
        <v>0</v>
      </c>
      <c r="K2260" s="1" t="str">
        <f t="shared" si="180"/>
        <v>IRG</v>
      </c>
      <c r="L2260" s="2" t="str">
        <f t="shared" si="176"/>
        <v>02BPADEBIT</v>
      </c>
      <c r="M2260" s="40" t="str">
        <f>INDEX(CODE!A:B,MATCH(L2260,CODE!A:A,0),2)</f>
        <v>NOT USED</v>
      </c>
    </row>
    <row r="2261" spans="1:13">
      <c r="A2261" s="38">
        <v>201804</v>
      </c>
      <c r="B2261" s="37" t="s">
        <v>60</v>
      </c>
      <c r="C2261" s="37" t="s">
        <v>186</v>
      </c>
      <c r="D2261" s="37" t="s">
        <v>199</v>
      </c>
      <c r="E2261" s="37">
        <v>-67.290000000000006</v>
      </c>
      <c r="F2261" s="37">
        <v>9</v>
      </c>
      <c r="G2261" s="37">
        <v>8256</v>
      </c>
      <c r="H2261" s="60">
        <f t="shared" si="177"/>
        <v>0</v>
      </c>
      <c r="I2261" s="60">
        <f t="shared" si="178"/>
        <v>0</v>
      </c>
      <c r="J2261" s="60">
        <f t="shared" si="179"/>
        <v>0</v>
      </c>
      <c r="K2261" s="1" t="str">
        <f t="shared" si="180"/>
        <v>IRG</v>
      </c>
      <c r="L2261" s="2" t="str">
        <f t="shared" si="176"/>
        <v>02NMT40135</v>
      </c>
      <c r="M2261" s="40" t="str">
        <f>INDEX(CODE!A:B,MATCH(L2261,CODE!A:A,0),2)</f>
        <v>Separate - APS</v>
      </c>
    </row>
    <row r="2262" spans="1:13">
      <c r="A2262" s="38">
        <v>201804</v>
      </c>
      <c r="B2262" s="37" t="s">
        <v>60</v>
      </c>
      <c r="C2262" s="37" t="s">
        <v>186</v>
      </c>
      <c r="D2262" s="37" t="s">
        <v>200</v>
      </c>
      <c r="F2262" s="37">
        <v>0</v>
      </c>
      <c r="H2262" s="60">
        <f t="shared" si="177"/>
        <v>0</v>
      </c>
      <c r="I2262" s="60">
        <f t="shared" si="178"/>
        <v>0</v>
      </c>
      <c r="J2262" s="60">
        <f t="shared" si="179"/>
        <v>0</v>
      </c>
      <c r="K2262" s="1" t="str">
        <f t="shared" si="180"/>
        <v>IRG</v>
      </c>
      <c r="L2262" s="2" t="str">
        <f t="shared" si="176"/>
        <v>CUSTOMER C</v>
      </c>
      <c r="M2262" s="40" t="str">
        <f>INDEX(CODE!A:B,MATCH(L2262,CODE!A:A,0),2)</f>
        <v>NOT USED</v>
      </c>
    </row>
    <row r="2263" spans="1:13">
      <c r="A2263" s="38">
        <v>201804</v>
      </c>
      <c r="B2263" s="37" t="s">
        <v>60</v>
      </c>
      <c r="C2263" s="37" t="s">
        <v>186</v>
      </c>
      <c r="D2263" s="37" t="s">
        <v>201</v>
      </c>
      <c r="E2263" s="37">
        <v>1351.74</v>
      </c>
      <c r="F2263" s="37">
        <v>0</v>
      </c>
      <c r="G2263" s="37">
        <v>0</v>
      </c>
      <c r="H2263" s="60">
        <f t="shared" si="177"/>
        <v>0</v>
      </c>
      <c r="I2263" s="60">
        <f t="shared" si="178"/>
        <v>0</v>
      </c>
      <c r="J2263" s="60">
        <f t="shared" si="179"/>
        <v>0</v>
      </c>
      <c r="K2263" s="1" t="str">
        <f t="shared" si="180"/>
        <v>IRG</v>
      </c>
      <c r="L2263" s="2" t="str">
        <f t="shared" si="176"/>
        <v>IRRIGATION</v>
      </c>
      <c r="M2263" s="40" t="str">
        <f>INDEX(CODE!A:B,MATCH(L2263,CODE!A:A,0),2)</f>
        <v>NOT USED</v>
      </c>
    </row>
    <row r="2264" spans="1:13">
      <c r="A2264" s="38">
        <v>201804</v>
      </c>
      <c r="B2264" s="37" t="s">
        <v>60</v>
      </c>
      <c r="C2264" s="37" t="s">
        <v>195</v>
      </c>
      <c r="D2264" s="37" t="s">
        <v>61</v>
      </c>
      <c r="E2264" s="37">
        <v>195377.03</v>
      </c>
      <c r="F2264" s="37">
        <v>2988</v>
      </c>
      <c r="G2264" s="37">
        <v>2502983</v>
      </c>
      <c r="H2264" s="60">
        <f t="shared" si="177"/>
        <v>195377.03</v>
      </c>
      <c r="I2264" s="60">
        <f t="shared" si="178"/>
        <v>2988</v>
      </c>
      <c r="J2264" s="60">
        <f t="shared" si="179"/>
        <v>2502983</v>
      </c>
      <c r="K2264" s="1" t="str">
        <f t="shared" si="180"/>
        <v>IRG</v>
      </c>
      <c r="L2264" s="2" t="str">
        <f t="shared" si="176"/>
        <v>02APSV0040</v>
      </c>
      <c r="M2264" s="40" t="str">
        <f>INDEX(CODE!A:B,MATCH(L2264,CODE!A:A,0),2)</f>
        <v>Separate - APS</v>
      </c>
    </row>
    <row r="2265" spans="1:13">
      <c r="A2265" s="38">
        <v>201804</v>
      </c>
      <c r="B2265" s="37" t="s">
        <v>60</v>
      </c>
      <c r="C2265" s="37" t="s">
        <v>195</v>
      </c>
      <c r="D2265" s="37" t="s">
        <v>62</v>
      </c>
      <c r="E2265" s="37">
        <v>119222.39</v>
      </c>
      <c r="F2265" s="37">
        <v>2169</v>
      </c>
      <c r="G2265" s="37">
        <v>1512067</v>
      </c>
      <c r="H2265" s="60">
        <f t="shared" si="177"/>
        <v>119222.39</v>
      </c>
      <c r="I2265" s="60">
        <f t="shared" si="178"/>
        <v>2169</v>
      </c>
      <c r="J2265" s="60">
        <f t="shared" si="179"/>
        <v>1512067</v>
      </c>
      <c r="K2265" s="1" t="str">
        <f t="shared" si="180"/>
        <v>IRG</v>
      </c>
      <c r="L2265" s="2" t="str">
        <f t="shared" si="176"/>
        <v>02APSV040X</v>
      </c>
      <c r="M2265" s="40" t="str">
        <f>INDEX(CODE!A:B,MATCH(L2265,CODE!A:A,0),2)</f>
        <v>Separate - APS</v>
      </c>
    </row>
    <row r="2266" spans="1:13">
      <c r="A2266" s="38">
        <v>201804</v>
      </c>
      <c r="B2266" s="37" t="s">
        <v>60</v>
      </c>
      <c r="C2266" s="37" t="s">
        <v>195</v>
      </c>
      <c r="D2266" s="37" t="s">
        <v>79</v>
      </c>
      <c r="E2266" s="37">
        <v>237.98</v>
      </c>
      <c r="G2266" s="37">
        <v>0</v>
      </c>
      <c r="H2266" s="60">
        <f t="shared" si="177"/>
        <v>237.98</v>
      </c>
      <c r="I2266" s="60">
        <f t="shared" si="178"/>
        <v>0</v>
      </c>
      <c r="J2266" s="60">
        <f t="shared" si="179"/>
        <v>0</v>
      </c>
      <c r="K2266" s="1" t="str">
        <f t="shared" si="180"/>
        <v>IRG</v>
      </c>
      <c r="L2266" s="2" t="str">
        <f t="shared" si="176"/>
        <v>02LNX00102</v>
      </c>
      <c r="M2266" s="40" t="str">
        <f>INDEX(CODE!A:B,MATCH(L2266,CODE!A:A,0),2)</f>
        <v>NOT USED</v>
      </c>
    </row>
    <row r="2267" spans="1:13">
      <c r="A2267" s="38">
        <v>201804</v>
      </c>
      <c r="B2267" s="37" t="s">
        <v>60</v>
      </c>
      <c r="C2267" s="37" t="s">
        <v>195</v>
      </c>
      <c r="D2267" s="37" t="s">
        <v>81</v>
      </c>
      <c r="E2267" s="37">
        <v>7.29</v>
      </c>
      <c r="G2267" s="37">
        <v>0</v>
      </c>
      <c r="H2267" s="60">
        <f t="shared" si="177"/>
        <v>7.29</v>
      </c>
      <c r="I2267" s="60">
        <f t="shared" si="178"/>
        <v>0</v>
      </c>
      <c r="J2267" s="60">
        <f t="shared" si="179"/>
        <v>0</v>
      </c>
      <c r="K2267" s="1" t="str">
        <f t="shared" si="180"/>
        <v>IRG</v>
      </c>
      <c r="L2267" s="2" t="str">
        <f t="shared" si="176"/>
        <v>02LNX00105</v>
      </c>
      <c r="M2267" s="40" t="str">
        <f>INDEX(CODE!A:B,MATCH(L2267,CODE!A:A,0),2)</f>
        <v>NOT USED</v>
      </c>
    </row>
    <row r="2268" spans="1:13">
      <c r="A2268" s="38">
        <v>201804</v>
      </c>
      <c r="B2268" s="37" t="s">
        <v>60</v>
      </c>
      <c r="C2268" s="37" t="s">
        <v>195</v>
      </c>
      <c r="D2268" s="37" t="s">
        <v>82</v>
      </c>
      <c r="E2268" s="37">
        <v>289.18</v>
      </c>
      <c r="G2268" s="37">
        <v>0</v>
      </c>
      <c r="H2268" s="60">
        <f t="shared" si="177"/>
        <v>289.18</v>
      </c>
      <c r="I2268" s="60">
        <f t="shared" si="178"/>
        <v>0</v>
      </c>
      <c r="J2268" s="60">
        <f t="shared" si="179"/>
        <v>0</v>
      </c>
      <c r="K2268" s="1" t="str">
        <f t="shared" si="180"/>
        <v>IRG</v>
      </c>
      <c r="L2268" s="2" t="str">
        <f t="shared" si="176"/>
        <v>02LNX00109</v>
      </c>
      <c r="M2268" s="40" t="str">
        <f>INDEX(CODE!A:B,MATCH(L2268,CODE!A:A,0),2)</f>
        <v>NOT USED</v>
      </c>
    </row>
    <row r="2269" spans="1:13">
      <c r="A2269" s="38">
        <v>201804</v>
      </c>
      <c r="B2269" s="37" t="s">
        <v>60</v>
      </c>
      <c r="C2269" s="37" t="s">
        <v>195</v>
      </c>
      <c r="D2269" s="37" t="s">
        <v>45</v>
      </c>
      <c r="E2269" s="37">
        <v>655.20000000000005</v>
      </c>
      <c r="F2269" s="37">
        <v>9</v>
      </c>
      <c r="G2269" s="37">
        <v>8256</v>
      </c>
      <c r="H2269" s="60">
        <f t="shared" si="177"/>
        <v>655.20000000000005</v>
      </c>
      <c r="I2269" s="60">
        <f t="shared" si="178"/>
        <v>9</v>
      </c>
      <c r="J2269" s="60">
        <f t="shared" si="179"/>
        <v>8256</v>
      </c>
      <c r="K2269" s="1" t="str">
        <f t="shared" si="180"/>
        <v>IRG</v>
      </c>
      <c r="L2269" s="2" t="str">
        <f t="shared" si="176"/>
        <v>02NMT40135</v>
      </c>
      <c r="M2269" s="40" t="str">
        <f>INDEX(CODE!A:B,MATCH(L2269,CODE!A:A,0),2)</f>
        <v>Separate - APS</v>
      </c>
    </row>
    <row r="2270" spans="1:13">
      <c r="A2270" s="38">
        <v>201804</v>
      </c>
      <c r="B2270" s="37" t="s">
        <v>60</v>
      </c>
      <c r="C2270" s="37" t="s">
        <v>195</v>
      </c>
      <c r="D2270" s="37" t="s">
        <v>73</v>
      </c>
      <c r="F2270" s="37">
        <v>2</v>
      </c>
      <c r="H2270" s="60">
        <f t="shared" si="177"/>
        <v>0</v>
      </c>
      <c r="I2270" s="60">
        <f t="shared" si="178"/>
        <v>2</v>
      </c>
      <c r="J2270" s="60">
        <f t="shared" si="179"/>
        <v>0</v>
      </c>
      <c r="K2270" s="1" t="str">
        <f t="shared" si="180"/>
        <v>IRG</v>
      </c>
      <c r="L2270" s="2" t="str">
        <f t="shared" si="176"/>
        <v>02NMX40135</v>
      </c>
      <c r="M2270" s="40" t="str">
        <f>INDEX(CODE!A:B,MATCH(L2270,CODE!A:A,0),2)</f>
        <v>Separate - APS</v>
      </c>
    </row>
    <row r="2271" spans="1:13">
      <c r="A2271" s="38">
        <v>201804</v>
      </c>
      <c r="B2271" s="37" t="s">
        <v>60</v>
      </c>
      <c r="C2271" s="37" t="s">
        <v>195</v>
      </c>
      <c r="D2271" s="37" t="s">
        <v>95</v>
      </c>
      <c r="E2271" s="37">
        <v>199000</v>
      </c>
      <c r="F2271" s="37">
        <v>0</v>
      </c>
      <c r="G2271" s="37">
        <v>0</v>
      </c>
      <c r="H2271" s="60">
        <f t="shared" si="177"/>
        <v>199000</v>
      </c>
      <c r="I2271" s="60">
        <f t="shared" si="178"/>
        <v>0</v>
      </c>
      <c r="J2271" s="60">
        <f t="shared" si="179"/>
        <v>0</v>
      </c>
      <c r="K2271" s="1" t="str">
        <f t="shared" si="180"/>
        <v>IRG</v>
      </c>
      <c r="L2271" s="2" t="str">
        <f t="shared" si="176"/>
        <v>301461-IRR</v>
      </c>
      <c r="M2271" s="40" t="str">
        <f>INDEX(CODE!A:B,MATCH(L2271,CODE!A:A,0),2)</f>
        <v>NOT USED</v>
      </c>
    </row>
    <row r="2272" spans="1:13">
      <c r="A2272" s="38">
        <v>201804</v>
      </c>
      <c r="B2272" s="37" t="s">
        <v>60</v>
      </c>
      <c r="C2272" s="37" t="s">
        <v>195</v>
      </c>
      <c r="D2272" s="37" t="s">
        <v>96</v>
      </c>
      <c r="E2272" s="37">
        <v>-13.63</v>
      </c>
      <c r="F2272" s="37">
        <v>0</v>
      </c>
      <c r="G2272" s="37">
        <v>0</v>
      </c>
      <c r="H2272" s="60">
        <f t="shared" si="177"/>
        <v>-13.63</v>
      </c>
      <c r="I2272" s="60">
        <f t="shared" si="178"/>
        <v>0</v>
      </c>
      <c r="J2272" s="60">
        <f t="shared" si="179"/>
        <v>0</v>
      </c>
      <c r="K2272" s="1" t="str">
        <f t="shared" si="180"/>
        <v>IRG</v>
      </c>
      <c r="L2272" s="2" t="str">
        <f t="shared" si="176"/>
        <v>301470-DSM</v>
      </c>
      <c r="M2272" s="40" t="str">
        <f>INDEX(CODE!A:B,MATCH(L2272,CODE!A:A,0),2)</f>
        <v>NOT USED</v>
      </c>
    </row>
    <row r="2273" spans="1:13">
      <c r="A2273" s="38">
        <v>201804</v>
      </c>
      <c r="B2273" s="37" t="s">
        <v>60</v>
      </c>
      <c r="C2273" s="37" t="s">
        <v>195</v>
      </c>
      <c r="D2273" s="37" t="s">
        <v>46</v>
      </c>
      <c r="E2273" s="37">
        <v>3.09</v>
      </c>
      <c r="F2273" s="37">
        <v>0</v>
      </c>
      <c r="G2273" s="37">
        <v>0</v>
      </c>
      <c r="H2273" s="60">
        <f t="shared" si="177"/>
        <v>3.09</v>
      </c>
      <c r="I2273" s="60">
        <f t="shared" si="178"/>
        <v>0</v>
      </c>
      <c r="J2273" s="60">
        <f t="shared" si="179"/>
        <v>0</v>
      </c>
      <c r="K2273" s="1" t="str">
        <f t="shared" si="180"/>
        <v>IRG</v>
      </c>
      <c r="L2273" s="2" t="str">
        <f t="shared" si="176"/>
        <v>301480-BLU</v>
      </c>
      <c r="M2273" s="40" t="str">
        <f>INDEX(CODE!A:B,MATCH(L2273,CODE!A:A,0),2)</f>
        <v>NOT USED</v>
      </c>
    </row>
    <row r="2274" spans="1:13">
      <c r="A2274" s="38">
        <v>201804</v>
      </c>
      <c r="B2274" s="37" t="s">
        <v>60</v>
      </c>
      <c r="C2274" s="37" t="s">
        <v>195</v>
      </c>
      <c r="D2274" s="37" t="s">
        <v>103</v>
      </c>
      <c r="E2274" s="37">
        <v>0</v>
      </c>
      <c r="F2274" s="37">
        <v>0</v>
      </c>
      <c r="G2274" s="37">
        <v>0</v>
      </c>
      <c r="H2274" s="60">
        <f t="shared" si="177"/>
        <v>0</v>
      </c>
      <c r="I2274" s="60">
        <f t="shared" si="178"/>
        <v>0</v>
      </c>
      <c r="J2274" s="60">
        <f t="shared" si="179"/>
        <v>0</v>
      </c>
      <c r="K2274" s="1" t="str">
        <f t="shared" si="180"/>
        <v>IRG</v>
      </c>
      <c r="L2274" s="2" t="str">
        <f t="shared" si="176"/>
        <v>ALT REVENU</v>
      </c>
      <c r="M2274" s="40" t="str">
        <f>INDEX(CODE!A:B,MATCH(L2274,CODE!A:A,0),2)</f>
        <v>NOT USED</v>
      </c>
    </row>
    <row r="2275" spans="1:13">
      <c r="A2275" s="38">
        <v>201804</v>
      </c>
      <c r="B2275" s="37" t="s">
        <v>60</v>
      </c>
      <c r="C2275" s="37" t="s">
        <v>195</v>
      </c>
      <c r="D2275" s="37" t="s">
        <v>97</v>
      </c>
      <c r="F2275" s="37">
        <v>0</v>
      </c>
      <c r="H2275" s="60">
        <f t="shared" si="177"/>
        <v>0</v>
      </c>
      <c r="I2275" s="60">
        <f t="shared" si="178"/>
        <v>0</v>
      </c>
      <c r="J2275" s="60">
        <f t="shared" si="179"/>
        <v>0</v>
      </c>
      <c r="K2275" s="1" t="str">
        <f t="shared" si="180"/>
        <v>IRG</v>
      </c>
      <c r="L2275" s="2" t="str">
        <f t="shared" si="176"/>
        <v>CUSTOMER C</v>
      </c>
      <c r="M2275" s="40" t="str">
        <f>INDEX(CODE!A:B,MATCH(L2275,CODE!A:A,0),2)</f>
        <v>NOT USED</v>
      </c>
    </row>
    <row r="2276" spans="1:13">
      <c r="A2276" s="38">
        <v>201804</v>
      </c>
      <c r="B2276" s="37" t="s">
        <v>60</v>
      </c>
      <c r="C2276" s="37" t="s">
        <v>195</v>
      </c>
      <c r="D2276" s="37" t="s">
        <v>91</v>
      </c>
      <c r="E2276" s="37">
        <v>-48047.91</v>
      </c>
      <c r="F2276" s="37">
        <v>0</v>
      </c>
      <c r="G2276" s="37">
        <v>0</v>
      </c>
      <c r="H2276" s="60">
        <f t="shared" si="177"/>
        <v>-48047.91</v>
      </c>
      <c r="I2276" s="60">
        <f t="shared" si="178"/>
        <v>0</v>
      </c>
      <c r="J2276" s="60">
        <f t="shared" si="179"/>
        <v>0</v>
      </c>
      <c r="K2276" s="1" t="str">
        <f t="shared" si="180"/>
        <v>IRG</v>
      </c>
      <c r="L2276" s="2" t="str">
        <f t="shared" si="176"/>
        <v>INCOME TAX</v>
      </c>
      <c r="M2276" s="40" t="str">
        <f>INDEX(CODE!A:B,MATCH(L2276,CODE!A:A,0),2)</f>
        <v>NOT USED</v>
      </c>
    </row>
    <row r="2277" spans="1:13">
      <c r="A2277" s="38">
        <v>201804</v>
      </c>
      <c r="B2277" s="37" t="s">
        <v>60</v>
      </c>
      <c r="C2277" s="37" t="s">
        <v>195</v>
      </c>
      <c r="D2277" s="37" t="s">
        <v>92</v>
      </c>
      <c r="E2277" s="37">
        <v>-39507.56</v>
      </c>
      <c r="F2277" s="37">
        <v>0</v>
      </c>
      <c r="G2277" s="37">
        <v>0</v>
      </c>
      <c r="H2277" s="60">
        <f t="shared" si="177"/>
        <v>-39507.56</v>
      </c>
      <c r="I2277" s="60">
        <f t="shared" si="178"/>
        <v>0</v>
      </c>
      <c r="J2277" s="60">
        <f t="shared" si="179"/>
        <v>0</v>
      </c>
      <c r="K2277" s="1" t="str">
        <f t="shared" si="180"/>
        <v>IRG</v>
      </c>
      <c r="L2277" s="2" t="str">
        <f t="shared" si="176"/>
        <v>REVENUE_AC</v>
      </c>
      <c r="M2277" s="40" t="str">
        <f>INDEX(CODE!A:B,MATCH(L2277,CODE!A:A,0),2)</f>
        <v>NOT USED</v>
      </c>
    </row>
    <row r="2278" spans="1:13">
      <c r="A2278" s="38">
        <v>201804</v>
      </c>
      <c r="B2278" s="37" t="s">
        <v>60</v>
      </c>
      <c r="C2278" s="37" t="s">
        <v>195</v>
      </c>
      <c r="D2278" s="37" t="s">
        <v>104</v>
      </c>
      <c r="E2278" s="37">
        <v>394.21</v>
      </c>
      <c r="F2278" s="37">
        <v>0</v>
      </c>
      <c r="G2278" s="37">
        <v>0</v>
      </c>
      <c r="H2278" s="60">
        <f t="shared" si="177"/>
        <v>394.21</v>
      </c>
      <c r="I2278" s="60">
        <f t="shared" si="178"/>
        <v>0</v>
      </c>
      <c r="J2278" s="60">
        <f t="shared" si="179"/>
        <v>0</v>
      </c>
      <c r="K2278" s="1" t="str">
        <f t="shared" si="180"/>
        <v>IRG</v>
      </c>
      <c r="L2278" s="2" t="str">
        <f t="shared" si="176"/>
        <v>REVENUE AD</v>
      </c>
      <c r="M2278" s="40" t="str">
        <f>INDEX(CODE!A:B,MATCH(L2278,CODE!A:A,0),2)</f>
        <v>NOT USED</v>
      </c>
    </row>
    <row r="2279" spans="1:13">
      <c r="A2279" s="38">
        <v>201804</v>
      </c>
      <c r="B2279" s="37" t="s">
        <v>60</v>
      </c>
      <c r="C2279" s="37" t="s">
        <v>196</v>
      </c>
      <c r="D2279" s="37" t="s">
        <v>202</v>
      </c>
      <c r="E2279" s="37">
        <v>166000</v>
      </c>
      <c r="F2279" s="37">
        <v>0</v>
      </c>
      <c r="G2279" s="37">
        <v>1566000</v>
      </c>
      <c r="H2279" s="60">
        <f t="shared" si="177"/>
        <v>0</v>
      </c>
      <c r="I2279" s="60">
        <f t="shared" si="178"/>
        <v>0</v>
      </c>
      <c r="J2279" s="60">
        <f t="shared" si="179"/>
        <v>0</v>
      </c>
      <c r="K2279" s="1" t="str">
        <f t="shared" si="180"/>
        <v>IRG</v>
      </c>
      <c r="L2279" s="2" t="str">
        <f t="shared" si="176"/>
        <v>IRRIGATION</v>
      </c>
      <c r="M2279" s="40" t="str">
        <f>INDEX(CODE!A:B,MATCH(L2279,CODE!A:A,0),2)</f>
        <v>NOT USED</v>
      </c>
    </row>
    <row r="2280" spans="1:13">
      <c r="A2280" s="38">
        <v>201804</v>
      </c>
      <c r="B2280" s="37" t="s">
        <v>63</v>
      </c>
      <c r="C2280" s="37" t="s">
        <v>195</v>
      </c>
      <c r="D2280" s="37" t="s">
        <v>98</v>
      </c>
      <c r="E2280" s="37">
        <v>7.57</v>
      </c>
      <c r="G2280" s="37">
        <v>0</v>
      </c>
      <c r="H2280" s="60">
        <f t="shared" si="177"/>
        <v>7.57</v>
      </c>
      <c r="I2280" s="60">
        <f t="shared" si="178"/>
        <v>0</v>
      </c>
      <c r="J2280" s="60">
        <f t="shared" si="179"/>
        <v>0</v>
      </c>
      <c r="K2280" s="1" t="str">
        <f t="shared" si="180"/>
        <v>PUB</v>
      </c>
      <c r="L2280" s="2" t="str">
        <f t="shared" si="176"/>
        <v>02CFR00012</v>
      </c>
      <c r="M2280" s="40" t="str">
        <f>INDEX(CODE!A:B,MATCH(L2280,CODE!A:A,0),2)</f>
        <v>NOT USED</v>
      </c>
    </row>
    <row r="2281" spans="1:13">
      <c r="A2281" s="38">
        <v>201804</v>
      </c>
      <c r="B2281" s="37" t="s">
        <v>63</v>
      </c>
      <c r="C2281" s="37" t="s">
        <v>195</v>
      </c>
      <c r="D2281" s="37" t="s">
        <v>64</v>
      </c>
      <c r="E2281" s="37">
        <v>2585.0700000000002</v>
      </c>
      <c r="F2281" s="37">
        <v>14</v>
      </c>
      <c r="G2281" s="37">
        <v>11900</v>
      </c>
      <c r="H2281" s="60">
        <f t="shared" si="177"/>
        <v>2585.0700000000002</v>
      </c>
      <c r="I2281" s="60">
        <f t="shared" si="178"/>
        <v>14</v>
      </c>
      <c r="J2281" s="60">
        <f t="shared" si="179"/>
        <v>11900</v>
      </c>
      <c r="K2281" s="1" t="str">
        <f t="shared" si="180"/>
        <v>PUB</v>
      </c>
      <c r="L2281" s="2" t="str">
        <f t="shared" si="176"/>
        <v>02COSL0052</v>
      </c>
      <c r="M2281" s="40" t="str">
        <f>INDEX(CODE!A:B,MATCH(L2281,CODE!A:A,0),2)</f>
        <v>NOT USED</v>
      </c>
    </row>
    <row r="2282" spans="1:13">
      <c r="A2282" s="38">
        <v>201804</v>
      </c>
      <c r="B2282" s="37" t="s">
        <v>63</v>
      </c>
      <c r="C2282" s="37" t="s">
        <v>195</v>
      </c>
      <c r="D2282" s="37" t="s">
        <v>65</v>
      </c>
      <c r="E2282" s="37">
        <v>18719.36</v>
      </c>
      <c r="F2282" s="37">
        <v>120</v>
      </c>
      <c r="G2282" s="37">
        <v>245282</v>
      </c>
      <c r="H2282" s="60">
        <f t="shared" si="177"/>
        <v>18719.36</v>
      </c>
      <c r="I2282" s="60">
        <f t="shared" si="178"/>
        <v>120</v>
      </c>
      <c r="J2282" s="60">
        <f t="shared" si="179"/>
        <v>245282</v>
      </c>
      <c r="K2282" s="1" t="str">
        <f t="shared" si="180"/>
        <v>PUB</v>
      </c>
      <c r="L2282" s="2" t="str">
        <f t="shared" si="176"/>
        <v>02CUSL053F</v>
      </c>
      <c r="M2282" s="40" t="str">
        <f>INDEX(CODE!A:B,MATCH(L2282,CODE!A:A,0),2)</f>
        <v>NOT USED</v>
      </c>
    </row>
    <row r="2283" spans="1:13">
      <c r="A2283" s="38">
        <v>201804</v>
      </c>
      <c r="B2283" s="37" t="s">
        <v>63</v>
      </c>
      <c r="C2283" s="37" t="s">
        <v>195</v>
      </c>
      <c r="D2283" s="37" t="s">
        <v>66</v>
      </c>
      <c r="E2283" s="37">
        <v>4269.53</v>
      </c>
      <c r="F2283" s="37">
        <v>110</v>
      </c>
      <c r="G2283" s="37">
        <v>56513</v>
      </c>
      <c r="H2283" s="60">
        <f t="shared" si="177"/>
        <v>4269.53</v>
      </c>
      <c r="I2283" s="60">
        <f t="shared" si="178"/>
        <v>110</v>
      </c>
      <c r="J2283" s="60">
        <f t="shared" si="179"/>
        <v>56513</v>
      </c>
      <c r="K2283" s="1" t="str">
        <f t="shared" si="180"/>
        <v>PUB</v>
      </c>
      <c r="L2283" s="2" t="str">
        <f t="shared" si="176"/>
        <v>02CUSL053M</v>
      </c>
      <c r="M2283" s="40" t="str">
        <f>INDEX(CODE!A:B,MATCH(L2283,CODE!A:A,0),2)</f>
        <v>NOT USED</v>
      </c>
    </row>
    <row r="2284" spans="1:13">
      <c r="A2284" s="38">
        <v>201804</v>
      </c>
      <c r="B2284" s="37" t="s">
        <v>63</v>
      </c>
      <c r="C2284" s="37" t="s">
        <v>195</v>
      </c>
      <c r="D2284" s="37" t="s">
        <v>67</v>
      </c>
      <c r="E2284" s="37">
        <v>17649.84</v>
      </c>
      <c r="F2284" s="37">
        <v>40</v>
      </c>
      <c r="G2284" s="37">
        <v>132156</v>
      </c>
      <c r="H2284" s="60">
        <f t="shared" si="177"/>
        <v>17649.84</v>
      </c>
      <c r="I2284" s="60">
        <f t="shared" si="178"/>
        <v>40</v>
      </c>
      <c r="J2284" s="60">
        <f t="shared" si="179"/>
        <v>132156</v>
      </c>
      <c r="K2284" s="1" t="str">
        <f t="shared" si="180"/>
        <v>PUB</v>
      </c>
      <c r="L2284" s="2" t="str">
        <f t="shared" si="176"/>
        <v>02MVSL0057</v>
      </c>
      <c r="M2284" s="40" t="str">
        <f>INDEX(CODE!A:B,MATCH(L2284,CODE!A:A,0),2)</f>
        <v>NOT USED</v>
      </c>
    </row>
    <row r="2285" spans="1:13">
      <c r="A2285" s="38">
        <v>201804</v>
      </c>
      <c r="B2285" s="37" t="s">
        <v>63</v>
      </c>
      <c r="C2285" s="37" t="s">
        <v>195</v>
      </c>
      <c r="D2285" s="37" t="s">
        <v>47</v>
      </c>
      <c r="E2285" s="37">
        <v>68647.55</v>
      </c>
      <c r="F2285" s="37">
        <v>209</v>
      </c>
      <c r="G2285" s="37">
        <v>317884</v>
      </c>
      <c r="H2285" s="60">
        <f t="shared" si="177"/>
        <v>68647.55</v>
      </c>
      <c r="I2285" s="60">
        <f t="shared" si="178"/>
        <v>209</v>
      </c>
      <c r="J2285" s="60">
        <f t="shared" si="179"/>
        <v>317884</v>
      </c>
      <c r="K2285" s="1" t="str">
        <f t="shared" si="180"/>
        <v>PUB</v>
      </c>
      <c r="L2285" s="2" t="str">
        <f t="shared" si="176"/>
        <v>02SLCO0051</v>
      </c>
      <c r="M2285" s="40" t="str">
        <f>INDEX(CODE!A:B,MATCH(L2285,CODE!A:A,0),2)</f>
        <v>NOT USED</v>
      </c>
    </row>
    <row r="2286" spans="1:13">
      <c r="A2286" s="38">
        <v>201804</v>
      </c>
      <c r="B2286" s="37" t="s">
        <v>63</v>
      </c>
      <c r="C2286" s="37" t="s">
        <v>195</v>
      </c>
      <c r="D2286" s="37" t="s">
        <v>99</v>
      </c>
      <c r="E2286" s="37">
        <v>2125.2199999999998</v>
      </c>
      <c r="F2286" s="37">
        <v>0</v>
      </c>
      <c r="G2286" s="37">
        <v>0</v>
      </c>
      <c r="H2286" s="60">
        <f t="shared" si="177"/>
        <v>2125.2199999999998</v>
      </c>
      <c r="I2286" s="60">
        <f t="shared" si="178"/>
        <v>0</v>
      </c>
      <c r="J2286" s="60">
        <f t="shared" si="179"/>
        <v>0</v>
      </c>
      <c r="K2286" s="1" t="str">
        <f t="shared" si="180"/>
        <v>PUB</v>
      </c>
      <c r="L2286" s="2" t="str">
        <f t="shared" si="176"/>
        <v>301670-DSM</v>
      </c>
      <c r="M2286" s="40" t="str">
        <f>INDEX(CODE!A:B,MATCH(L2286,CODE!A:A,0),2)</f>
        <v>NOT USED</v>
      </c>
    </row>
    <row r="2287" spans="1:13">
      <c r="A2287" s="38">
        <v>201804</v>
      </c>
      <c r="B2287" s="37" t="s">
        <v>63</v>
      </c>
      <c r="C2287" s="37" t="s">
        <v>195</v>
      </c>
      <c r="D2287" s="37" t="s">
        <v>90</v>
      </c>
      <c r="F2287" s="37">
        <v>0</v>
      </c>
      <c r="H2287" s="60">
        <f t="shared" si="177"/>
        <v>0</v>
      </c>
      <c r="I2287" s="60">
        <f t="shared" si="178"/>
        <v>0</v>
      </c>
      <c r="J2287" s="60">
        <f t="shared" si="179"/>
        <v>0</v>
      </c>
      <c r="K2287" s="1" t="str">
        <f t="shared" si="180"/>
        <v>PUB</v>
      </c>
      <c r="L2287" s="2" t="str">
        <f t="shared" si="176"/>
        <v>CUSTOMER C</v>
      </c>
      <c r="M2287" s="40" t="str">
        <f>INDEX(CODE!A:B,MATCH(L2287,CODE!A:A,0),2)</f>
        <v>NOT USED</v>
      </c>
    </row>
    <row r="2288" spans="1:13">
      <c r="A2288" s="38">
        <v>201804</v>
      </c>
      <c r="B2288" s="37" t="s">
        <v>63</v>
      </c>
      <c r="C2288" s="37" t="s">
        <v>195</v>
      </c>
      <c r="D2288" s="37" t="s">
        <v>91</v>
      </c>
      <c r="E2288" s="37">
        <v>-3980.7</v>
      </c>
      <c r="F2288" s="37">
        <v>0</v>
      </c>
      <c r="G2288" s="37">
        <v>0</v>
      </c>
      <c r="H2288" s="60">
        <f t="shared" si="177"/>
        <v>-3980.7</v>
      </c>
      <c r="I2288" s="60">
        <f t="shared" si="178"/>
        <v>0</v>
      </c>
      <c r="J2288" s="60">
        <f t="shared" si="179"/>
        <v>0</v>
      </c>
      <c r="K2288" s="1" t="str">
        <f t="shared" si="180"/>
        <v>PUB</v>
      </c>
      <c r="L2288" s="2" t="str">
        <f t="shared" si="176"/>
        <v>INCOME TAX</v>
      </c>
      <c r="M2288" s="40" t="str">
        <f>INDEX(CODE!A:B,MATCH(L2288,CODE!A:A,0),2)</f>
        <v>NOT USED</v>
      </c>
    </row>
    <row r="2289" spans="1:13">
      <c r="A2289" s="38">
        <v>201804</v>
      </c>
      <c r="B2289" s="37" t="s">
        <v>63</v>
      </c>
      <c r="C2289" s="37" t="s">
        <v>195</v>
      </c>
      <c r="D2289" s="37" t="s">
        <v>92</v>
      </c>
      <c r="E2289" s="37">
        <v>-5408.88</v>
      </c>
      <c r="F2289" s="37">
        <v>0</v>
      </c>
      <c r="G2289" s="37">
        <v>0</v>
      </c>
      <c r="H2289" s="60">
        <f t="shared" si="177"/>
        <v>-5408.88</v>
      </c>
      <c r="I2289" s="60">
        <f t="shared" si="178"/>
        <v>0</v>
      </c>
      <c r="J2289" s="60">
        <f t="shared" si="179"/>
        <v>0</v>
      </c>
      <c r="K2289" s="1" t="str">
        <f t="shared" si="180"/>
        <v>PUB</v>
      </c>
      <c r="L2289" s="2" t="str">
        <f t="shared" si="176"/>
        <v>REVENUE_AC</v>
      </c>
      <c r="M2289" s="40" t="str">
        <f>INDEX(CODE!A:B,MATCH(L2289,CODE!A:A,0),2)</f>
        <v>NOT USED</v>
      </c>
    </row>
    <row r="2290" spans="1:13">
      <c r="A2290" s="38">
        <v>201804</v>
      </c>
      <c r="B2290" s="37" t="s">
        <v>63</v>
      </c>
      <c r="C2290" s="37" t="s">
        <v>196</v>
      </c>
      <c r="D2290" s="37" t="s">
        <v>197</v>
      </c>
      <c r="E2290" s="37">
        <v>-39000</v>
      </c>
      <c r="F2290" s="37">
        <v>0</v>
      </c>
      <c r="G2290" s="37">
        <v>-336000</v>
      </c>
      <c r="H2290" s="60">
        <f t="shared" si="177"/>
        <v>0</v>
      </c>
      <c r="I2290" s="60">
        <f t="shared" si="178"/>
        <v>0</v>
      </c>
      <c r="J2290" s="60">
        <f t="shared" si="179"/>
        <v>0</v>
      </c>
      <c r="K2290" s="1" t="str">
        <f t="shared" si="180"/>
        <v>PUB</v>
      </c>
      <c r="L2290" s="2" t="str">
        <f t="shared" si="176"/>
        <v>UNBILLED R</v>
      </c>
      <c r="M2290" s="40" t="str">
        <f>INDEX(CODE!A:B,MATCH(L2290,CODE!A:A,0),2)</f>
        <v>NOT USED</v>
      </c>
    </row>
    <row r="2291" spans="1:13">
      <c r="A2291" s="38">
        <v>201804</v>
      </c>
      <c r="B2291" s="37" t="s">
        <v>68</v>
      </c>
      <c r="C2291" s="37" t="s">
        <v>186</v>
      </c>
      <c r="D2291" s="37" t="s">
        <v>203</v>
      </c>
      <c r="E2291" s="37">
        <v>-4215.87</v>
      </c>
      <c r="F2291" s="37">
        <v>874</v>
      </c>
      <c r="G2291" s="37">
        <v>517262</v>
      </c>
      <c r="H2291" s="60">
        <f t="shared" si="177"/>
        <v>0</v>
      </c>
      <c r="I2291" s="60">
        <f t="shared" si="178"/>
        <v>0</v>
      </c>
      <c r="J2291" s="60">
        <f t="shared" si="179"/>
        <v>0</v>
      </c>
      <c r="K2291" s="1" t="str">
        <f t="shared" si="180"/>
        <v>RES</v>
      </c>
      <c r="L2291" s="2" t="str">
        <f t="shared" si="176"/>
        <v>02NETMT135</v>
      </c>
      <c r="M2291" s="40" t="str">
        <f>INDEX(CODE!A:B,MATCH(L2291,CODE!A:A,0),2)</f>
        <v>Separate - Res</v>
      </c>
    </row>
    <row r="2292" spans="1:13">
      <c r="A2292" s="38">
        <v>201804</v>
      </c>
      <c r="B2292" s="37" t="s">
        <v>68</v>
      </c>
      <c r="C2292" s="37" t="s">
        <v>186</v>
      </c>
      <c r="D2292" s="37" t="s">
        <v>204</v>
      </c>
      <c r="E2292" s="37">
        <v>-626.34</v>
      </c>
      <c r="G2292" s="37">
        <v>76712</v>
      </c>
      <c r="H2292" s="60">
        <f t="shared" si="177"/>
        <v>0</v>
      </c>
      <c r="I2292" s="60">
        <f t="shared" si="178"/>
        <v>0</v>
      </c>
      <c r="J2292" s="60">
        <f t="shared" si="179"/>
        <v>0</v>
      </c>
      <c r="K2292" s="1" t="str">
        <f t="shared" si="180"/>
        <v>RES</v>
      </c>
      <c r="L2292" s="2" t="str">
        <f t="shared" si="176"/>
        <v>02OALTB15R</v>
      </c>
      <c r="M2292" s="40" t="str">
        <f>INDEX(CODE!A:B,MATCH(L2292,CODE!A:A,0),2)</f>
        <v>NOT USED</v>
      </c>
    </row>
    <row r="2293" spans="1:13">
      <c r="A2293" s="38">
        <v>201804</v>
      </c>
      <c r="B2293" s="37" t="s">
        <v>68</v>
      </c>
      <c r="C2293" s="37" t="s">
        <v>186</v>
      </c>
      <c r="D2293" s="37" t="s">
        <v>205</v>
      </c>
      <c r="E2293" s="37">
        <v>-844736.05</v>
      </c>
      <c r="F2293" s="37">
        <v>102008</v>
      </c>
      <c r="G2293" s="37">
        <v>103648390</v>
      </c>
      <c r="H2293" s="60">
        <f t="shared" si="177"/>
        <v>0</v>
      </c>
      <c r="I2293" s="60">
        <f t="shared" si="178"/>
        <v>0</v>
      </c>
      <c r="J2293" s="60">
        <f t="shared" si="179"/>
        <v>0</v>
      </c>
      <c r="K2293" s="1" t="str">
        <f t="shared" si="180"/>
        <v>RES</v>
      </c>
      <c r="L2293" s="2" t="str">
        <f t="shared" si="176"/>
        <v>02RESD0016</v>
      </c>
      <c r="M2293" s="40" t="str">
        <f>INDEX(CODE!A:B,MATCH(L2293,CODE!A:A,0),2)</f>
        <v>Separate - Res</v>
      </c>
    </row>
    <row r="2294" spans="1:13">
      <c r="A2294" s="38">
        <v>201804</v>
      </c>
      <c r="B2294" s="37" t="s">
        <v>68</v>
      </c>
      <c r="C2294" s="37" t="s">
        <v>186</v>
      </c>
      <c r="D2294" s="37" t="s">
        <v>206</v>
      </c>
      <c r="E2294" s="37">
        <v>-44654.37</v>
      </c>
      <c r="F2294" s="37">
        <v>4776</v>
      </c>
      <c r="G2294" s="37">
        <v>5479033</v>
      </c>
      <c r="H2294" s="60">
        <f t="shared" si="177"/>
        <v>0</v>
      </c>
      <c r="I2294" s="60">
        <f t="shared" si="178"/>
        <v>0</v>
      </c>
      <c r="J2294" s="60">
        <f t="shared" si="179"/>
        <v>0</v>
      </c>
      <c r="K2294" s="1" t="str">
        <f t="shared" si="180"/>
        <v>RES</v>
      </c>
      <c r="L2294" s="2" t="str">
        <f t="shared" si="176"/>
        <v>02RESD0017</v>
      </c>
      <c r="M2294" s="40" t="str">
        <f>INDEX(CODE!A:B,MATCH(L2294,CODE!A:A,0),2)</f>
        <v>Separate - Res</v>
      </c>
    </row>
    <row r="2295" spans="1:13">
      <c r="A2295" s="38">
        <v>201804</v>
      </c>
      <c r="B2295" s="37" t="s">
        <v>68</v>
      </c>
      <c r="C2295" s="37" t="s">
        <v>186</v>
      </c>
      <c r="D2295" s="37" t="s">
        <v>207</v>
      </c>
      <c r="E2295" s="37">
        <v>-1252.6300000000001</v>
      </c>
      <c r="F2295" s="37">
        <v>80</v>
      </c>
      <c r="G2295" s="37">
        <v>153698</v>
      </c>
      <c r="H2295" s="60">
        <f t="shared" si="177"/>
        <v>0</v>
      </c>
      <c r="I2295" s="60">
        <f t="shared" si="178"/>
        <v>0</v>
      </c>
      <c r="J2295" s="60">
        <f t="shared" si="179"/>
        <v>0</v>
      </c>
      <c r="K2295" s="1" t="str">
        <f t="shared" si="180"/>
        <v>RES</v>
      </c>
      <c r="L2295" s="2" t="str">
        <f t="shared" si="176"/>
        <v>02RESD0018</v>
      </c>
      <c r="M2295" s="40" t="str">
        <f>INDEX(CODE!A:B,MATCH(L2295,CODE!A:A,0),2)</f>
        <v>Separate - Res</v>
      </c>
    </row>
    <row r="2296" spans="1:13">
      <c r="A2296" s="38">
        <v>201804</v>
      </c>
      <c r="B2296" s="37" t="s">
        <v>68</v>
      </c>
      <c r="C2296" s="37" t="s">
        <v>186</v>
      </c>
      <c r="D2296" s="37" t="s">
        <v>208</v>
      </c>
      <c r="E2296" s="37">
        <v>-192.34</v>
      </c>
      <c r="F2296" s="37">
        <v>15</v>
      </c>
      <c r="G2296" s="37">
        <v>23601</v>
      </c>
      <c r="H2296" s="60">
        <f t="shared" si="177"/>
        <v>0</v>
      </c>
      <c r="I2296" s="60">
        <f t="shared" si="178"/>
        <v>0</v>
      </c>
      <c r="J2296" s="60">
        <f t="shared" si="179"/>
        <v>0</v>
      </c>
      <c r="K2296" s="1" t="str">
        <f t="shared" si="180"/>
        <v>RES</v>
      </c>
      <c r="L2296" s="2" t="str">
        <f t="shared" si="176"/>
        <v>02RESD018X</v>
      </c>
      <c r="M2296" s="40" t="str">
        <f>INDEX(CODE!A:B,MATCH(L2296,CODE!A:A,0),2)</f>
        <v>Separate - Res</v>
      </c>
    </row>
    <row r="2297" spans="1:13">
      <c r="A2297" s="38">
        <v>201804</v>
      </c>
      <c r="B2297" s="37" t="s">
        <v>68</v>
      </c>
      <c r="C2297" s="37" t="s">
        <v>186</v>
      </c>
      <c r="D2297" s="37" t="s">
        <v>209</v>
      </c>
      <c r="E2297" s="37">
        <v>-10790.6</v>
      </c>
      <c r="F2297" s="37">
        <v>3416</v>
      </c>
      <c r="G2297" s="37">
        <v>1323945</v>
      </c>
      <c r="H2297" s="60">
        <f t="shared" si="177"/>
        <v>0</v>
      </c>
      <c r="I2297" s="60">
        <f t="shared" si="178"/>
        <v>0</v>
      </c>
      <c r="J2297" s="60">
        <f t="shared" si="179"/>
        <v>0</v>
      </c>
      <c r="K2297" s="1" t="str">
        <f t="shared" si="180"/>
        <v>RES</v>
      </c>
      <c r="L2297" s="2" t="str">
        <f t="shared" si="176"/>
        <v>02RGNSB024</v>
      </c>
      <c r="M2297" s="40" t="str">
        <f>INDEX(CODE!A:B,MATCH(L2297,CODE!A:A,0),2)</f>
        <v>Separate - Small GS</v>
      </c>
    </row>
    <row r="2298" spans="1:13">
      <c r="A2298" s="38">
        <v>201804</v>
      </c>
      <c r="B2298" s="37" t="s">
        <v>68</v>
      </c>
      <c r="C2298" s="37" t="s">
        <v>186</v>
      </c>
      <c r="D2298" s="37" t="s">
        <v>213</v>
      </c>
      <c r="E2298" s="37">
        <v>-645.48</v>
      </c>
      <c r="F2298" s="37">
        <v>1</v>
      </c>
      <c r="G2298" s="37">
        <v>79200</v>
      </c>
      <c r="H2298" s="60">
        <f t="shared" si="177"/>
        <v>0</v>
      </c>
      <c r="I2298" s="60">
        <f t="shared" si="178"/>
        <v>0</v>
      </c>
      <c r="J2298" s="60">
        <f t="shared" si="179"/>
        <v>0</v>
      </c>
      <c r="K2298" s="1" t="str">
        <f t="shared" si="180"/>
        <v>RES</v>
      </c>
      <c r="L2298" s="2" t="str">
        <f t="shared" si="176"/>
        <v>02RGNSB036</v>
      </c>
      <c r="M2298" s="40" t="str">
        <f>INDEX(CODE!A:B,MATCH(L2298,CODE!A:A,0),2)</f>
        <v>Separate - Large GS</v>
      </c>
    </row>
    <row r="2299" spans="1:13">
      <c r="A2299" s="38">
        <v>201804</v>
      </c>
      <c r="B2299" s="37" t="s">
        <v>68</v>
      </c>
      <c r="C2299" s="37" t="s">
        <v>186</v>
      </c>
      <c r="D2299" s="37" t="s">
        <v>212</v>
      </c>
      <c r="E2299" s="37">
        <v>-7.6</v>
      </c>
      <c r="F2299" s="37">
        <v>12</v>
      </c>
      <c r="G2299" s="37">
        <v>931</v>
      </c>
      <c r="H2299" s="60">
        <f t="shared" si="177"/>
        <v>0</v>
      </c>
      <c r="I2299" s="60">
        <f t="shared" si="178"/>
        <v>0</v>
      </c>
      <c r="J2299" s="60">
        <f t="shared" si="179"/>
        <v>0</v>
      </c>
      <c r="K2299" s="1" t="str">
        <f t="shared" si="180"/>
        <v>RES</v>
      </c>
      <c r="L2299" s="2" t="str">
        <f t="shared" si="176"/>
        <v>02RNM24135</v>
      </c>
      <c r="M2299" s="40" t="str">
        <f>INDEX(CODE!A:B,MATCH(L2299,CODE!A:A,0),2)</f>
        <v>Separate - Small GS</v>
      </c>
    </row>
    <row r="2300" spans="1:13">
      <c r="A2300" s="38">
        <v>201804</v>
      </c>
      <c r="B2300" s="37" t="s">
        <v>68</v>
      </c>
      <c r="C2300" s="37" t="s">
        <v>186</v>
      </c>
      <c r="D2300" s="37" t="s">
        <v>193</v>
      </c>
      <c r="E2300" s="37">
        <v>59825.98</v>
      </c>
      <c r="F2300" s="37">
        <v>0</v>
      </c>
      <c r="G2300" s="37">
        <v>0</v>
      </c>
      <c r="H2300" s="60">
        <f t="shared" si="177"/>
        <v>0</v>
      </c>
      <c r="I2300" s="60">
        <f t="shared" si="178"/>
        <v>0</v>
      </c>
      <c r="J2300" s="60">
        <f t="shared" si="179"/>
        <v>0</v>
      </c>
      <c r="K2300" s="1" t="str">
        <f t="shared" si="180"/>
        <v>RES</v>
      </c>
      <c r="L2300" s="2" t="str">
        <f t="shared" si="176"/>
        <v>BPA BALANC</v>
      </c>
      <c r="M2300" s="40" t="str">
        <f>INDEX(CODE!A:B,MATCH(L2300,CODE!A:A,0),2)</f>
        <v>NOT USED</v>
      </c>
    </row>
    <row r="2301" spans="1:13">
      <c r="A2301" s="38">
        <v>201804</v>
      </c>
      <c r="B2301" s="37" t="s">
        <v>68</v>
      </c>
      <c r="C2301" s="37" t="s">
        <v>186</v>
      </c>
      <c r="D2301" s="37" t="s">
        <v>194</v>
      </c>
      <c r="F2301" s="37">
        <v>0</v>
      </c>
      <c r="H2301" s="60">
        <f t="shared" si="177"/>
        <v>0</v>
      </c>
      <c r="I2301" s="60">
        <f t="shared" si="178"/>
        <v>0</v>
      </c>
      <c r="J2301" s="60">
        <f t="shared" si="179"/>
        <v>0</v>
      </c>
      <c r="K2301" s="1" t="str">
        <f t="shared" si="180"/>
        <v>RES</v>
      </c>
      <c r="L2301" s="2" t="str">
        <f t="shared" si="176"/>
        <v>CUSTOMER C</v>
      </c>
      <c r="M2301" s="40" t="str">
        <f>INDEX(CODE!A:B,MATCH(L2301,CODE!A:A,0),2)</f>
        <v>NOT USED</v>
      </c>
    </row>
    <row r="2302" spans="1:13">
      <c r="A2302" s="38">
        <v>201804</v>
      </c>
      <c r="B2302" s="37" t="s">
        <v>68</v>
      </c>
      <c r="C2302" s="37" t="s">
        <v>195</v>
      </c>
      <c r="D2302" s="37" t="s">
        <v>82</v>
      </c>
      <c r="E2302" s="37">
        <v>154</v>
      </c>
      <c r="G2302" s="37">
        <v>0</v>
      </c>
      <c r="H2302" s="60">
        <f t="shared" si="177"/>
        <v>154</v>
      </c>
      <c r="I2302" s="60">
        <f t="shared" si="178"/>
        <v>0</v>
      </c>
      <c r="J2302" s="60">
        <f t="shared" si="179"/>
        <v>0</v>
      </c>
      <c r="K2302" s="1" t="str">
        <f t="shared" si="180"/>
        <v>RES</v>
      </c>
      <c r="L2302" s="2" t="str">
        <f t="shared" si="176"/>
        <v>02LNX00109</v>
      </c>
      <c r="M2302" s="40" t="str">
        <f>INDEX(CODE!A:B,MATCH(L2302,CODE!A:A,0),2)</f>
        <v>NOT USED</v>
      </c>
    </row>
    <row r="2303" spans="1:13">
      <c r="A2303" s="38">
        <v>201804</v>
      </c>
      <c r="B2303" s="37" t="s">
        <v>68</v>
      </c>
      <c r="C2303" s="37" t="s">
        <v>195</v>
      </c>
      <c r="D2303" s="37" t="s">
        <v>48</v>
      </c>
      <c r="E2303" s="37">
        <v>50613.760000000002</v>
      </c>
      <c r="F2303" s="37">
        <v>874</v>
      </c>
      <c r="G2303" s="37">
        <v>528338</v>
      </c>
      <c r="H2303" s="60">
        <f t="shared" si="177"/>
        <v>50613.760000000002</v>
      </c>
      <c r="I2303" s="60">
        <f t="shared" si="178"/>
        <v>874</v>
      </c>
      <c r="J2303" s="60">
        <f t="shared" si="179"/>
        <v>528338</v>
      </c>
      <c r="K2303" s="1" t="str">
        <f t="shared" si="180"/>
        <v>RES</v>
      </c>
      <c r="L2303" s="2" t="str">
        <f t="shared" si="176"/>
        <v>02NETMT135</v>
      </c>
      <c r="M2303" s="40" t="str">
        <f>INDEX(CODE!A:B,MATCH(L2303,CODE!A:A,0),2)</f>
        <v>Separate - Res</v>
      </c>
    </row>
    <row r="2304" spans="1:13">
      <c r="A2304" s="38">
        <v>201804</v>
      </c>
      <c r="B2304" s="37" t="s">
        <v>68</v>
      </c>
      <c r="C2304" s="37" t="s">
        <v>195</v>
      </c>
      <c r="D2304" s="37" t="s">
        <v>49</v>
      </c>
      <c r="E2304" s="37">
        <v>12262.78</v>
      </c>
      <c r="F2304" s="37">
        <v>1055</v>
      </c>
      <c r="G2304" s="37">
        <v>76712</v>
      </c>
      <c r="H2304" s="60">
        <f t="shared" si="177"/>
        <v>12262.78</v>
      </c>
      <c r="I2304" s="60">
        <f t="shared" si="178"/>
        <v>1055</v>
      </c>
      <c r="J2304" s="60">
        <f t="shared" si="179"/>
        <v>76712</v>
      </c>
      <c r="K2304" s="1" t="str">
        <f t="shared" si="180"/>
        <v>RES</v>
      </c>
      <c r="L2304" s="2" t="str">
        <f t="shared" si="176"/>
        <v>02OALTB15R</v>
      </c>
      <c r="M2304" s="40" t="str">
        <f>INDEX(CODE!A:B,MATCH(L2304,CODE!A:A,0),2)</f>
        <v>NOT USED</v>
      </c>
    </row>
    <row r="2305" spans="1:13">
      <c r="A2305" s="38">
        <v>201804</v>
      </c>
      <c r="B2305" s="37" t="s">
        <v>68</v>
      </c>
      <c r="C2305" s="37" t="s">
        <v>195</v>
      </c>
      <c r="D2305" s="37" t="s">
        <v>69</v>
      </c>
      <c r="E2305" s="37">
        <v>9985977.3499999996</v>
      </c>
      <c r="F2305" s="37">
        <v>102008</v>
      </c>
      <c r="G2305" s="37">
        <v>103743680</v>
      </c>
      <c r="H2305" s="60">
        <f t="shared" si="177"/>
        <v>9985977.3499999996</v>
      </c>
      <c r="I2305" s="60">
        <f t="shared" si="178"/>
        <v>102008</v>
      </c>
      <c r="J2305" s="60">
        <f t="shared" si="179"/>
        <v>103743680</v>
      </c>
      <c r="K2305" s="1" t="str">
        <f t="shared" si="180"/>
        <v>RES</v>
      </c>
      <c r="L2305" s="2" t="str">
        <f t="shared" si="176"/>
        <v>02RESD0016</v>
      </c>
      <c r="M2305" s="40" t="str">
        <f>INDEX(CODE!A:B,MATCH(L2305,CODE!A:A,0),2)</f>
        <v>Separate - Res</v>
      </c>
    </row>
    <row r="2306" spans="1:13">
      <c r="A2306" s="38">
        <v>201804</v>
      </c>
      <c r="B2306" s="37" t="s">
        <v>68</v>
      </c>
      <c r="C2306" s="37" t="s">
        <v>195</v>
      </c>
      <c r="D2306" s="37" t="s">
        <v>70</v>
      </c>
      <c r="E2306" s="37">
        <v>529820.26</v>
      </c>
      <c r="F2306" s="37">
        <v>4776</v>
      </c>
      <c r="G2306" s="37">
        <v>5479094</v>
      </c>
      <c r="H2306" s="60">
        <f t="shared" si="177"/>
        <v>529820.26</v>
      </c>
      <c r="I2306" s="60">
        <f t="shared" si="178"/>
        <v>4776</v>
      </c>
      <c r="J2306" s="60">
        <f t="shared" si="179"/>
        <v>5479094</v>
      </c>
      <c r="K2306" s="1" t="str">
        <f t="shared" si="180"/>
        <v>RES</v>
      </c>
      <c r="L2306" s="2" t="str">
        <f t="shared" ref="L2306:L2369" si="181">LEFT(D2306,10)</f>
        <v>02RESD0017</v>
      </c>
      <c r="M2306" s="40" t="str">
        <f>INDEX(CODE!A:B,MATCH(L2306,CODE!A:A,0),2)</f>
        <v>Separate - Res</v>
      </c>
    </row>
    <row r="2307" spans="1:13">
      <c r="A2307" s="38">
        <v>201804</v>
      </c>
      <c r="B2307" s="37" t="s">
        <v>68</v>
      </c>
      <c r="C2307" s="37" t="s">
        <v>195</v>
      </c>
      <c r="D2307" s="37" t="s">
        <v>71</v>
      </c>
      <c r="E2307" s="37">
        <v>16488.349999999999</v>
      </c>
      <c r="F2307" s="37">
        <v>80</v>
      </c>
      <c r="G2307" s="37">
        <v>153698</v>
      </c>
      <c r="H2307" s="60">
        <f t="shared" ref="H2307:H2370" si="182">IF($C2307="R",E2307,0)</f>
        <v>16488.349999999999</v>
      </c>
      <c r="I2307" s="60">
        <f t="shared" ref="I2307:I2370" si="183">IF($C2307="R",F2307,0)</f>
        <v>80</v>
      </c>
      <c r="J2307" s="60">
        <f t="shared" ref="J2307:J2370" si="184">IF($C2307="R",G2307,0)</f>
        <v>153698</v>
      </c>
      <c r="K2307" s="1" t="str">
        <f t="shared" ref="K2307:K2370" si="185">IF(LEFT(B2307,3)="IRR","IRG",LEFT(B2307,3))</f>
        <v>RES</v>
      </c>
      <c r="L2307" s="2" t="str">
        <f t="shared" si="181"/>
        <v>02RESD0018</v>
      </c>
      <c r="M2307" s="40" t="str">
        <f>INDEX(CODE!A:B,MATCH(L2307,CODE!A:A,0),2)</f>
        <v>Separate - Res</v>
      </c>
    </row>
    <row r="2308" spans="1:13">
      <c r="A2308" s="38">
        <v>201804</v>
      </c>
      <c r="B2308" s="37" t="s">
        <v>68</v>
      </c>
      <c r="C2308" s="37" t="s">
        <v>195</v>
      </c>
      <c r="D2308" s="37" t="s">
        <v>72</v>
      </c>
      <c r="E2308" s="37">
        <v>2439.3000000000002</v>
      </c>
      <c r="F2308" s="37">
        <v>15</v>
      </c>
      <c r="G2308" s="37">
        <v>23601</v>
      </c>
      <c r="H2308" s="60">
        <f t="shared" si="182"/>
        <v>2439.3000000000002</v>
      </c>
      <c r="I2308" s="60">
        <f t="shared" si="183"/>
        <v>15</v>
      </c>
      <c r="J2308" s="60">
        <f t="shared" si="184"/>
        <v>23601</v>
      </c>
      <c r="K2308" s="1" t="str">
        <f t="shared" si="185"/>
        <v>RES</v>
      </c>
      <c r="L2308" s="2" t="str">
        <f t="shared" si="181"/>
        <v>02RESD018X</v>
      </c>
      <c r="M2308" s="40" t="str">
        <f>INDEX(CODE!A:B,MATCH(L2308,CODE!A:A,0),2)</f>
        <v>Separate - Res</v>
      </c>
    </row>
    <row r="2309" spans="1:13">
      <c r="A2309" s="38">
        <v>201804</v>
      </c>
      <c r="B2309" s="37" t="s">
        <v>68</v>
      </c>
      <c r="C2309" s="37" t="s">
        <v>195</v>
      </c>
      <c r="D2309" s="37" t="s">
        <v>50</v>
      </c>
      <c r="E2309" s="37">
        <v>178188.7</v>
      </c>
      <c r="F2309" s="37">
        <v>3416</v>
      </c>
      <c r="G2309" s="37">
        <v>1359932</v>
      </c>
      <c r="H2309" s="60">
        <f t="shared" si="182"/>
        <v>178188.7</v>
      </c>
      <c r="I2309" s="60">
        <f t="shared" si="183"/>
        <v>3416</v>
      </c>
      <c r="J2309" s="60">
        <f t="shared" si="184"/>
        <v>1359932</v>
      </c>
      <c r="K2309" s="1" t="str">
        <f t="shared" si="185"/>
        <v>RES</v>
      </c>
      <c r="L2309" s="2" t="str">
        <f t="shared" si="181"/>
        <v>02RGNSB024</v>
      </c>
      <c r="M2309" s="40" t="str">
        <f>INDEX(CODE!A:B,MATCH(L2309,CODE!A:A,0),2)</f>
        <v>Separate - Small GS</v>
      </c>
    </row>
    <row r="2310" spans="1:13">
      <c r="A2310" s="38">
        <v>201804</v>
      </c>
      <c r="B2310" s="37" t="s">
        <v>68</v>
      </c>
      <c r="C2310" s="37" t="s">
        <v>195</v>
      </c>
      <c r="D2310" s="37" t="s">
        <v>74</v>
      </c>
      <c r="E2310" s="37">
        <v>8913.08</v>
      </c>
      <c r="F2310" s="37">
        <v>2</v>
      </c>
      <c r="G2310" s="37">
        <v>108800</v>
      </c>
      <c r="H2310" s="60">
        <f t="shared" si="182"/>
        <v>8913.08</v>
      </c>
      <c r="I2310" s="60">
        <f t="shared" si="183"/>
        <v>2</v>
      </c>
      <c r="J2310" s="60">
        <f t="shared" si="184"/>
        <v>108800</v>
      </c>
      <c r="K2310" s="1" t="str">
        <f t="shared" si="185"/>
        <v>RES</v>
      </c>
      <c r="L2310" s="2" t="str">
        <f t="shared" si="181"/>
        <v>02RGNSB036</v>
      </c>
      <c r="M2310" s="40" t="str">
        <f>INDEX(CODE!A:B,MATCH(L2310,CODE!A:A,0),2)</f>
        <v>Separate - Large GS</v>
      </c>
    </row>
    <row r="2311" spans="1:13">
      <c r="A2311" s="38">
        <v>201804</v>
      </c>
      <c r="B2311" s="37" t="s">
        <v>68</v>
      </c>
      <c r="C2311" s="37" t="s">
        <v>195</v>
      </c>
      <c r="D2311" s="37" t="s">
        <v>75</v>
      </c>
      <c r="E2311" s="37">
        <v>218.78</v>
      </c>
      <c r="F2311" s="37">
        <v>12</v>
      </c>
      <c r="G2311" s="37">
        <v>930</v>
      </c>
      <c r="H2311" s="60">
        <f t="shared" si="182"/>
        <v>218.78</v>
      </c>
      <c r="I2311" s="60">
        <f t="shared" si="183"/>
        <v>12</v>
      </c>
      <c r="J2311" s="60">
        <f t="shared" si="184"/>
        <v>930</v>
      </c>
      <c r="K2311" s="1" t="str">
        <f t="shared" si="185"/>
        <v>RES</v>
      </c>
      <c r="L2311" s="2" t="str">
        <f t="shared" si="181"/>
        <v>02RNM24135</v>
      </c>
      <c r="M2311" s="40" t="str">
        <f>INDEX(CODE!A:B,MATCH(L2311,CODE!A:A,0),2)</f>
        <v>Separate - Small GS</v>
      </c>
    </row>
    <row r="2312" spans="1:13">
      <c r="A2312" s="38">
        <v>201804</v>
      </c>
      <c r="B2312" s="37" t="s">
        <v>68</v>
      </c>
      <c r="C2312" s="37" t="s">
        <v>195</v>
      </c>
      <c r="D2312" s="37" t="s">
        <v>101</v>
      </c>
      <c r="E2312" s="37">
        <v>482540</v>
      </c>
      <c r="F2312" s="37">
        <v>0</v>
      </c>
      <c r="G2312" s="37">
        <v>0</v>
      </c>
      <c r="H2312" s="60">
        <f t="shared" si="182"/>
        <v>482540</v>
      </c>
      <c r="I2312" s="60">
        <f t="shared" si="183"/>
        <v>0</v>
      </c>
      <c r="J2312" s="60">
        <f t="shared" si="184"/>
        <v>0</v>
      </c>
      <c r="K2312" s="1" t="str">
        <f t="shared" si="185"/>
        <v>RES</v>
      </c>
      <c r="L2312" s="2" t="str">
        <f t="shared" si="181"/>
        <v>301170-DSM</v>
      </c>
      <c r="M2312" s="40" t="str">
        <f>INDEX(CODE!A:B,MATCH(L2312,CODE!A:A,0),2)</f>
        <v>NOT USED</v>
      </c>
    </row>
    <row r="2313" spans="1:13">
      <c r="A2313" s="38">
        <v>201804</v>
      </c>
      <c r="B2313" s="37" t="s">
        <v>68</v>
      </c>
      <c r="C2313" s="37" t="s">
        <v>195</v>
      </c>
      <c r="D2313" s="37" t="s">
        <v>102</v>
      </c>
      <c r="E2313" s="37">
        <v>1773.18</v>
      </c>
      <c r="F2313" s="37">
        <v>0</v>
      </c>
      <c r="G2313" s="37">
        <v>0</v>
      </c>
      <c r="H2313" s="60">
        <f t="shared" si="182"/>
        <v>1773.18</v>
      </c>
      <c r="I2313" s="60">
        <f t="shared" si="183"/>
        <v>0</v>
      </c>
      <c r="J2313" s="60">
        <f t="shared" si="184"/>
        <v>0</v>
      </c>
      <c r="K2313" s="1" t="str">
        <f t="shared" si="185"/>
        <v>RES</v>
      </c>
      <c r="L2313" s="2" t="str">
        <f t="shared" si="181"/>
        <v>301180-BLU</v>
      </c>
      <c r="M2313" s="40" t="str">
        <f>INDEX(CODE!A:B,MATCH(L2313,CODE!A:A,0),2)</f>
        <v>NOT USED</v>
      </c>
    </row>
    <row r="2314" spans="1:13">
      <c r="A2314" s="38">
        <v>201804</v>
      </c>
      <c r="B2314" s="37" t="s">
        <v>68</v>
      </c>
      <c r="C2314" s="37" t="s">
        <v>195</v>
      </c>
      <c r="D2314" s="37" t="s">
        <v>103</v>
      </c>
      <c r="E2314" s="37">
        <v>0</v>
      </c>
      <c r="F2314" s="37">
        <v>0</v>
      </c>
      <c r="G2314" s="37">
        <v>0</v>
      </c>
      <c r="H2314" s="60">
        <f t="shared" si="182"/>
        <v>0</v>
      </c>
      <c r="I2314" s="60">
        <f t="shared" si="183"/>
        <v>0</v>
      </c>
      <c r="J2314" s="60">
        <f t="shared" si="184"/>
        <v>0</v>
      </c>
      <c r="K2314" s="1" t="str">
        <f t="shared" si="185"/>
        <v>RES</v>
      </c>
      <c r="L2314" s="2" t="str">
        <f t="shared" si="181"/>
        <v>ALT REVENU</v>
      </c>
      <c r="M2314" s="40" t="str">
        <f>INDEX(CODE!A:B,MATCH(L2314,CODE!A:A,0),2)</f>
        <v>NOT USED</v>
      </c>
    </row>
    <row r="2315" spans="1:13">
      <c r="A2315" s="38">
        <v>201804</v>
      </c>
      <c r="B2315" s="37" t="s">
        <v>68</v>
      </c>
      <c r="C2315" s="37" t="s">
        <v>195</v>
      </c>
      <c r="D2315" s="37" t="s">
        <v>90</v>
      </c>
      <c r="F2315" s="37">
        <v>0</v>
      </c>
      <c r="H2315" s="60">
        <f t="shared" si="182"/>
        <v>0</v>
      </c>
      <c r="I2315" s="60">
        <f t="shared" si="183"/>
        <v>0</v>
      </c>
      <c r="J2315" s="60">
        <f t="shared" si="184"/>
        <v>0</v>
      </c>
      <c r="K2315" s="1" t="str">
        <f t="shared" si="185"/>
        <v>RES</v>
      </c>
      <c r="L2315" s="2" t="str">
        <f t="shared" si="181"/>
        <v>CUSTOMER C</v>
      </c>
      <c r="M2315" s="40" t="str">
        <f>INDEX(CODE!A:B,MATCH(L2315,CODE!A:A,0),2)</f>
        <v>NOT USED</v>
      </c>
    </row>
    <row r="2316" spans="1:13">
      <c r="A2316" s="38">
        <v>201804</v>
      </c>
      <c r="B2316" s="37" t="s">
        <v>68</v>
      </c>
      <c r="C2316" s="37" t="s">
        <v>195</v>
      </c>
      <c r="D2316" s="37" t="s">
        <v>91</v>
      </c>
      <c r="E2316" s="37">
        <v>-574087.13</v>
      </c>
      <c r="F2316" s="37">
        <v>0</v>
      </c>
      <c r="G2316" s="37">
        <v>0</v>
      </c>
      <c r="H2316" s="60">
        <f t="shared" si="182"/>
        <v>-574087.13</v>
      </c>
      <c r="I2316" s="60">
        <f t="shared" si="183"/>
        <v>0</v>
      </c>
      <c r="J2316" s="60">
        <f t="shared" si="184"/>
        <v>0</v>
      </c>
      <c r="K2316" s="1" t="str">
        <f t="shared" si="185"/>
        <v>RES</v>
      </c>
      <c r="L2316" s="2" t="str">
        <f t="shared" si="181"/>
        <v>INCOME TAX</v>
      </c>
      <c r="M2316" s="40" t="str">
        <f>INDEX(CODE!A:B,MATCH(L2316,CODE!A:A,0),2)</f>
        <v>NOT USED</v>
      </c>
    </row>
    <row r="2317" spans="1:13">
      <c r="A2317" s="38">
        <v>201804</v>
      </c>
      <c r="B2317" s="37" t="s">
        <v>68</v>
      </c>
      <c r="C2317" s="37" t="s">
        <v>195</v>
      </c>
      <c r="D2317" s="37" t="s">
        <v>92</v>
      </c>
      <c r="E2317" s="37">
        <v>-954566.11</v>
      </c>
      <c r="F2317" s="37">
        <v>0</v>
      </c>
      <c r="G2317" s="37">
        <v>0</v>
      </c>
      <c r="H2317" s="60">
        <f t="shared" si="182"/>
        <v>-954566.11</v>
      </c>
      <c r="I2317" s="60">
        <f t="shared" si="183"/>
        <v>0</v>
      </c>
      <c r="J2317" s="60">
        <f t="shared" si="184"/>
        <v>0</v>
      </c>
      <c r="K2317" s="1" t="str">
        <f t="shared" si="185"/>
        <v>RES</v>
      </c>
      <c r="L2317" s="2" t="str">
        <f t="shared" si="181"/>
        <v>REVENUE_AC</v>
      </c>
      <c r="M2317" s="40" t="str">
        <f>INDEX(CODE!A:B,MATCH(L2317,CODE!A:A,0),2)</f>
        <v>NOT USED</v>
      </c>
    </row>
    <row r="2318" spans="1:13">
      <c r="A2318" s="38">
        <v>201804</v>
      </c>
      <c r="B2318" s="37" t="s">
        <v>68</v>
      </c>
      <c r="C2318" s="37" t="s">
        <v>195</v>
      </c>
      <c r="D2318" s="37" t="s">
        <v>104</v>
      </c>
      <c r="E2318" s="37">
        <v>4201.03</v>
      </c>
      <c r="F2318" s="37">
        <v>0</v>
      </c>
      <c r="G2318" s="37">
        <v>0</v>
      </c>
      <c r="H2318" s="60">
        <f t="shared" si="182"/>
        <v>4201.03</v>
      </c>
      <c r="I2318" s="60">
        <f t="shared" si="183"/>
        <v>0</v>
      </c>
      <c r="J2318" s="60">
        <f t="shared" si="184"/>
        <v>0</v>
      </c>
      <c r="K2318" s="1" t="str">
        <f t="shared" si="185"/>
        <v>RES</v>
      </c>
      <c r="L2318" s="2" t="str">
        <f t="shared" si="181"/>
        <v>REVENUE AD</v>
      </c>
      <c r="M2318" s="40" t="str">
        <f>INDEX(CODE!A:B,MATCH(L2318,CODE!A:A,0),2)</f>
        <v>NOT USED</v>
      </c>
    </row>
    <row r="2319" spans="1:13">
      <c r="A2319" s="38">
        <v>201804</v>
      </c>
      <c r="B2319" s="37" t="s">
        <v>68</v>
      </c>
      <c r="C2319" s="37" t="s">
        <v>196</v>
      </c>
      <c r="D2319" s="37" t="s">
        <v>210</v>
      </c>
      <c r="E2319" s="37">
        <v>3000</v>
      </c>
      <c r="F2319" s="37">
        <v>0</v>
      </c>
      <c r="G2319" s="37">
        <v>0</v>
      </c>
      <c r="H2319" s="60">
        <f t="shared" si="182"/>
        <v>0</v>
      </c>
      <c r="I2319" s="60">
        <f t="shared" si="183"/>
        <v>0</v>
      </c>
      <c r="J2319" s="60">
        <f t="shared" si="184"/>
        <v>0</v>
      </c>
      <c r="K2319" s="1" t="str">
        <f t="shared" si="185"/>
        <v>RES</v>
      </c>
      <c r="L2319" s="2" t="str">
        <f t="shared" si="181"/>
        <v>301119 - U</v>
      </c>
      <c r="M2319" s="40" t="str">
        <f>INDEX(CODE!A:B,MATCH(L2319,CODE!A:A,0),2)</f>
        <v>NOT USED</v>
      </c>
    </row>
    <row r="2320" spans="1:13">
      <c r="A2320" s="38">
        <v>201804</v>
      </c>
      <c r="B2320" s="37" t="s">
        <v>68</v>
      </c>
      <c r="C2320" s="37" t="s">
        <v>196</v>
      </c>
      <c r="D2320" s="37" t="s">
        <v>197</v>
      </c>
      <c r="E2320" s="37">
        <v>-1112000</v>
      </c>
      <c r="F2320" s="37">
        <v>0</v>
      </c>
      <c r="G2320" s="37">
        <v>-12847000</v>
      </c>
      <c r="H2320" s="60">
        <f t="shared" si="182"/>
        <v>0</v>
      </c>
      <c r="I2320" s="60">
        <f t="shared" si="183"/>
        <v>0</v>
      </c>
      <c r="J2320" s="60">
        <f t="shared" si="184"/>
        <v>0</v>
      </c>
      <c r="K2320" s="1" t="str">
        <f t="shared" si="185"/>
        <v>RES</v>
      </c>
      <c r="L2320" s="2" t="str">
        <f t="shared" si="181"/>
        <v>UNBILLED R</v>
      </c>
      <c r="M2320" s="40" t="str">
        <f>INDEX(CODE!A:B,MATCH(L2320,CODE!A:A,0),2)</f>
        <v>NOT USED</v>
      </c>
    </row>
    <row r="2321" spans="1:13">
      <c r="A2321" s="38">
        <v>201805</v>
      </c>
      <c r="B2321" s="37" t="s">
        <v>51</v>
      </c>
      <c r="C2321" s="37" t="s">
        <v>186</v>
      </c>
      <c r="D2321" s="37" t="s">
        <v>187</v>
      </c>
      <c r="E2321" s="37">
        <v>-16520.060000000001</v>
      </c>
      <c r="F2321" s="37">
        <v>1503</v>
      </c>
      <c r="G2321" s="37">
        <v>2026998</v>
      </c>
      <c r="H2321" s="60">
        <f t="shared" si="182"/>
        <v>0</v>
      </c>
      <c r="I2321" s="60">
        <f t="shared" si="183"/>
        <v>0</v>
      </c>
      <c r="J2321" s="60">
        <f t="shared" si="184"/>
        <v>0</v>
      </c>
      <c r="K2321" s="1" t="str">
        <f t="shared" si="185"/>
        <v>COM</v>
      </c>
      <c r="L2321" s="2" t="str">
        <f t="shared" si="181"/>
        <v>02GNSB0024</v>
      </c>
      <c r="M2321" s="40" t="str">
        <f>INDEX(CODE!A:B,MATCH(L2321,CODE!A:A,0),2)</f>
        <v>Separate - Small GS</v>
      </c>
    </row>
    <row r="2322" spans="1:13">
      <c r="A2322" s="38">
        <v>201805</v>
      </c>
      <c r="B2322" s="37" t="s">
        <v>51</v>
      </c>
      <c r="C2322" s="37" t="s">
        <v>186</v>
      </c>
      <c r="D2322" s="37" t="s">
        <v>188</v>
      </c>
      <c r="E2322" s="37">
        <v>-0.59</v>
      </c>
      <c r="F2322" s="37">
        <v>1</v>
      </c>
      <c r="G2322" s="37">
        <v>72</v>
      </c>
      <c r="H2322" s="60">
        <f t="shared" si="182"/>
        <v>0</v>
      </c>
      <c r="I2322" s="60">
        <f t="shared" si="183"/>
        <v>0</v>
      </c>
      <c r="J2322" s="60">
        <f t="shared" si="184"/>
        <v>0</v>
      </c>
      <c r="K2322" s="1" t="str">
        <f t="shared" si="185"/>
        <v>COM</v>
      </c>
      <c r="L2322" s="2" t="str">
        <f t="shared" si="181"/>
        <v>02GNSB024F</v>
      </c>
      <c r="M2322" s="40" t="str">
        <f>INDEX(CODE!A:B,MATCH(L2322,CODE!A:A,0),2)</f>
        <v>Separate - Small GS</v>
      </c>
    </row>
    <row r="2323" spans="1:13">
      <c r="A2323" s="38">
        <v>201805</v>
      </c>
      <c r="B2323" s="37" t="s">
        <v>51</v>
      </c>
      <c r="C2323" s="37" t="s">
        <v>186</v>
      </c>
      <c r="D2323" s="37" t="s">
        <v>189</v>
      </c>
      <c r="E2323" s="37">
        <v>-300.19</v>
      </c>
      <c r="F2323" s="37">
        <v>77</v>
      </c>
      <c r="G2323" s="37">
        <v>36833</v>
      </c>
      <c r="H2323" s="60">
        <f t="shared" si="182"/>
        <v>0</v>
      </c>
      <c r="I2323" s="60">
        <f t="shared" si="183"/>
        <v>0</v>
      </c>
      <c r="J2323" s="60">
        <f t="shared" si="184"/>
        <v>0</v>
      </c>
      <c r="K2323" s="1" t="str">
        <f t="shared" si="185"/>
        <v>COM</v>
      </c>
      <c r="L2323" s="2" t="str">
        <f t="shared" si="181"/>
        <v>02GNSB24FP</v>
      </c>
      <c r="M2323" s="40" t="str">
        <f>INDEX(CODE!A:B,MATCH(L2323,CODE!A:A,0),2)</f>
        <v>Separate - Small GS</v>
      </c>
    </row>
    <row r="2324" spans="1:13">
      <c r="A2324" s="38">
        <v>201805</v>
      </c>
      <c r="B2324" s="37" t="s">
        <v>51</v>
      </c>
      <c r="C2324" s="37" t="s">
        <v>186</v>
      </c>
      <c r="D2324" s="37" t="s">
        <v>190</v>
      </c>
      <c r="E2324" s="37">
        <v>-34823.050000000003</v>
      </c>
      <c r="F2324" s="37">
        <v>96</v>
      </c>
      <c r="G2324" s="37">
        <v>4272761</v>
      </c>
      <c r="H2324" s="60">
        <f t="shared" si="182"/>
        <v>0</v>
      </c>
      <c r="I2324" s="60">
        <f t="shared" si="183"/>
        <v>0</v>
      </c>
      <c r="J2324" s="60">
        <f t="shared" si="184"/>
        <v>0</v>
      </c>
      <c r="K2324" s="1" t="str">
        <f t="shared" si="185"/>
        <v>COM</v>
      </c>
      <c r="L2324" s="2" t="str">
        <f t="shared" si="181"/>
        <v>02LGSB0036</v>
      </c>
      <c r="M2324" s="40" t="str">
        <f>INDEX(CODE!A:B,MATCH(L2324,CODE!A:A,0),2)</f>
        <v>Separate - Large GS</v>
      </c>
    </row>
    <row r="2325" spans="1:13">
      <c r="A2325" s="38">
        <v>201805</v>
      </c>
      <c r="B2325" s="37" t="s">
        <v>51</v>
      </c>
      <c r="C2325" s="37" t="s">
        <v>186</v>
      </c>
      <c r="D2325" s="37" t="s">
        <v>191</v>
      </c>
      <c r="E2325" s="37">
        <v>-145.35</v>
      </c>
      <c r="F2325" s="37">
        <v>25</v>
      </c>
      <c r="G2325" s="37">
        <v>17833</v>
      </c>
      <c r="H2325" s="60">
        <f t="shared" si="182"/>
        <v>0</v>
      </c>
      <c r="I2325" s="60">
        <f t="shared" si="183"/>
        <v>0</v>
      </c>
      <c r="J2325" s="60">
        <f t="shared" si="184"/>
        <v>0</v>
      </c>
      <c r="K2325" s="1" t="str">
        <f t="shared" si="185"/>
        <v>COM</v>
      </c>
      <c r="L2325" s="2" t="str">
        <f t="shared" si="181"/>
        <v>02NMB24135</v>
      </c>
      <c r="M2325" s="40" t="str">
        <f>INDEX(CODE!A:B,MATCH(L2325,CODE!A:A,0),2)</f>
        <v>Separate - Small GS</v>
      </c>
    </row>
    <row r="2326" spans="1:13">
      <c r="A2326" s="38">
        <v>201805</v>
      </c>
      <c r="B2326" s="37" t="s">
        <v>51</v>
      </c>
      <c r="C2326" s="37" t="s">
        <v>186</v>
      </c>
      <c r="D2326" s="37" t="s">
        <v>192</v>
      </c>
      <c r="E2326" s="37">
        <v>-341.78</v>
      </c>
      <c r="G2326" s="37">
        <v>41109</v>
      </c>
      <c r="H2326" s="60">
        <f t="shared" si="182"/>
        <v>0</v>
      </c>
      <c r="I2326" s="60">
        <f t="shared" si="183"/>
        <v>0</v>
      </c>
      <c r="J2326" s="60">
        <f t="shared" si="184"/>
        <v>0</v>
      </c>
      <c r="K2326" s="1" t="str">
        <f t="shared" si="185"/>
        <v>COM</v>
      </c>
      <c r="L2326" s="2" t="str">
        <f t="shared" si="181"/>
        <v>02OALTB15N</v>
      </c>
      <c r="M2326" s="40" t="str">
        <f>INDEX(CODE!A:B,MATCH(L2326,CODE!A:A,0),2)</f>
        <v>NOT USED</v>
      </c>
    </row>
    <row r="2327" spans="1:13">
      <c r="A2327" s="38">
        <v>201805</v>
      </c>
      <c r="B2327" s="37" t="s">
        <v>51</v>
      </c>
      <c r="C2327" s="37" t="s">
        <v>186</v>
      </c>
      <c r="D2327" s="37" t="s">
        <v>193</v>
      </c>
      <c r="E2327" s="37">
        <v>149.88</v>
      </c>
      <c r="F2327" s="37">
        <v>0</v>
      </c>
      <c r="G2327" s="37">
        <v>0</v>
      </c>
      <c r="H2327" s="60">
        <f t="shared" si="182"/>
        <v>0</v>
      </c>
      <c r="I2327" s="60">
        <f t="shared" si="183"/>
        <v>0</v>
      </c>
      <c r="J2327" s="60">
        <f t="shared" si="184"/>
        <v>0</v>
      </c>
      <c r="K2327" s="1" t="str">
        <f t="shared" si="185"/>
        <v>COM</v>
      </c>
      <c r="L2327" s="2" t="str">
        <f t="shared" si="181"/>
        <v>BPA BALANC</v>
      </c>
      <c r="M2327" s="40" t="str">
        <f>INDEX(CODE!A:B,MATCH(L2327,CODE!A:A,0),2)</f>
        <v>NOT USED</v>
      </c>
    </row>
    <row r="2328" spans="1:13">
      <c r="A2328" s="38">
        <v>201805</v>
      </c>
      <c r="B2328" s="37" t="s">
        <v>51</v>
      </c>
      <c r="C2328" s="37" t="s">
        <v>186</v>
      </c>
      <c r="D2328" s="37" t="s">
        <v>194</v>
      </c>
      <c r="F2328" s="37">
        <v>0</v>
      </c>
      <c r="H2328" s="60">
        <f t="shared" si="182"/>
        <v>0</v>
      </c>
      <c r="I2328" s="60">
        <f t="shared" si="183"/>
        <v>0</v>
      </c>
      <c r="J2328" s="60">
        <f t="shared" si="184"/>
        <v>0</v>
      </c>
      <c r="K2328" s="1" t="str">
        <f t="shared" si="185"/>
        <v>COM</v>
      </c>
      <c r="L2328" s="2" t="str">
        <f t="shared" si="181"/>
        <v>CUSTOMER C</v>
      </c>
      <c r="M2328" s="40" t="str">
        <f>INDEX(CODE!A:B,MATCH(L2328,CODE!A:A,0),2)</f>
        <v>NOT USED</v>
      </c>
    </row>
    <row r="2329" spans="1:13">
      <c r="A2329" s="38">
        <v>201805</v>
      </c>
      <c r="B2329" s="37" t="s">
        <v>51</v>
      </c>
      <c r="C2329" s="37" t="s">
        <v>195</v>
      </c>
      <c r="D2329" s="37" t="s">
        <v>36</v>
      </c>
      <c r="E2329" s="37">
        <v>212447.6</v>
      </c>
      <c r="F2329" s="37">
        <v>1503</v>
      </c>
      <c r="G2329" s="37">
        <v>2026998</v>
      </c>
      <c r="H2329" s="60">
        <f t="shared" si="182"/>
        <v>212447.6</v>
      </c>
      <c r="I2329" s="60">
        <f t="shared" si="183"/>
        <v>1503</v>
      </c>
      <c r="J2329" s="60">
        <f t="shared" si="184"/>
        <v>2026998</v>
      </c>
      <c r="K2329" s="1" t="str">
        <f t="shared" si="185"/>
        <v>COM</v>
      </c>
      <c r="L2329" s="2" t="str">
        <f t="shared" si="181"/>
        <v>02GNSB0024</v>
      </c>
      <c r="M2329" s="40" t="str">
        <f>INDEX(CODE!A:B,MATCH(L2329,CODE!A:A,0),2)</f>
        <v>Separate - Small GS</v>
      </c>
    </row>
    <row r="2330" spans="1:13">
      <c r="A2330" s="38">
        <v>201805</v>
      </c>
      <c r="B2330" s="37" t="s">
        <v>51</v>
      </c>
      <c r="C2330" s="37" t="s">
        <v>195</v>
      </c>
      <c r="D2330" s="37" t="s">
        <v>37</v>
      </c>
      <c r="E2330" s="37">
        <v>3415.23</v>
      </c>
      <c r="F2330" s="37">
        <v>6</v>
      </c>
      <c r="G2330" s="37">
        <v>25642</v>
      </c>
      <c r="H2330" s="60">
        <f t="shared" si="182"/>
        <v>3415.23</v>
      </c>
      <c r="I2330" s="60">
        <f t="shared" si="183"/>
        <v>6</v>
      </c>
      <c r="J2330" s="60">
        <f t="shared" si="184"/>
        <v>25642</v>
      </c>
      <c r="K2330" s="1" t="str">
        <f t="shared" si="185"/>
        <v>COM</v>
      </c>
      <c r="L2330" s="2" t="str">
        <f t="shared" si="181"/>
        <v>02GNSB024F</v>
      </c>
      <c r="M2330" s="40" t="str">
        <f>INDEX(CODE!A:B,MATCH(L2330,CODE!A:A,0),2)</f>
        <v>Separate - Small GS</v>
      </c>
    </row>
    <row r="2331" spans="1:13">
      <c r="A2331" s="38">
        <v>201805</v>
      </c>
      <c r="B2331" s="37" t="s">
        <v>51</v>
      </c>
      <c r="C2331" s="37" t="s">
        <v>195</v>
      </c>
      <c r="D2331" s="37" t="s">
        <v>38</v>
      </c>
      <c r="E2331" s="37">
        <v>10888.86</v>
      </c>
      <c r="F2331" s="37">
        <v>77</v>
      </c>
      <c r="G2331" s="37">
        <v>36833</v>
      </c>
      <c r="H2331" s="60">
        <f t="shared" si="182"/>
        <v>10888.86</v>
      </c>
      <c r="I2331" s="60">
        <f t="shared" si="183"/>
        <v>77</v>
      </c>
      <c r="J2331" s="60">
        <f t="shared" si="184"/>
        <v>36833</v>
      </c>
      <c r="K2331" s="1" t="str">
        <f t="shared" si="185"/>
        <v>COM</v>
      </c>
      <c r="L2331" s="2" t="str">
        <f t="shared" si="181"/>
        <v>02GNSB24FP</v>
      </c>
      <c r="M2331" s="40" t="str">
        <f>INDEX(CODE!A:B,MATCH(L2331,CODE!A:A,0),2)</f>
        <v>Separate - Small GS</v>
      </c>
    </row>
    <row r="2332" spans="1:13">
      <c r="A2332" s="38">
        <v>201805</v>
      </c>
      <c r="B2332" s="37" t="s">
        <v>51</v>
      </c>
      <c r="C2332" s="37" t="s">
        <v>195</v>
      </c>
      <c r="D2332" s="37" t="s">
        <v>52</v>
      </c>
      <c r="E2332" s="37">
        <v>3553162.6</v>
      </c>
      <c r="F2332" s="37">
        <v>14252</v>
      </c>
      <c r="G2332" s="37">
        <v>35902160</v>
      </c>
      <c r="H2332" s="60">
        <f t="shared" si="182"/>
        <v>3553162.6</v>
      </c>
      <c r="I2332" s="60">
        <f t="shared" si="183"/>
        <v>14252</v>
      </c>
      <c r="J2332" s="60">
        <f t="shared" si="184"/>
        <v>35902160</v>
      </c>
      <c r="K2332" s="1" t="str">
        <f t="shared" si="185"/>
        <v>COM</v>
      </c>
      <c r="L2332" s="2" t="str">
        <f t="shared" si="181"/>
        <v>02GNSV0024</v>
      </c>
      <c r="M2332" s="40" t="str">
        <f>INDEX(CODE!A:B,MATCH(L2332,CODE!A:A,0),2)</f>
        <v>Separate - Small GS</v>
      </c>
    </row>
    <row r="2333" spans="1:13">
      <c r="A2333" s="38">
        <v>201805</v>
      </c>
      <c r="B2333" s="37" t="s">
        <v>51</v>
      </c>
      <c r="C2333" s="37" t="s">
        <v>195</v>
      </c>
      <c r="D2333" s="37" t="s">
        <v>53</v>
      </c>
      <c r="E2333" s="37">
        <v>12891.01</v>
      </c>
      <c r="F2333" s="37">
        <v>104</v>
      </c>
      <c r="G2333" s="37">
        <v>89198</v>
      </c>
      <c r="H2333" s="60">
        <f t="shared" si="182"/>
        <v>12891.01</v>
      </c>
      <c r="I2333" s="60">
        <f t="shared" si="183"/>
        <v>104</v>
      </c>
      <c r="J2333" s="60">
        <f t="shared" si="184"/>
        <v>89198</v>
      </c>
      <c r="K2333" s="1" t="str">
        <f t="shared" si="185"/>
        <v>COM</v>
      </c>
      <c r="L2333" s="2" t="str">
        <f t="shared" si="181"/>
        <v>02GNSV024F</v>
      </c>
      <c r="M2333" s="40" t="str">
        <f>INDEX(CODE!A:B,MATCH(L2333,CODE!A:A,0),2)</f>
        <v>Separate - Small GS</v>
      </c>
    </row>
    <row r="2334" spans="1:13">
      <c r="A2334" s="38">
        <v>201805</v>
      </c>
      <c r="B2334" s="37" t="s">
        <v>51</v>
      </c>
      <c r="C2334" s="37" t="s">
        <v>195</v>
      </c>
      <c r="D2334" s="37" t="s">
        <v>39</v>
      </c>
      <c r="E2334" s="37">
        <v>376634.17</v>
      </c>
      <c r="F2334" s="37">
        <v>96</v>
      </c>
      <c r="G2334" s="37">
        <v>4272761</v>
      </c>
      <c r="H2334" s="60">
        <f t="shared" si="182"/>
        <v>376634.17</v>
      </c>
      <c r="I2334" s="60">
        <f t="shared" si="183"/>
        <v>96</v>
      </c>
      <c r="J2334" s="60">
        <f t="shared" si="184"/>
        <v>4272761</v>
      </c>
      <c r="K2334" s="1" t="str">
        <f t="shared" si="185"/>
        <v>COM</v>
      </c>
      <c r="L2334" s="2" t="str">
        <f t="shared" si="181"/>
        <v>02LGSB0036</v>
      </c>
      <c r="M2334" s="40" t="str">
        <f>INDEX(CODE!A:B,MATCH(L2334,CODE!A:A,0),2)</f>
        <v>Separate - Large GS</v>
      </c>
    </row>
    <row r="2335" spans="1:13">
      <c r="A2335" s="38">
        <v>201805</v>
      </c>
      <c r="B2335" s="37" t="s">
        <v>51</v>
      </c>
      <c r="C2335" s="37" t="s">
        <v>195</v>
      </c>
      <c r="D2335" s="37" t="s">
        <v>54</v>
      </c>
      <c r="E2335" s="37">
        <v>5084026.99</v>
      </c>
      <c r="F2335" s="37">
        <v>852</v>
      </c>
      <c r="G2335" s="37">
        <v>60098360</v>
      </c>
      <c r="H2335" s="60">
        <f t="shared" si="182"/>
        <v>5084026.99</v>
      </c>
      <c r="I2335" s="60">
        <f t="shared" si="183"/>
        <v>852</v>
      </c>
      <c r="J2335" s="60">
        <f t="shared" si="184"/>
        <v>60098360</v>
      </c>
      <c r="K2335" s="1" t="str">
        <f t="shared" si="185"/>
        <v>COM</v>
      </c>
      <c r="L2335" s="2" t="str">
        <f t="shared" si="181"/>
        <v>02LGSV0036</v>
      </c>
      <c r="M2335" s="40" t="str">
        <f>INDEX(CODE!A:B,MATCH(L2335,CODE!A:A,0),2)</f>
        <v>Separate - Large GS</v>
      </c>
    </row>
    <row r="2336" spans="1:13">
      <c r="A2336" s="38">
        <v>201805</v>
      </c>
      <c r="B2336" s="37" t="s">
        <v>51</v>
      </c>
      <c r="C2336" s="37" t="s">
        <v>195</v>
      </c>
      <c r="D2336" s="37" t="s">
        <v>55</v>
      </c>
      <c r="E2336" s="37">
        <v>1106171.58</v>
      </c>
      <c r="F2336" s="37">
        <v>36</v>
      </c>
      <c r="G2336" s="37">
        <v>14187300</v>
      </c>
      <c r="H2336" s="60">
        <f t="shared" si="182"/>
        <v>1106171.58</v>
      </c>
      <c r="I2336" s="60">
        <f t="shared" si="183"/>
        <v>36</v>
      </c>
      <c r="J2336" s="60">
        <f t="shared" si="184"/>
        <v>14187300</v>
      </c>
      <c r="K2336" s="1" t="str">
        <f t="shared" si="185"/>
        <v>COM</v>
      </c>
      <c r="L2336" s="2" t="str">
        <f t="shared" si="181"/>
        <v>02LGSV048T</v>
      </c>
      <c r="M2336" s="40" t="str">
        <f>INDEX(CODE!A:B,MATCH(L2336,CODE!A:A,0),2)</f>
        <v>NOT USED</v>
      </c>
    </row>
    <row r="2337" spans="1:13">
      <c r="A2337" s="38">
        <v>201805</v>
      </c>
      <c r="B2337" s="37" t="s">
        <v>51</v>
      </c>
      <c r="C2337" s="37" t="s">
        <v>195</v>
      </c>
      <c r="D2337" s="37" t="s">
        <v>79</v>
      </c>
      <c r="E2337" s="37">
        <v>5475.84</v>
      </c>
      <c r="G2337" s="37">
        <v>0</v>
      </c>
      <c r="H2337" s="60">
        <f t="shared" si="182"/>
        <v>5475.84</v>
      </c>
      <c r="I2337" s="60">
        <f t="shared" si="183"/>
        <v>0</v>
      </c>
      <c r="J2337" s="60">
        <f t="shared" si="184"/>
        <v>0</v>
      </c>
      <c r="K2337" s="1" t="str">
        <f t="shared" si="185"/>
        <v>COM</v>
      </c>
      <c r="L2337" s="2" t="str">
        <f t="shared" si="181"/>
        <v>02LNX00102</v>
      </c>
      <c r="M2337" s="40" t="str">
        <f>INDEX(CODE!A:B,MATCH(L2337,CODE!A:A,0),2)</f>
        <v>NOT USED</v>
      </c>
    </row>
    <row r="2338" spans="1:13">
      <c r="A2338" s="38">
        <v>201805</v>
      </c>
      <c r="B2338" s="37" t="s">
        <v>51</v>
      </c>
      <c r="C2338" s="37" t="s">
        <v>195</v>
      </c>
      <c r="D2338" s="37" t="s">
        <v>80</v>
      </c>
      <c r="E2338" s="37">
        <v>8538.5499999999993</v>
      </c>
      <c r="G2338" s="37">
        <v>0</v>
      </c>
      <c r="H2338" s="60">
        <f t="shared" si="182"/>
        <v>8538.5499999999993</v>
      </c>
      <c r="I2338" s="60">
        <f t="shared" si="183"/>
        <v>0</v>
      </c>
      <c r="J2338" s="60">
        <f t="shared" si="184"/>
        <v>0</v>
      </c>
      <c r="K2338" s="1" t="str">
        <f t="shared" si="185"/>
        <v>COM</v>
      </c>
      <c r="L2338" s="2" t="str">
        <f t="shared" si="181"/>
        <v>02LNX00103</v>
      </c>
      <c r="M2338" s="40" t="str">
        <f>INDEX(CODE!A:B,MATCH(L2338,CODE!A:A,0),2)</f>
        <v>NOT USED</v>
      </c>
    </row>
    <row r="2339" spans="1:13">
      <c r="A2339" s="38">
        <v>201805</v>
      </c>
      <c r="B2339" s="37" t="s">
        <v>51</v>
      </c>
      <c r="C2339" s="37" t="s">
        <v>195</v>
      </c>
      <c r="D2339" s="37" t="s">
        <v>81</v>
      </c>
      <c r="E2339" s="37">
        <v>127.71</v>
      </c>
      <c r="G2339" s="37">
        <v>0</v>
      </c>
      <c r="H2339" s="60">
        <f t="shared" si="182"/>
        <v>127.71</v>
      </c>
      <c r="I2339" s="60">
        <f t="shared" si="183"/>
        <v>0</v>
      </c>
      <c r="J2339" s="60">
        <f t="shared" si="184"/>
        <v>0</v>
      </c>
      <c r="K2339" s="1" t="str">
        <f t="shared" si="185"/>
        <v>COM</v>
      </c>
      <c r="L2339" s="2" t="str">
        <f t="shared" si="181"/>
        <v>02LNX00105</v>
      </c>
      <c r="M2339" s="40" t="str">
        <f>INDEX(CODE!A:B,MATCH(L2339,CODE!A:A,0),2)</f>
        <v>NOT USED</v>
      </c>
    </row>
    <row r="2340" spans="1:13">
      <c r="A2340" s="38">
        <v>201805</v>
      </c>
      <c r="B2340" s="37" t="s">
        <v>51</v>
      </c>
      <c r="C2340" s="37" t="s">
        <v>195</v>
      </c>
      <c r="D2340" s="37" t="s">
        <v>82</v>
      </c>
      <c r="E2340" s="37">
        <v>25409.88</v>
      </c>
      <c r="G2340" s="37">
        <v>0</v>
      </c>
      <c r="H2340" s="60">
        <f t="shared" si="182"/>
        <v>25409.88</v>
      </c>
      <c r="I2340" s="60">
        <f t="shared" si="183"/>
        <v>0</v>
      </c>
      <c r="J2340" s="60">
        <f t="shared" si="184"/>
        <v>0</v>
      </c>
      <c r="K2340" s="1" t="str">
        <f t="shared" si="185"/>
        <v>COM</v>
      </c>
      <c r="L2340" s="2" t="str">
        <f t="shared" si="181"/>
        <v>02LNX00109</v>
      </c>
      <c r="M2340" s="40" t="str">
        <f>INDEX(CODE!A:B,MATCH(L2340,CODE!A:A,0),2)</f>
        <v>NOT USED</v>
      </c>
    </row>
    <row r="2341" spans="1:13">
      <c r="A2341" s="38">
        <v>201805</v>
      </c>
      <c r="B2341" s="37" t="s">
        <v>51</v>
      </c>
      <c r="C2341" s="37" t="s">
        <v>195</v>
      </c>
      <c r="D2341" s="37" t="s">
        <v>83</v>
      </c>
      <c r="E2341" s="37">
        <v>2292.61</v>
      </c>
      <c r="G2341" s="37">
        <v>0</v>
      </c>
      <c r="H2341" s="60">
        <f t="shared" si="182"/>
        <v>2292.61</v>
      </c>
      <c r="I2341" s="60">
        <f t="shared" si="183"/>
        <v>0</v>
      </c>
      <c r="J2341" s="60">
        <f t="shared" si="184"/>
        <v>0</v>
      </c>
      <c r="K2341" s="1" t="str">
        <f t="shared" si="185"/>
        <v>COM</v>
      </c>
      <c r="L2341" s="2" t="str">
        <f t="shared" si="181"/>
        <v>02LNX00110</v>
      </c>
      <c r="M2341" s="40" t="str">
        <f>INDEX(CODE!A:B,MATCH(L2341,CODE!A:A,0),2)</f>
        <v>NOT USED</v>
      </c>
    </row>
    <row r="2342" spans="1:13">
      <c r="A2342" s="38">
        <v>201805</v>
      </c>
      <c r="B2342" s="37" t="s">
        <v>51</v>
      </c>
      <c r="C2342" s="37" t="s">
        <v>195</v>
      </c>
      <c r="D2342" s="37" t="s">
        <v>84</v>
      </c>
      <c r="E2342" s="37">
        <v>55.73</v>
      </c>
      <c r="G2342" s="37">
        <v>0</v>
      </c>
      <c r="H2342" s="60">
        <f t="shared" si="182"/>
        <v>55.73</v>
      </c>
      <c r="I2342" s="60">
        <f t="shared" si="183"/>
        <v>0</v>
      </c>
      <c r="J2342" s="60">
        <f t="shared" si="184"/>
        <v>0</v>
      </c>
      <c r="K2342" s="1" t="str">
        <f t="shared" si="185"/>
        <v>COM</v>
      </c>
      <c r="L2342" s="2" t="str">
        <f t="shared" si="181"/>
        <v>02LNX00112</v>
      </c>
      <c r="M2342" s="40" t="str">
        <f>INDEX(CODE!A:B,MATCH(L2342,CODE!A:A,0),2)</f>
        <v>NOT USED</v>
      </c>
    </row>
    <row r="2343" spans="1:13">
      <c r="A2343" s="38">
        <v>201805</v>
      </c>
      <c r="B2343" s="37" t="s">
        <v>51</v>
      </c>
      <c r="C2343" s="37" t="s">
        <v>195</v>
      </c>
      <c r="D2343" s="37" t="s">
        <v>85</v>
      </c>
      <c r="E2343" s="37">
        <v>226.99</v>
      </c>
      <c r="G2343" s="37">
        <v>0</v>
      </c>
      <c r="H2343" s="60">
        <f t="shared" si="182"/>
        <v>226.99</v>
      </c>
      <c r="I2343" s="60">
        <f t="shared" si="183"/>
        <v>0</v>
      </c>
      <c r="J2343" s="60">
        <f t="shared" si="184"/>
        <v>0</v>
      </c>
      <c r="K2343" s="1" t="str">
        <f t="shared" si="185"/>
        <v>COM</v>
      </c>
      <c r="L2343" s="2" t="str">
        <f t="shared" si="181"/>
        <v>02LNX00300</v>
      </c>
      <c r="M2343" s="40" t="str">
        <f>INDEX(CODE!A:B,MATCH(L2343,CODE!A:A,0),2)</f>
        <v>NOT USED</v>
      </c>
    </row>
    <row r="2344" spans="1:13">
      <c r="A2344" s="38">
        <v>201805</v>
      </c>
      <c r="B2344" s="37" t="s">
        <v>51</v>
      </c>
      <c r="C2344" s="37" t="s">
        <v>195</v>
      </c>
      <c r="D2344" s="37" t="s">
        <v>87</v>
      </c>
      <c r="E2344" s="37">
        <v>5946.62</v>
      </c>
      <c r="G2344" s="37">
        <v>0</v>
      </c>
      <c r="H2344" s="60">
        <f t="shared" si="182"/>
        <v>5946.62</v>
      </c>
      <c r="I2344" s="60">
        <f t="shared" si="183"/>
        <v>0</v>
      </c>
      <c r="J2344" s="60">
        <f t="shared" si="184"/>
        <v>0</v>
      </c>
      <c r="K2344" s="1" t="str">
        <f t="shared" si="185"/>
        <v>COM</v>
      </c>
      <c r="L2344" s="2" t="str">
        <f t="shared" si="181"/>
        <v>02LNX00311</v>
      </c>
      <c r="M2344" s="40" t="str">
        <f>INDEX(CODE!A:B,MATCH(L2344,CODE!A:A,0),2)</f>
        <v>NOT USED</v>
      </c>
    </row>
    <row r="2345" spans="1:13">
      <c r="A2345" s="38">
        <v>201805</v>
      </c>
      <c r="B2345" s="37" t="s">
        <v>51</v>
      </c>
      <c r="C2345" s="37" t="s">
        <v>195</v>
      </c>
      <c r="D2345" s="37" t="s">
        <v>88</v>
      </c>
      <c r="E2345" s="37">
        <v>3036.64</v>
      </c>
      <c r="G2345" s="37">
        <v>0</v>
      </c>
      <c r="H2345" s="60">
        <f t="shared" si="182"/>
        <v>3036.64</v>
      </c>
      <c r="I2345" s="60">
        <f t="shared" si="183"/>
        <v>0</v>
      </c>
      <c r="J2345" s="60">
        <f t="shared" si="184"/>
        <v>0</v>
      </c>
      <c r="K2345" s="1" t="str">
        <f t="shared" si="185"/>
        <v>COM</v>
      </c>
      <c r="L2345" s="2" t="str">
        <f t="shared" si="181"/>
        <v>02LNX00312</v>
      </c>
      <c r="M2345" s="40" t="str">
        <f>INDEX(CODE!A:B,MATCH(L2345,CODE!A:A,0),2)</f>
        <v>NOT USED</v>
      </c>
    </row>
    <row r="2346" spans="1:13">
      <c r="A2346" s="38">
        <v>201805</v>
      </c>
      <c r="B2346" s="37" t="s">
        <v>51</v>
      </c>
      <c r="C2346" s="37" t="s">
        <v>195</v>
      </c>
      <c r="D2346" s="37" t="s">
        <v>40</v>
      </c>
      <c r="E2346" s="37">
        <v>24652.63</v>
      </c>
      <c r="F2346" s="37">
        <v>90</v>
      </c>
      <c r="G2346" s="37">
        <v>243990</v>
      </c>
      <c r="H2346" s="60">
        <f t="shared" si="182"/>
        <v>24652.63</v>
      </c>
      <c r="I2346" s="60">
        <f t="shared" si="183"/>
        <v>90</v>
      </c>
      <c r="J2346" s="60">
        <f t="shared" si="184"/>
        <v>243990</v>
      </c>
      <c r="K2346" s="1" t="str">
        <f t="shared" si="185"/>
        <v>COM</v>
      </c>
      <c r="L2346" s="2" t="str">
        <f t="shared" si="181"/>
        <v>02NMT24135</v>
      </c>
      <c r="M2346" s="40" t="str">
        <f>INDEX(CODE!A:B,MATCH(L2346,CODE!A:A,0),2)</f>
        <v>Separate - Small GS</v>
      </c>
    </row>
    <row r="2347" spans="1:13">
      <c r="A2347" s="38">
        <v>201805</v>
      </c>
      <c r="B2347" s="37" t="s">
        <v>51</v>
      </c>
      <c r="C2347" s="37" t="s">
        <v>195</v>
      </c>
      <c r="D2347" s="37" t="s">
        <v>41</v>
      </c>
      <c r="E2347" s="37">
        <v>70985.289999999994</v>
      </c>
      <c r="F2347" s="37">
        <v>13</v>
      </c>
      <c r="G2347" s="37">
        <v>791180</v>
      </c>
      <c r="H2347" s="60">
        <f t="shared" si="182"/>
        <v>70985.289999999994</v>
      </c>
      <c r="I2347" s="60">
        <f t="shared" si="183"/>
        <v>13</v>
      </c>
      <c r="J2347" s="60">
        <f t="shared" si="184"/>
        <v>791180</v>
      </c>
      <c r="K2347" s="1" t="str">
        <f t="shared" si="185"/>
        <v>COM</v>
      </c>
      <c r="L2347" s="2" t="str">
        <f t="shared" si="181"/>
        <v>02NMT36135</v>
      </c>
      <c r="M2347" s="40" t="str">
        <f>INDEX(CODE!A:B,MATCH(L2347,CODE!A:A,0),2)</f>
        <v>Separate - Large GS</v>
      </c>
    </row>
    <row r="2348" spans="1:13">
      <c r="A2348" s="38">
        <v>201805</v>
      </c>
      <c r="B2348" s="37" t="s">
        <v>51</v>
      </c>
      <c r="C2348" s="37" t="s">
        <v>195</v>
      </c>
      <c r="D2348" s="37" t="s">
        <v>42</v>
      </c>
      <c r="E2348" s="37">
        <v>61844.44</v>
      </c>
      <c r="F2348" s="37">
        <v>2</v>
      </c>
      <c r="G2348" s="37">
        <v>799200</v>
      </c>
      <c r="H2348" s="60">
        <f t="shared" si="182"/>
        <v>61844.44</v>
      </c>
      <c r="I2348" s="60">
        <f t="shared" si="183"/>
        <v>2</v>
      </c>
      <c r="J2348" s="60">
        <f t="shared" si="184"/>
        <v>799200</v>
      </c>
      <c r="K2348" s="1" t="str">
        <f t="shared" si="185"/>
        <v>COM</v>
      </c>
      <c r="L2348" s="2" t="str">
        <f t="shared" si="181"/>
        <v>02NMT48135</v>
      </c>
      <c r="M2348" s="40" t="str">
        <f>INDEX(CODE!A:B,MATCH(L2348,CODE!A:A,0),2)</f>
        <v>NOT USED</v>
      </c>
    </row>
    <row r="2349" spans="1:13">
      <c r="A2349" s="38">
        <v>201805</v>
      </c>
      <c r="B2349" s="37" t="s">
        <v>51</v>
      </c>
      <c r="C2349" s="37" t="s">
        <v>195</v>
      </c>
      <c r="D2349" s="37" t="s">
        <v>56</v>
      </c>
      <c r="E2349" s="37">
        <v>18638.400000000001</v>
      </c>
      <c r="F2349" s="37">
        <v>768</v>
      </c>
      <c r="G2349" s="37">
        <v>125895</v>
      </c>
      <c r="H2349" s="60">
        <f t="shared" si="182"/>
        <v>18638.400000000001</v>
      </c>
      <c r="I2349" s="60">
        <f t="shared" si="183"/>
        <v>768</v>
      </c>
      <c r="J2349" s="60">
        <f t="shared" si="184"/>
        <v>125895</v>
      </c>
      <c r="K2349" s="1" t="str">
        <f t="shared" si="185"/>
        <v>COM</v>
      </c>
      <c r="L2349" s="2" t="str">
        <f t="shared" si="181"/>
        <v>02OALT015N</v>
      </c>
      <c r="M2349" s="40" t="str">
        <f>INDEX(CODE!A:B,MATCH(L2349,CODE!A:A,0),2)</f>
        <v>NOT USED</v>
      </c>
    </row>
    <row r="2350" spans="1:13">
      <c r="A2350" s="38">
        <v>201805</v>
      </c>
      <c r="B2350" s="37" t="s">
        <v>51</v>
      </c>
      <c r="C2350" s="37" t="s">
        <v>195</v>
      </c>
      <c r="D2350" s="37" t="s">
        <v>43</v>
      </c>
      <c r="E2350" s="37">
        <v>6739.19</v>
      </c>
      <c r="F2350" s="37">
        <v>468</v>
      </c>
      <c r="G2350" s="37">
        <v>41108</v>
      </c>
      <c r="H2350" s="60">
        <f t="shared" si="182"/>
        <v>6739.19</v>
      </c>
      <c r="I2350" s="60">
        <f t="shared" si="183"/>
        <v>468</v>
      </c>
      <c r="J2350" s="60">
        <f t="shared" si="184"/>
        <v>41108</v>
      </c>
      <c r="K2350" s="1" t="str">
        <f t="shared" si="185"/>
        <v>COM</v>
      </c>
      <c r="L2350" s="2" t="str">
        <f t="shared" si="181"/>
        <v>02OALTB15N</v>
      </c>
      <c r="M2350" s="40" t="str">
        <f>INDEX(CODE!A:B,MATCH(L2350,CODE!A:A,0),2)</f>
        <v>NOT USED</v>
      </c>
    </row>
    <row r="2351" spans="1:13">
      <c r="A2351" s="38">
        <v>201805</v>
      </c>
      <c r="B2351" s="37" t="s">
        <v>51</v>
      </c>
      <c r="C2351" s="37" t="s">
        <v>195</v>
      </c>
      <c r="D2351" s="37" t="s">
        <v>57</v>
      </c>
      <c r="E2351" s="37">
        <v>1653.6</v>
      </c>
      <c r="F2351" s="37">
        <v>27</v>
      </c>
      <c r="G2351" s="37">
        <v>16809</v>
      </c>
      <c r="H2351" s="60">
        <f t="shared" si="182"/>
        <v>1653.6</v>
      </c>
      <c r="I2351" s="60">
        <f t="shared" si="183"/>
        <v>27</v>
      </c>
      <c r="J2351" s="60">
        <f t="shared" si="184"/>
        <v>16809</v>
      </c>
      <c r="K2351" s="1" t="str">
        <f t="shared" si="185"/>
        <v>COM</v>
      </c>
      <c r="L2351" s="2" t="str">
        <f t="shared" si="181"/>
        <v>02RCFL0054</v>
      </c>
      <c r="M2351" s="40" t="str">
        <f>INDEX(CODE!A:B,MATCH(L2351,CODE!A:A,0),2)</f>
        <v>NOT USED</v>
      </c>
    </row>
    <row r="2352" spans="1:13">
      <c r="A2352" s="38">
        <v>201805</v>
      </c>
      <c r="B2352" s="37" t="s">
        <v>51</v>
      </c>
      <c r="C2352" s="37" t="s">
        <v>195</v>
      </c>
      <c r="D2352" s="37" t="s">
        <v>89</v>
      </c>
      <c r="E2352" s="37">
        <v>246819.74</v>
      </c>
      <c r="F2352" s="37">
        <v>0</v>
      </c>
      <c r="G2352" s="37">
        <v>0</v>
      </c>
      <c r="H2352" s="60">
        <f t="shared" si="182"/>
        <v>246819.74</v>
      </c>
      <c r="I2352" s="60">
        <f t="shared" si="183"/>
        <v>0</v>
      </c>
      <c r="J2352" s="60">
        <f t="shared" si="184"/>
        <v>0</v>
      </c>
      <c r="K2352" s="1" t="str">
        <f t="shared" si="185"/>
        <v>COM</v>
      </c>
      <c r="L2352" s="2" t="str">
        <f t="shared" si="181"/>
        <v>301270-DSM</v>
      </c>
      <c r="M2352" s="40" t="str">
        <f>INDEX(CODE!A:B,MATCH(L2352,CODE!A:A,0),2)</f>
        <v>NOT USED</v>
      </c>
    </row>
    <row r="2353" spans="1:13">
      <c r="A2353" s="38">
        <v>201805</v>
      </c>
      <c r="B2353" s="37" t="s">
        <v>51</v>
      </c>
      <c r="C2353" s="37" t="s">
        <v>195</v>
      </c>
      <c r="D2353" s="37" t="s">
        <v>44</v>
      </c>
      <c r="E2353" s="37">
        <v>3437.23</v>
      </c>
      <c r="F2353" s="37">
        <v>1</v>
      </c>
      <c r="G2353" s="37">
        <v>0</v>
      </c>
      <c r="H2353" s="60">
        <f t="shared" si="182"/>
        <v>3437.23</v>
      </c>
      <c r="I2353" s="60">
        <f t="shared" si="183"/>
        <v>1</v>
      </c>
      <c r="J2353" s="60">
        <f t="shared" si="184"/>
        <v>0</v>
      </c>
      <c r="K2353" s="1" t="str">
        <f t="shared" si="185"/>
        <v>COM</v>
      </c>
      <c r="L2353" s="2" t="str">
        <f t="shared" si="181"/>
        <v>301280-BLU</v>
      </c>
      <c r="M2353" s="40" t="str">
        <f>INDEX(CODE!A:B,MATCH(L2353,CODE!A:A,0),2)</f>
        <v>NOT USED</v>
      </c>
    </row>
    <row r="2354" spans="1:13">
      <c r="A2354" s="38">
        <v>201805</v>
      </c>
      <c r="B2354" s="37" t="s">
        <v>51</v>
      </c>
      <c r="C2354" s="37" t="s">
        <v>195</v>
      </c>
      <c r="D2354" s="37" t="s">
        <v>103</v>
      </c>
      <c r="E2354" s="37">
        <v>0</v>
      </c>
      <c r="F2354" s="37">
        <v>0</v>
      </c>
      <c r="G2354" s="37">
        <v>0</v>
      </c>
      <c r="H2354" s="60">
        <f t="shared" si="182"/>
        <v>0</v>
      </c>
      <c r="I2354" s="60">
        <f t="shared" si="183"/>
        <v>0</v>
      </c>
      <c r="J2354" s="60">
        <f t="shared" si="184"/>
        <v>0</v>
      </c>
      <c r="K2354" s="1" t="str">
        <f t="shared" si="185"/>
        <v>COM</v>
      </c>
      <c r="L2354" s="2" t="str">
        <f t="shared" si="181"/>
        <v>ALT REVENU</v>
      </c>
      <c r="M2354" s="40" t="str">
        <f>INDEX(CODE!A:B,MATCH(L2354,CODE!A:A,0),2)</f>
        <v>NOT USED</v>
      </c>
    </row>
    <row r="2355" spans="1:13">
      <c r="A2355" s="38">
        <v>201805</v>
      </c>
      <c r="B2355" s="37" t="s">
        <v>51</v>
      </c>
      <c r="C2355" s="37" t="s">
        <v>195</v>
      </c>
      <c r="D2355" s="37" t="s">
        <v>90</v>
      </c>
      <c r="F2355" s="37">
        <v>0</v>
      </c>
      <c r="H2355" s="60">
        <f t="shared" si="182"/>
        <v>0</v>
      </c>
      <c r="I2355" s="60">
        <f t="shared" si="183"/>
        <v>0</v>
      </c>
      <c r="J2355" s="60">
        <f t="shared" si="184"/>
        <v>0</v>
      </c>
      <c r="K2355" s="1" t="str">
        <f t="shared" si="185"/>
        <v>COM</v>
      </c>
      <c r="L2355" s="2" t="str">
        <f t="shared" si="181"/>
        <v>CUSTOMER C</v>
      </c>
      <c r="M2355" s="40" t="str">
        <f>INDEX(CODE!A:B,MATCH(L2355,CODE!A:A,0),2)</f>
        <v>NOT USED</v>
      </c>
    </row>
    <row r="2356" spans="1:13">
      <c r="A2356" s="38">
        <v>201805</v>
      </c>
      <c r="B2356" s="37" t="s">
        <v>51</v>
      </c>
      <c r="C2356" s="37" t="s">
        <v>195</v>
      </c>
      <c r="D2356" s="37" t="s">
        <v>91</v>
      </c>
      <c r="E2356" s="37">
        <v>-524894</v>
      </c>
      <c r="F2356" s="37">
        <v>0</v>
      </c>
      <c r="G2356" s="37">
        <v>0</v>
      </c>
      <c r="H2356" s="60">
        <f t="shared" si="182"/>
        <v>-524894</v>
      </c>
      <c r="I2356" s="60">
        <f t="shared" si="183"/>
        <v>0</v>
      </c>
      <c r="J2356" s="60">
        <f t="shared" si="184"/>
        <v>0</v>
      </c>
      <c r="K2356" s="1" t="str">
        <f t="shared" si="185"/>
        <v>COM</v>
      </c>
      <c r="L2356" s="2" t="str">
        <f t="shared" si="181"/>
        <v>INCOME TAX</v>
      </c>
      <c r="M2356" s="40" t="str">
        <f>INDEX(CODE!A:B,MATCH(L2356,CODE!A:A,0),2)</f>
        <v>NOT USED</v>
      </c>
    </row>
    <row r="2357" spans="1:13">
      <c r="A2357" s="38">
        <v>201805</v>
      </c>
      <c r="B2357" s="37" t="s">
        <v>51</v>
      </c>
      <c r="C2357" s="37" t="s">
        <v>195</v>
      </c>
      <c r="D2357" s="37" t="s">
        <v>92</v>
      </c>
      <c r="E2357" s="37">
        <v>-720471.74</v>
      </c>
      <c r="F2357" s="37">
        <v>0</v>
      </c>
      <c r="G2357" s="37">
        <v>0</v>
      </c>
      <c r="H2357" s="60">
        <f t="shared" si="182"/>
        <v>-720471.74</v>
      </c>
      <c r="I2357" s="60">
        <f t="shared" si="183"/>
        <v>0</v>
      </c>
      <c r="J2357" s="60">
        <f t="shared" si="184"/>
        <v>0</v>
      </c>
      <c r="K2357" s="1" t="str">
        <f t="shared" si="185"/>
        <v>COM</v>
      </c>
      <c r="L2357" s="2" t="str">
        <f t="shared" si="181"/>
        <v>REVENUE_AC</v>
      </c>
      <c r="M2357" s="40" t="str">
        <f>INDEX(CODE!A:B,MATCH(L2357,CODE!A:A,0),2)</f>
        <v>NOT USED</v>
      </c>
    </row>
    <row r="2358" spans="1:13">
      <c r="A2358" s="38">
        <v>201805</v>
      </c>
      <c r="B2358" s="37" t="s">
        <v>51</v>
      </c>
      <c r="C2358" s="37" t="s">
        <v>195</v>
      </c>
      <c r="D2358" s="37" t="s">
        <v>104</v>
      </c>
      <c r="E2358" s="37">
        <v>4145.2299999999996</v>
      </c>
      <c r="F2358" s="37">
        <v>0</v>
      </c>
      <c r="G2358" s="37">
        <v>0</v>
      </c>
      <c r="H2358" s="60">
        <f t="shared" si="182"/>
        <v>4145.2299999999996</v>
      </c>
      <c r="I2358" s="60">
        <f t="shared" si="183"/>
        <v>0</v>
      </c>
      <c r="J2358" s="60">
        <f t="shared" si="184"/>
        <v>0</v>
      </c>
      <c r="K2358" s="1" t="str">
        <f t="shared" si="185"/>
        <v>COM</v>
      </c>
      <c r="L2358" s="2" t="str">
        <f t="shared" si="181"/>
        <v>REVENUE AD</v>
      </c>
      <c r="M2358" s="40" t="str">
        <f>INDEX(CODE!A:B,MATCH(L2358,CODE!A:A,0),2)</f>
        <v>NOT USED</v>
      </c>
    </row>
    <row r="2359" spans="1:13">
      <c r="A2359" s="38">
        <v>201805</v>
      </c>
      <c r="B2359" s="37" t="s">
        <v>51</v>
      </c>
      <c r="C2359" s="37" t="s">
        <v>196</v>
      </c>
      <c r="D2359" s="37" t="s">
        <v>197</v>
      </c>
      <c r="E2359" s="37">
        <v>81000</v>
      </c>
      <c r="F2359" s="37">
        <v>0</v>
      </c>
      <c r="G2359" s="37">
        <v>891000</v>
      </c>
      <c r="H2359" s="60">
        <f t="shared" si="182"/>
        <v>0</v>
      </c>
      <c r="I2359" s="60">
        <f t="shared" si="183"/>
        <v>0</v>
      </c>
      <c r="J2359" s="60">
        <f t="shared" si="184"/>
        <v>0</v>
      </c>
      <c r="K2359" s="1" t="str">
        <f t="shared" si="185"/>
        <v>COM</v>
      </c>
      <c r="L2359" s="2" t="str">
        <f t="shared" si="181"/>
        <v>UNBILLED R</v>
      </c>
      <c r="M2359" s="40" t="str">
        <f>INDEX(CODE!A:B,MATCH(L2359,CODE!A:A,0),2)</f>
        <v>NOT USED</v>
      </c>
    </row>
    <row r="2360" spans="1:13">
      <c r="A2360" s="38">
        <v>201805</v>
      </c>
      <c r="B2360" s="37" t="s">
        <v>58</v>
      </c>
      <c r="C2360" s="37" t="s">
        <v>186</v>
      </c>
      <c r="D2360" s="37" t="s">
        <v>187</v>
      </c>
      <c r="E2360" s="37">
        <v>-483.04</v>
      </c>
      <c r="F2360" s="37">
        <v>43</v>
      </c>
      <c r="G2360" s="37">
        <v>59265</v>
      </c>
      <c r="H2360" s="60">
        <f t="shared" si="182"/>
        <v>0</v>
      </c>
      <c r="I2360" s="60">
        <f t="shared" si="183"/>
        <v>0</v>
      </c>
      <c r="J2360" s="60">
        <f t="shared" si="184"/>
        <v>0</v>
      </c>
      <c r="K2360" s="1" t="str">
        <f t="shared" si="185"/>
        <v>IND</v>
      </c>
      <c r="L2360" s="2" t="str">
        <f t="shared" si="181"/>
        <v>02GNSB0024</v>
      </c>
      <c r="M2360" s="40" t="str">
        <f>INDEX(CODE!A:B,MATCH(L2360,CODE!A:A,0),2)</f>
        <v>Separate - Small GS</v>
      </c>
    </row>
    <row r="2361" spans="1:13">
      <c r="A2361" s="38">
        <v>201805</v>
      </c>
      <c r="B2361" s="37" t="s">
        <v>58</v>
      </c>
      <c r="C2361" s="37" t="s">
        <v>186</v>
      </c>
      <c r="D2361" s="37" t="s">
        <v>189</v>
      </c>
      <c r="E2361" s="37">
        <v>-4.74</v>
      </c>
      <c r="F2361" s="37">
        <v>1</v>
      </c>
      <c r="G2361" s="37">
        <v>581</v>
      </c>
      <c r="H2361" s="60">
        <f t="shared" si="182"/>
        <v>0</v>
      </c>
      <c r="I2361" s="60">
        <f t="shared" si="183"/>
        <v>0</v>
      </c>
      <c r="J2361" s="60">
        <f t="shared" si="184"/>
        <v>0</v>
      </c>
      <c r="K2361" s="1" t="str">
        <f t="shared" si="185"/>
        <v>IND</v>
      </c>
      <c r="L2361" s="2" t="str">
        <f t="shared" si="181"/>
        <v>02GNSB24FP</v>
      </c>
      <c r="M2361" s="40" t="str">
        <f>INDEX(CODE!A:B,MATCH(L2361,CODE!A:A,0),2)</f>
        <v>Separate - Small GS</v>
      </c>
    </row>
    <row r="2362" spans="1:13">
      <c r="A2362" s="38">
        <v>201805</v>
      </c>
      <c r="B2362" s="37" t="s">
        <v>58</v>
      </c>
      <c r="C2362" s="37" t="s">
        <v>186</v>
      </c>
      <c r="D2362" s="37" t="s">
        <v>190</v>
      </c>
      <c r="E2362" s="37">
        <v>-453.46</v>
      </c>
      <c r="F2362" s="37">
        <v>9</v>
      </c>
      <c r="G2362" s="37">
        <v>55640</v>
      </c>
      <c r="H2362" s="60">
        <f t="shared" si="182"/>
        <v>0</v>
      </c>
      <c r="I2362" s="60">
        <f t="shared" si="183"/>
        <v>0</v>
      </c>
      <c r="J2362" s="60">
        <f t="shared" si="184"/>
        <v>0</v>
      </c>
      <c r="K2362" s="1" t="str">
        <f t="shared" si="185"/>
        <v>IND</v>
      </c>
      <c r="L2362" s="2" t="str">
        <f t="shared" si="181"/>
        <v>02LGSB0036</v>
      </c>
      <c r="M2362" s="40" t="str">
        <f>INDEX(CODE!A:B,MATCH(L2362,CODE!A:A,0),2)</f>
        <v>Separate - Large GS</v>
      </c>
    </row>
    <row r="2363" spans="1:13">
      <c r="A2363" s="38">
        <v>201805</v>
      </c>
      <c r="B2363" s="37" t="s">
        <v>58</v>
      </c>
      <c r="C2363" s="37" t="s">
        <v>186</v>
      </c>
      <c r="D2363" s="37" t="s">
        <v>192</v>
      </c>
      <c r="E2363" s="37">
        <v>-18.149999999999999</v>
      </c>
      <c r="G2363" s="37">
        <v>2228</v>
      </c>
      <c r="H2363" s="60">
        <f t="shared" si="182"/>
        <v>0</v>
      </c>
      <c r="I2363" s="60">
        <f t="shared" si="183"/>
        <v>0</v>
      </c>
      <c r="J2363" s="60">
        <f t="shared" si="184"/>
        <v>0</v>
      </c>
      <c r="K2363" s="1" t="str">
        <f t="shared" si="185"/>
        <v>IND</v>
      </c>
      <c r="L2363" s="2" t="str">
        <f t="shared" si="181"/>
        <v>02OALTB15N</v>
      </c>
      <c r="M2363" s="40" t="str">
        <f>INDEX(CODE!A:B,MATCH(L2363,CODE!A:A,0),2)</f>
        <v>NOT USED</v>
      </c>
    </row>
    <row r="2364" spans="1:13">
      <c r="A2364" s="38">
        <v>201805</v>
      </c>
      <c r="B2364" s="37" t="s">
        <v>58</v>
      </c>
      <c r="C2364" s="37" t="s">
        <v>186</v>
      </c>
      <c r="D2364" s="37" t="s">
        <v>193</v>
      </c>
      <c r="E2364" s="37">
        <v>2.84</v>
      </c>
      <c r="F2364" s="37">
        <v>0</v>
      </c>
      <c r="G2364" s="37">
        <v>0</v>
      </c>
      <c r="H2364" s="60">
        <f t="shared" si="182"/>
        <v>0</v>
      </c>
      <c r="I2364" s="60">
        <f t="shared" si="183"/>
        <v>0</v>
      </c>
      <c r="J2364" s="60">
        <f t="shared" si="184"/>
        <v>0</v>
      </c>
      <c r="K2364" s="1" t="str">
        <f t="shared" si="185"/>
        <v>IND</v>
      </c>
      <c r="L2364" s="2" t="str">
        <f t="shared" si="181"/>
        <v>BPA BALANC</v>
      </c>
      <c r="M2364" s="40" t="str">
        <f>INDEX(CODE!A:B,MATCH(L2364,CODE!A:A,0),2)</f>
        <v>NOT USED</v>
      </c>
    </row>
    <row r="2365" spans="1:13">
      <c r="A2365" s="38">
        <v>201805</v>
      </c>
      <c r="B2365" s="37" t="s">
        <v>58</v>
      </c>
      <c r="C2365" s="37" t="s">
        <v>186</v>
      </c>
      <c r="D2365" s="37" t="s">
        <v>194</v>
      </c>
      <c r="F2365" s="37">
        <v>0</v>
      </c>
      <c r="H2365" s="60">
        <f t="shared" si="182"/>
        <v>0</v>
      </c>
      <c r="I2365" s="60">
        <f t="shared" si="183"/>
        <v>0</v>
      </c>
      <c r="J2365" s="60">
        <f t="shared" si="184"/>
        <v>0</v>
      </c>
      <c r="K2365" s="1" t="str">
        <f t="shared" si="185"/>
        <v>IND</v>
      </c>
      <c r="L2365" s="2" t="str">
        <f t="shared" si="181"/>
        <v>CUSTOMER C</v>
      </c>
      <c r="M2365" s="40" t="str">
        <f>INDEX(CODE!A:B,MATCH(L2365,CODE!A:A,0),2)</f>
        <v>NOT USED</v>
      </c>
    </row>
    <row r="2366" spans="1:13">
      <c r="A2366" s="38">
        <v>201805</v>
      </c>
      <c r="B2366" s="37" t="s">
        <v>58</v>
      </c>
      <c r="C2366" s="37" t="s">
        <v>195</v>
      </c>
      <c r="D2366" s="37" t="s">
        <v>36</v>
      </c>
      <c r="E2366" s="37">
        <v>7182.09</v>
      </c>
      <c r="F2366" s="37">
        <v>43</v>
      </c>
      <c r="G2366" s="37">
        <v>59265</v>
      </c>
      <c r="H2366" s="60">
        <f t="shared" si="182"/>
        <v>7182.09</v>
      </c>
      <c r="I2366" s="60">
        <f t="shared" si="183"/>
        <v>43</v>
      </c>
      <c r="J2366" s="60">
        <f t="shared" si="184"/>
        <v>59265</v>
      </c>
      <c r="K2366" s="1" t="str">
        <f t="shared" si="185"/>
        <v>IND</v>
      </c>
      <c r="L2366" s="2" t="str">
        <f t="shared" si="181"/>
        <v>02GNSB0024</v>
      </c>
      <c r="M2366" s="40" t="str">
        <f>INDEX(CODE!A:B,MATCH(L2366,CODE!A:A,0),2)</f>
        <v>Separate - Small GS</v>
      </c>
    </row>
    <row r="2367" spans="1:13">
      <c r="A2367" s="38">
        <v>201805</v>
      </c>
      <c r="B2367" s="37" t="s">
        <v>58</v>
      </c>
      <c r="C2367" s="37" t="s">
        <v>195</v>
      </c>
      <c r="D2367" s="37" t="s">
        <v>38</v>
      </c>
      <c r="E2367" s="37">
        <v>65.97</v>
      </c>
      <c r="F2367" s="37">
        <v>1</v>
      </c>
      <c r="G2367" s="37">
        <v>581</v>
      </c>
      <c r="H2367" s="60">
        <f t="shared" si="182"/>
        <v>65.97</v>
      </c>
      <c r="I2367" s="60">
        <f t="shared" si="183"/>
        <v>1</v>
      </c>
      <c r="J2367" s="60">
        <f t="shared" si="184"/>
        <v>581</v>
      </c>
      <c r="K2367" s="1" t="str">
        <f t="shared" si="185"/>
        <v>IND</v>
      </c>
      <c r="L2367" s="2" t="str">
        <f t="shared" si="181"/>
        <v>02GNSB24FP</v>
      </c>
      <c r="M2367" s="40" t="str">
        <f>INDEX(CODE!A:B,MATCH(L2367,CODE!A:A,0),2)</f>
        <v>Separate - Small GS</v>
      </c>
    </row>
    <row r="2368" spans="1:13">
      <c r="A2368" s="38">
        <v>201805</v>
      </c>
      <c r="B2368" s="37" t="s">
        <v>58</v>
      </c>
      <c r="C2368" s="37" t="s">
        <v>195</v>
      </c>
      <c r="D2368" s="37" t="s">
        <v>52</v>
      </c>
      <c r="E2368" s="37">
        <v>115972.1</v>
      </c>
      <c r="F2368" s="37">
        <v>324</v>
      </c>
      <c r="G2368" s="37">
        <v>1156761</v>
      </c>
      <c r="H2368" s="60">
        <f t="shared" si="182"/>
        <v>115972.1</v>
      </c>
      <c r="I2368" s="60">
        <f t="shared" si="183"/>
        <v>324</v>
      </c>
      <c r="J2368" s="60">
        <f t="shared" si="184"/>
        <v>1156761</v>
      </c>
      <c r="K2368" s="1" t="str">
        <f t="shared" si="185"/>
        <v>IND</v>
      </c>
      <c r="L2368" s="2" t="str">
        <f t="shared" si="181"/>
        <v>02GNSV0024</v>
      </c>
      <c r="M2368" s="40" t="str">
        <f>INDEX(CODE!A:B,MATCH(L2368,CODE!A:A,0),2)</f>
        <v>Separate - Small GS</v>
      </c>
    </row>
    <row r="2369" spans="1:13">
      <c r="A2369" s="38">
        <v>201805</v>
      </c>
      <c r="B2369" s="37" t="s">
        <v>58</v>
      </c>
      <c r="C2369" s="37" t="s">
        <v>195</v>
      </c>
      <c r="D2369" s="37" t="s">
        <v>53</v>
      </c>
      <c r="E2369" s="37">
        <v>741.85</v>
      </c>
      <c r="F2369" s="37">
        <v>4</v>
      </c>
      <c r="G2369" s="37">
        <v>2776</v>
      </c>
      <c r="H2369" s="60">
        <f t="shared" si="182"/>
        <v>741.85</v>
      </c>
      <c r="I2369" s="60">
        <f t="shared" si="183"/>
        <v>4</v>
      </c>
      <c r="J2369" s="60">
        <f t="shared" si="184"/>
        <v>2776</v>
      </c>
      <c r="K2369" s="1" t="str">
        <f t="shared" si="185"/>
        <v>IND</v>
      </c>
      <c r="L2369" s="2" t="str">
        <f t="shared" si="181"/>
        <v>02GNSV024F</v>
      </c>
      <c r="M2369" s="40" t="str">
        <f>INDEX(CODE!A:B,MATCH(L2369,CODE!A:A,0),2)</f>
        <v>Separate - Small GS</v>
      </c>
    </row>
    <row r="2370" spans="1:13">
      <c r="A2370" s="38">
        <v>201805</v>
      </c>
      <c r="B2370" s="37" t="s">
        <v>58</v>
      </c>
      <c r="C2370" s="37" t="s">
        <v>195</v>
      </c>
      <c r="D2370" s="37" t="s">
        <v>39</v>
      </c>
      <c r="E2370" s="37">
        <v>10666.66</v>
      </c>
      <c r="F2370" s="37">
        <v>9</v>
      </c>
      <c r="G2370" s="37">
        <v>55640</v>
      </c>
      <c r="H2370" s="60">
        <f t="shared" si="182"/>
        <v>10666.66</v>
      </c>
      <c r="I2370" s="60">
        <f t="shared" si="183"/>
        <v>9</v>
      </c>
      <c r="J2370" s="60">
        <f t="shared" si="184"/>
        <v>55640</v>
      </c>
      <c r="K2370" s="1" t="str">
        <f t="shared" si="185"/>
        <v>IND</v>
      </c>
      <c r="L2370" s="2" t="str">
        <f t="shared" ref="L2370:L2433" si="186">LEFT(D2370,10)</f>
        <v>02LGSB0036</v>
      </c>
      <c r="M2370" s="40" t="str">
        <f>INDEX(CODE!A:B,MATCH(L2370,CODE!A:A,0),2)</f>
        <v>Separate - Large GS</v>
      </c>
    </row>
    <row r="2371" spans="1:13">
      <c r="A2371" s="38">
        <v>201805</v>
      </c>
      <c r="B2371" s="37" t="s">
        <v>58</v>
      </c>
      <c r="C2371" s="37" t="s">
        <v>195</v>
      </c>
      <c r="D2371" s="37" t="s">
        <v>54</v>
      </c>
      <c r="E2371" s="37">
        <v>711047.81</v>
      </c>
      <c r="F2371" s="37">
        <v>96</v>
      </c>
      <c r="G2371" s="37">
        <v>8060960</v>
      </c>
      <c r="H2371" s="60">
        <f t="shared" ref="H2371:H2434" si="187">IF($C2371="R",E2371,0)</f>
        <v>711047.81</v>
      </c>
      <c r="I2371" s="60">
        <f t="shared" ref="I2371:I2434" si="188">IF($C2371="R",F2371,0)</f>
        <v>96</v>
      </c>
      <c r="J2371" s="60">
        <f t="shared" ref="J2371:J2434" si="189">IF($C2371="R",G2371,0)</f>
        <v>8060960</v>
      </c>
      <c r="K2371" s="1" t="str">
        <f t="shared" ref="K2371:K2434" si="190">IF(LEFT(B2371,3)="IRR","IRG",LEFT(B2371,3))</f>
        <v>IND</v>
      </c>
      <c r="L2371" s="2" t="str">
        <f t="shared" si="186"/>
        <v>02LGSV0036</v>
      </c>
      <c r="M2371" s="40" t="str">
        <f>INDEX(CODE!A:B,MATCH(L2371,CODE!A:A,0),2)</f>
        <v>Separate - Large GS</v>
      </c>
    </row>
    <row r="2372" spans="1:13">
      <c r="A2372" s="38">
        <v>201805</v>
      </c>
      <c r="B2372" s="37" t="s">
        <v>58</v>
      </c>
      <c r="C2372" s="37" t="s">
        <v>195</v>
      </c>
      <c r="D2372" s="37" t="s">
        <v>55</v>
      </c>
      <c r="E2372" s="37">
        <v>3881771.27</v>
      </c>
      <c r="F2372" s="37">
        <v>31</v>
      </c>
      <c r="G2372" s="37">
        <v>57736300</v>
      </c>
      <c r="H2372" s="60">
        <f t="shared" si="187"/>
        <v>3881771.27</v>
      </c>
      <c r="I2372" s="60">
        <f t="shared" si="188"/>
        <v>31</v>
      </c>
      <c r="J2372" s="60">
        <f t="shared" si="189"/>
        <v>57736300</v>
      </c>
      <c r="K2372" s="1" t="str">
        <f t="shared" si="190"/>
        <v>IND</v>
      </c>
      <c r="L2372" s="2" t="str">
        <f t="shared" si="186"/>
        <v>02LGSV048T</v>
      </c>
      <c r="M2372" s="40" t="str">
        <f>INDEX(CODE!A:B,MATCH(L2372,CODE!A:A,0),2)</f>
        <v>NOT USED</v>
      </c>
    </row>
    <row r="2373" spans="1:13">
      <c r="A2373" s="38">
        <v>201805</v>
      </c>
      <c r="B2373" s="37" t="s">
        <v>58</v>
      </c>
      <c r="C2373" s="37" t="s">
        <v>195</v>
      </c>
      <c r="D2373" s="37" t="s">
        <v>80</v>
      </c>
      <c r="E2373" s="37">
        <v>25144.080000000002</v>
      </c>
      <c r="G2373" s="37">
        <v>0</v>
      </c>
      <c r="H2373" s="60">
        <f t="shared" si="187"/>
        <v>25144.080000000002</v>
      </c>
      <c r="I2373" s="60">
        <f t="shared" si="188"/>
        <v>0</v>
      </c>
      <c r="J2373" s="60">
        <f t="shared" si="189"/>
        <v>0</v>
      </c>
      <c r="K2373" s="1" t="str">
        <f t="shared" si="190"/>
        <v>IND</v>
      </c>
      <c r="L2373" s="2" t="str">
        <f t="shared" si="186"/>
        <v>02LNX00103</v>
      </c>
      <c r="M2373" s="40" t="str">
        <f>INDEX(CODE!A:B,MATCH(L2373,CODE!A:A,0),2)</f>
        <v>NOT USED</v>
      </c>
    </row>
    <row r="2374" spans="1:13">
      <c r="A2374" s="38">
        <v>201805</v>
      </c>
      <c r="B2374" s="37" t="s">
        <v>58</v>
      </c>
      <c r="C2374" s="37" t="s">
        <v>195</v>
      </c>
      <c r="D2374" s="37" t="s">
        <v>56</v>
      </c>
      <c r="E2374" s="37">
        <v>1219.0999999999999</v>
      </c>
      <c r="F2374" s="37">
        <v>37</v>
      </c>
      <c r="G2374" s="37">
        <v>8706</v>
      </c>
      <c r="H2374" s="60">
        <f t="shared" si="187"/>
        <v>1219.0999999999999</v>
      </c>
      <c r="I2374" s="60">
        <f t="shared" si="188"/>
        <v>37</v>
      </c>
      <c r="J2374" s="60">
        <f t="shared" si="189"/>
        <v>8706</v>
      </c>
      <c r="K2374" s="1" t="str">
        <f t="shared" si="190"/>
        <v>IND</v>
      </c>
      <c r="L2374" s="2" t="str">
        <f t="shared" si="186"/>
        <v>02OALT015N</v>
      </c>
      <c r="M2374" s="40" t="str">
        <f>INDEX(CODE!A:B,MATCH(L2374,CODE!A:A,0),2)</f>
        <v>NOT USED</v>
      </c>
    </row>
    <row r="2375" spans="1:13">
      <c r="A2375" s="38">
        <v>201805</v>
      </c>
      <c r="B2375" s="37" t="s">
        <v>58</v>
      </c>
      <c r="C2375" s="37" t="s">
        <v>195</v>
      </c>
      <c r="D2375" s="37" t="s">
        <v>43</v>
      </c>
      <c r="E2375" s="37">
        <v>350.28</v>
      </c>
      <c r="F2375" s="37">
        <v>14</v>
      </c>
      <c r="G2375" s="37">
        <v>2228</v>
      </c>
      <c r="H2375" s="60">
        <f t="shared" si="187"/>
        <v>350.28</v>
      </c>
      <c r="I2375" s="60">
        <f t="shared" si="188"/>
        <v>14</v>
      </c>
      <c r="J2375" s="60">
        <f t="shared" si="189"/>
        <v>2228</v>
      </c>
      <c r="K2375" s="1" t="str">
        <f t="shared" si="190"/>
        <v>IND</v>
      </c>
      <c r="L2375" s="2" t="str">
        <f t="shared" si="186"/>
        <v>02OALTB15N</v>
      </c>
      <c r="M2375" s="40" t="str">
        <f>INDEX(CODE!A:B,MATCH(L2375,CODE!A:A,0),2)</f>
        <v>NOT USED</v>
      </c>
    </row>
    <row r="2376" spans="1:13">
      <c r="A2376" s="38">
        <v>201805</v>
      </c>
      <c r="B2376" s="37" t="s">
        <v>58</v>
      </c>
      <c r="C2376" s="37" t="s">
        <v>195</v>
      </c>
      <c r="D2376" s="37" t="s">
        <v>59</v>
      </c>
      <c r="E2376" s="37">
        <v>21191.23</v>
      </c>
      <c r="F2376" s="37">
        <v>1</v>
      </c>
      <c r="G2376" s="37">
        <v>70000</v>
      </c>
      <c r="H2376" s="60">
        <f t="shared" si="187"/>
        <v>21191.23</v>
      </c>
      <c r="I2376" s="60">
        <f t="shared" si="188"/>
        <v>1</v>
      </c>
      <c r="J2376" s="60">
        <f t="shared" si="189"/>
        <v>70000</v>
      </c>
      <c r="K2376" s="1" t="str">
        <f t="shared" si="190"/>
        <v>IND</v>
      </c>
      <c r="L2376" s="2" t="str">
        <f t="shared" si="186"/>
        <v>02PRSV47TM</v>
      </c>
      <c r="M2376" s="40" t="str">
        <f>INDEX(CODE!A:B,MATCH(L2376,CODE!A:A,0),2)</f>
        <v>NOT USED</v>
      </c>
    </row>
    <row r="2377" spans="1:13">
      <c r="A2377" s="38">
        <v>201805</v>
      </c>
      <c r="B2377" s="37" t="s">
        <v>58</v>
      </c>
      <c r="C2377" s="37" t="s">
        <v>195</v>
      </c>
      <c r="D2377" s="37" t="s">
        <v>94</v>
      </c>
      <c r="E2377" s="37">
        <v>99912.6</v>
      </c>
      <c r="F2377" s="37">
        <v>0</v>
      </c>
      <c r="G2377" s="37">
        <v>0</v>
      </c>
      <c r="H2377" s="60">
        <f t="shared" si="187"/>
        <v>99912.6</v>
      </c>
      <c r="I2377" s="60">
        <f t="shared" si="188"/>
        <v>0</v>
      </c>
      <c r="J2377" s="60">
        <f t="shared" si="189"/>
        <v>0</v>
      </c>
      <c r="K2377" s="1" t="str">
        <f t="shared" si="190"/>
        <v>IND</v>
      </c>
      <c r="L2377" s="2" t="str">
        <f t="shared" si="186"/>
        <v>301370-DSM</v>
      </c>
      <c r="M2377" s="40" t="str">
        <f>INDEX(CODE!A:B,MATCH(L2377,CODE!A:A,0),2)</f>
        <v>NOT USED</v>
      </c>
    </row>
    <row r="2378" spans="1:13">
      <c r="A2378" s="38">
        <v>201805</v>
      </c>
      <c r="B2378" s="37" t="s">
        <v>58</v>
      </c>
      <c r="C2378" s="37" t="s">
        <v>195</v>
      </c>
      <c r="D2378" s="37" t="s">
        <v>76</v>
      </c>
      <c r="E2378" s="37">
        <v>5.79</v>
      </c>
      <c r="F2378" s="37">
        <v>2</v>
      </c>
      <c r="G2378" s="37">
        <v>0</v>
      </c>
      <c r="H2378" s="60">
        <f t="shared" si="187"/>
        <v>5.79</v>
      </c>
      <c r="I2378" s="60">
        <f t="shared" si="188"/>
        <v>2</v>
      </c>
      <c r="J2378" s="60">
        <f t="shared" si="189"/>
        <v>0</v>
      </c>
      <c r="K2378" s="1" t="str">
        <f t="shared" si="190"/>
        <v>IND</v>
      </c>
      <c r="L2378" s="2" t="str">
        <f t="shared" si="186"/>
        <v>301380-BLU</v>
      </c>
      <c r="M2378" s="40" t="str">
        <f>INDEX(CODE!A:B,MATCH(L2378,CODE!A:A,0),2)</f>
        <v>NOT USED</v>
      </c>
    </row>
    <row r="2379" spans="1:13">
      <c r="A2379" s="38">
        <v>201805</v>
      </c>
      <c r="B2379" s="37" t="s">
        <v>58</v>
      </c>
      <c r="C2379" s="37" t="s">
        <v>195</v>
      </c>
      <c r="D2379" s="37" t="s">
        <v>103</v>
      </c>
      <c r="E2379" s="37">
        <v>0</v>
      </c>
      <c r="F2379" s="37">
        <v>0</v>
      </c>
      <c r="G2379" s="37">
        <v>0</v>
      </c>
      <c r="H2379" s="60">
        <f t="shared" si="187"/>
        <v>0</v>
      </c>
      <c r="I2379" s="60">
        <f t="shared" si="188"/>
        <v>0</v>
      </c>
      <c r="J2379" s="60">
        <f t="shared" si="189"/>
        <v>0</v>
      </c>
      <c r="K2379" s="1" t="str">
        <f t="shared" si="190"/>
        <v>IND</v>
      </c>
      <c r="L2379" s="2" t="str">
        <f t="shared" si="186"/>
        <v>ALT REVENU</v>
      </c>
      <c r="M2379" s="40" t="str">
        <f>INDEX(CODE!A:B,MATCH(L2379,CODE!A:A,0),2)</f>
        <v>NOT USED</v>
      </c>
    </row>
    <row r="2380" spans="1:13">
      <c r="A2380" s="38">
        <v>201805</v>
      </c>
      <c r="B2380" s="37" t="s">
        <v>58</v>
      </c>
      <c r="C2380" s="37" t="s">
        <v>195</v>
      </c>
      <c r="D2380" s="37" t="s">
        <v>90</v>
      </c>
      <c r="F2380" s="37">
        <v>0</v>
      </c>
      <c r="H2380" s="60">
        <f t="shared" si="187"/>
        <v>0</v>
      </c>
      <c r="I2380" s="60">
        <f t="shared" si="188"/>
        <v>0</v>
      </c>
      <c r="J2380" s="60">
        <f t="shared" si="189"/>
        <v>0</v>
      </c>
      <c r="K2380" s="1" t="str">
        <f t="shared" si="190"/>
        <v>IND</v>
      </c>
      <c r="L2380" s="2" t="str">
        <f t="shared" si="186"/>
        <v>CUSTOMER C</v>
      </c>
      <c r="M2380" s="40" t="str">
        <f>INDEX(CODE!A:B,MATCH(L2380,CODE!A:A,0),2)</f>
        <v>NOT USED</v>
      </c>
    </row>
    <row r="2381" spans="1:13">
      <c r="A2381" s="38">
        <v>201805</v>
      </c>
      <c r="B2381" s="37" t="s">
        <v>58</v>
      </c>
      <c r="C2381" s="37" t="s">
        <v>195</v>
      </c>
      <c r="D2381" s="37" t="s">
        <v>91</v>
      </c>
      <c r="E2381" s="37">
        <v>-275017.55</v>
      </c>
      <c r="F2381" s="37">
        <v>0</v>
      </c>
      <c r="G2381" s="37">
        <v>0</v>
      </c>
      <c r="H2381" s="60">
        <f t="shared" si="187"/>
        <v>-275017.55</v>
      </c>
      <c r="I2381" s="60">
        <f t="shared" si="188"/>
        <v>0</v>
      </c>
      <c r="J2381" s="60">
        <f t="shared" si="189"/>
        <v>0</v>
      </c>
      <c r="K2381" s="1" t="str">
        <f t="shared" si="190"/>
        <v>IND</v>
      </c>
      <c r="L2381" s="2" t="str">
        <f t="shared" si="186"/>
        <v>INCOME TAX</v>
      </c>
      <c r="M2381" s="40" t="str">
        <f>INDEX(CODE!A:B,MATCH(L2381,CODE!A:A,0),2)</f>
        <v>NOT USED</v>
      </c>
    </row>
    <row r="2382" spans="1:13">
      <c r="A2382" s="38">
        <v>201805</v>
      </c>
      <c r="B2382" s="37" t="s">
        <v>58</v>
      </c>
      <c r="C2382" s="37" t="s">
        <v>195</v>
      </c>
      <c r="D2382" s="37" t="s">
        <v>92</v>
      </c>
      <c r="E2382" s="37">
        <v>-348126.32</v>
      </c>
      <c r="F2382" s="37">
        <v>0</v>
      </c>
      <c r="G2382" s="37">
        <v>0</v>
      </c>
      <c r="H2382" s="60">
        <f t="shared" si="187"/>
        <v>-348126.32</v>
      </c>
      <c r="I2382" s="60">
        <f t="shared" si="188"/>
        <v>0</v>
      </c>
      <c r="J2382" s="60">
        <f t="shared" si="189"/>
        <v>0</v>
      </c>
      <c r="K2382" s="1" t="str">
        <f t="shared" si="190"/>
        <v>IND</v>
      </c>
      <c r="L2382" s="2" t="str">
        <f t="shared" si="186"/>
        <v>REVENUE_AC</v>
      </c>
      <c r="M2382" s="40" t="str">
        <f>INDEX(CODE!A:B,MATCH(L2382,CODE!A:A,0),2)</f>
        <v>NOT USED</v>
      </c>
    </row>
    <row r="2383" spans="1:13">
      <c r="A2383" s="38">
        <v>201805</v>
      </c>
      <c r="B2383" s="37" t="s">
        <v>58</v>
      </c>
      <c r="C2383" s="37" t="s">
        <v>195</v>
      </c>
      <c r="D2383" s="37" t="s">
        <v>104</v>
      </c>
      <c r="E2383" s="37">
        <v>2196.96</v>
      </c>
      <c r="F2383" s="37">
        <v>0</v>
      </c>
      <c r="G2383" s="37">
        <v>0</v>
      </c>
      <c r="H2383" s="60">
        <f t="shared" si="187"/>
        <v>2196.96</v>
      </c>
      <c r="I2383" s="60">
        <f t="shared" si="188"/>
        <v>0</v>
      </c>
      <c r="J2383" s="60">
        <f t="shared" si="189"/>
        <v>0</v>
      </c>
      <c r="K2383" s="1" t="str">
        <f t="shared" si="190"/>
        <v>IND</v>
      </c>
      <c r="L2383" s="2" t="str">
        <f t="shared" si="186"/>
        <v>REVENUE AD</v>
      </c>
      <c r="M2383" s="40" t="str">
        <f>INDEX(CODE!A:B,MATCH(L2383,CODE!A:A,0),2)</f>
        <v>NOT USED</v>
      </c>
    </row>
    <row r="2384" spans="1:13">
      <c r="A2384" s="38">
        <v>201805</v>
      </c>
      <c r="B2384" s="37" t="s">
        <v>58</v>
      </c>
      <c r="C2384" s="37" t="s">
        <v>196</v>
      </c>
      <c r="D2384" s="37" t="s">
        <v>197</v>
      </c>
      <c r="E2384" s="37">
        <v>-376000</v>
      </c>
      <c r="F2384" s="37">
        <v>0</v>
      </c>
      <c r="G2384" s="37">
        <v>-5634000</v>
      </c>
      <c r="H2384" s="60">
        <f t="shared" si="187"/>
        <v>0</v>
      </c>
      <c r="I2384" s="60">
        <f t="shared" si="188"/>
        <v>0</v>
      </c>
      <c r="J2384" s="60">
        <f t="shared" si="189"/>
        <v>0</v>
      </c>
      <c r="K2384" s="1" t="str">
        <f t="shared" si="190"/>
        <v>IND</v>
      </c>
      <c r="L2384" s="2" t="str">
        <f t="shared" si="186"/>
        <v>UNBILLED R</v>
      </c>
      <c r="M2384" s="40" t="str">
        <f>INDEX(CODE!A:B,MATCH(L2384,CODE!A:A,0),2)</f>
        <v>NOT USED</v>
      </c>
    </row>
    <row r="2385" spans="1:13">
      <c r="A2385" s="38">
        <v>201805</v>
      </c>
      <c r="B2385" s="37" t="s">
        <v>60</v>
      </c>
      <c r="C2385" s="37" t="s">
        <v>186</v>
      </c>
      <c r="D2385" s="37" t="s">
        <v>61</v>
      </c>
      <c r="E2385" s="37">
        <v>-64387.97</v>
      </c>
      <c r="F2385" s="37">
        <v>2964</v>
      </c>
      <c r="G2385" s="37">
        <v>7900336</v>
      </c>
      <c r="H2385" s="60">
        <f t="shared" si="187"/>
        <v>0</v>
      </c>
      <c r="I2385" s="60">
        <f t="shared" si="188"/>
        <v>0</v>
      </c>
      <c r="J2385" s="60">
        <f t="shared" si="189"/>
        <v>0</v>
      </c>
      <c r="K2385" s="1" t="str">
        <f t="shared" si="190"/>
        <v>IRG</v>
      </c>
      <c r="L2385" s="2" t="str">
        <f t="shared" si="186"/>
        <v>02APSV0040</v>
      </c>
      <c r="M2385" s="40" t="str">
        <f>INDEX(CODE!A:B,MATCH(L2385,CODE!A:A,0),2)</f>
        <v>Separate - APS</v>
      </c>
    </row>
    <row r="2386" spans="1:13">
      <c r="A2386" s="38">
        <v>201805</v>
      </c>
      <c r="B2386" s="37" t="s">
        <v>60</v>
      </c>
      <c r="C2386" s="37" t="s">
        <v>186</v>
      </c>
      <c r="D2386" s="37" t="s">
        <v>198</v>
      </c>
      <c r="E2386" s="37">
        <v>598.16999999999996</v>
      </c>
      <c r="G2386" s="37">
        <v>-73394</v>
      </c>
      <c r="H2386" s="60">
        <f t="shared" si="187"/>
        <v>0</v>
      </c>
      <c r="I2386" s="60">
        <f t="shared" si="188"/>
        <v>0</v>
      </c>
      <c r="J2386" s="60">
        <f t="shared" si="189"/>
        <v>0</v>
      </c>
      <c r="K2386" s="1" t="str">
        <f t="shared" si="190"/>
        <v>IRG</v>
      </c>
      <c r="L2386" s="2" t="str">
        <f t="shared" si="186"/>
        <v>02BPADEBIT</v>
      </c>
      <c r="M2386" s="40" t="str">
        <f>INDEX(CODE!A:B,MATCH(L2386,CODE!A:A,0),2)</f>
        <v>NOT USED</v>
      </c>
    </row>
    <row r="2387" spans="1:13">
      <c r="A2387" s="38">
        <v>201805</v>
      </c>
      <c r="B2387" s="37" t="s">
        <v>60</v>
      </c>
      <c r="C2387" s="37" t="s">
        <v>186</v>
      </c>
      <c r="D2387" s="37" t="s">
        <v>199</v>
      </c>
      <c r="E2387" s="37">
        <v>-125.39</v>
      </c>
      <c r="F2387" s="37">
        <v>9</v>
      </c>
      <c r="G2387" s="37">
        <v>15386</v>
      </c>
      <c r="H2387" s="60">
        <f t="shared" si="187"/>
        <v>0</v>
      </c>
      <c r="I2387" s="60">
        <f t="shared" si="188"/>
        <v>0</v>
      </c>
      <c r="J2387" s="60">
        <f t="shared" si="189"/>
        <v>0</v>
      </c>
      <c r="K2387" s="1" t="str">
        <f t="shared" si="190"/>
        <v>IRG</v>
      </c>
      <c r="L2387" s="2" t="str">
        <f t="shared" si="186"/>
        <v>02NMT40135</v>
      </c>
      <c r="M2387" s="40" t="str">
        <f>INDEX(CODE!A:B,MATCH(L2387,CODE!A:A,0),2)</f>
        <v>Separate - APS</v>
      </c>
    </row>
    <row r="2388" spans="1:13">
      <c r="A2388" s="38">
        <v>201805</v>
      </c>
      <c r="B2388" s="37" t="s">
        <v>60</v>
      </c>
      <c r="C2388" s="37" t="s">
        <v>186</v>
      </c>
      <c r="D2388" s="37" t="s">
        <v>200</v>
      </c>
      <c r="F2388" s="37">
        <v>0</v>
      </c>
      <c r="H2388" s="60">
        <f t="shared" si="187"/>
        <v>0</v>
      </c>
      <c r="I2388" s="60">
        <f t="shared" si="188"/>
        <v>0</v>
      </c>
      <c r="J2388" s="60">
        <f t="shared" si="189"/>
        <v>0</v>
      </c>
      <c r="K2388" s="1" t="str">
        <f t="shared" si="190"/>
        <v>IRG</v>
      </c>
      <c r="L2388" s="2" t="str">
        <f t="shared" si="186"/>
        <v>CUSTOMER C</v>
      </c>
      <c r="M2388" s="40" t="str">
        <f>INDEX(CODE!A:B,MATCH(L2388,CODE!A:A,0),2)</f>
        <v>NOT USED</v>
      </c>
    </row>
    <row r="2389" spans="1:13">
      <c r="A2389" s="38">
        <v>201805</v>
      </c>
      <c r="B2389" s="37" t="s">
        <v>60</v>
      </c>
      <c r="C2389" s="37" t="s">
        <v>186</v>
      </c>
      <c r="D2389" s="37" t="s">
        <v>201</v>
      </c>
      <c r="E2389" s="37">
        <v>183.67</v>
      </c>
      <c r="F2389" s="37">
        <v>0</v>
      </c>
      <c r="G2389" s="37">
        <v>0</v>
      </c>
      <c r="H2389" s="60">
        <f t="shared" si="187"/>
        <v>0</v>
      </c>
      <c r="I2389" s="60">
        <f t="shared" si="188"/>
        <v>0</v>
      </c>
      <c r="J2389" s="60">
        <f t="shared" si="189"/>
        <v>0</v>
      </c>
      <c r="K2389" s="1" t="str">
        <f t="shared" si="190"/>
        <v>IRG</v>
      </c>
      <c r="L2389" s="2" t="str">
        <f t="shared" si="186"/>
        <v>IRRIGATION</v>
      </c>
      <c r="M2389" s="40" t="str">
        <f>INDEX(CODE!A:B,MATCH(L2389,CODE!A:A,0),2)</f>
        <v>NOT USED</v>
      </c>
    </row>
    <row r="2390" spans="1:13">
      <c r="A2390" s="38">
        <v>201805</v>
      </c>
      <c r="B2390" s="37" t="s">
        <v>60</v>
      </c>
      <c r="C2390" s="37" t="s">
        <v>195</v>
      </c>
      <c r="D2390" s="37" t="s">
        <v>61</v>
      </c>
      <c r="E2390" s="37">
        <v>630539.88</v>
      </c>
      <c r="F2390" s="37">
        <v>2964</v>
      </c>
      <c r="G2390" s="37">
        <v>7900338</v>
      </c>
      <c r="H2390" s="60">
        <f t="shared" si="187"/>
        <v>630539.88</v>
      </c>
      <c r="I2390" s="60">
        <f t="shared" si="188"/>
        <v>2964</v>
      </c>
      <c r="J2390" s="60">
        <f t="shared" si="189"/>
        <v>7900338</v>
      </c>
      <c r="K2390" s="1" t="str">
        <f t="shared" si="190"/>
        <v>IRG</v>
      </c>
      <c r="L2390" s="2" t="str">
        <f t="shared" si="186"/>
        <v>02APSV0040</v>
      </c>
      <c r="M2390" s="40" t="str">
        <f>INDEX(CODE!A:B,MATCH(L2390,CODE!A:A,0),2)</f>
        <v>Separate - APS</v>
      </c>
    </row>
    <row r="2391" spans="1:13">
      <c r="A2391" s="38">
        <v>201805</v>
      </c>
      <c r="B2391" s="37" t="s">
        <v>60</v>
      </c>
      <c r="C2391" s="37" t="s">
        <v>195</v>
      </c>
      <c r="D2391" s="37" t="s">
        <v>62</v>
      </c>
      <c r="E2391" s="37">
        <v>353450.26</v>
      </c>
      <c r="F2391" s="37">
        <v>2199</v>
      </c>
      <c r="G2391" s="37">
        <v>4428184</v>
      </c>
      <c r="H2391" s="60">
        <f t="shared" si="187"/>
        <v>353450.26</v>
      </c>
      <c r="I2391" s="60">
        <f t="shared" si="188"/>
        <v>2199</v>
      </c>
      <c r="J2391" s="60">
        <f t="shared" si="189"/>
        <v>4428184</v>
      </c>
      <c r="K2391" s="1" t="str">
        <f t="shared" si="190"/>
        <v>IRG</v>
      </c>
      <c r="L2391" s="2" t="str">
        <f t="shared" si="186"/>
        <v>02APSV040X</v>
      </c>
      <c r="M2391" s="40" t="str">
        <f>INDEX(CODE!A:B,MATCH(L2391,CODE!A:A,0),2)</f>
        <v>Separate - APS</v>
      </c>
    </row>
    <row r="2392" spans="1:13">
      <c r="A2392" s="38">
        <v>201805</v>
      </c>
      <c r="B2392" s="37" t="s">
        <v>60</v>
      </c>
      <c r="C2392" s="37" t="s">
        <v>195</v>
      </c>
      <c r="D2392" s="37" t="s">
        <v>79</v>
      </c>
      <c r="E2392" s="37">
        <v>225.49</v>
      </c>
      <c r="G2392" s="37">
        <v>0</v>
      </c>
      <c r="H2392" s="60">
        <f t="shared" si="187"/>
        <v>225.49</v>
      </c>
      <c r="I2392" s="60">
        <f t="shared" si="188"/>
        <v>0</v>
      </c>
      <c r="J2392" s="60">
        <f t="shared" si="189"/>
        <v>0</v>
      </c>
      <c r="K2392" s="1" t="str">
        <f t="shared" si="190"/>
        <v>IRG</v>
      </c>
      <c r="L2392" s="2" t="str">
        <f t="shared" si="186"/>
        <v>02LNX00102</v>
      </c>
      <c r="M2392" s="40" t="str">
        <f>INDEX(CODE!A:B,MATCH(L2392,CODE!A:A,0),2)</f>
        <v>NOT USED</v>
      </c>
    </row>
    <row r="2393" spans="1:13">
      <c r="A2393" s="38">
        <v>201805</v>
      </c>
      <c r="B2393" s="37" t="s">
        <v>60</v>
      </c>
      <c r="C2393" s="37" t="s">
        <v>195</v>
      </c>
      <c r="D2393" s="37" t="s">
        <v>81</v>
      </c>
      <c r="E2393" s="37">
        <v>7.36</v>
      </c>
      <c r="G2393" s="37">
        <v>0</v>
      </c>
      <c r="H2393" s="60">
        <f t="shared" si="187"/>
        <v>7.36</v>
      </c>
      <c r="I2393" s="60">
        <f t="shared" si="188"/>
        <v>0</v>
      </c>
      <c r="J2393" s="60">
        <f t="shared" si="189"/>
        <v>0</v>
      </c>
      <c r="K2393" s="1" t="str">
        <f t="shared" si="190"/>
        <v>IRG</v>
      </c>
      <c r="L2393" s="2" t="str">
        <f t="shared" si="186"/>
        <v>02LNX00105</v>
      </c>
      <c r="M2393" s="40" t="str">
        <f>INDEX(CODE!A:B,MATCH(L2393,CODE!A:A,0),2)</f>
        <v>NOT USED</v>
      </c>
    </row>
    <row r="2394" spans="1:13">
      <c r="A2394" s="38">
        <v>201805</v>
      </c>
      <c r="B2394" s="37" t="s">
        <v>60</v>
      </c>
      <c r="C2394" s="37" t="s">
        <v>195</v>
      </c>
      <c r="D2394" s="37" t="s">
        <v>82</v>
      </c>
      <c r="E2394" s="37">
        <v>2574.7800000000002</v>
      </c>
      <c r="G2394" s="37">
        <v>0</v>
      </c>
      <c r="H2394" s="60">
        <f t="shared" si="187"/>
        <v>2574.7800000000002</v>
      </c>
      <c r="I2394" s="60">
        <f t="shared" si="188"/>
        <v>0</v>
      </c>
      <c r="J2394" s="60">
        <f t="shared" si="189"/>
        <v>0</v>
      </c>
      <c r="K2394" s="1" t="str">
        <f t="shared" si="190"/>
        <v>IRG</v>
      </c>
      <c r="L2394" s="2" t="str">
        <f t="shared" si="186"/>
        <v>02LNX00109</v>
      </c>
      <c r="M2394" s="40" t="str">
        <f>INDEX(CODE!A:B,MATCH(L2394,CODE!A:A,0),2)</f>
        <v>NOT USED</v>
      </c>
    </row>
    <row r="2395" spans="1:13">
      <c r="A2395" s="38">
        <v>201805</v>
      </c>
      <c r="B2395" s="37" t="s">
        <v>60</v>
      </c>
      <c r="C2395" s="37" t="s">
        <v>195</v>
      </c>
      <c r="D2395" s="37" t="s">
        <v>45</v>
      </c>
      <c r="E2395" s="37">
        <v>1232.94</v>
      </c>
      <c r="F2395" s="37">
        <v>9</v>
      </c>
      <c r="G2395" s="37">
        <v>15386</v>
      </c>
      <c r="H2395" s="60">
        <f t="shared" si="187"/>
        <v>1232.94</v>
      </c>
      <c r="I2395" s="60">
        <f t="shared" si="188"/>
        <v>9</v>
      </c>
      <c r="J2395" s="60">
        <f t="shared" si="189"/>
        <v>15386</v>
      </c>
      <c r="K2395" s="1" t="str">
        <f t="shared" si="190"/>
        <v>IRG</v>
      </c>
      <c r="L2395" s="2" t="str">
        <f t="shared" si="186"/>
        <v>02NMT40135</v>
      </c>
      <c r="M2395" s="40" t="str">
        <f>INDEX(CODE!A:B,MATCH(L2395,CODE!A:A,0),2)</f>
        <v>Separate - APS</v>
      </c>
    </row>
    <row r="2396" spans="1:13">
      <c r="A2396" s="38">
        <v>201805</v>
      </c>
      <c r="B2396" s="37" t="s">
        <v>60</v>
      </c>
      <c r="C2396" s="37" t="s">
        <v>195</v>
      </c>
      <c r="D2396" s="37" t="s">
        <v>73</v>
      </c>
      <c r="F2396" s="37">
        <v>2</v>
      </c>
      <c r="H2396" s="60">
        <f t="shared" si="187"/>
        <v>0</v>
      </c>
      <c r="I2396" s="60">
        <f t="shared" si="188"/>
        <v>2</v>
      </c>
      <c r="J2396" s="60">
        <f t="shared" si="189"/>
        <v>0</v>
      </c>
      <c r="K2396" s="1" t="str">
        <f t="shared" si="190"/>
        <v>IRG</v>
      </c>
      <c r="L2396" s="2" t="str">
        <f t="shared" si="186"/>
        <v>02NMX40135</v>
      </c>
      <c r="M2396" s="40" t="str">
        <f>INDEX(CODE!A:B,MATCH(L2396,CODE!A:A,0),2)</f>
        <v>Separate - APS</v>
      </c>
    </row>
    <row r="2397" spans="1:13">
      <c r="A2397" s="38">
        <v>201805</v>
      </c>
      <c r="B2397" s="37" t="s">
        <v>60</v>
      </c>
      <c r="C2397" s="37" t="s">
        <v>195</v>
      </c>
      <c r="D2397" s="37" t="s">
        <v>95</v>
      </c>
      <c r="E2397" s="37">
        <v>336000</v>
      </c>
      <c r="F2397" s="37">
        <v>0</v>
      </c>
      <c r="G2397" s="37">
        <v>0</v>
      </c>
      <c r="H2397" s="60">
        <f t="shared" si="187"/>
        <v>336000</v>
      </c>
      <c r="I2397" s="60">
        <f t="shared" si="188"/>
        <v>0</v>
      </c>
      <c r="J2397" s="60">
        <f t="shared" si="189"/>
        <v>0</v>
      </c>
      <c r="K2397" s="1" t="str">
        <f t="shared" si="190"/>
        <v>IRG</v>
      </c>
      <c r="L2397" s="2" t="str">
        <f t="shared" si="186"/>
        <v>301461-IRR</v>
      </c>
      <c r="M2397" s="40" t="str">
        <f>INDEX(CODE!A:B,MATCH(L2397,CODE!A:A,0),2)</f>
        <v>NOT USED</v>
      </c>
    </row>
    <row r="2398" spans="1:13">
      <c r="A2398" s="38">
        <v>201805</v>
      </c>
      <c r="B2398" s="37" t="s">
        <v>60</v>
      </c>
      <c r="C2398" s="37" t="s">
        <v>195</v>
      </c>
      <c r="D2398" s="37" t="s">
        <v>96</v>
      </c>
      <c r="E2398" s="37">
        <v>5926.49</v>
      </c>
      <c r="F2398" s="37">
        <v>0</v>
      </c>
      <c r="G2398" s="37">
        <v>0</v>
      </c>
      <c r="H2398" s="60">
        <f t="shared" si="187"/>
        <v>5926.49</v>
      </c>
      <c r="I2398" s="60">
        <f t="shared" si="188"/>
        <v>0</v>
      </c>
      <c r="J2398" s="60">
        <f t="shared" si="189"/>
        <v>0</v>
      </c>
      <c r="K2398" s="1" t="str">
        <f t="shared" si="190"/>
        <v>IRG</v>
      </c>
      <c r="L2398" s="2" t="str">
        <f t="shared" si="186"/>
        <v>301470-DSM</v>
      </c>
      <c r="M2398" s="40" t="str">
        <f>INDEX(CODE!A:B,MATCH(L2398,CODE!A:A,0),2)</f>
        <v>NOT USED</v>
      </c>
    </row>
    <row r="2399" spans="1:13">
      <c r="A2399" s="38">
        <v>201805</v>
      </c>
      <c r="B2399" s="37" t="s">
        <v>60</v>
      </c>
      <c r="C2399" s="37" t="s">
        <v>195</v>
      </c>
      <c r="D2399" s="37" t="s">
        <v>46</v>
      </c>
      <c r="E2399" s="37">
        <v>53.92</v>
      </c>
      <c r="F2399" s="37">
        <v>0</v>
      </c>
      <c r="G2399" s="37">
        <v>0</v>
      </c>
      <c r="H2399" s="60">
        <f t="shared" si="187"/>
        <v>53.92</v>
      </c>
      <c r="I2399" s="60">
        <f t="shared" si="188"/>
        <v>0</v>
      </c>
      <c r="J2399" s="60">
        <f t="shared" si="189"/>
        <v>0</v>
      </c>
      <c r="K2399" s="1" t="str">
        <f t="shared" si="190"/>
        <v>IRG</v>
      </c>
      <c r="L2399" s="2" t="str">
        <f t="shared" si="186"/>
        <v>301480-BLU</v>
      </c>
      <c r="M2399" s="40" t="str">
        <f>INDEX(CODE!A:B,MATCH(L2399,CODE!A:A,0),2)</f>
        <v>NOT USED</v>
      </c>
    </row>
    <row r="2400" spans="1:13">
      <c r="A2400" s="38">
        <v>201805</v>
      </c>
      <c r="B2400" s="37" t="s">
        <v>60</v>
      </c>
      <c r="C2400" s="37" t="s">
        <v>195</v>
      </c>
      <c r="D2400" s="37" t="s">
        <v>103</v>
      </c>
      <c r="E2400" s="37">
        <v>-18084</v>
      </c>
      <c r="F2400" s="37">
        <v>0</v>
      </c>
      <c r="G2400" s="37">
        <v>0</v>
      </c>
      <c r="H2400" s="60">
        <f t="shared" si="187"/>
        <v>-18084</v>
      </c>
      <c r="I2400" s="60">
        <f t="shared" si="188"/>
        <v>0</v>
      </c>
      <c r="J2400" s="60">
        <f t="shared" si="189"/>
        <v>0</v>
      </c>
      <c r="K2400" s="1" t="str">
        <f t="shared" si="190"/>
        <v>IRG</v>
      </c>
      <c r="L2400" s="2" t="str">
        <f t="shared" si="186"/>
        <v>ALT REVENU</v>
      </c>
      <c r="M2400" s="40" t="str">
        <f>INDEX(CODE!A:B,MATCH(L2400,CODE!A:A,0),2)</f>
        <v>NOT USED</v>
      </c>
    </row>
    <row r="2401" spans="1:13">
      <c r="A2401" s="38">
        <v>201805</v>
      </c>
      <c r="B2401" s="37" t="s">
        <v>60</v>
      </c>
      <c r="C2401" s="37" t="s">
        <v>195</v>
      </c>
      <c r="D2401" s="37" t="s">
        <v>97</v>
      </c>
      <c r="F2401" s="37">
        <v>0</v>
      </c>
      <c r="H2401" s="60">
        <f t="shared" si="187"/>
        <v>0</v>
      </c>
      <c r="I2401" s="60">
        <f t="shared" si="188"/>
        <v>0</v>
      </c>
      <c r="J2401" s="60">
        <f t="shared" si="189"/>
        <v>0</v>
      </c>
      <c r="K2401" s="1" t="str">
        <f t="shared" si="190"/>
        <v>IRG</v>
      </c>
      <c r="L2401" s="2" t="str">
        <f t="shared" si="186"/>
        <v>CUSTOMER C</v>
      </c>
      <c r="M2401" s="40" t="str">
        <f>INDEX(CODE!A:B,MATCH(L2401,CODE!A:A,0),2)</f>
        <v>NOT USED</v>
      </c>
    </row>
    <row r="2402" spans="1:13">
      <c r="A2402" s="38">
        <v>201805</v>
      </c>
      <c r="B2402" s="37" t="s">
        <v>60</v>
      </c>
      <c r="C2402" s="37" t="s">
        <v>195</v>
      </c>
      <c r="D2402" s="37" t="s">
        <v>91</v>
      </c>
      <c r="E2402" s="37">
        <v>-48047.91</v>
      </c>
      <c r="F2402" s="37">
        <v>0</v>
      </c>
      <c r="G2402" s="37">
        <v>0</v>
      </c>
      <c r="H2402" s="60">
        <f t="shared" si="187"/>
        <v>-48047.91</v>
      </c>
      <c r="I2402" s="60">
        <f t="shared" si="188"/>
        <v>0</v>
      </c>
      <c r="J2402" s="60">
        <f t="shared" si="189"/>
        <v>0</v>
      </c>
      <c r="K2402" s="1" t="str">
        <f t="shared" si="190"/>
        <v>IRG</v>
      </c>
      <c r="L2402" s="2" t="str">
        <f t="shared" si="186"/>
        <v>INCOME TAX</v>
      </c>
      <c r="M2402" s="40" t="str">
        <f>INDEX(CODE!A:B,MATCH(L2402,CODE!A:A,0),2)</f>
        <v>NOT USED</v>
      </c>
    </row>
    <row r="2403" spans="1:13">
      <c r="A2403" s="38">
        <v>201805</v>
      </c>
      <c r="B2403" s="37" t="s">
        <v>60</v>
      </c>
      <c r="C2403" s="37" t="s">
        <v>195</v>
      </c>
      <c r="D2403" s="37" t="s">
        <v>92</v>
      </c>
      <c r="E2403" s="37">
        <v>-49289.9</v>
      </c>
      <c r="F2403" s="37">
        <v>0</v>
      </c>
      <c r="G2403" s="37">
        <v>0</v>
      </c>
      <c r="H2403" s="60">
        <f t="shared" si="187"/>
        <v>-49289.9</v>
      </c>
      <c r="I2403" s="60">
        <f t="shared" si="188"/>
        <v>0</v>
      </c>
      <c r="J2403" s="60">
        <f t="shared" si="189"/>
        <v>0</v>
      </c>
      <c r="K2403" s="1" t="str">
        <f t="shared" si="190"/>
        <v>IRG</v>
      </c>
      <c r="L2403" s="2" t="str">
        <f t="shared" si="186"/>
        <v>REVENUE_AC</v>
      </c>
      <c r="M2403" s="40" t="str">
        <f>INDEX(CODE!A:B,MATCH(L2403,CODE!A:A,0),2)</f>
        <v>NOT USED</v>
      </c>
    </row>
    <row r="2404" spans="1:13">
      <c r="A2404" s="38">
        <v>201805</v>
      </c>
      <c r="B2404" s="37" t="s">
        <v>60</v>
      </c>
      <c r="C2404" s="37" t="s">
        <v>195</v>
      </c>
      <c r="D2404" s="37" t="s">
        <v>104</v>
      </c>
      <c r="E2404" s="37">
        <v>412.63</v>
      </c>
      <c r="F2404" s="37">
        <v>0</v>
      </c>
      <c r="G2404" s="37">
        <v>0</v>
      </c>
      <c r="H2404" s="60">
        <f t="shared" si="187"/>
        <v>412.63</v>
      </c>
      <c r="I2404" s="60">
        <f t="shared" si="188"/>
        <v>0</v>
      </c>
      <c r="J2404" s="60">
        <f t="shared" si="189"/>
        <v>0</v>
      </c>
      <c r="K2404" s="1" t="str">
        <f t="shared" si="190"/>
        <v>IRG</v>
      </c>
      <c r="L2404" s="2" t="str">
        <f t="shared" si="186"/>
        <v>REVENUE AD</v>
      </c>
      <c r="M2404" s="40" t="str">
        <f>INDEX(CODE!A:B,MATCH(L2404,CODE!A:A,0),2)</f>
        <v>NOT USED</v>
      </c>
    </row>
    <row r="2405" spans="1:13">
      <c r="A2405" s="38">
        <v>201805</v>
      </c>
      <c r="B2405" s="37" t="s">
        <v>60</v>
      </c>
      <c r="C2405" s="37" t="s">
        <v>196</v>
      </c>
      <c r="D2405" s="37" t="s">
        <v>202</v>
      </c>
      <c r="E2405" s="37">
        <v>1018000</v>
      </c>
      <c r="F2405" s="37">
        <v>0</v>
      </c>
      <c r="G2405" s="37">
        <v>13220000</v>
      </c>
      <c r="H2405" s="60">
        <f t="shared" si="187"/>
        <v>0</v>
      </c>
      <c r="I2405" s="60">
        <f t="shared" si="188"/>
        <v>0</v>
      </c>
      <c r="J2405" s="60">
        <f t="shared" si="189"/>
        <v>0</v>
      </c>
      <c r="K2405" s="1" t="str">
        <f t="shared" si="190"/>
        <v>IRG</v>
      </c>
      <c r="L2405" s="2" t="str">
        <f t="shared" si="186"/>
        <v>IRRIGATION</v>
      </c>
      <c r="M2405" s="40" t="str">
        <f>INDEX(CODE!A:B,MATCH(L2405,CODE!A:A,0),2)</f>
        <v>NOT USED</v>
      </c>
    </row>
    <row r="2406" spans="1:13">
      <c r="A2406" s="38">
        <v>201805</v>
      </c>
      <c r="B2406" s="37" t="s">
        <v>63</v>
      </c>
      <c r="C2406" s="37" t="s">
        <v>195</v>
      </c>
      <c r="D2406" s="37" t="s">
        <v>98</v>
      </c>
      <c r="E2406" s="37">
        <v>7.57</v>
      </c>
      <c r="G2406" s="37">
        <v>0</v>
      </c>
      <c r="H2406" s="60">
        <f t="shared" si="187"/>
        <v>7.57</v>
      </c>
      <c r="I2406" s="60">
        <f t="shared" si="188"/>
        <v>0</v>
      </c>
      <c r="J2406" s="60">
        <f t="shared" si="189"/>
        <v>0</v>
      </c>
      <c r="K2406" s="1" t="str">
        <f t="shared" si="190"/>
        <v>PUB</v>
      </c>
      <c r="L2406" s="2" t="str">
        <f t="shared" si="186"/>
        <v>02CFR00012</v>
      </c>
      <c r="M2406" s="40" t="str">
        <f>INDEX(CODE!A:B,MATCH(L2406,CODE!A:A,0),2)</f>
        <v>NOT USED</v>
      </c>
    </row>
    <row r="2407" spans="1:13">
      <c r="A2407" s="38">
        <v>201805</v>
      </c>
      <c r="B2407" s="37" t="s">
        <v>63</v>
      </c>
      <c r="C2407" s="37" t="s">
        <v>195</v>
      </c>
      <c r="D2407" s="37" t="s">
        <v>64</v>
      </c>
      <c r="E2407" s="37">
        <v>2598.9699999999998</v>
      </c>
      <c r="F2407" s="37">
        <v>14</v>
      </c>
      <c r="G2407" s="37">
        <v>11897</v>
      </c>
      <c r="H2407" s="60">
        <f t="shared" si="187"/>
        <v>2598.9699999999998</v>
      </c>
      <c r="I2407" s="60">
        <f t="shared" si="188"/>
        <v>14</v>
      </c>
      <c r="J2407" s="60">
        <f t="shared" si="189"/>
        <v>11897</v>
      </c>
      <c r="K2407" s="1" t="str">
        <f t="shared" si="190"/>
        <v>PUB</v>
      </c>
      <c r="L2407" s="2" t="str">
        <f t="shared" si="186"/>
        <v>02COSL0052</v>
      </c>
      <c r="M2407" s="40" t="str">
        <f>INDEX(CODE!A:B,MATCH(L2407,CODE!A:A,0),2)</f>
        <v>NOT USED</v>
      </c>
    </row>
    <row r="2408" spans="1:13">
      <c r="A2408" s="38">
        <v>201805</v>
      </c>
      <c r="B2408" s="37" t="s">
        <v>63</v>
      </c>
      <c r="C2408" s="37" t="s">
        <v>195</v>
      </c>
      <c r="D2408" s="37" t="s">
        <v>65</v>
      </c>
      <c r="E2408" s="37">
        <v>18823.72</v>
      </c>
      <c r="F2408" s="37">
        <v>120</v>
      </c>
      <c r="G2408" s="37">
        <v>246664</v>
      </c>
      <c r="H2408" s="60">
        <f t="shared" si="187"/>
        <v>18823.72</v>
      </c>
      <c r="I2408" s="60">
        <f t="shared" si="188"/>
        <v>120</v>
      </c>
      <c r="J2408" s="60">
        <f t="shared" si="189"/>
        <v>246664</v>
      </c>
      <c r="K2408" s="1" t="str">
        <f t="shared" si="190"/>
        <v>PUB</v>
      </c>
      <c r="L2408" s="2" t="str">
        <f t="shared" si="186"/>
        <v>02CUSL053F</v>
      </c>
      <c r="M2408" s="40" t="str">
        <f>INDEX(CODE!A:B,MATCH(L2408,CODE!A:A,0),2)</f>
        <v>NOT USED</v>
      </c>
    </row>
    <row r="2409" spans="1:13">
      <c r="A2409" s="38">
        <v>201805</v>
      </c>
      <c r="B2409" s="37" t="s">
        <v>63</v>
      </c>
      <c r="C2409" s="37" t="s">
        <v>195</v>
      </c>
      <c r="D2409" s="37" t="s">
        <v>66</v>
      </c>
      <c r="E2409" s="37">
        <v>3933.29</v>
      </c>
      <c r="F2409" s="37">
        <v>113</v>
      </c>
      <c r="G2409" s="37">
        <v>52062</v>
      </c>
      <c r="H2409" s="60">
        <f t="shared" si="187"/>
        <v>3933.29</v>
      </c>
      <c r="I2409" s="60">
        <f t="shared" si="188"/>
        <v>113</v>
      </c>
      <c r="J2409" s="60">
        <f t="shared" si="189"/>
        <v>52062</v>
      </c>
      <c r="K2409" s="1" t="str">
        <f t="shared" si="190"/>
        <v>PUB</v>
      </c>
      <c r="L2409" s="2" t="str">
        <f t="shared" si="186"/>
        <v>02CUSL053M</v>
      </c>
      <c r="M2409" s="40" t="str">
        <f>INDEX(CODE!A:B,MATCH(L2409,CODE!A:A,0),2)</f>
        <v>NOT USED</v>
      </c>
    </row>
    <row r="2410" spans="1:13">
      <c r="A2410" s="38">
        <v>201805</v>
      </c>
      <c r="B2410" s="37" t="s">
        <v>63</v>
      </c>
      <c r="C2410" s="37" t="s">
        <v>195</v>
      </c>
      <c r="D2410" s="37" t="s">
        <v>67</v>
      </c>
      <c r="E2410" s="37">
        <v>17644.48</v>
      </c>
      <c r="F2410" s="37">
        <v>40</v>
      </c>
      <c r="G2410" s="37">
        <v>132108</v>
      </c>
      <c r="H2410" s="60">
        <f t="shared" si="187"/>
        <v>17644.48</v>
      </c>
      <c r="I2410" s="60">
        <f t="shared" si="188"/>
        <v>40</v>
      </c>
      <c r="J2410" s="60">
        <f t="shared" si="189"/>
        <v>132108</v>
      </c>
      <c r="K2410" s="1" t="str">
        <f t="shared" si="190"/>
        <v>PUB</v>
      </c>
      <c r="L2410" s="2" t="str">
        <f t="shared" si="186"/>
        <v>02MVSL0057</v>
      </c>
      <c r="M2410" s="40" t="str">
        <f>INDEX(CODE!A:B,MATCH(L2410,CODE!A:A,0),2)</f>
        <v>NOT USED</v>
      </c>
    </row>
    <row r="2411" spans="1:13">
      <c r="A2411" s="38">
        <v>201805</v>
      </c>
      <c r="B2411" s="37" t="s">
        <v>63</v>
      </c>
      <c r="C2411" s="37" t="s">
        <v>195</v>
      </c>
      <c r="D2411" s="37" t="s">
        <v>47</v>
      </c>
      <c r="E2411" s="37">
        <v>68867.75</v>
      </c>
      <c r="F2411" s="37">
        <v>211</v>
      </c>
      <c r="G2411" s="37">
        <v>318503</v>
      </c>
      <c r="H2411" s="60">
        <f t="shared" si="187"/>
        <v>68867.75</v>
      </c>
      <c r="I2411" s="60">
        <f t="shared" si="188"/>
        <v>211</v>
      </c>
      <c r="J2411" s="60">
        <f t="shared" si="189"/>
        <v>318503</v>
      </c>
      <c r="K2411" s="1" t="str">
        <f t="shared" si="190"/>
        <v>PUB</v>
      </c>
      <c r="L2411" s="2" t="str">
        <f t="shared" si="186"/>
        <v>02SLCO0051</v>
      </c>
      <c r="M2411" s="40" t="str">
        <f>INDEX(CODE!A:B,MATCH(L2411,CODE!A:A,0),2)</f>
        <v>NOT USED</v>
      </c>
    </row>
    <row r="2412" spans="1:13">
      <c r="A2412" s="38">
        <v>201805</v>
      </c>
      <c r="B2412" s="37" t="s">
        <v>63</v>
      </c>
      <c r="C2412" s="37" t="s">
        <v>195</v>
      </c>
      <c r="D2412" s="37" t="s">
        <v>99</v>
      </c>
      <c r="E2412" s="37">
        <v>1742.67</v>
      </c>
      <c r="F2412" s="37">
        <v>0</v>
      </c>
      <c r="G2412" s="37">
        <v>0</v>
      </c>
      <c r="H2412" s="60">
        <f t="shared" si="187"/>
        <v>1742.67</v>
      </c>
      <c r="I2412" s="60">
        <f t="shared" si="188"/>
        <v>0</v>
      </c>
      <c r="J2412" s="60">
        <f t="shared" si="189"/>
        <v>0</v>
      </c>
      <c r="K2412" s="1" t="str">
        <f t="shared" si="190"/>
        <v>PUB</v>
      </c>
      <c r="L2412" s="2" t="str">
        <f t="shared" si="186"/>
        <v>301670-DSM</v>
      </c>
      <c r="M2412" s="40" t="str">
        <f>INDEX(CODE!A:B,MATCH(L2412,CODE!A:A,0),2)</f>
        <v>NOT USED</v>
      </c>
    </row>
    <row r="2413" spans="1:13">
      <c r="A2413" s="38">
        <v>201805</v>
      </c>
      <c r="B2413" s="37" t="s">
        <v>63</v>
      </c>
      <c r="C2413" s="37" t="s">
        <v>195</v>
      </c>
      <c r="D2413" s="37" t="s">
        <v>90</v>
      </c>
      <c r="F2413" s="37">
        <v>0</v>
      </c>
      <c r="H2413" s="60">
        <f t="shared" si="187"/>
        <v>0</v>
      </c>
      <c r="I2413" s="60">
        <f t="shared" si="188"/>
        <v>0</v>
      </c>
      <c r="J2413" s="60">
        <f t="shared" si="189"/>
        <v>0</v>
      </c>
      <c r="K2413" s="1" t="str">
        <f t="shared" si="190"/>
        <v>PUB</v>
      </c>
      <c r="L2413" s="2" t="str">
        <f t="shared" si="186"/>
        <v>CUSTOMER C</v>
      </c>
      <c r="M2413" s="40" t="str">
        <f>INDEX(CODE!A:B,MATCH(L2413,CODE!A:A,0),2)</f>
        <v>NOT USED</v>
      </c>
    </row>
    <row r="2414" spans="1:13">
      <c r="A2414" s="38">
        <v>201805</v>
      </c>
      <c r="B2414" s="37" t="s">
        <v>63</v>
      </c>
      <c r="C2414" s="37" t="s">
        <v>195</v>
      </c>
      <c r="D2414" s="37" t="s">
        <v>91</v>
      </c>
      <c r="E2414" s="37">
        <v>-3980.7</v>
      </c>
      <c r="F2414" s="37">
        <v>0</v>
      </c>
      <c r="G2414" s="37">
        <v>0</v>
      </c>
      <c r="H2414" s="60">
        <f t="shared" si="187"/>
        <v>-3980.7</v>
      </c>
      <c r="I2414" s="60">
        <f t="shared" si="188"/>
        <v>0</v>
      </c>
      <c r="J2414" s="60">
        <f t="shared" si="189"/>
        <v>0</v>
      </c>
      <c r="K2414" s="1" t="str">
        <f t="shared" si="190"/>
        <v>PUB</v>
      </c>
      <c r="L2414" s="2" t="str">
        <f t="shared" si="186"/>
        <v>INCOME TAX</v>
      </c>
      <c r="M2414" s="40" t="str">
        <f>INDEX(CODE!A:B,MATCH(L2414,CODE!A:A,0),2)</f>
        <v>NOT USED</v>
      </c>
    </row>
    <row r="2415" spans="1:13">
      <c r="A2415" s="36">
        <v>201805</v>
      </c>
      <c r="B2415" s="37" t="s">
        <v>63</v>
      </c>
      <c r="C2415" s="37" t="s">
        <v>195</v>
      </c>
      <c r="D2415" s="37" t="s">
        <v>92</v>
      </c>
      <c r="E2415" s="37">
        <v>-5345.56</v>
      </c>
      <c r="F2415" s="37">
        <v>0</v>
      </c>
      <c r="G2415" s="37">
        <v>0</v>
      </c>
      <c r="H2415" s="60">
        <f t="shared" si="187"/>
        <v>-5345.56</v>
      </c>
      <c r="I2415" s="60">
        <f t="shared" si="188"/>
        <v>0</v>
      </c>
      <c r="J2415" s="60">
        <f t="shared" si="189"/>
        <v>0</v>
      </c>
      <c r="K2415" s="1" t="str">
        <f t="shared" si="190"/>
        <v>PUB</v>
      </c>
      <c r="L2415" s="2" t="str">
        <f t="shared" si="186"/>
        <v>REVENUE_AC</v>
      </c>
      <c r="M2415" s="40" t="str">
        <f>INDEX(CODE!A:B,MATCH(L2415,CODE!A:A,0),2)</f>
        <v>NOT USED</v>
      </c>
    </row>
    <row r="2416" spans="1:13">
      <c r="A2416" s="36">
        <v>201805</v>
      </c>
      <c r="B2416" s="37" t="s">
        <v>63</v>
      </c>
      <c r="C2416" s="37" t="s">
        <v>196</v>
      </c>
      <c r="D2416" s="37" t="s">
        <v>197</v>
      </c>
      <c r="E2416" s="37">
        <v>-15000</v>
      </c>
      <c r="F2416" s="37">
        <v>0</v>
      </c>
      <c r="G2416" s="37">
        <v>-105000</v>
      </c>
      <c r="H2416" s="60">
        <f t="shared" si="187"/>
        <v>0</v>
      </c>
      <c r="I2416" s="60">
        <f t="shared" si="188"/>
        <v>0</v>
      </c>
      <c r="J2416" s="60">
        <f t="shared" si="189"/>
        <v>0</v>
      </c>
      <c r="K2416" s="1" t="str">
        <f t="shared" si="190"/>
        <v>PUB</v>
      </c>
      <c r="L2416" s="2" t="str">
        <f t="shared" si="186"/>
        <v>UNBILLED R</v>
      </c>
      <c r="M2416" s="40" t="str">
        <f>INDEX(CODE!A:B,MATCH(L2416,CODE!A:A,0),2)</f>
        <v>NOT USED</v>
      </c>
    </row>
    <row r="2417" spans="1:13">
      <c r="A2417" s="36">
        <v>201805</v>
      </c>
      <c r="B2417" s="37" t="s">
        <v>68</v>
      </c>
      <c r="C2417" s="37" t="s">
        <v>186</v>
      </c>
      <c r="D2417" s="37" t="s">
        <v>203</v>
      </c>
      <c r="E2417" s="37">
        <v>-2294.66</v>
      </c>
      <c r="F2417" s="37">
        <v>910</v>
      </c>
      <c r="G2417" s="37">
        <v>281549</v>
      </c>
      <c r="H2417" s="60">
        <f t="shared" si="187"/>
        <v>0</v>
      </c>
      <c r="I2417" s="60">
        <f t="shared" si="188"/>
        <v>0</v>
      </c>
      <c r="J2417" s="60">
        <f t="shared" si="189"/>
        <v>0</v>
      </c>
      <c r="K2417" s="1" t="str">
        <f t="shared" si="190"/>
        <v>RES</v>
      </c>
      <c r="L2417" s="2" t="str">
        <f t="shared" si="186"/>
        <v>02NETMT135</v>
      </c>
      <c r="M2417" s="40" t="str">
        <f>INDEX(CODE!A:B,MATCH(L2417,CODE!A:A,0),2)</f>
        <v>Separate - Res</v>
      </c>
    </row>
    <row r="2418" spans="1:13">
      <c r="A2418" s="36">
        <v>201805</v>
      </c>
      <c r="B2418" s="37" t="s">
        <v>68</v>
      </c>
      <c r="C2418" s="37" t="s">
        <v>186</v>
      </c>
      <c r="D2418" s="37" t="s">
        <v>204</v>
      </c>
      <c r="E2418" s="37">
        <v>-676.66</v>
      </c>
      <c r="G2418" s="37">
        <v>82983</v>
      </c>
      <c r="H2418" s="60">
        <f t="shared" si="187"/>
        <v>0</v>
      </c>
      <c r="I2418" s="60">
        <f t="shared" si="188"/>
        <v>0</v>
      </c>
      <c r="J2418" s="60">
        <f t="shared" si="189"/>
        <v>0</v>
      </c>
      <c r="K2418" s="1" t="str">
        <f t="shared" si="190"/>
        <v>RES</v>
      </c>
      <c r="L2418" s="2" t="str">
        <f t="shared" si="186"/>
        <v>02OALTB15R</v>
      </c>
      <c r="M2418" s="40" t="str">
        <f>INDEX(CODE!A:B,MATCH(L2418,CODE!A:A,0),2)</f>
        <v>NOT USED</v>
      </c>
    </row>
    <row r="2419" spans="1:13">
      <c r="A2419" s="36">
        <v>201805</v>
      </c>
      <c r="B2419" s="37" t="s">
        <v>68</v>
      </c>
      <c r="C2419" s="37" t="s">
        <v>186</v>
      </c>
      <c r="D2419" s="37" t="s">
        <v>205</v>
      </c>
      <c r="E2419" s="37">
        <v>-729869.86</v>
      </c>
      <c r="F2419" s="37">
        <v>101933</v>
      </c>
      <c r="G2419" s="37">
        <v>89554021</v>
      </c>
      <c r="H2419" s="60">
        <f t="shared" si="187"/>
        <v>0</v>
      </c>
      <c r="I2419" s="60">
        <f t="shared" si="188"/>
        <v>0</v>
      </c>
      <c r="J2419" s="60">
        <f t="shared" si="189"/>
        <v>0</v>
      </c>
      <c r="K2419" s="1" t="str">
        <f t="shared" si="190"/>
        <v>RES</v>
      </c>
      <c r="L2419" s="2" t="str">
        <f t="shared" si="186"/>
        <v>02RESD0016</v>
      </c>
      <c r="M2419" s="40" t="str">
        <f>INDEX(CODE!A:B,MATCH(L2419,CODE!A:A,0),2)</f>
        <v>Separate - Res</v>
      </c>
    </row>
    <row r="2420" spans="1:13">
      <c r="A2420" s="36">
        <v>201805</v>
      </c>
      <c r="B2420" s="37" t="s">
        <v>68</v>
      </c>
      <c r="C2420" s="37" t="s">
        <v>186</v>
      </c>
      <c r="D2420" s="37" t="s">
        <v>206</v>
      </c>
      <c r="E2420" s="37">
        <v>-35295.69</v>
      </c>
      <c r="F2420" s="37">
        <v>4705</v>
      </c>
      <c r="G2420" s="37">
        <v>4330775</v>
      </c>
      <c r="H2420" s="60">
        <f t="shared" si="187"/>
        <v>0</v>
      </c>
      <c r="I2420" s="60">
        <f t="shared" si="188"/>
        <v>0</v>
      </c>
      <c r="J2420" s="60">
        <f t="shared" si="189"/>
        <v>0</v>
      </c>
      <c r="K2420" s="1" t="str">
        <f t="shared" si="190"/>
        <v>RES</v>
      </c>
      <c r="L2420" s="2" t="str">
        <f t="shared" si="186"/>
        <v>02RESD0017</v>
      </c>
      <c r="M2420" s="40" t="str">
        <f>INDEX(CODE!A:B,MATCH(L2420,CODE!A:A,0),2)</f>
        <v>Separate - Res</v>
      </c>
    </row>
    <row r="2421" spans="1:13">
      <c r="A2421" s="36">
        <v>201805</v>
      </c>
      <c r="B2421" s="37" t="s">
        <v>68</v>
      </c>
      <c r="C2421" s="37" t="s">
        <v>186</v>
      </c>
      <c r="D2421" s="37" t="s">
        <v>207</v>
      </c>
      <c r="E2421" s="37">
        <v>-1161.76</v>
      </c>
      <c r="F2421" s="37">
        <v>80</v>
      </c>
      <c r="G2421" s="37">
        <v>142549</v>
      </c>
      <c r="H2421" s="60">
        <f t="shared" si="187"/>
        <v>0</v>
      </c>
      <c r="I2421" s="60">
        <f t="shared" si="188"/>
        <v>0</v>
      </c>
      <c r="J2421" s="60">
        <f t="shared" si="189"/>
        <v>0</v>
      </c>
      <c r="K2421" s="1" t="str">
        <f t="shared" si="190"/>
        <v>RES</v>
      </c>
      <c r="L2421" s="2" t="str">
        <f t="shared" si="186"/>
        <v>02RESD0018</v>
      </c>
      <c r="M2421" s="40" t="str">
        <f>INDEX(CODE!A:B,MATCH(L2421,CODE!A:A,0),2)</f>
        <v>Separate - Res</v>
      </c>
    </row>
    <row r="2422" spans="1:13">
      <c r="A2422" s="36">
        <v>201805</v>
      </c>
      <c r="B2422" s="37" t="s">
        <v>68</v>
      </c>
      <c r="C2422" s="37" t="s">
        <v>186</v>
      </c>
      <c r="D2422" s="37" t="s">
        <v>208</v>
      </c>
      <c r="E2422" s="37">
        <v>-166.02</v>
      </c>
      <c r="F2422" s="37">
        <v>15</v>
      </c>
      <c r="G2422" s="37">
        <v>20373</v>
      </c>
      <c r="H2422" s="60">
        <f t="shared" si="187"/>
        <v>0</v>
      </c>
      <c r="I2422" s="60">
        <f t="shared" si="188"/>
        <v>0</v>
      </c>
      <c r="J2422" s="60">
        <f t="shared" si="189"/>
        <v>0</v>
      </c>
      <c r="K2422" s="1" t="str">
        <f t="shared" si="190"/>
        <v>RES</v>
      </c>
      <c r="L2422" s="2" t="str">
        <f t="shared" si="186"/>
        <v>02RESD018X</v>
      </c>
      <c r="M2422" s="40" t="str">
        <f>INDEX(CODE!A:B,MATCH(L2422,CODE!A:A,0),2)</f>
        <v>Separate - Res</v>
      </c>
    </row>
    <row r="2423" spans="1:13">
      <c r="A2423" s="36">
        <v>201805</v>
      </c>
      <c r="B2423" s="37" t="s">
        <v>68</v>
      </c>
      <c r="C2423" s="37" t="s">
        <v>186</v>
      </c>
      <c r="D2423" s="37" t="s">
        <v>209</v>
      </c>
      <c r="E2423" s="37">
        <v>-10728.71</v>
      </c>
      <c r="F2423" s="37">
        <v>3423</v>
      </c>
      <c r="G2423" s="37">
        <v>1316382</v>
      </c>
      <c r="H2423" s="60">
        <f t="shared" si="187"/>
        <v>0</v>
      </c>
      <c r="I2423" s="60">
        <f t="shared" si="188"/>
        <v>0</v>
      </c>
      <c r="J2423" s="60">
        <f t="shared" si="189"/>
        <v>0</v>
      </c>
      <c r="K2423" s="1" t="str">
        <f t="shared" si="190"/>
        <v>RES</v>
      </c>
      <c r="L2423" s="2" t="str">
        <f t="shared" si="186"/>
        <v>02RGNSB024</v>
      </c>
      <c r="M2423" s="40" t="str">
        <f>INDEX(CODE!A:B,MATCH(L2423,CODE!A:A,0),2)</f>
        <v>Separate - Small GS</v>
      </c>
    </row>
    <row r="2424" spans="1:13">
      <c r="A2424" s="36">
        <v>201805</v>
      </c>
      <c r="B2424" s="37" t="s">
        <v>68</v>
      </c>
      <c r="C2424" s="37" t="s">
        <v>186</v>
      </c>
      <c r="D2424" s="37" t="s">
        <v>213</v>
      </c>
      <c r="E2424" s="37">
        <v>-474.33</v>
      </c>
      <c r="F2424" s="37">
        <v>1</v>
      </c>
      <c r="G2424" s="37">
        <v>58200</v>
      </c>
      <c r="H2424" s="60">
        <f t="shared" si="187"/>
        <v>0</v>
      </c>
      <c r="I2424" s="60">
        <f t="shared" si="188"/>
        <v>0</v>
      </c>
      <c r="J2424" s="60">
        <f t="shared" si="189"/>
        <v>0</v>
      </c>
      <c r="K2424" s="1" t="str">
        <f t="shared" si="190"/>
        <v>RES</v>
      </c>
      <c r="L2424" s="2" t="str">
        <f t="shared" si="186"/>
        <v>02RGNSB036</v>
      </c>
      <c r="M2424" s="40" t="str">
        <f>INDEX(CODE!A:B,MATCH(L2424,CODE!A:A,0),2)</f>
        <v>Separate - Large GS</v>
      </c>
    </row>
    <row r="2425" spans="1:13">
      <c r="A2425" s="36">
        <v>201805</v>
      </c>
      <c r="B2425" s="37" t="s">
        <v>68</v>
      </c>
      <c r="C2425" s="37" t="s">
        <v>186</v>
      </c>
      <c r="D2425" s="37" t="s">
        <v>212</v>
      </c>
      <c r="E2425" s="37">
        <v>-18.309999999999999</v>
      </c>
      <c r="F2425" s="37">
        <v>14</v>
      </c>
      <c r="G2425" s="37">
        <v>2246</v>
      </c>
      <c r="H2425" s="60">
        <f t="shared" si="187"/>
        <v>0</v>
      </c>
      <c r="I2425" s="60">
        <f t="shared" si="188"/>
        <v>0</v>
      </c>
      <c r="J2425" s="60">
        <f t="shared" si="189"/>
        <v>0</v>
      </c>
      <c r="K2425" s="1" t="str">
        <f t="shared" si="190"/>
        <v>RES</v>
      </c>
      <c r="L2425" s="2" t="str">
        <f t="shared" si="186"/>
        <v>02RNM24135</v>
      </c>
      <c r="M2425" s="40" t="str">
        <f>INDEX(CODE!A:B,MATCH(L2425,CODE!A:A,0),2)</f>
        <v>Separate - Small GS</v>
      </c>
    </row>
    <row r="2426" spans="1:13">
      <c r="A2426" s="36">
        <v>201805</v>
      </c>
      <c r="B2426" s="37" t="s">
        <v>68</v>
      </c>
      <c r="C2426" s="37" t="s">
        <v>186</v>
      </c>
      <c r="D2426" s="37" t="s">
        <v>193</v>
      </c>
      <c r="E2426" s="37">
        <v>2243.2399999999998</v>
      </c>
      <c r="F2426" s="37">
        <v>0</v>
      </c>
      <c r="G2426" s="37">
        <v>0</v>
      </c>
      <c r="H2426" s="60">
        <f t="shared" si="187"/>
        <v>0</v>
      </c>
      <c r="I2426" s="60">
        <f t="shared" si="188"/>
        <v>0</v>
      </c>
      <c r="J2426" s="60">
        <f t="shared" si="189"/>
        <v>0</v>
      </c>
      <c r="K2426" s="1" t="str">
        <f t="shared" si="190"/>
        <v>RES</v>
      </c>
      <c r="L2426" s="2" t="str">
        <f t="shared" si="186"/>
        <v>BPA BALANC</v>
      </c>
      <c r="M2426" s="40" t="str">
        <f>INDEX(CODE!A:B,MATCH(L2426,CODE!A:A,0),2)</f>
        <v>NOT USED</v>
      </c>
    </row>
    <row r="2427" spans="1:13">
      <c r="A2427" s="36">
        <v>201805</v>
      </c>
      <c r="B2427" s="37" t="s">
        <v>68</v>
      </c>
      <c r="C2427" s="37" t="s">
        <v>186</v>
      </c>
      <c r="D2427" s="37" t="s">
        <v>194</v>
      </c>
      <c r="F2427" s="37">
        <v>0</v>
      </c>
      <c r="H2427" s="60">
        <f t="shared" si="187"/>
        <v>0</v>
      </c>
      <c r="I2427" s="60">
        <f t="shared" si="188"/>
        <v>0</v>
      </c>
      <c r="J2427" s="60">
        <f t="shared" si="189"/>
        <v>0</v>
      </c>
      <c r="K2427" s="1" t="str">
        <f t="shared" si="190"/>
        <v>RES</v>
      </c>
      <c r="L2427" s="2" t="str">
        <f t="shared" si="186"/>
        <v>CUSTOMER C</v>
      </c>
      <c r="M2427" s="40" t="str">
        <f>INDEX(CODE!A:B,MATCH(L2427,CODE!A:A,0),2)</f>
        <v>NOT USED</v>
      </c>
    </row>
    <row r="2428" spans="1:13">
      <c r="A2428" s="36">
        <v>201805</v>
      </c>
      <c r="B2428" s="37" t="s">
        <v>68</v>
      </c>
      <c r="C2428" s="37" t="s">
        <v>195</v>
      </c>
      <c r="D2428" s="37" t="s">
        <v>100</v>
      </c>
      <c r="E2428" s="37">
        <v>-0.14000000000000001</v>
      </c>
      <c r="G2428" s="37">
        <v>0</v>
      </c>
      <c r="H2428" s="60">
        <f t="shared" si="187"/>
        <v>-0.14000000000000001</v>
      </c>
      <c r="I2428" s="60">
        <f t="shared" si="188"/>
        <v>0</v>
      </c>
      <c r="J2428" s="60">
        <f t="shared" si="189"/>
        <v>0</v>
      </c>
      <c r="K2428" s="1" t="str">
        <f t="shared" si="190"/>
        <v>RES</v>
      </c>
      <c r="L2428" s="2" t="str">
        <f t="shared" si="186"/>
        <v>02BLSKY01R</v>
      </c>
      <c r="M2428" s="40" t="str">
        <f>INDEX(CODE!A:B,MATCH(L2428,CODE!A:A,0),2)</f>
        <v>NOT USED</v>
      </c>
    </row>
    <row r="2429" spans="1:13">
      <c r="A2429" s="36">
        <v>201805</v>
      </c>
      <c r="B2429" s="37" t="s">
        <v>68</v>
      </c>
      <c r="C2429" s="37" t="s">
        <v>195</v>
      </c>
      <c r="D2429" s="37" t="s">
        <v>82</v>
      </c>
      <c r="E2429" s="37">
        <v>154.16999999999999</v>
      </c>
      <c r="G2429" s="37">
        <v>0</v>
      </c>
      <c r="H2429" s="60">
        <f t="shared" si="187"/>
        <v>154.16999999999999</v>
      </c>
      <c r="I2429" s="60">
        <f t="shared" si="188"/>
        <v>0</v>
      </c>
      <c r="J2429" s="60">
        <f t="shared" si="189"/>
        <v>0</v>
      </c>
      <c r="K2429" s="1" t="str">
        <f t="shared" si="190"/>
        <v>RES</v>
      </c>
      <c r="L2429" s="2" t="str">
        <f t="shared" si="186"/>
        <v>02LNX00109</v>
      </c>
      <c r="M2429" s="40" t="str">
        <f>INDEX(CODE!A:B,MATCH(L2429,CODE!A:A,0),2)</f>
        <v>NOT USED</v>
      </c>
    </row>
    <row r="2430" spans="1:13">
      <c r="A2430" s="36">
        <v>201805</v>
      </c>
      <c r="B2430" s="37" t="s">
        <v>68</v>
      </c>
      <c r="C2430" s="37" t="s">
        <v>195</v>
      </c>
      <c r="D2430" s="37" t="s">
        <v>48</v>
      </c>
      <c r="E2430" s="37">
        <v>31672.13</v>
      </c>
      <c r="F2430" s="37">
        <v>910</v>
      </c>
      <c r="G2430" s="37">
        <v>287997</v>
      </c>
      <c r="H2430" s="60">
        <f t="shared" si="187"/>
        <v>31672.13</v>
      </c>
      <c r="I2430" s="60">
        <f t="shared" si="188"/>
        <v>910</v>
      </c>
      <c r="J2430" s="60">
        <f t="shared" si="189"/>
        <v>287997</v>
      </c>
      <c r="K2430" s="1" t="str">
        <f t="shared" si="190"/>
        <v>RES</v>
      </c>
      <c r="L2430" s="2" t="str">
        <f t="shared" si="186"/>
        <v>02NETMT135</v>
      </c>
      <c r="M2430" s="40" t="str">
        <f>INDEX(CODE!A:B,MATCH(L2430,CODE!A:A,0),2)</f>
        <v>Separate - Res</v>
      </c>
    </row>
    <row r="2431" spans="1:13">
      <c r="A2431" s="36">
        <v>201805</v>
      </c>
      <c r="B2431" s="37" t="s">
        <v>68</v>
      </c>
      <c r="C2431" s="37" t="s">
        <v>195</v>
      </c>
      <c r="D2431" s="37" t="s">
        <v>49</v>
      </c>
      <c r="E2431" s="37">
        <v>13232.72</v>
      </c>
      <c r="F2431" s="37">
        <v>1052</v>
      </c>
      <c r="G2431" s="37">
        <v>82983</v>
      </c>
      <c r="H2431" s="60">
        <f t="shared" si="187"/>
        <v>13232.72</v>
      </c>
      <c r="I2431" s="60">
        <f t="shared" si="188"/>
        <v>1052</v>
      </c>
      <c r="J2431" s="60">
        <f t="shared" si="189"/>
        <v>82983</v>
      </c>
      <c r="K2431" s="1" t="str">
        <f t="shared" si="190"/>
        <v>RES</v>
      </c>
      <c r="L2431" s="2" t="str">
        <f t="shared" si="186"/>
        <v>02OALTB15R</v>
      </c>
      <c r="M2431" s="40" t="str">
        <f>INDEX(CODE!A:B,MATCH(L2431,CODE!A:A,0),2)</f>
        <v>NOT USED</v>
      </c>
    </row>
    <row r="2432" spans="1:13">
      <c r="A2432" s="36">
        <v>201805</v>
      </c>
      <c r="B2432" s="37" t="s">
        <v>68</v>
      </c>
      <c r="C2432" s="37" t="s">
        <v>195</v>
      </c>
      <c r="D2432" s="37" t="s">
        <v>69</v>
      </c>
      <c r="E2432" s="37">
        <v>8324865.8799999999</v>
      </c>
      <c r="F2432" s="37">
        <v>101933</v>
      </c>
      <c r="G2432" s="37">
        <v>89637534</v>
      </c>
      <c r="H2432" s="60">
        <f t="shared" si="187"/>
        <v>8324865.8799999999</v>
      </c>
      <c r="I2432" s="60">
        <f t="shared" si="188"/>
        <v>101933</v>
      </c>
      <c r="J2432" s="60">
        <f t="shared" si="189"/>
        <v>89637534</v>
      </c>
      <c r="K2432" s="1" t="str">
        <f t="shared" si="190"/>
        <v>RES</v>
      </c>
      <c r="L2432" s="2" t="str">
        <f t="shared" si="186"/>
        <v>02RESD0016</v>
      </c>
      <c r="M2432" s="40" t="str">
        <f>INDEX(CODE!A:B,MATCH(L2432,CODE!A:A,0),2)</f>
        <v>Separate - Res</v>
      </c>
    </row>
    <row r="2433" spans="1:13">
      <c r="A2433" s="36">
        <v>201805</v>
      </c>
      <c r="B2433" s="37" t="s">
        <v>68</v>
      </c>
      <c r="C2433" s="37" t="s">
        <v>195</v>
      </c>
      <c r="D2433" s="37" t="s">
        <v>70</v>
      </c>
      <c r="E2433" s="37">
        <v>399069.28</v>
      </c>
      <c r="F2433" s="37">
        <v>4705</v>
      </c>
      <c r="G2433" s="37">
        <v>4330781</v>
      </c>
      <c r="H2433" s="60">
        <f t="shared" si="187"/>
        <v>399069.28</v>
      </c>
      <c r="I2433" s="60">
        <f t="shared" si="188"/>
        <v>4705</v>
      </c>
      <c r="J2433" s="60">
        <f t="shared" si="189"/>
        <v>4330781</v>
      </c>
      <c r="K2433" s="1" t="str">
        <f t="shared" si="190"/>
        <v>RES</v>
      </c>
      <c r="L2433" s="2" t="str">
        <f t="shared" si="186"/>
        <v>02RESD0017</v>
      </c>
      <c r="M2433" s="40" t="str">
        <f>INDEX(CODE!A:B,MATCH(L2433,CODE!A:A,0),2)</f>
        <v>Separate - Res</v>
      </c>
    </row>
    <row r="2434" spans="1:13">
      <c r="A2434" s="36">
        <v>201805</v>
      </c>
      <c r="B2434" s="37" t="s">
        <v>68</v>
      </c>
      <c r="C2434" s="37" t="s">
        <v>195</v>
      </c>
      <c r="D2434" s="37" t="s">
        <v>71</v>
      </c>
      <c r="E2434" s="37">
        <v>15111.69</v>
      </c>
      <c r="F2434" s="37">
        <v>80</v>
      </c>
      <c r="G2434" s="37">
        <v>142550</v>
      </c>
      <c r="H2434" s="60">
        <f t="shared" si="187"/>
        <v>15111.69</v>
      </c>
      <c r="I2434" s="60">
        <f t="shared" si="188"/>
        <v>80</v>
      </c>
      <c r="J2434" s="60">
        <f t="shared" si="189"/>
        <v>142550</v>
      </c>
      <c r="K2434" s="1" t="str">
        <f t="shared" si="190"/>
        <v>RES</v>
      </c>
      <c r="L2434" s="2" t="str">
        <f t="shared" ref="L2434:L2497" si="191">LEFT(D2434,10)</f>
        <v>02RESD0018</v>
      </c>
      <c r="M2434" s="40" t="str">
        <f>INDEX(CODE!A:B,MATCH(L2434,CODE!A:A,0),2)</f>
        <v>Separate - Res</v>
      </c>
    </row>
    <row r="2435" spans="1:13">
      <c r="A2435" s="36">
        <v>201805</v>
      </c>
      <c r="B2435" s="37" t="s">
        <v>68</v>
      </c>
      <c r="C2435" s="37" t="s">
        <v>195</v>
      </c>
      <c r="D2435" s="37" t="s">
        <v>72</v>
      </c>
      <c r="E2435" s="37">
        <v>2053.75</v>
      </c>
      <c r="F2435" s="37">
        <v>15</v>
      </c>
      <c r="G2435" s="37">
        <v>20373</v>
      </c>
      <c r="H2435" s="60">
        <f t="shared" ref="H2435:H2498" si="192">IF($C2435="R",E2435,0)</f>
        <v>2053.75</v>
      </c>
      <c r="I2435" s="60">
        <f t="shared" ref="I2435:I2498" si="193">IF($C2435="R",F2435,0)</f>
        <v>15</v>
      </c>
      <c r="J2435" s="60">
        <f t="shared" ref="J2435:J2498" si="194">IF($C2435="R",G2435,0)</f>
        <v>20373</v>
      </c>
      <c r="K2435" s="1" t="str">
        <f t="shared" ref="K2435:K2498" si="195">IF(LEFT(B2435,3)="IRR","IRG",LEFT(B2435,3))</f>
        <v>RES</v>
      </c>
      <c r="L2435" s="2" t="str">
        <f t="shared" si="191"/>
        <v>02RESD018X</v>
      </c>
      <c r="M2435" s="40" t="str">
        <f>INDEX(CODE!A:B,MATCH(L2435,CODE!A:A,0),2)</f>
        <v>Separate - Res</v>
      </c>
    </row>
    <row r="2436" spans="1:13">
      <c r="A2436" s="36">
        <v>201805</v>
      </c>
      <c r="B2436" s="37" t="s">
        <v>68</v>
      </c>
      <c r="C2436" s="37" t="s">
        <v>195</v>
      </c>
      <c r="D2436" s="37" t="s">
        <v>50</v>
      </c>
      <c r="E2436" s="37">
        <v>179505.29</v>
      </c>
      <c r="F2436" s="37">
        <v>3423</v>
      </c>
      <c r="G2436" s="37">
        <v>1347191</v>
      </c>
      <c r="H2436" s="60">
        <f t="shared" si="192"/>
        <v>179505.29</v>
      </c>
      <c r="I2436" s="60">
        <f t="shared" si="193"/>
        <v>3423</v>
      </c>
      <c r="J2436" s="60">
        <f t="shared" si="194"/>
        <v>1347191</v>
      </c>
      <c r="K2436" s="1" t="str">
        <f t="shared" si="195"/>
        <v>RES</v>
      </c>
      <c r="L2436" s="2" t="str">
        <f t="shared" si="191"/>
        <v>02RGNSB024</v>
      </c>
      <c r="M2436" s="40" t="str">
        <f>INDEX(CODE!A:B,MATCH(L2436,CODE!A:A,0),2)</f>
        <v>Separate - Small GS</v>
      </c>
    </row>
    <row r="2437" spans="1:13">
      <c r="A2437" s="36">
        <v>201805</v>
      </c>
      <c r="B2437" s="37" t="s">
        <v>68</v>
      </c>
      <c r="C2437" s="37" t="s">
        <v>195</v>
      </c>
      <c r="D2437" s="37" t="s">
        <v>74</v>
      </c>
      <c r="E2437" s="37">
        <v>7655.29</v>
      </c>
      <c r="F2437" s="37">
        <v>2</v>
      </c>
      <c r="G2437" s="37">
        <v>88280</v>
      </c>
      <c r="H2437" s="60">
        <f t="shared" si="192"/>
        <v>7655.29</v>
      </c>
      <c r="I2437" s="60">
        <f t="shared" si="193"/>
        <v>2</v>
      </c>
      <c r="J2437" s="60">
        <f t="shared" si="194"/>
        <v>88280</v>
      </c>
      <c r="K2437" s="1" t="str">
        <f t="shared" si="195"/>
        <v>RES</v>
      </c>
      <c r="L2437" s="2" t="str">
        <f t="shared" si="191"/>
        <v>02RGNSB036</v>
      </c>
      <c r="M2437" s="40" t="str">
        <f>INDEX(CODE!A:B,MATCH(L2437,CODE!A:A,0),2)</f>
        <v>Separate - Large GS</v>
      </c>
    </row>
    <row r="2438" spans="1:13">
      <c r="A2438" s="36">
        <v>201805</v>
      </c>
      <c r="B2438" s="37" t="s">
        <v>68</v>
      </c>
      <c r="C2438" s="37" t="s">
        <v>195</v>
      </c>
      <c r="D2438" s="37" t="s">
        <v>75</v>
      </c>
      <c r="E2438" s="37">
        <v>404.29</v>
      </c>
      <c r="F2438" s="37">
        <v>14</v>
      </c>
      <c r="G2438" s="37">
        <v>2246</v>
      </c>
      <c r="H2438" s="60">
        <f t="shared" si="192"/>
        <v>404.29</v>
      </c>
      <c r="I2438" s="60">
        <f t="shared" si="193"/>
        <v>14</v>
      </c>
      <c r="J2438" s="60">
        <f t="shared" si="194"/>
        <v>2246</v>
      </c>
      <c r="K2438" s="1" t="str">
        <f t="shared" si="195"/>
        <v>RES</v>
      </c>
      <c r="L2438" s="2" t="str">
        <f t="shared" si="191"/>
        <v>02RNM24135</v>
      </c>
      <c r="M2438" s="40" t="str">
        <f>INDEX(CODE!A:B,MATCH(L2438,CODE!A:A,0),2)</f>
        <v>Separate - Small GS</v>
      </c>
    </row>
    <row r="2439" spans="1:13">
      <c r="A2439" s="36">
        <v>201805</v>
      </c>
      <c r="B2439" s="37" t="s">
        <v>68</v>
      </c>
      <c r="C2439" s="37" t="s">
        <v>195</v>
      </c>
      <c r="D2439" s="37" t="s">
        <v>101</v>
      </c>
      <c r="E2439" s="37">
        <v>283909.55</v>
      </c>
      <c r="F2439" s="37">
        <v>0</v>
      </c>
      <c r="G2439" s="37">
        <v>0</v>
      </c>
      <c r="H2439" s="60">
        <f t="shared" si="192"/>
        <v>283909.55</v>
      </c>
      <c r="I2439" s="60">
        <f t="shared" si="193"/>
        <v>0</v>
      </c>
      <c r="J2439" s="60">
        <f t="shared" si="194"/>
        <v>0</v>
      </c>
      <c r="K2439" s="1" t="str">
        <f t="shared" si="195"/>
        <v>RES</v>
      </c>
      <c r="L2439" s="2" t="str">
        <f t="shared" si="191"/>
        <v>301170-DSM</v>
      </c>
      <c r="M2439" s="40" t="str">
        <f>INDEX(CODE!A:B,MATCH(L2439,CODE!A:A,0),2)</f>
        <v>NOT USED</v>
      </c>
    </row>
    <row r="2440" spans="1:13">
      <c r="A2440" s="36">
        <v>201805</v>
      </c>
      <c r="B2440" s="37" t="s">
        <v>68</v>
      </c>
      <c r="C2440" s="37" t="s">
        <v>195</v>
      </c>
      <c r="D2440" s="37" t="s">
        <v>102</v>
      </c>
      <c r="E2440" s="37">
        <v>26018.29</v>
      </c>
      <c r="F2440" s="37">
        <v>0</v>
      </c>
      <c r="G2440" s="37">
        <v>0</v>
      </c>
      <c r="H2440" s="60">
        <f t="shared" si="192"/>
        <v>26018.29</v>
      </c>
      <c r="I2440" s="60">
        <f t="shared" si="193"/>
        <v>0</v>
      </c>
      <c r="J2440" s="60">
        <f t="shared" si="194"/>
        <v>0</v>
      </c>
      <c r="K2440" s="1" t="str">
        <f t="shared" si="195"/>
        <v>RES</v>
      </c>
      <c r="L2440" s="2" t="str">
        <f t="shared" si="191"/>
        <v>301180-BLU</v>
      </c>
      <c r="M2440" s="40" t="str">
        <f>INDEX(CODE!A:B,MATCH(L2440,CODE!A:A,0),2)</f>
        <v>NOT USED</v>
      </c>
    </row>
    <row r="2441" spans="1:13">
      <c r="A2441" s="36">
        <v>201805</v>
      </c>
      <c r="B2441" s="37" t="s">
        <v>68</v>
      </c>
      <c r="C2441" s="37" t="s">
        <v>195</v>
      </c>
      <c r="D2441" s="37" t="s">
        <v>103</v>
      </c>
      <c r="E2441" s="37">
        <v>325401</v>
      </c>
      <c r="F2441" s="37">
        <v>0</v>
      </c>
      <c r="G2441" s="37">
        <v>0</v>
      </c>
      <c r="H2441" s="60">
        <f t="shared" si="192"/>
        <v>325401</v>
      </c>
      <c r="I2441" s="60">
        <f t="shared" si="193"/>
        <v>0</v>
      </c>
      <c r="J2441" s="60">
        <f t="shared" si="194"/>
        <v>0</v>
      </c>
      <c r="K2441" s="1" t="str">
        <f t="shared" si="195"/>
        <v>RES</v>
      </c>
      <c r="L2441" s="2" t="str">
        <f t="shared" si="191"/>
        <v>ALT REVENU</v>
      </c>
      <c r="M2441" s="40" t="str">
        <f>INDEX(CODE!A:B,MATCH(L2441,CODE!A:A,0),2)</f>
        <v>NOT USED</v>
      </c>
    </row>
    <row r="2442" spans="1:13">
      <c r="A2442" s="36">
        <v>201805</v>
      </c>
      <c r="B2442" s="37" t="s">
        <v>68</v>
      </c>
      <c r="C2442" s="37" t="s">
        <v>195</v>
      </c>
      <c r="D2442" s="37" t="s">
        <v>90</v>
      </c>
      <c r="F2442" s="37">
        <v>0</v>
      </c>
      <c r="H2442" s="60">
        <f t="shared" si="192"/>
        <v>0</v>
      </c>
      <c r="I2442" s="60">
        <f t="shared" si="193"/>
        <v>0</v>
      </c>
      <c r="J2442" s="60">
        <f t="shared" si="194"/>
        <v>0</v>
      </c>
      <c r="K2442" s="1" t="str">
        <f t="shared" si="195"/>
        <v>RES</v>
      </c>
      <c r="L2442" s="2" t="str">
        <f t="shared" si="191"/>
        <v>CUSTOMER C</v>
      </c>
      <c r="M2442" s="40" t="str">
        <f>INDEX(CODE!A:B,MATCH(L2442,CODE!A:A,0),2)</f>
        <v>NOT USED</v>
      </c>
    </row>
    <row r="2443" spans="1:13">
      <c r="A2443" s="36">
        <v>201805</v>
      </c>
      <c r="B2443" s="37" t="s">
        <v>68</v>
      </c>
      <c r="C2443" s="37" t="s">
        <v>195</v>
      </c>
      <c r="D2443" s="37" t="s">
        <v>91</v>
      </c>
      <c r="E2443" s="37">
        <v>-574087.13</v>
      </c>
      <c r="F2443" s="37">
        <v>0</v>
      </c>
      <c r="G2443" s="37">
        <v>0</v>
      </c>
      <c r="H2443" s="60">
        <f t="shared" si="192"/>
        <v>-574087.13</v>
      </c>
      <c r="I2443" s="60">
        <f t="shared" si="193"/>
        <v>0</v>
      </c>
      <c r="J2443" s="60">
        <f t="shared" si="194"/>
        <v>0</v>
      </c>
      <c r="K2443" s="1" t="str">
        <f t="shared" si="195"/>
        <v>RES</v>
      </c>
      <c r="L2443" s="2" t="str">
        <f t="shared" si="191"/>
        <v>INCOME TAX</v>
      </c>
      <c r="M2443" s="40" t="str">
        <f>INDEX(CODE!A:B,MATCH(L2443,CODE!A:A,0),2)</f>
        <v>NOT USED</v>
      </c>
    </row>
    <row r="2444" spans="1:13">
      <c r="A2444" s="36">
        <v>201805</v>
      </c>
      <c r="B2444" s="37" t="s">
        <v>68</v>
      </c>
      <c r="C2444" s="37" t="s">
        <v>195</v>
      </c>
      <c r="D2444" s="37" t="s">
        <v>92</v>
      </c>
      <c r="E2444" s="37">
        <v>-801825.68</v>
      </c>
      <c r="F2444" s="37">
        <v>0</v>
      </c>
      <c r="G2444" s="37">
        <v>0</v>
      </c>
      <c r="H2444" s="60">
        <f t="shared" si="192"/>
        <v>-801825.68</v>
      </c>
      <c r="I2444" s="60">
        <f t="shared" si="193"/>
        <v>0</v>
      </c>
      <c r="J2444" s="60">
        <f t="shared" si="194"/>
        <v>0</v>
      </c>
      <c r="K2444" s="1" t="str">
        <f t="shared" si="195"/>
        <v>RES</v>
      </c>
      <c r="L2444" s="2" t="str">
        <f t="shared" si="191"/>
        <v>REVENUE_AC</v>
      </c>
      <c r="M2444" s="40" t="str">
        <f>INDEX(CODE!A:B,MATCH(L2444,CODE!A:A,0),2)</f>
        <v>NOT USED</v>
      </c>
    </row>
    <row r="2445" spans="1:13">
      <c r="A2445" s="36">
        <v>201805</v>
      </c>
      <c r="B2445" s="37" t="s">
        <v>68</v>
      </c>
      <c r="C2445" s="37" t="s">
        <v>195</v>
      </c>
      <c r="D2445" s="37" t="s">
        <v>104</v>
      </c>
      <c r="E2445" s="37">
        <v>4397.26</v>
      </c>
      <c r="F2445" s="37">
        <v>0</v>
      </c>
      <c r="G2445" s="37">
        <v>0</v>
      </c>
      <c r="H2445" s="60">
        <f t="shared" si="192"/>
        <v>4397.26</v>
      </c>
      <c r="I2445" s="60">
        <f t="shared" si="193"/>
        <v>0</v>
      </c>
      <c r="J2445" s="60">
        <f t="shared" si="194"/>
        <v>0</v>
      </c>
      <c r="K2445" s="1" t="str">
        <f t="shared" si="195"/>
        <v>RES</v>
      </c>
      <c r="L2445" s="2" t="str">
        <f t="shared" si="191"/>
        <v>REVENUE AD</v>
      </c>
      <c r="M2445" s="40" t="str">
        <f>INDEX(CODE!A:B,MATCH(L2445,CODE!A:A,0),2)</f>
        <v>NOT USED</v>
      </c>
    </row>
    <row r="2446" spans="1:13">
      <c r="A2446" s="36">
        <v>201805</v>
      </c>
      <c r="B2446" s="37" t="s">
        <v>68</v>
      </c>
      <c r="C2446" s="37" t="s">
        <v>196</v>
      </c>
      <c r="D2446" s="37" t="s">
        <v>210</v>
      </c>
      <c r="E2446" s="37">
        <v>-1000</v>
      </c>
      <c r="F2446" s="37">
        <v>0</v>
      </c>
      <c r="G2446" s="37">
        <v>0</v>
      </c>
      <c r="H2446" s="60">
        <f t="shared" si="192"/>
        <v>0</v>
      </c>
      <c r="I2446" s="60">
        <f t="shared" si="193"/>
        <v>0</v>
      </c>
      <c r="J2446" s="60">
        <f t="shared" si="194"/>
        <v>0</v>
      </c>
      <c r="K2446" s="1" t="str">
        <f t="shared" si="195"/>
        <v>RES</v>
      </c>
      <c r="L2446" s="2" t="str">
        <f t="shared" si="191"/>
        <v>301119 - U</v>
      </c>
      <c r="M2446" s="40" t="str">
        <f>INDEX(CODE!A:B,MATCH(L2446,CODE!A:A,0),2)</f>
        <v>NOT USED</v>
      </c>
    </row>
    <row r="2447" spans="1:13">
      <c r="A2447" s="36">
        <v>201805</v>
      </c>
      <c r="B2447" s="37" t="s">
        <v>68</v>
      </c>
      <c r="C2447" s="37" t="s">
        <v>196</v>
      </c>
      <c r="D2447" s="37" t="s">
        <v>197</v>
      </c>
      <c r="E2447" s="37">
        <v>-323000</v>
      </c>
      <c r="F2447" s="37">
        <v>0</v>
      </c>
      <c r="G2447" s="37">
        <v>-1054000</v>
      </c>
      <c r="H2447" s="60">
        <f t="shared" si="192"/>
        <v>0</v>
      </c>
      <c r="I2447" s="60">
        <f t="shared" si="193"/>
        <v>0</v>
      </c>
      <c r="J2447" s="60">
        <f t="shared" si="194"/>
        <v>0</v>
      </c>
      <c r="K2447" s="1" t="str">
        <f t="shared" si="195"/>
        <v>RES</v>
      </c>
      <c r="L2447" s="2" t="str">
        <f t="shared" si="191"/>
        <v>UNBILLED R</v>
      </c>
      <c r="M2447" s="40" t="str">
        <f>INDEX(CODE!A:B,MATCH(L2447,CODE!A:A,0),2)</f>
        <v>NOT USED</v>
      </c>
    </row>
    <row r="2448" spans="1:13">
      <c r="A2448" s="36">
        <v>201806</v>
      </c>
      <c r="B2448" s="37" t="s">
        <v>51</v>
      </c>
      <c r="C2448" s="37" t="s">
        <v>186</v>
      </c>
      <c r="D2448" s="37" t="s">
        <v>187</v>
      </c>
      <c r="E2448" s="37">
        <v>-19908.72</v>
      </c>
      <c r="F2448" s="37">
        <v>1511</v>
      </c>
      <c r="G2448" s="37">
        <v>2442770</v>
      </c>
      <c r="H2448" s="60">
        <f t="shared" si="192"/>
        <v>0</v>
      </c>
      <c r="I2448" s="60">
        <f t="shared" si="193"/>
        <v>0</v>
      </c>
      <c r="J2448" s="60">
        <f t="shared" si="194"/>
        <v>0</v>
      </c>
      <c r="K2448" s="1" t="str">
        <f t="shared" si="195"/>
        <v>COM</v>
      </c>
      <c r="L2448" s="2" t="str">
        <f t="shared" si="191"/>
        <v>02GNSB0024</v>
      </c>
      <c r="M2448" s="40" t="str">
        <f>INDEX(CODE!A:B,MATCH(L2448,CODE!A:A,0),2)</f>
        <v>Separate - Small GS</v>
      </c>
    </row>
    <row r="2449" spans="1:13">
      <c r="A2449" s="36">
        <v>201806</v>
      </c>
      <c r="B2449" s="37" t="s">
        <v>51</v>
      </c>
      <c r="C2449" s="37" t="s">
        <v>186</v>
      </c>
      <c r="D2449" s="37" t="s">
        <v>188</v>
      </c>
      <c r="E2449" s="37">
        <v>-0.59</v>
      </c>
      <c r="F2449" s="37">
        <v>1</v>
      </c>
      <c r="G2449" s="37">
        <v>72</v>
      </c>
      <c r="H2449" s="60">
        <f t="shared" si="192"/>
        <v>0</v>
      </c>
      <c r="I2449" s="60">
        <f t="shared" si="193"/>
        <v>0</v>
      </c>
      <c r="J2449" s="60">
        <f t="shared" si="194"/>
        <v>0</v>
      </c>
      <c r="K2449" s="1" t="str">
        <f t="shared" si="195"/>
        <v>COM</v>
      </c>
      <c r="L2449" s="2" t="str">
        <f t="shared" si="191"/>
        <v>02GNSB024F</v>
      </c>
      <c r="M2449" s="40" t="str">
        <f>INDEX(CODE!A:B,MATCH(L2449,CODE!A:A,0),2)</f>
        <v>Separate - Small GS</v>
      </c>
    </row>
    <row r="2450" spans="1:13">
      <c r="A2450" s="36">
        <v>201806</v>
      </c>
      <c r="B2450" s="37" t="s">
        <v>51</v>
      </c>
      <c r="C2450" s="37" t="s">
        <v>186</v>
      </c>
      <c r="D2450" s="37" t="s">
        <v>189</v>
      </c>
      <c r="E2450" s="37">
        <v>-89.77</v>
      </c>
      <c r="F2450" s="37">
        <v>77</v>
      </c>
      <c r="G2450" s="37">
        <v>11013</v>
      </c>
      <c r="H2450" s="60">
        <f t="shared" si="192"/>
        <v>0</v>
      </c>
      <c r="I2450" s="60">
        <f t="shared" si="193"/>
        <v>0</v>
      </c>
      <c r="J2450" s="60">
        <f t="shared" si="194"/>
        <v>0</v>
      </c>
      <c r="K2450" s="1" t="str">
        <f t="shared" si="195"/>
        <v>COM</v>
      </c>
      <c r="L2450" s="2" t="str">
        <f t="shared" si="191"/>
        <v>02GNSB24FP</v>
      </c>
      <c r="M2450" s="40" t="str">
        <f>INDEX(CODE!A:B,MATCH(L2450,CODE!A:A,0),2)</f>
        <v>Separate - Small GS</v>
      </c>
    </row>
    <row r="2451" spans="1:13">
      <c r="A2451" s="36">
        <v>201806</v>
      </c>
      <c r="B2451" s="37" t="s">
        <v>51</v>
      </c>
      <c r="C2451" s="37" t="s">
        <v>186</v>
      </c>
      <c r="D2451" s="37" t="s">
        <v>190</v>
      </c>
      <c r="E2451" s="37">
        <v>-37513.79</v>
      </c>
      <c r="F2451" s="37">
        <v>94</v>
      </c>
      <c r="G2451" s="37">
        <v>4602920</v>
      </c>
      <c r="H2451" s="60">
        <f t="shared" si="192"/>
        <v>0</v>
      </c>
      <c r="I2451" s="60">
        <f t="shared" si="193"/>
        <v>0</v>
      </c>
      <c r="J2451" s="60">
        <f t="shared" si="194"/>
        <v>0</v>
      </c>
      <c r="K2451" s="1" t="str">
        <f t="shared" si="195"/>
        <v>COM</v>
      </c>
      <c r="L2451" s="2" t="str">
        <f t="shared" si="191"/>
        <v>02LGSB0036</v>
      </c>
      <c r="M2451" s="40" t="str">
        <f>INDEX(CODE!A:B,MATCH(L2451,CODE!A:A,0),2)</f>
        <v>Separate - Large GS</v>
      </c>
    </row>
    <row r="2452" spans="1:13">
      <c r="A2452" s="36">
        <v>201806</v>
      </c>
      <c r="B2452" s="37" t="s">
        <v>51</v>
      </c>
      <c r="C2452" s="37" t="s">
        <v>186</v>
      </c>
      <c r="D2452" s="37" t="s">
        <v>191</v>
      </c>
      <c r="E2452" s="37">
        <v>-102.64</v>
      </c>
      <c r="F2452" s="37">
        <v>25</v>
      </c>
      <c r="G2452" s="37">
        <v>12594</v>
      </c>
      <c r="H2452" s="60">
        <f t="shared" si="192"/>
        <v>0</v>
      </c>
      <c r="I2452" s="60">
        <f t="shared" si="193"/>
        <v>0</v>
      </c>
      <c r="J2452" s="60">
        <f t="shared" si="194"/>
        <v>0</v>
      </c>
      <c r="K2452" s="1" t="str">
        <f t="shared" si="195"/>
        <v>COM</v>
      </c>
      <c r="L2452" s="2" t="str">
        <f t="shared" si="191"/>
        <v>02NMB24135</v>
      </c>
      <c r="M2452" s="40" t="str">
        <f>INDEX(CODE!A:B,MATCH(L2452,CODE!A:A,0),2)</f>
        <v>Separate - Small GS</v>
      </c>
    </row>
    <row r="2453" spans="1:13">
      <c r="A2453" s="36">
        <v>201806</v>
      </c>
      <c r="B2453" s="37" t="s">
        <v>51</v>
      </c>
      <c r="C2453" s="37" t="s">
        <v>186</v>
      </c>
      <c r="D2453" s="37" t="s">
        <v>192</v>
      </c>
      <c r="E2453" s="37">
        <v>-346.43</v>
      </c>
      <c r="G2453" s="37">
        <v>42491</v>
      </c>
      <c r="H2453" s="60">
        <f t="shared" si="192"/>
        <v>0</v>
      </c>
      <c r="I2453" s="60">
        <f t="shared" si="193"/>
        <v>0</v>
      </c>
      <c r="J2453" s="60">
        <f t="shared" si="194"/>
        <v>0</v>
      </c>
      <c r="K2453" s="1" t="str">
        <f t="shared" si="195"/>
        <v>COM</v>
      </c>
      <c r="L2453" s="2" t="str">
        <f t="shared" si="191"/>
        <v>02OALTB15N</v>
      </c>
      <c r="M2453" s="40" t="str">
        <f>INDEX(CODE!A:B,MATCH(L2453,CODE!A:A,0),2)</f>
        <v>NOT USED</v>
      </c>
    </row>
    <row r="2454" spans="1:13">
      <c r="A2454" s="36">
        <v>201806</v>
      </c>
      <c r="B2454" s="37" t="s">
        <v>51</v>
      </c>
      <c r="C2454" s="37" t="s">
        <v>186</v>
      </c>
      <c r="D2454" s="37" t="s">
        <v>193</v>
      </c>
      <c r="E2454" s="37">
        <v>-2107.2199999999998</v>
      </c>
      <c r="F2454" s="37">
        <v>0</v>
      </c>
      <c r="G2454" s="37">
        <v>0</v>
      </c>
      <c r="H2454" s="60">
        <f t="shared" si="192"/>
        <v>0</v>
      </c>
      <c r="I2454" s="60">
        <f t="shared" si="193"/>
        <v>0</v>
      </c>
      <c r="J2454" s="60">
        <f t="shared" si="194"/>
        <v>0</v>
      </c>
      <c r="K2454" s="1" t="str">
        <f t="shared" si="195"/>
        <v>COM</v>
      </c>
      <c r="L2454" s="2" t="str">
        <f t="shared" si="191"/>
        <v>BPA BALANC</v>
      </c>
      <c r="M2454" s="40" t="str">
        <f>INDEX(CODE!A:B,MATCH(L2454,CODE!A:A,0),2)</f>
        <v>NOT USED</v>
      </c>
    </row>
    <row r="2455" spans="1:13">
      <c r="A2455" s="36">
        <v>201806</v>
      </c>
      <c r="B2455" s="37" t="s">
        <v>51</v>
      </c>
      <c r="C2455" s="37" t="s">
        <v>186</v>
      </c>
      <c r="D2455" s="37" t="s">
        <v>194</v>
      </c>
      <c r="F2455" s="37">
        <v>0</v>
      </c>
      <c r="H2455" s="60">
        <f t="shared" si="192"/>
        <v>0</v>
      </c>
      <c r="I2455" s="60">
        <f t="shared" si="193"/>
        <v>0</v>
      </c>
      <c r="J2455" s="60">
        <f t="shared" si="194"/>
        <v>0</v>
      </c>
      <c r="K2455" s="1" t="str">
        <f t="shared" si="195"/>
        <v>COM</v>
      </c>
      <c r="L2455" s="2" t="str">
        <f t="shared" si="191"/>
        <v>CUSTOMER C</v>
      </c>
      <c r="M2455" s="40" t="str">
        <f>INDEX(CODE!A:B,MATCH(L2455,CODE!A:A,0),2)</f>
        <v>NOT USED</v>
      </c>
    </row>
    <row r="2456" spans="1:13">
      <c r="A2456" s="36">
        <v>201806</v>
      </c>
      <c r="B2456" s="37" t="s">
        <v>51</v>
      </c>
      <c r="C2456" s="37" t="s">
        <v>195</v>
      </c>
      <c r="D2456" s="37" t="s">
        <v>36</v>
      </c>
      <c r="E2456" s="37">
        <v>244120.64</v>
      </c>
      <c r="F2456" s="37">
        <v>1511</v>
      </c>
      <c r="G2456" s="37">
        <v>2442770</v>
      </c>
      <c r="H2456" s="60">
        <f t="shared" si="192"/>
        <v>244120.64</v>
      </c>
      <c r="I2456" s="60">
        <f t="shared" si="193"/>
        <v>1511</v>
      </c>
      <c r="J2456" s="60">
        <f t="shared" si="194"/>
        <v>2442770</v>
      </c>
      <c r="K2456" s="1" t="str">
        <f t="shared" si="195"/>
        <v>COM</v>
      </c>
      <c r="L2456" s="2" t="str">
        <f t="shared" si="191"/>
        <v>02GNSB0024</v>
      </c>
      <c r="M2456" s="40" t="str">
        <f>INDEX(CODE!A:B,MATCH(L2456,CODE!A:A,0),2)</f>
        <v>Separate - Small GS</v>
      </c>
    </row>
    <row r="2457" spans="1:13">
      <c r="A2457" s="36">
        <v>201806</v>
      </c>
      <c r="B2457" s="37" t="s">
        <v>51</v>
      </c>
      <c r="C2457" s="37" t="s">
        <v>195</v>
      </c>
      <c r="D2457" s="37" t="s">
        <v>37</v>
      </c>
      <c r="E2457" s="37">
        <v>1716.66</v>
      </c>
      <c r="F2457" s="37">
        <v>6</v>
      </c>
      <c r="G2457" s="37">
        <v>12857</v>
      </c>
      <c r="H2457" s="60">
        <f t="shared" si="192"/>
        <v>1716.66</v>
      </c>
      <c r="I2457" s="60">
        <f t="shared" si="193"/>
        <v>6</v>
      </c>
      <c r="J2457" s="60">
        <f t="shared" si="194"/>
        <v>12857</v>
      </c>
      <c r="K2457" s="1" t="str">
        <f t="shared" si="195"/>
        <v>COM</v>
      </c>
      <c r="L2457" s="2" t="str">
        <f t="shared" si="191"/>
        <v>02GNSB024F</v>
      </c>
      <c r="M2457" s="40" t="str">
        <f>INDEX(CODE!A:B,MATCH(L2457,CODE!A:A,0),2)</f>
        <v>Separate - Small GS</v>
      </c>
    </row>
    <row r="2458" spans="1:13">
      <c r="A2458" s="36">
        <v>201806</v>
      </c>
      <c r="B2458" s="37" t="s">
        <v>51</v>
      </c>
      <c r="C2458" s="37" t="s">
        <v>195</v>
      </c>
      <c r="D2458" s="37" t="s">
        <v>38</v>
      </c>
      <c r="E2458" s="37">
        <v>3184.93</v>
      </c>
      <c r="F2458" s="37">
        <v>77</v>
      </c>
      <c r="G2458" s="37">
        <v>11013</v>
      </c>
      <c r="H2458" s="60">
        <f t="shared" si="192"/>
        <v>3184.93</v>
      </c>
      <c r="I2458" s="60">
        <f t="shared" si="193"/>
        <v>77</v>
      </c>
      <c r="J2458" s="60">
        <f t="shared" si="194"/>
        <v>11013</v>
      </c>
      <c r="K2458" s="1" t="str">
        <f t="shared" si="195"/>
        <v>COM</v>
      </c>
      <c r="L2458" s="2" t="str">
        <f t="shared" si="191"/>
        <v>02GNSB24FP</v>
      </c>
      <c r="M2458" s="40" t="str">
        <f>INDEX(CODE!A:B,MATCH(L2458,CODE!A:A,0),2)</f>
        <v>Separate - Small GS</v>
      </c>
    </row>
    <row r="2459" spans="1:13">
      <c r="A2459" s="36">
        <v>201806</v>
      </c>
      <c r="B2459" s="37" t="s">
        <v>51</v>
      </c>
      <c r="C2459" s="37" t="s">
        <v>195</v>
      </c>
      <c r="D2459" s="37" t="s">
        <v>52</v>
      </c>
      <c r="E2459" s="37">
        <v>3748224.38</v>
      </c>
      <c r="F2459" s="37">
        <v>14246</v>
      </c>
      <c r="G2459" s="37">
        <v>38812061</v>
      </c>
      <c r="H2459" s="60">
        <f t="shared" si="192"/>
        <v>3748224.38</v>
      </c>
      <c r="I2459" s="60">
        <f t="shared" si="193"/>
        <v>14246</v>
      </c>
      <c r="J2459" s="60">
        <f t="shared" si="194"/>
        <v>38812061</v>
      </c>
      <c r="K2459" s="1" t="str">
        <f t="shared" si="195"/>
        <v>COM</v>
      </c>
      <c r="L2459" s="2" t="str">
        <f t="shared" si="191"/>
        <v>02GNSV0024</v>
      </c>
      <c r="M2459" s="40" t="str">
        <f>INDEX(CODE!A:B,MATCH(L2459,CODE!A:A,0),2)</f>
        <v>Separate - Small GS</v>
      </c>
    </row>
    <row r="2460" spans="1:13">
      <c r="A2460" s="36">
        <v>201806</v>
      </c>
      <c r="B2460" s="37" t="s">
        <v>51</v>
      </c>
      <c r="C2460" s="37" t="s">
        <v>195</v>
      </c>
      <c r="D2460" s="37" t="s">
        <v>53</v>
      </c>
      <c r="E2460" s="37">
        <v>12965.77</v>
      </c>
      <c r="F2460" s="37">
        <v>104</v>
      </c>
      <c r="G2460" s="37">
        <v>89951</v>
      </c>
      <c r="H2460" s="60">
        <f t="shared" si="192"/>
        <v>12965.77</v>
      </c>
      <c r="I2460" s="60">
        <f t="shared" si="193"/>
        <v>104</v>
      </c>
      <c r="J2460" s="60">
        <f t="shared" si="194"/>
        <v>89951</v>
      </c>
      <c r="K2460" s="1" t="str">
        <f t="shared" si="195"/>
        <v>COM</v>
      </c>
      <c r="L2460" s="2" t="str">
        <f t="shared" si="191"/>
        <v>02GNSV024F</v>
      </c>
      <c r="M2460" s="40" t="str">
        <f>INDEX(CODE!A:B,MATCH(L2460,CODE!A:A,0),2)</f>
        <v>Separate - Small GS</v>
      </c>
    </row>
    <row r="2461" spans="1:13">
      <c r="A2461" s="38">
        <v>201806</v>
      </c>
      <c r="B2461" s="37" t="s">
        <v>51</v>
      </c>
      <c r="C2461" s="37" t="s">
        <v>195</v>
      </c>
      <c r="D2461" s="37" t="s">
        <v>39</v>
      </c>
      <c r="E2461" s="37">
        <v>393526.29</v>
      </c>
      <c r="F2461" s="37">
        <v>94</v>
      </c>
      <c r="G2461" s="37">
        <v>4602920</v>
      </c>
      <c r="H2461" s="60">
        <f t="shared" si="192"/>
        <v>393526.29</v>
      </c>
      <c r="I2461" s="60">
        <f t="shared" si="193"/>
        <v>94</v>
      </c>
      <c r="J2461" s="60">
        <f t="shared" si="194"/>
        <v>4602920</v>
      </c>
      <c r="K2461" s="1" t="str">
        <f t="shared" si="195"/>
        <v>COM</v>
      </c>
      <c r="L2461" s="2" t="str">
        <f t="shared" si="191"/>
        <v>02LGSB0036</v>
      </c>
      <c r="M2461" s="40" t="str">
        <f>INDEX(CODE!A:B,MATCH(L2461,CODE!A:A,0),2)</f>
        <v>Separate - Large GS</v>
      </c>
    </row>
    <row r="2462" spans="1:13">
      <c r="A2462" s="38">
        <v>201806</v>
      </c>
      <c r="B2462" s="37" t="s">
        <v>51</v>
      </c>
      <c r="C2462" s="37" t="s">
        <v>195</v>
      </c>
      <c r="D2462" s="37" t="s">
        <v>54</v>
      </c>
      <c r="E2462" s="37">
        <v>5108275.79</v>
      </c>
      <c r="F2462" s="37">
        <v>854</v>
      </c>
      <c r="G2462" s="37">
        <v>60917798</v>
      </c>
      <c r="H2462" s="60">
        <f t="shared" si="192"/>
        <v>5108275.79</v>
      </c>
      <c r="I2462" s="60">
        <f t="shared" si="193"/>
        <v>854</v>
      </c>
      <c r="J2462" s="60">
        <f t="shared" si="194"/>
        <v>60917798</v>
      </c>
      <c r="K2462" s="1" t="str">
        <f t="shared" si="195"/>
        <v>COM</v>
      </c>
      <c r="L2462" s="2" t="str">
        <f t="shared" si="191"/>
        <v>02LGSV0036</v>
      </c>
      <c r="M2462" s="40" t="str">
        <f>INDEX(CODE!A:B,MATCH(L2462,CODE!A:A,0),2)</f>
        <v>Separate - Large GS</v>
      </c>
    </row>
    <row r="2463" spans="1:13">
      <c r="A2463" s="38">
        <v>201806</v>
      </c>
      <c r="B2463" s="37" t="s">
        <v>51</v>
      </c>
      <c r="C2463" s="37" t="s">
        <v>195</v>
      </c>
      <c r="D2463" s="37" t="s">
        <v>55</v>
      </c>
      <c r="E2463" s="37">
        <v>1248710.3999999999</v>
      </c>
      <c r="F2463" s="37">
        <v>36</v>
      </c>
      <c r="G2463" s="37">
        <v>16205300</v>
      </c>
      <c r="H2463" s="60">
        <f t="shared" si="192"/>
        <v>1248710.3999999999</v>
      </c>
      <c r="I2463" s="60">
        <f t="shared" si="193"/>
        <v>36</v>
      </c>
      <c r="J2463" s="60">
        <f t="shared" si="194"/>
        <v>16205300</v>
      </c>
      <c r="K2463" s="1" t="str">
        <f t="shared" si="195"/>
        <v>COM</v>
      </c>
      <c r="L2463" s="2" t="str">
        <f t="shared" si="191"/>
        <v>02LGSV048T</v>
      </c>
      <c r="M2463" s="40" t="str">
        <f>INDEX(CODE!A:B,MATCH(L2463,CODE!A:A,0),2)</f>
        <v>NOT USED</v>
      </c>
    </row>
    <row r="2464" spans="1:13">
      <c r="A2464" s="38">
        <v>201806</v>
      </c>
      <c r="B2464" s="37" t="s">
        <v>51</v>
      </c>
      <c r="C2464" s="37" t="s">
        <v>195</v>
      </c>
      <c r="D2464" s="37" t="s">
        <v>79</v>
      </c>
      <c r="E2464" s="37">
        <v>5130.82</v>
      </c>
      <c r="G2464" s="37">
        <v>0</v>
      </c>
      <c r="H2464" s="60">
        <f t="shared" si="192"/>
        <v>5130.82</v>
      </c>
      <c r="I2464" s="60">
        <f t="shared" si="193"/>
        <v>0</v>
      </c>
      <c r="J2464" s="60">
        <f t="shared" si="194"/>
        <v>0</v>
      </c>
      <c r="K2464" s="1" t="str">
        <f t="shared" si="195"/>
        <v>COM</v>
      </c>
      <c r="L2464" s="2" t="str">
        <f t="shared" si="191"/>
        <v>02LNX00102</v>
      </c>
      <c r="M2464" s="40" t="str">
        <f>INDEX(CODE!A:B,MATCH(L2464,CODE!A:A,0),2)</f>
        <v>NOT USED</v>
      </c>
    </row>
    <row r="2465" spans="1:13">
      <c r="A2465" s="38">
        <v>201806</v>
      </c>
      <c r="B2465" s="37" t="s">
        <v>51</v>
      </c>
      <c r="C2465" s="37" t="s">
        <v>195</v>
      </c>
      <c r="D2465" s="37" t="s">
        <v>81</v>
      </c>
      <c r="E2465" s="37">
        <v>127.71</v>
      </c>
      <c r="G2465" s="37">
        <v>0</v>
      </c>
      <c r="H2465" s="60">
        <f t="shared" si="192"/>
        <v>127.71</v>
      </c>
      <c r="I2465" s="60">
        <f t="shared" si="193"/>
        <v>0</v>
      </c>
      <c r="J2465" s="60">
        <f t="shared" si="194"/>
        <v>0</v>
      </c>
      <c r="K2465" s="1" t="str">
        <f t="shared" si="195"/>
        <v>COM</v>
      </c>
      <c r="L2465" s="2" t="str">
        <f t="shared" si="191"/>
        <v>02LNX00105</v>
      </c>
      <c r="M2465" s="40" t="str">
        <f>INDEX(CODE!A:B,MATCH(L2465,CODE!A:A,0),2)</f>
        <v>NOT USED</v>
      </c>
    </row>
    <row r="2466" spans="1:13">
      <c r="A2466" s="38">
        <v>201806</v>
      </c>
      <c r="B2466" s="37" t="s">
        <v>51</v>
      </c>
      <c r="C2466" s="37" t="s">
        <v>195</v>
      </c>
      <c r="D2466" s="37" t="s">
        <v>82</v>
      </c>
      <c r="E2466" s="37">
        <v>27487.43</v>
      </c>
      <c r="G2466" s="37">
        <v>0</v>
      </c>
      <c r="H2466" s="60">
        <f t="shared" si="192"/>
        <v>27487.43</v>
      </c>
      <c r="I2466" s="60">
        <f t="shared" si="193"/>
        <v>0</v>
      </c>
      <c r="J2466" s="60">
        <f t="shared" si="194"/>
        <v>0</v>
      </c>
      <c r="K2466" s="1" t="str">
        <f t="shared" si="195"/>
        <v>COM</v>
      </c>
      <c r="L2466" s="2" t="str">
        <f t="shared" si="191"/>
        <v>02LNX00109</v>
      </c>
      <c r="M2466" s="40" t="str">
        <f>INDEX(CODE!A:B,MATCH(L2466,CODE!A:A,0),2)</f>
        <v>NOT USED</v>
      </c>
    </row>
    <row r="2467" spans="1:13">
      <c r="A2467" s="38">
        <v>201806</v>
      </c>
      <c r="B2467" s="37" t="s">
        <v>51</v>
      </c>
      <c r="C2467" s="37" t="s">
        <v>195</v>
      </c>
      <c r="D2467" s="37" t="s">
        <v>83</v>
      </c>
      <c r="E2467" s="37">
        <v>11220.13</v>
      </c>
      <c r="G2467" s="37">
        <v>0</v>
      </c>
      <c r="H2467" s="60">
        <f t="shared" si="192"/>
        <v>11220.13</v>
      </c>
      <c r="I2467" s="60">
        <f t="shared" si="193"/>
        <v>0</v>
      </c>
      <c r="J2467" s="60">
        <f t="shared" si="194"/>
        <v>0</v>
      </c>
      <c r="K2467" s="1" t="str">
        <f t="shared" si="195"/>
        <v>COM</v>
      </c>
      <c r="L2467" s="2" t="str">
        <f t="shared" si="191"/>
        <v>02LNX00110</v>
      </c>
      <c r="M2467" s="40" t="str">
        <f>INDEX(CODE!A:B,MATCH(L2467,CODE!A:A,0),2)</f>
        <v>NOT USED</v>
      </c>
    </row>
    <row r="2468" spans="1:13">
      <c r="A2468" s="38">
        <v>201806</v>
      </c>
      <c r="B2468" s="37" t="s">
        <v>51</v>
      </c>
      <c r="C2468" s="37" t="s">
        <v>195</v>
      </c>
      <c r="D2468" s="37" t="s">
        <v>84</v>
      </c>
      <c r="E2468" s="37">
        <v>55.73</v>
      </c>
      <c r="G2468" s="37">
        <v>0</v>
      </c>
      <c r="H2468" s="60">
        <f t="shared" si="192"/>
        <v>55.73</v>
      </c>
      <c r="I2468" s="60">
        <f t="shared" si="193"/>
        <v>0</v>
      </c>
      <c r="J2468" s="60">
        <f t="shared" si="194"/>
        <v>0</v>
      </c>
      <c r="K2468" s="1" t="str">
        <f t="shared" si="195"/>
        <v>COM</v>
      </c>
      <c r="L2468" s="2" t="str">
        <f t="shared" si="191"/>
        <v>02LNX00112</v>
      </c>
      <c r="M2468" s="40" t="str">
        <f>INDEX(CODE!A:B,MATCH(L2468,CODE!A:A,0),2)</f>
        <v>NOT USED</v>
      </c>
    </row>
    <row r="2469" spans="1:13">
      <c r="A2469" s="38">
        <v>201806</v>
      </c>
      <c r="B2469" s="37" t="s">
        <v>51</v>
      </c>
      <c r="C2469" s="37" t="s">
        <v>195</v>
      </c>
      <c r="D2469" s="37" t="s">
        <v>85</v>
      </c>
      <c r="E2469" s="37">
        <v>226.99</v>
      </c>
      <c r="G2469" s="37">
        <v>0</v>
      </c>
      <c r="H2469" s="60">
        <f t="shared" si="192"/>
        <v>226.99</v>
      </c>
      <c r="I2469" s="60">
        <f t="shared" si="193"/>
        <v>0</v>
      </c>
      <c r="J2469" s="60">
        <f t="shared" si="194"/>
        <v>0</v>
      </c>
      <c r="K2469" s="1" t="str">
        <f t="shared" si="195"/>
        <v>COM</v>
      </c>
      <c r="L2469" s="2" t="str">
        <f t="shared" si="191"/>
        <v>02LNX00300</v>
      </c>
      <c r="M2469" s="40" t="str">
        <f>INDEX(CODE!A:B,MATCH(L2469,CODE!A:A,0),2)</f>
        <v>NOT USED</v>
      </c>
    </row>
    <row r="2470" spans="1:13">
      <c r="A2470" s="38">
        <v>201806</v>
      </c>
      <c r="B2470" s="37" t="s">
        <v>51</v>
      </c>
      <c r="C2470" s="37" t="s">
        <v>195</v>
      </c>
      <c r="D2470" s="37" t="s">
        <v>87</v>
      </c>
      <c r="E2470" s="37">
        <v>5781.04</v>
      </c>
      <c r="G2470" s="37">
        <v>0</v>
      </c>
      <c r="H2470" s="60">
        <f t="shared" si="192"/>
        <v>5781.04</v>
      </c>
      <c r="I2470" s="60">
        <f t="shared" si="193"/>
        <v>0</v>
      </c>
      <c r="J2470" s="60">
        <f t="shared" si="194"/>
        <v>0</v>
      </c>
      <c r="K2470" s="1" t="str">
        <f t="shared" si="195"/>
        <v>COM</v>
      </c>
      <c r="L2470" s="2" t="str">
        <f t="shared" si="191"/>
        <v>02LNX00311</v>
      </c>
      <c r="M2470" s="40" t="str">
        <f>INDEX(CODE!A:B,MATCH(L2470,CODE!A:A,0),2)</f>
        <v>NOT USED</v>
      </c>
    </row>
    <row r="2471" spans="1:13">
      <c r="A2471" s="38">
        <v>201806</v>
      </c>
      <c r="B2471" s="37" t="s">
        <v>51</v>
      </c>
      <c r="C2471" s="37" t="s">
        <v>195</v>
      </c>
      <c r="D2471" s="37" t="s">
        <v>88</v>
      </c>
      <c r="E2471" s="37">
        <v>4879.92</v>
      </c>
      <c r="G2471" s="37">
        <v>0</v>
      </c>
      <c r="H2471" s="60">
        <f t="shared" si="192"/>
        <v>4879.92</v>
      </c>
      <c r="I2471" s="60">
        <f t="shared" si="193"/>
        <v>0</v>
      </c>
      <c r="J2471" s="60">
        <f t="shared" si="194"/>
        <v>0</v>
      </c>
      <c r="K2471" s="1" t="str">
        <f t="shared" si="195"/>
        <v>COM</v>
      </c>
      <c r="L2471" s="2" t="str">
        <f t="shared" si="191"/>
        <v>02LNX00312</v>
      </c>
      <c r="M2471" s="40" t="str">
        <f>INDEX(CODE!A:B,MATCH(L2471,CODE!A:A,0),2)</f>
        <v>NOT USED</v>
      </c>
    </row>
    <row r="2472" spans="1:13">
      <c r="A2472" s="38">
        <v>201806</v>
      </c>
      <c r="B2472" s="37" t="s">
        <v>51</v>
      </c>
      <c r="C2472" s="37" t="s">
        <v>195</v>
      </c>
      <c r="D2472" s="37" t="s">
        <v>40</v>
      </c>
      <c r="E2472" s="37">
        <v>20803.55</v>
      </c>
      <c r="F2472" s="37">
        <v>96</v>
      </c>
      <c r="G2472" s="37">
        <v>197796</v>
      </c>
      <c r="H2472" s="60">
        <f t="shared" si="192"/>
        <v>20803.55</v>
      </c>
      <c r="I2472" s="60">
        <f t="shared" si="193"/>
        <v>96</v>
      </c>
      <c r="J2472" s="60">
        <f t="shared" si="194"/>
        <v>197796</v>
      </c>
      <c r="K2472" s="1" t="str">
        <f t="shared" si="195"/>
        <v>COM</v>
      </c>
      <c r="L2472" s="2" t="str">
        <f t="shared" si="191"/>
        <v>02NMT24135</v>
      </c>
      <c r="M2472" s="40" t="str">
        <f>INDEX(CODE!A:B,MATCH(L2472,CODE!A:A,0),2)</f>
        <v>Separate - Small GS</v>
      </c>
    </row>
    <row r="2473" spans="1:13">
      <c r="A2473" s="38">
        <v>201806</v>
      </c>
      <c r="B2473" s="37" t="s">
        <v>51</v>
      </c>
      <c r="C2473" s="37" t="s">
        <v>195</v>
      </c>
      <c r="D2473" s="37" t="s">
        <v>41</v>
      </c>
      <c r="E2473" s="37">
        <v>69893.460000000006</v>
      </c>
      <c r="F2473" s="37">
        <v>13</v>
      </c>
      <c r="G2473" s="37">
        <v>792640</v>
      </c>
      <c r="H2473" s="60">
        <f t="shared" si="192"/>
        <v>69893.460000000006</v>
      </c>
      <c r="I2473" s="60">
        <f t="shared" si="193"/>
        <v>13</v>
      </c>
      <c r="J2473" s="60">
        <f t="shared" si="194"/>
        <v>792640</v>
      </c>
      <c r="K2473" s="1" t="str">
        <f t="shared" si="195"/>
        <v>COM</v>
      </c>
      <c r="L2473" s="2" t="str">
        <f t="shared" si="191"/>
        <v>02NMT36135</v>
      </c>
      <c r="M2473" s="40" t="str">
        <f>INDEX(CODE!A:B,MATCH(L2473,CODE!A:A,0),2)</f>
        <v>Separate - Large GS</v>
      </c>
    </row>
    <row r="2474" spans="1:13">
      <c r="A2474" s="38">
        <v>201806</v>
      </c>
      <c r="B2474" s="37" t="s">
        <v>51</v>
      </c>
      <c r="C2474" s="37" t="s">
        <v>195</v>
      </c>
      <c r="D2474" s="37" t="s">
        <v>42</v>
      </c>
      <c r="E2474" s="37">
        <v>68981.929999999993</v>
      </c>
      <c r="F2474" s="37">
        <v>2</v>
      </c>
      <c r="G2474" s="37">
        <v>902400</v>
      </c>
      <c r="H2474" s="60">
        <f t="shared" si="192"/>
        <v>68981.929999999993</v>
      </c>
      <c r="I2474" s="60">
        <f t="shared" si="193"/>
        <v>2</v>
      </c>
      <c r="J2474" s="60">
        <f t="shared" si="194"/>
        <v>902400</v>
      </c>
      <c r="K2474" s="1" t="str">
        <f t="shared" si="195"/>
        <v>COM</v>
      </c>
      <c r="L2474" s="2" t="str">
        <f t="shared" si="191"/>
        <v>02NMT48135</v>
      </c>
      <c r="M2474" s="40" t="str">
        <f>INDEX(CODE!A:B,MATCH(L2474,CODE!A:A,0),2)</f>
        <v>NOT USED</v>
      </c>
    </row>
    <row r="2475" spans="1:13">
      <c r="A2475" s="38">
        <v>201806</v>
      </c>
      <c r="B2475" s="37" t="s">
        <v>51</v>
      </c>
      <c r="C2475" s="37" t="s">
        <v>195</v>
      </c>
      <c r="D2475" s="37" t="s">
        <v>56</v>
      </c>
      <c r="E2475" s="37">
        <v>18129.64</v>
      </c>
      <c r="F2475" s="37">
        <v>772</v>
      </c>
      <c r="G2475" s="37">
        <v>122421</v>
      </c>
      <c r="H2475" s="60">
        <f t="shared" si="192"/>
        <v>18129.64</v>
      </c>
      <c r="I2475" s="60">
        <f t="shared" si="193"/>
        <v>772</v>
      </c>
      <c r="J2475" s="60">
        <f t="shared" si="194"/>
        <v>122421</v>
      </c>
      <c r="K2475" s="1" t="str">
        <f t="shared" si="195"/>
        <v>COM</v>
      </c>
      <c r="L2475" s="2" t="str">
        <f t="shared" si="191"/>
        <v>02OALT015N</v>
      </c>
      <c r="M2475" s="40" t="str">
        <f>INDEX(CODE!A:B,MATCH(L2475,CODE!A:A,0),2)</f>
        <v>NOT USED</v>
      </c>
    </row>
    <row r="2476" spans="1:13">
      <c r="A2476" s="38">
        <v>201806</v>
      </c>
      <c r="B2476" s="37" t="s">
        <v>51</v>
      </c>
      <c r="C2476" s="37" t="s">
        <v>195</v>
      </c>
      <c r="D2476" s="37" t="s">
        <v>43</v>
      </c>
      <c r="E2476" s="37">
        <v>6899.32</v>
      </c>
      <c r="F2476" s="37">
        <v>467</v>
      </c>
      <c r="G2476" s="37">
        <v>42491</v>
      </c>
      <c r="H2476" s="60">
        <f t="shared" si="192"/>
        <v>6899.32</v>
      </c>
      <c r="I2476" s="60">
        <f t="shared" si="193"/>
        <v>467</v>
      </c>
      <c r="J2476" s="60">
        <f t="shared" si="194"/>
        <v>42491</v>
      </c>
      <c r="K2476" s="1" t="str">
        <f t="shared" si="195"/>
        <v>COM</v>
      </c>
      <c r="L2476" s="2" t="str">
        <f t="shared" si="191"/>
        <v>02OALTB15N</v>
      </c>
      <c r="M2476" s="40" t="str">
        <f>INDEX(CODE!A:B,MATCH(L2476,CODE!A:A,0),2)</f>
        <v>NOT USED</v>
      </c>
    </row>
    <row r="2477" spans="1:13">
      <c r="A2477" s="38">
        <v>201806</v>
      </c>
      <c r="B2477" s="37" t="s">
        <v>51</v>
      </c>
      <c r="C2477" s="37" t="s">
        <v>195</v>
      </c>
      <c r="D2477" s="37" t="s">
        <v>57</v>
      </c>
      <c r="E2477" s="37">
        <v>1473.21</v>
      </c>
      <c r="F2477" s="37">
        <v>27</v>
      </c>
      <c r="G2477" s="37">
        <v>14603</v>
      </c>
      <c r="H2477" s="60">
        <f t="shared" si="192"/>
        <v>1473.21</v>
      </c>
      <c r="I2477" s="60">
        <f t="shared" si="193"/>
        <v>27</v>
      </c>
      <c r="J2477" s="60">
        <f t="shared" si="194"/>
        <v>14603</v>
      </c>
      <c r="K2477" s="1" t="str">
        <f t="shared" si="195"/>
        <v>COM</v>
      </c>
      <c r="L2477" s="2" t="str">
        <f t="shared" si="191"/>
        <v>02RCFL0054</v>
      </c>
      <c r="M2477" s="40" t="str">
        <f>INDEX(CODE!A:B,MATCH(L2477,CODE!A:A,0),2)</f>
        <v>NOT USED</v>
      </c>
    </row>
    <row r="2478" spans="1:13">
      <c r="A2478" s="38">
        <v>201806</v>
      </c>
      <c r="B2478" s="37" t="s">
        <v>51</v>
      </c>
      <c r="C2478" s="37" t="s">
        <v>195</v>
      </c>
      <c r="D2478" s="37" t="s">
        <v>89</v>
      </c>
      <c r="E2478" s="37">
        <v>342474.27</v>
      </c>
      <c r="F2478" s="37">
        <v>0</v>
      </c>
      <c r="G2478" s="37">
        <v>0</v>
      </c>
      <c r="H2478" s="60">
        <f t="shared" si="192"/>
        <v>342474.27</v>
      </c>
      <c r="I2478" s="60">
        <f t="shared" si="193"/>
        <v>0</v>
      </c>
      <c r="J2478" s="60">
        <f t="shared" si="194"/>
        <v>0</v>
      </c>
      <c r="K2478" s="1" t="str">
        <f t="shared" si="195"/>
        <v>COM</v>
      </c>
      <c r="L2478" s="2" t="str">
        <f t="shared" si="191"/>
        <v>301270-DSM</v>
      </c>
      <c r="M2478" s="40" t="str">
        <f>INDEX(CODE!A:B,MATCH(L2478,CODE!A:A,0),2)</f>
        <v>NOT USED</v>
      </c>
    </row>
    <row r="2479" spans="1:13">
      <c r="A2479" s="38">
        <v>201806</v>
      </c>
      <c r="B2479" s="37" t="s">
        <v>51</v>
      </c>
      <c r="C2479" s="37" t="s">
        <v>195</v>
      </c>
      <c r="D2479" s="37" t="s">
        <v>44</v>
      </c>
      <c r="E2479" s="37">
        <v>306.17</v>
      </c>
      <c r="F2479" s="37">
        <v>1</v>
      </c>
      <c r="G2479" s="37">
        <v>0</v>
      </c>
      <c r="H2479" s="60">
        <f t="shared" si="192"/>
        <v>306.17</v>
      </c>
      <c r="I2479" s="60">
        <f t="shared" si="193"/>
        <v>1</v>
      </c>
      <c r="J2479" s="60">
        <f t="shared" si="194"/>
        <v>0</v>
      </c>
      <c r="K2479" s="1" t="str">
        <f t="shared" si="195"/>
        <v>COM</v>
      </c>
      <c r="L2479" s="2" t="str">
        <f t="shared" si="191"/>
        <v>301280-BLU</v>
      </c>
      <c r="M2479" s="40" t="str">
        <f>INDEX(CODE!A:B,MATCH(L2479,CODE!A:A,0),2)</f>
        <v>NOT USED</v>
      </c>
    </row>
    <row r="2480" spans="1:13">
      <c r="A2480" s="38">
        <v>201806</v>
      </c>
      <c r="B2480" s="37" t="s">
        <v>51</v>
      </c>
      <c r="C2480" s="37" t="s">
        <v>195</v>
      </c>
      <c r="D2480" s="37" t="s">
        <v>103</v>
      </c>
      <c r="E2480" s="37">
        <v>0</v>
      </c>
      <c r="F2480" s="37">
        <v>0</v>
      </c>
      <c r="G2480" s="37">
        <v>0</v>
      </c>
      <c r="H2480" s="60">
        <f t="shared" si="192"/>
        <v>0</v>
      </c>
      <c r="I2480" s="60">
        <f t="shared" si="193"/>
        <v>0</v>
      </c>
      <c r="J2480" s="60">
        <f t="shared" si="194"/>
        <v>0</v>
      </c>
      <c r="K2480" s="1" t="str">
        <f t="shared" si="195"/>
        <v>COM</v>
      </c>
      <c r="L2480" s="2" t="str">
        <f t="shared" si="191"/>
        <v>ALT REVENU</v>
      </c>
      <c r="M2480" s="40" t="str">
        <f>INDEX(CODE!A:B,MATCH(L2480,CODE!A:A,0),2)</f>
        <v>NOT USED</v>
      </c>
    </row>
    <row r="2481" spans="1:13">
      <c r="A2481" s="38">
        <v>201806</v>
      </c>
      <c r="B2481" s="37" t="s">
        <v>51</v>
      </c>
      <c r="C2481" s="37" t="s">
        <v>195</v>
      </c>
      <c r="D2481" s="37" t="s">
        <v>90</v>
      </c>
      <c r="F2481" s="37">
        <v>0</v>
      </c>
      <c r="H2481" s="60">
        <f t="shared" si="192"/>
        <v>0</v>
      </c>
      <c r="I2481" s="60">
        <f t="shared" si="193"/>
        <v>0</v>
      </c>
      <c r="J2481" s="60">
        <f t="shared" si="194"/>
        <v>0</v>
      </c>
      <c r="K2481" s="1" t="str">
        <f t="shared" si="195"/>
        <v>COM</v>
      </c>
      <c r="L2481" s="2" t="str">
        <f t="shared" si="191"/>
        <v>CUSTOMER C</v>
      </c>
      <c r="M2481" s="40" t="str">
        <f>INDEX(CODE!A:B,MATCH(L2481,CODE!A:A,0),2)</f>
        <v>NOT USED</v>
      </c>
    </row>
    <row r="2482" spans="1:13">
      <c r="A2482" s="38">
        <v>201806</v>
      </c>
      <c r="B2482" s="37" t="s">
        <v>51</v>
      </c>
      <c r="C2482" s="37" t="s">
        <v>195</v>
      </c>
      <c r="D2482" s="37" t="s">
        <v>91</v>
      </c>
      <c r="E2482" s="37">
        <v>-524894</v>
      </c>
      <c r="F2482" s="37">
        <v>0</v>
      </c>
      <c r="G2482" s="37">
        <v>0</v>
      </c>
      <c r="H2482" s="60">
        <f t="shared" si="192"/>
        <v>-524894</v>
      </c>
      <c r="I2482" s="60">
        <f t="shared" si="193"/>
        <v>0</v>
      </c>
      <c r="J2482" s="60">
        <f t="shared" si="194"/>
        <v>0</v>
      </c>
      <c r="K2482" s="1" t="str">
        <f t="shared" si="195"/>
        <v>COM</v>
      </c>
      <c r="L2482" s="2" t="str">
        <f t="shared" si="191"/>
        <v>INCOME TAX</v>
      </c>
      <c r="M2482" s="40" t="str">
        <f>INDEX(CODE!A:B,MATCH(L2482,CODE!A:A,0),2)</f>
        <v>NOT USED</v>
      </c>
    </row>
    <row r="2483" spans="1:13">
      <c r="A2483" s="38">
        <v>201806</v>
      </c>
      <c r="B2483" s="37" t="s">
        <v>51</v>
      </c>
      <c r="C2483" s="37" t="s">
        <v>195</v>
      </c>
      <c r="D2483" s="37" t="s">
        <v>92</v>
      </c>
      <c r="E2483" s="37">
        <v>-795453.13</v>
      </c>
      <c r="F2483" s="37">
        <v>0</v>
      </c>
      <c r="G2483" s="37">
        <v>0</v>
      </c>
      <c r="H2483" s="60">
        <f t="shared" si="192"/>
        <v>-795453.13</v>
      </c>
      <c r="I2483" s="60">
        <f t="shared" si="193"/>
        <v>0</v>
      </c>
      <c r="J2483" s="60">
        <f t="shared" si="194"/>
        <v>0</v>
      </c>
      <c r="K2483" s="1" t="str">
        <f t="shared" si="195"/>
        <v>COM</v>
      </c>
      <c r="L2483" s="2" t="str">
        <f t="shared" si="191"/>
        <v>REVENUE_AC</v>
      </c>
      <c r="M2483" s="40" t="str">
        <f>INDEX(CODE!A:B,MATCH(L2483,CODE!A:A,0),2)</f>
        <v>NOT USED</v>
      </c>
    </row>
    <row r="2484" spans="1:13">
      <c r="A2484" s="38">
        <v>201806</v>
      </c>
      <c r="B2484" s="37" t="s">
        <v>51</v>
      </c>
      <c r="C2484" s="37" t="s">
        <v>195</v>
      </c>
      <c r="D2484" s="37" t="s">
        <v>104</v>
      </c>
      <c r="E2484" s="37">
        <v>4053.16</v>
      </c>
      <c r="F2484" s="37">
        <v>0</v>
      </c>
      <c r="G2484" s="37">
        <v>0</v>
      </c>
      <c r="H2484" s="60">
        <f t="shared" si="192"/>
        <v>4053.16</v>
      </c>
      <c r="I2484" s="60">
        <f t="shared" si="193"/>
        <v>0</v>
      </c>
      <c r="J2484" s="60">
        <f t="shared" si="194"/>
        <v>0</v>
      </c>
      <c r="K2484" s="1" t="str">
        <f t="shared" si="195"/>
        <v>COM</v>
      </c>
      <c r="L2484" s="2" t="str">
        <f t="shared" si="191"/>
        <v>REVENUE AD</v>
      </c>
      <c r="M2484" s="40" t="str">
        <f>INDEX(CODE!A:B,MATCH(L2484,CODE!A:A,0),2)</f>
        <v>NOT USED</v>
      </c>
    </row>
    <row r="2485" spans="1:13">
      <c r="A2485" s="38">
        <v>201806</v>
      </c>
      <c r="B2485" s="37" t="s">
        <v>51</v>
      </c>
      <c r="C2485" s="37" t="s">
        <v>196</v>
      </c>
      <c r="D2485" s="37" t="s">
        <v>197</v>
      </c>
      <c r="E2485" s="37">
        <v>-82000</v>
      </c>
      <c r="F2485" s="37">
        <v>0</v>
      </c>
      <c r="G2485" s="37">
        <v>-860000</v>
      </c>
      <c r="H2485" s="60">
        <f t="shared" si="192"/>
        <v>0</v>
      </c>
      <c r="I2485" s="60">
        <f t="shared" si="193"/>
        <v>0</v>
      </c>
      <c r="J2485" s="60">
        <f t="shared" si="194"/>
        <v>0</v>
      </c>
      <c r="K2485" s="1" t="str">
        <f t="shared" si="195"/>
        <v>COM</v>
      </c>
      <c r="L2485" s="2" t="str">
        <f t="shared" si="191"/>
        <v>UNBILLED R</v>
      </c>
      <c r="M2485" s="40" t="str">
        <f>INDEX(CODE!A:B,MATCH(L2485,CODE!A:A,0),2)</f>
        <v>NOT USED</v>
      </c>
    </row>
    <row r="2486" spans="1:13">
      <c r="A2486" s="38">
        <v>201806</v>
      </c>
      <c r="B2486" s="37" t="s">
        <v>58</v>
      </c>
      <c r="C2486" s="37" t="s">
        <v>186</v>
      </c>
      <c r="D2486" s="37" t="s">
        <v>187</v>
      </c>
      <c r="E2486" s="37">
        <v>-624.09</v>
      </c>
      <c r="F2486" s="37">
        <v>43</v>
      </c>
      <c r="G2486" s="37">
        <v>76577</v>
      </c>
      <c r="H2486" s="60">
        <f t="shared" si="192"/>
        <v>0</v>
      </c>
      <c r="I2486" s="60">
        <f t="shared" si="193"/>
        <v>0</v>
      </c>
      <c r="J2486" s="60">
        <f t="shared" si="194"/>
        <v>0</v>
      </c>
      <c r="K2486" s="1" t="str">
        <f t="shared" si="195"/>
        <v>IND</v>
      </c>
      <c r="L2486" s="2" t="str">
        <f t="shared" si="191"/>
        <v>02GNSB0024</v>
      </c>
      <c r="M2486" s="40" t="str">
        <f>INDEX(CODE!A:B,MATCH(L2486,CODE!A:A,0),2)</f>
        <v>Separate - Small GS</v>
      </c>
    </row>
    <row r="2487" spans="1:13">
      <c r="A2487" s="38">
        <v>201806</v>
      </c>
      <c r="B2487" s="37" t="s">
        <v>58</v>
      </c>
      <c r="C2487" s="37" t="s">
        <v>186</v>
      </c>
      <c r="D2487" s="37" t="s">
        <v>189</v>
      </c>
      <c r="E2487" s="37">
        <v>-7.29</v>
      </c>
      <c r="F2487" s="37">
        <v>1</v>
      </c>
      <c r="G2487" s="37">
        <v>894</v>
      </c>
      <c r="H2487" s="60">
        <f t="shared" si="192"/>
        <v>0</v>
      </c>
      <c r="I2487" s="60">
        <f t="shared" si="193"/>
        <v>0</v>
      </c>
      <c r="J2487" s="60">
        <f t="shared" si="194"/>
        <v>0</v>
      </c>
      <c r="K2487" s="1" t="str">
        <f t="shared" si="195"/>
        <v>IND</v>
      </c>
      <c r="L2487" s="2" t="str">
        <f t="shared" si="191"/>
        <v>02GNSB24FP</v>
      </c>
      <c r="M2487" s="40" t="str">
        <f>INDEX(CODE!A:B,MATCH(L2487,CODE!A:A,0),2)</f>
        <v>Separate - Small GS</v>
      </c>
    </row>
    <row r="2488" spans="1:13">
      <c r="A2488" s="38">
        <v>201806</v>
      </c>
      <c r="B2488" s="37" t="s">
        <v>58</v>
      </c>
      <c r="C2488" s="37" t="s">
        <v>186</v>
      </c>
      <c r="D2488" s="37" t="s">
        <v>190</v>
      </c>
      <c r="E2488" s="37">
        <v>-558.45000000000005</v>
      </c>
      <c r="F2488" s="37">
        <v>9</v>
      </c>
      <c r="G2488" s="37">
        <v>68520</v>
      </c>
      <c r="H2488" s="60">
        <f t="shared" si="192"/>
        <v>0</v>
      </c>
      <c r="I2488" s="60">
        <f t="shared" si="193"/>
        <v>0</v>
      </c>
      <c r="J2488" s="60">
        <f t="shared" si="194"/>
        <v>0</v>
      </c>
      <c r="K2488" s="1" t="str">
        <f t="shared" si="195"/>
        <v>IND</v>
      </c>
      <c r="L2488" s="2" t="str">
        <f t="shared" si="191"/>
        <v>02LGSB0036</v>
      </c>
      <c r="M2488" s="40" t="str">
        <f>INDEX(CODE!A:B,MATCH(L2488,CODE!A:A,0),2)</f>
        <v>Separate - Large GS</v>
      </c>
    </row>
    <row r="2489" spans="1:13">
      <c r="A2489" s="38">
        <v>201806</v>
      </c>
      <c r="B2489" s="37" t="s">
        <v>58</v>
      </c>
      <c r="C2489" s="37" t="s">
        <v>186</v>
      </c>
      <c r="D2489" s="37" t="s">
        <v>192</v>
      </c>
      <c r="E2489" s="37">
        <v>-18.149999999999999</v>
      </c>
      <c r="G2489" s="37">
        <v>2228</v>
      </c>
      <c r="H2489" s="60">
        <f t="shared" si="192"/>
        <v>0</v>
      </c>
      <c r="I2489" s="60">
        <f t="shared" si="193"/>
        <v>0</v>
      </c>
      <c r="J2489" s="60">
        <f t="shared" si="194"/>
        <v>0</v>
      </c>
      <c r="K2489" s="1" t="str">
        <f t="shared" si="195"/>
        <v>IND</v>
      </c>
      <c r="L2489" s="2" t="str">
        <f t="shared" si="191"/>
        <v>02OALTB15N</v>
      </c>
      <c r="M2489" s="40" t="str">
        <f>INDEX(CODE!A:B,MATCH(L2489,CODE!A:A,0),2)</f>
        <v>NOT USED</v>
      </c>
    </row>
    <row r="2490" spans="1:13">
      <c r="A2490" s="38">
        <v>201806</v>
      </c>
      <c r="B2490" s="37" t="s">
        <v>58</v>
      </c>
      <c r="C2490" s="37" t="s">
        <v>186</v>
      </c>
      <c r="D2490" s="37" t="s">
        <v>193</v>
      </c>
      <c r="E2490" s="37">
        <v>-45.43</v>
      </c>
      <c r="F2490" s="37">
        <v>0</v>
      </c>
      <c r="G2490" s="37">
        <v>0</v>
      </c>
      <c r="H2490" s="60">
        <f t="shared" si="192"/>
        <v>0</v>
      </c>
      <c r="I2490" s="60">
        <f t="shared" si="193"/>
        <v>0</v>
      </c>
      <c r="J2490" s="60">
        <f t="shared" si="194"/>
        <v>0</v>
      </c>
      <c r="K2490" s="1" t="str">
        <f t="shared" si="195"/>
        <v>IND</v>
      </c>
      <c r="L2490" s="2" t="str">
        <f t="shared" si="191"/>
        <v>BPA BALANC</v>
      </c>
      <c r="M2490" s="40" t="str">
        <f>INDEX(CODE!A:B,MATCH(L2490,CODE!A:A,0),2)</f>
        <v>NOT USED</v>
      </c>
    </row>
    <row r="2491" spans="1:13">
      <c r="A2491" s="38">
        <v>201806</v>
      </c>
      <c r="B2491" s="37" t="s">
        <v>58</v>
      </c>
      <c r="C2491" s="37" t="s">
        <v>186</v>
      </c>
      <c r="D2491" s="37" t="s">
        <v>194</v>
      </c>
      <c r="F2491" s="37">
        <v>0</v>
      </c>
      <c r="H2491" s="60">
        <f t="shared" si="192"/>
        <v>0</v>
      </c>
      <c r="I2491" s="60">
        <f t="shared" si="193"/>
        <v>0</v>
      </c>
      <c r="J2491" s="60">
        <f t="shared" si="194"/>
        <v>0</v>
      </c>
      <c r="K2491" s="1" t="str">
        <f t="shared" si="195"/>
        <v>IND</v>
      </c>
      <c r="L2491" s="2" t="str">
        <f t="shared" si="191"/>
        <v>CUSTOMER C</v>
      </c>
      <c r="M2491" s="40" t="str">
        <f>INDEX(CODE!A:B,MATCH(L2491,CODE!A:A,0),2)</f>
        <v>NOT USED</v>
      </c>
    </row>
    <row r="2492" spans="1:13">
      <c r="A2492" s="38">
        <v>201806</v>
      </c>
      <c r="B2492" s="37" t="s">
        <v>58</v>
      </c>
      <c r="C2492" s="37" t="s">
        <v>195</v>
      </c>
      <c r="D2492" s="37" t="s">
        <v>36</v>
      </c>
      <c r="E2492" s="37">
        <v>8526.31</v>
      </c>
      <c r="F2492" s="37">
        <v>43</v>
      </c>
      <c r="G2492" s="37">
        <v>76577</v>
      </c>
      <c r="H2492" s="60">
        <f t="shared" si="192"/>
        <v>8526.31</v>
      </c>
      <c r="I2492" s="60">
        <f t="shared" si="193"/>
        <v>43</v>
      </c>
      <c r="J2492" s="60">
        <f t="shared" si="194"/>
        <v>76577</v>
      </c>
      <c r="K2492" s="1" t="str">
        <f t="shared" si="195"/>
        <v>IND</v>
      </c>
      <c r="L2492" s="2" t="str">
        <f t="shared" si="191"/>
        <v>02GNSB0024</v>
      </c>
      <c r="M2492" s="40" t="str">
        <f>INDEX(CODE!A:B,MATCH(L2492,CODE!A:A,0),2)</f>
        <v>Separate - Small GS</v>
      </c>
    </row>
    <row r="2493" spans="1:13">
      <c r="A2493" s="38">
        <v>201806</v>
      </c>
      <c r="B2493" s="37" t="s">
        <v>58</v>
      </c>
      <c r="C2493" s="37" t="s">
        <v>195</v>
      </c>
      <c r="D2493" s="37" t="s">
        <v>38</v>
      </c>
      <c r="E2493" s="37">
        <v>101.19</v>
      </c>
      <c r="F2493" s="37">
        <v>1</v>
      </c>
      <c r="G2493" s="37">
        <v>894</v>
      </c>
      <c r="H2493" s="60">
        <f t="shared" si="192"/>
        <v>101.19</v>
      </c>
      <c r="I2493" s="60">
        <f t="shared" si="193"/>
        <v>1</v>
      </c>
      <c r="J2493" s="60">
        <f t="shared" si="194"/>
        <v>894</v>
      </c>
      <c r="K2493" s="1" t="str">
        <f t="shared" si="195"/>
        <v>IND</v>
      </c>
      <c r="L2493" s="2" t="str">
        <f t="shared" si="191"/>
        <v>02GNSB24FP</v>
      </c>
      <c r="M2493" s="40" t="str">
        <f>INDEX(CODE!A:B,MATCH(L2493,CODE!A:A,0),2)</f>
        <v>Separate - Small GS</v>
      </c>
    </row>
    <row r="2494" spans="1:13">
      <c r="A2494" s="38">
        <v>201806</v>
      </c>
      <c r="B2494" s="37" t="s">
        <v>58</v>
      </c>
      <c r="C2494" s="37" t="s">
        <v>195</v>
      </c>
      <c r="D2494" s="37" t="s">
        <v>52</v>
      </c>
      <c r="E2494" s="37">
        <v>113573.27</v>
      </c>
      <c r="F2494" s="37">
        <v>325</v>
      </c>
      <c r="G2494" s="37">
        <v>1149330</v>
      </c>
      <c r="H2494" s="60">
        <f t="shared" si="192"/>
        <v>113573.27</v>
      </c>
      <c r="I2494" s="60">
        <f t="shared" si="193"/>
        <v>325</v>
      </c>
      <c r="J2494" s="60">
        <f t="shared" si="194"/>
        <v>1149330</v>
      </c>
      <c r="K2494" s="1" t="str">
        <f t="shared" si="195"/>
        <v>IND</v>
      </c>
      <c r="L2494" s="2" t="str">
        <f t="shared" si="191"/>
        <v>02GNSV0024</v>
      </c>
      <c r="M2494" s="40" t="str">
        <f>INDEX(CODE!A:B,MATCH(L2494,CODE!A:A,0),2)</f>
        <v>Separate - Small GS</v>
      </c>
    </row>
    <row r="2495" spans="1:13">
      <c r="A2495" s="38">
        <v>201806</v>
      </c>
      <c r="B2495" s="37" t="s">
        <v>58</v>
      </c>
      <c r="C2495" s="37" t="s">
        <v>195</v>
      </c>
      <c r="D2495" s="37" t="s">
        <v>53</v>
      </c>
      <c r="E2495" s="37">
        <v>741.85</v>
      </c>
      <c r="F2495" s="37">
        <v>4</v>
      </c>
      <c r="G2495" s="37">
        <v>2776</v>
      </c>
      <c r="H2495" s="60">
        <f t="shared" si="192"/>
        <v>741.85</v>
      </c>
      <c r="I2495" s="60">
        <f t="shared" si="193"/>
        <v>4</v>
      </c>
      <c r="J2495" s="60">
        <f t="shared" si="194"/>
        <v>2776</v>
      </c>
      <c r="K2495" s="1" t="str">
        <f t="shared" si="195"/>
        <v>IND</v>
      </c>
      <c r="L2495" s="2" t="str">
        <f t="shared" si="191"/>
        <v>02GNSV024F</v>
      </c>
      <c r="M2495" s="40" t="str">
        <f>INDEX(CODE!A:B,MATCH(L2495,CODE!A:A,0),2)</f>
        <v>Separate - Small GS</v>
      </c>
    </row>
    <row r="2496" spans="1:13">
      <c r="A2496" s="38">
        <v>201806</v>
      </c>
      <c r="B2496" s="37" t="s">
        <v>58</v>
      </c>
      <c r="C2496" s="37" t="s">
        <v>195</v>
      </c>
      <c r="D2496" s="37" t="s">
        <v>39</v>
      </c>
      <c r="E2496" s="37">
        <v>10834.44</v>
      </c>
      <c r="F2496" s="37">
        <v>9</v>
      </c>
      <c r="G2496" s="37">
        <v>68520</v>
      </c>
      <c r="H2496" s="60">
        <f t="shared" si="192"/>
        <v>10834.44</v>
      </c>
      <c r="I2496" s="60">
        <f t="shared" si="193"/>
        <v>9</v>
      </c>
      <c r="J2496" s="60">
        <f t="shared" si="194"/>
        <v>68520</v>
      </c>
      <c r="K2496" s="1" t="str">
        <f t="shared" si="195"/>
        <v>IND</v>
      </c>
      <c r="L2496" s="2" t="str">
        <f t="shared" si="191"/>
        <v>02LGSB0036</v>
      </c>
      <c r="M2496" s="40" t="str">
        <f>INDEX(CODE!A:B,MATCH(L2496,CODE!A:A,0),2)</f>
        <v>Separate - Large GS</v>
      </c>
    </row>
    <row r="2497" spans="1:13">
      <c r="A2497" s="38">
        <v>201806</v>
      </c>
      <c r="B2497" s="37" t="s">
        <v>58</v>
      </c>
      <c r="C2497" s="37" t="s">
        <v>195</v>
      </c>
      <c r="D2497" s="37" t="s">
        <v>54</v>
      </c>
      <c r="E2497" s="37">
        <v>644634.15</v>
      </c>
      <c r="F2497" s="37">
        <v>97</v>
      </c>
      <c r="G2497" s="37">
        <v>7214660</v>
      </c>
      <c r="H2497" s="60">
        <f t="shared" si="192"/>
        <v>644634.15</v>
      </c>
      <c r="I2497" s="60">
        <f t="shared" si="193"/>
        <v>97</v>
      </c>
      <c r="J2497" s="60">
        <f t="shared" si="194"/>
        <v>7214660</v>
      </c>
      <c r="K2497" s="1" t="str">
        <f t="shared" si="195"/>
        <v>IND</v>
      </c>
      <c r="L2497" s="2" t="str">
        <f t="shared" si="191"/>
        <v>02LGSV0036</v>
      </c>
      <c r="M2497" s="40" t="str">
        <f>INDEX(CODE!A:B,MATCH(L2497,CODE!A:A,0),2)</f>
        <v>Separate - Large GS</v>
      </c>
    </row>
    <row r="2498" spans="1:13">
      <c r="A2498" s="38">
        <v>201806</v>
      </c>
      <c r="B2498" s="37" t="s">
        <v>58</v>
      </c>
      <c r="C2498" s="37" t="s">
        <v>195</v>
      </c>
      <c r="D2498" s="37" t="s">
        <v>55</v>
      </c>
      <c r="E2498" s="37">
        <v>2385822.7999999998</v>
      </c>
      <c r="F2498" s="37">
        <v>30</v>
      </c>
      <c r="G2498" s="37">
        <v>32160100</v>
      </c>
      <c r="H2498" s="60">
        <f t="shared" si="192"/>
        <v>2385822.7999999998</v>
      </c>
      <c r="I2498" s="60">
        <f t="shared" si="193"/>
        <v>30</v>
      </c>
      <c r="J2498" s="60">
        <f t="shared" si="194"/>
        <v>32160100</v>
      </c>
      <c r="K2498" s="1" t="str">
        <f t="shared" si="195"/>
        <v>IND</v>
      </c>
      <c r="L2498" s="2" t="str">
        <f t="shared" ref="L2498:L2561" si="196">LEFT(D2498,10)</f>
        <v>02LGSV048T</v>
      </c>
      <c r="M2498" s="40" t="str">
        <f>INDEX(CODE!A:B,MATCH(L2498,CODE!A:A,0),2)</f>
        <v>NOT USED</v>
      </c>
    </row>
    <row r="2499" spans="1:13">
      <c r="A2499" s="38">
        <v>201806</v>
      </c>
      <c r="B2499" s="37" t="s">
        <v>58</v>
      </c>
      <c r="C2499" s="37" t="s">
        <v>195</v>
      </c>
      <c r="D2499" s="37" t="s">
        <v>56</v>
      </c>
      <c r="E2499" s="37">
        <v>1087.5</v>
      </c>
      <c r="F2499" s="37">
        <v>37</v>
      </c>
      <c r="G2499" s="37">
        <v>7946</v>
      </c>
      <c r="H2499" s="60">
        <f t="shared" ref="H2499:H2562" si="197">IF($C2499="R",E2499,0)</f>
        <v>1087.5</v>
      </c>
      <c r="I2499" s="60">
        <f t="shared" ref="I2499:I2562" si="198">IF($C2499="R",F2499,0)</f>
        <v>37</v>
      </c>
      <c r="J2499" s="60">
        <f t="shared" ref="J2499:J2562" si="199">IF($C2499="R",G2499,0)</f>
        <v>7946</v>
      </c>
      <c r="K2499" s="1" t="str">
        <f t="shared" ref="K2499:K2562" si="200">IF(LEFT(B2499,3)="IRR","IRG",LEFT(B2499,3))</f>
        <v>IND</v>
      </c>
      <c r="L2499" s="2" t="str">
        <f t="shared" si="196"/>
        <v>02OALT015N</v>
      </c>
      <c r="M2499" s="40" t="str">
        <f>INDEX(CODE!A:B,MATCH(L2499,CODE!A:A,0),2)</f>
        <v>NOT USED</v>
      </c>
    </row>
    <row r="2500" spans="1:13">
      <c r="A2500" s="38">
        <v>201806</v>
      </c>
      <c r="B2500" s="37" t="s">
        <v>58</v>
      </c>
      <c r="C2500" s="37" t="s">
        <v>195</v>
      </c>
      <c r="D2500" s="37" t="s">
        <v>43</v>
      </c>
      <c r="E2500" s="37">
        <v>350.28</v>
      </c>
      <c r="F2500" s="37">
        <v>14</v>
      </c>
      <c r="G2500" s="37">
        <v>2228</v>
      </c>
      <c r="H2500" s="60">
        <f t="shared" si="197"/>
        <v>350.28</v>
      </c>
      <c r="I2500" s="60">
        <f t="shared" si="198"/>
        <v>14</v>
      </c>
      <c r="J2500" s="60">
        <f t="shared" si="199"/>
        <v>2228</v>
      </c>
      <c r="K2500" s="1" t="str">
        <f t="shared" si="200"/>
        <v>IND</v>
      </c>
      <c r="L2500" s="2" t="str">
        <f t="shared" si="196"/>
        <v>02OALTB15N</v>
      </c>
      <c r="M2500" s="40" t="str">
        <f>INDEX(CODE!A:B,MATCH(L2500,CODE!A:A,0),2)</f>
        <v>NOT USED</v>
      </c>
    </row>
    <row r="2501" spans="1:13">
      <c r="A2501" s="38">
        <v>201806</v>
      </c>
      <c r="B2501" s="37" t="s">
        <v>58</v>
      </c>
      <c r="C2501" s="37" t="s">
        <v>195</v>
      </c>
      <c r="D2501" s="37" t="s">
        <v>59</v>
      </c>
      <c r="E2501" s="37">
        <v>26309.93</v>
      </c>
      <c r="F2501" s="37">
        <v>1</v>
      </c>
      <c r="G2501" s="37">
        <v>156000</v>
      </c>
      <c r="H2501" s="60">
        <f t="shared" si="197"/>
        <v>26309.93</v>
      </c>
      <c r="I2501" s="60">
        <f t="shared" si="198"/>
        <v>1</v>
      </c>
      <c r="J2501" s="60">
        <f t="shared" si="199"/>
        <v>156000</v>
      </c>
      <c r="K2501" s="1" t="str">
        <f t="shared" si="200"/>
        <v>IND</v>
      </c>
      <c r="L2501" s="2" t="str">
        <f t="shared" si="196"/>
        <v>02PRSV47TM</v>
      </c>
      <c r="M2501" s="40" t="str">
        <f>INDEX(CODE!A:B,MATCH(L2501,CODE!A:A,0),2)</f>
        <v>NOT USED</v>
      </c>
    </row>
    <row r="2502" spans="1:13">
      <c r="A2502" s="38">
        <v>201806</v>
      </c>
      <c r="B2502" s="37" t="s">
        <v>58</v>
      </c>
      <c r="C2502" s="37" t="s">
        <v>195</v>
      </c>
      <c r="D2502" s="37" t="s">
        <v>94</v>
      </c>
      <c r="E2502" s="37">
        <v>155354.95000000001</v>
      </c>
      <c r="F2502" s="37">
        <v>0</v>
      </c>
      <c r="G2502" s="37">
        <v>0</v>
      </c>
      <c r="H2502" s="60">
        <f t="shared" si="197"/>
        <v>155354.95000000001</v>
      </c>
      <c r="I2502" s="60">
        <f t="shared" si="198"/>
        <v>0</v>
      </c>
      <c r="J2502" s="60">
        <f t="shared" si="199"/>
        <v>0</v>
      </c>
      <c r="K2502" s="1" t="str">
        <f t="shared" si="200"/>
        <v>IND</v>
      </c>
      <c r="L2502" s="2" t="str">
        <f t="shared" si="196"/>
        <v>301370-DSM</v>
      </c>
      <c r="M2502" s="40" t="str">
        <f>INDEX(CODE!A:B,MATCH(L2502,CODE!A:A,0),2)</f>
        <v>NOT USED</v>
      </c>
    </row>
    <row r="2503" spans="1:13">
      <c r="A2503" s="38">
        <v>201806</v>
      </c>
      <c r="B2503" s="37" t="s">
        <v>58</v>
      </c>
      <c r="C2503" s="37" t="s">
        <v>195</v>
      </c>
      <c r="D2503" s="37" t="s">
        <v>76</v>
      </c>
      <c r="E2503" s="37">
        <v>0.52</v>
      </c>
      <c r="F2503" s="37">
        <v>2</v>
      </c>
      <c r="G2503" s="37">
        <v>0</v>
      </c>
      <c r="H2503" s="60">
        <f t="shared" si="197"/>
        <v>0.52</v>
      </c>
      <c r="I2503" s="60">
        <f t="shared" si="198"/>
        <v>2</v>
      </c>
      <c r="J2503" s="60">
        <f t="shared" si="199"/>
        <v>0</v>
      </c>
      <c r="K2503" s="1" t="str">
        <f t="shared" si="200"/>
        <v>IND</v>
      </c>
      <c r="L2503" s="2" t="str">
        <f t="shared" si="196"/>
        <v>301380-BLU</v>
      </c>
      <c r="M2503" s="40" t="str">
        <f>INDEX(CODE!A:B,MATCH(L2503,CODE!A:A,0),2)</f>
        <v>NOT USED</v>
      </c>
    </row>
    <row r="2504" spans="1:13">
      <c r="A2504" s="38">
        <v>201806</v>
      </c>
      <c r="B2504" s="37" t="s">
        <v>58</v>
      </c>
      <c r="C2504" s="37" t="s">
        <v>195</v>
      </c>
      <c r="D2504" s="37" t="s">
        <v>103</v>
      </c>
      <c r="E2504" s="37">
        <v>0</v>
      </c>
      <c r="F2504" s="37">
        <v>0</v>
      </c>
      <c r="G2504" s="37">
        <v>0</v>
      </c>
      <c r="H2504" s="60">
        <f t="shared" si="197"/>
        <v>0</v>
      </c>
      <c r="I2504" s="60">
        <f t="shared" si="198"/>
        <v>0</v>
      </c>
      <c r="J2504" s="60">
        <f t="shared" si="199"/>
        <v>0</v>
      </c>
      <c r="K2504" s="1" t="str">
        <f t="shared" si="200"/>
        <v>IND</v>
      </c>
      <c r="L2504" s="2" t="str">
        <f t="shared" si="196"/>
        <v>ALT REVENU</v>
      </c>
      <c r="M2504" s="40" t="str">
        <f>INDEX(CODE!A:B,MATCH(L2504,CODE!A:A,0),2)</f>
        <v>NOT USED</v>
      </c>
    </row>
    <row r="2505" spans="1:13">
      <c r="A2505" s="38">
        <v>201806</v>
      </c>
      <c r="B2505" s="37" t="s">
        <v>58</v>
      </c>
      <c r="C2505" s="37" t="s">
        <v>195</v>
      </c>
      <c r="D2505" s="37" t="s">
        <v>90</v>
      </c>
      <c r="F2505" s="37">
        <v>0</v>
      </c>
      <c r="H2505" s="60">
        <f t="shared" si="197"/>
        <v>0</v>
      </c>
      <c r="I2505" s="60">
        <f t="shared" si="198"/>
        <v>0</v>
      </c>
      <c r="J2505" s="60">
        <f t="shared" si="199"/>
        <v>0</v>
      </c>
      <c r="K2505" s="1" t="str">
        <f t="shared" si="200"/>
        <v>IND</v>
      </c>
      <c r="L2505" s="2" t="str">
        <f t="shared" si="196"/>
        <v>CUSTOMER C</v>
      </c>
      <c r="M2505" s="40" t="str">
        <f>INDEX(CODE!A:B,MATCH(L2505,CODE!A:A,0),2)</f>
        <v>NOT USED</v>
      </c>
    </row>
    <row r="2506" spans="1:13">
      <c r="A2506" s="38">
        <v>201806</v>
      </c>
      <c r="B2506" s="37" t="s">
        <v>58</v>
      </c>
      <c r="C2506" s="37" t="s">
        <v>195</v>
      </c>
      <c r="D2506" s="37" t="s">
        <v>91</v>
      </c>
      <c r="E2506" s="37">
        <v>-275017.55</v>
      </c>
      <c r="F2506" s="37">
        <v>0</v>
      </c>
      <c r="G2506" s="37">
        <v>0</v>
      </c>
      <c r="H2506" s="60">
        <f t="shared" si="197"/>
        <v>-275017.55</v>
      </c>
      <c r="I2506" s="60">
        <f t="shared" si="198"/>
        <v>0</v>
      </c>
      <c r="J2506" s="60">
        <f t="shared" si="199"/>
        <v>0</v>
      </c>
      <c r="K2506" s="1" t="str">
        <f t="shared" si="200"/>
        <v>IND</v>
      </c>
      <c r="L2506" s="2" t="str">
        <f t="shared" si="196"/>
        <v>INCOME TAX</v>
      </c>
      <c r="M2506" s="40" t="str">
        <f>INDEX(CODE!A:B,MATCH(L2506,CODE!A:A,0),2)</f>
        <v>NOT USED</v>
      </c>
    </row>
    <row r="2507" spans="1:13">
      <c r="A2507" s="36">
        <v>201806</v>
      </c>
      <c r="B2507" s="37" t="s">
        <v>58</v>
      </c>
      <c r="C2507" s="37" t="s">
        <v>195</v>
      </c>
      <c r="D2507" s="37" t="s">
        <v>92</v>
      </c>
      <c r="E2507" s="37">
        <v>-392735.07</v>
      </c>
      <c r="F2507" s="37">
        <v>0</v>
      </c>
      <c r="G2507" s="37">
        <v>0</v>
      </c>
      <c r="H2507" s="60">
        <f t="shared" si="197"/>
        <v>-392735.07</v>
      </c>
      <c r="I2507" s="60">
        <f t="shared" si="198"/>
        <v>0</v>
      </c>
      <c r="J2507" s="60">
        <f t="shared" si="199"/>
        <v>0</v>
      </c>
      <c r="K2507" s="1" t="str">
        <f t="shared" si="200"/>
        <v>IND</v>
      </c>
      <c r="L2507" s="2" t="str">
        <f t="shared" si="196"/>
        <v>REVENUE_AC</v>
      </c>
      <c r="M2507" s="40" t="str">
        <f>INDEX(CODE!A:B,MATCH(L2507,CODE!A:A,0),2)</f>
        <v>NOT USED</v>
      </c>
    </row>
    <row r="2508" spans="1:13">
      <c r="A2508" s="36">
        <v>201806</v>
      </c>
      <c r="B2508" s="37" t="s">
        <v>58</v>
      </c>
      <c r="C2508" s="37" t="s">
        <v>195</v>
      </c>
      <c r="D2508" s="37" t="s">
        <v>104</v>
      </c>
      <c r="E2508" s="37">
        <v>2148.16</v>
      </c>
      <c r="F2508" s="37">
        <v>0</v>
      </c>
      <c r="G2508" s="37">
        <v>0</v>
      </c>
      <c r="H2508" s="60">
        <f t="shared" si="197"/>
        <v>2148.16</v>
      </c>
      <c r="I2508" s="60">
        <f t="shared" si="198"/>
        <v>0</v>
      </c>
      <c r="J2508" s="60">
        <f t="shared" si="199"/>
        <v>0</v>
      </c>
      <c r="K2508" s="1" t="str">
        <f t="shared" si="200"/>
        <v>IND</v>
      </c>
      <c r="L2508" s="2" t="str">
        <f t="shared" si="196"/>
        <v>REVENUE AD</v>
      </c>
      <c r="M2508" s="40" t="str">
        <f>INDEX(CODE!A:B,MATCH(L2508,CODE!A:A,0),2)</f>
        <v>NOT USED</v>
      </c>
    </row>
    <row r="2509" spans="1:13">
      <c r="A2509" s="36">
        <v>201806</v>
      </c>
      <c r="B2509" s="37" t="s">
        <v>58</v>
      </c>
      <c r="C2509" s="37" t="s">
        <v>196</v>
      </c>
      <c r="D2509" s="37" t="s">
        <v>197</v>
      </c>
      <c r="E2509" s="37">
        <v>-865000</v>
      </c>
      <c r="F2509" s="37">
        <v>0</v>
      </c>
      <c r="G2509" s="37">
        <v>-14878000</v>
      </c>
      <c r="H2509" s="60">
        <f t="shared" si="197"/>
        <v>0</v>
      </c>
      <c r="I2509" s="60">
        <f t="shared" si="198"/>
        <v>0</v>
      </c>
      <c r="J2509" s="60">
        <f t="shared" si="199"/>
        <v>0</v>
      </c>
      <c r="K2509" s="1" t="str">
        <f t="shared" si="200"/>
        <v>IND</v>
      </c>
      <c r="L2509" s="2" t="str">
        <f t="shared" si="196"/>
        <v>UNBILLED R</v>
      </c>
      <c r="M2509" s="40" t="str">
        <f>INDEX(CODE!A:B,MATCH(L2509,CODE!A:A,0),2)</f>
        <v>NOT USED</v>
      </c>
    </row>
    <row r="2510" spans="1:13">
      <c r="A2510" s="36">
        <v>201806</v>
      </c>
      <c r="B2510" s="37" t="s">
        <v>60</v>
      </c>
      <c r="C2510" s="37" t="s">
        <v>186</v>
      </c>
      <c r="D2510" s="37" t="s">
        <v>61</v>
      </c>
      <c r="E2510" s="37">
        <v>-128371.2</v>
      </c>
      <c r="F2510" s="37">
        <v>2947</v>
      </c>
      <c r="G2510" s="37">
        <v>15751072</v>
      </c>
      <c r="H2510" s="60">
        <f t="shared" si="197"/>
        <v>0</v>
      </c>
      <c r="I2510" s="60">
        <f t="shared" si="198"/>
        <v>0</v>
      </c>
      <c r="J2510" s="60">
        <f t="shared" si="199"/>
        <v>0</v>
      </c>
      <c r="K2510" s="1" t="str">
        <f t="shared" si="200"/>
        <v>IRG</v>
      </c>
      <c r="L2510" s="2" t="str">
        <f t="shared" si="196"/>
        <v>02APSV0040</v>
      </c>
      <c r="M2510" s="40" t="str">
        <f>INDEX(CODE!A:B,MATCH(L2510,CODE!A:A,0),2)</f>
        <v>Separate - APS</v>
      </c>
    </row>
    <row r="2511" spans="1:13">
      <c r="A2511" s="36">
        <v>201806</v>
      </c>
      <c r="B2511" s="37" t="s">
        <v>60</v>
      </c>
      <c r="C2511" s="37" t="s">
        <v>186</v>
      </c>
      <c r="D2511" s="37" t="s">
        <v>198</v>
      </c>
      <c r="E2511" s="37">
        <v>9610.7000000000007</v>
      </c>
      <c r="G2511" s="37">
        <v>-1179229</v>
      </c>
      <c r="H2511" s="60">
        <f t="shared" si="197"/>
        <v>0</v>
      </c>
      <c r="I2511" s="60">
        <f t="shared" si="198"/>
        <v>0</v>
      </c>
      <c r="J2511" s="60">
        <f t="shared" si="199"/>
        <v>0</v>
      </c>
      <c r="K2511" s="1" t="str">
        <f t="shared" si="200"/>
        <v>IRG</v>
      </c>
      <c r="L2511" s="2" t="str">
        <f t="shared" si="196"/>
        <v>02BPADEBIT</v>
      </c>
      <c r="M2511" s="40" t="str">
        <f>INDEX(CODE!A:B,MATCH(L2511,CODE!A:A,0),2)</f>
        <v>NOT USED</v>
      </c>
    </row>
    <row r="2512" spans="1:13">
      <c r="A2512" s="36">
        <v>201806</v>
      </c>
      <c r="B2512" s="37" t="s">
        <v>60</v>
      </c>
      <c r="C2512" s="37" t="s">
        <v>186</v>
      </c>
      <c r="D2512" s="37" t="s">
        <v>199</v>
      </c>
      <c r="E2512" s="37">
        <v>-297.35000000000002</v>
      </c>
      <c r="F2512" s="37">
        <v>9</v>
      </c>
      <c r="G2512" s="37">
        <v>36485</v>
      </c>
      <c r="H2512" s="60">
        <f t="shared" si="197"/>
        <v>0</v>
      </c>
      <c r="I2512" s="60">
        <f t="shared" si="198"/>
        <v>0</v>
      </c>
      <c r="J2512" s="60">
        <f t="shared" si="199"/>
        <v>0</v>
      </c>
      <c r="K2512" s="1" t="str">
        <f t="shared" si="200"/>
        <v>IRG</v>
      </c>
      <c r="L2512" s="2" t="str">
        <f t="shared" si="196"/>
        <v>02NMT40135</v>
      </c>
      <c r="M2512" s="40" t="str">
        <f>INDEX(CODE!A:B,MATCH(L2512,CODE!A:A,0),2)</f>
        <v>Separate - APS</v>
      </c>
    </row>
    <row r="2513" spans="1:13">
      <c r="A2513" s="36">
        <v>201806</v>
      </c>
      <c r="B2513" s="37" t="s">
        <v>60</v>
      </c>
      <c r="C2513" s="37" t="s">
        <v>186</v>
      </c>
      <c r="D2513" s="37" t="s">
        <v>200</v>
      </c>
      <c r="F2513" s="37">
        <v>0</v>
      </c>
      <c r="H2513" s="60">
        <f t="shared" si="197"/>
        <v>0</v>
      </c>
      <c r="I2513" s="60">
        <f t="shared" si="198"/>
        <v>0</v>
      </c>
      <c r="J2513" s="60">
        <f t="shared" si="199"/>
        <v>0</v>
      </c>
      <c r="K2513" s="1" t="str">
        <f t="shared" si="200"/>
        <v>IRG</v>
      </c>
      <c r="L2513" s="2" t="str">
        <f t="shared" si="196"/>
        <v>CUSTOMER C</v>
      </c>
      <c r="M2513" s="40" t="str">
        <f>INDEX(CODE!A:B,MATCH(L2513,CODE!A:A,0),2)</f>
        <v>NOT USED</v>
      </c>
    </row>
    <row r="2514" spans="1:13">
      <c r="A2514" s="36">
        <v>201806</v>
      </c>
      <c r="B2514" s="37" t="s">
        <v>60</v>
      </c>
      <c r="C2514" s="37" t="s">
        <v>186</v>
      </c>
      <c r="D2514" s="37" t="s">
        <v>201</v>
      </c>
      <c r="E2514" s="37">
        <v>-4326.2700000000004</v>
      </c>
      <c r="F2514" s="37">
        <v>0</v>
      </c>
      <c r="G2514" s="37">
        <v>0</v>
      </c>
      <c r="H2514" s="60">
        <f t="shared" si="197"/>
        <v>0</v>
      </c>
      <c r="I2514" s="60">
        <f t="shared" si="198"/>
        <v>0</v>
      </c>
      <c r="J2514" s="60">
        <f t="shared" si="199"/>
        <v>0</v>
      </c>
      <c r="K2514" s="1" t="str">
        <f t="shared" si="200"/>
        <v>IRG</v>
      </c>
      <c r="L2514" s="2" t="str">
        <f t="shared" si="196"/>
        <v>IRRIGATION</v>
      </c>
      <c r="M2514" s="40" t="str">
        <f>INDEX(CODE!A:B,MATCH(L2514,CODE!A:A,0),2)</f>
        <v>NOT USED</v>
      </c>
    </row>
    <row r="2515" spans="1:13">
      <c r="A2515" s="36">
        <v>201806</v>
      </c>
      <c r="B2515" s="37" t="s">
        <v>60</v>
      </c>
      <c r="C2515" s="37" t="s">
        <v>195</v>
      </c>
      <c r="D2515" s="37" t="s">
        <v>61</v>
      </c>
      <c r="E2515" s="37">
        <v>1254282.07</v>
      </c>
      <c r="F2515" s="37">
        <v>2947</v>
      </c>
      <c r="G2515" s="37">
        <v>15751072</v>
      </c>
      <c r="H2515" s="60">
        <f t="shared" si="197"/>
        <v>1254282.07</v>
      </c>
      <c r="I2515" s="60">
        <f t="shared" si="198"/>
        <v>2947</v>
      </c>
      <c r="J2515" s="60">
        <f t="shared" si="199"/>
        <v>15751072</v>
      </c>
      <c r="K2515" s="1" t="str">
        <f t="shared" si="200"/>
        <v>IRG</v>
      </c>
      <c r="L2515" s="2" t="str">
        <f t="shared" si="196"/>
        <v>02APSV0040</v>
      </c>
      <c r="M2515" s="40" t="str">
        <f>INDEX(CODE!A:B,MATCH(L2515,CODE!A:A,0),2)</f>
        <v>Separate - APS</v>
      </c>
    </row>
    <row r="2516" spans="1:13">
      <c r="A2516" s="36">
        <v>201806</v>
      </c>
      <c r="B2516" s="37" t="s">
        <v>60</v>
      </c>
      <c r="C2516" s="37" t="s">
        <v>195</v>
      </c>
      <c r="D2516" s="37" t="s">
        <v>62</v>
      </c>
      <c r="E2516" s="37">
        <v>687965.52</v>
      </c>
      <c r="F2516" s="37">
        <v>2226</v>
      </c>
      <c r="G2516" s="37">
        <v>8674235</v>
      </c>
      <c r="H2516" s="60">
        <f t="shared" si="197"/>
        <v>687965.52</v>
      </c>
      <c r="I2516" s="60">
        <f t="shared" si="198"/>
        <v>2226</v>
      </c>
      <c r="J2516" s="60">
        <f t="shared" si="199"/>
        <v>8674235</v>
      </c>
      <c r="K2516" s="1" t="str">
        <f t="shared" si="200"/>
        <v>IRG</v>
      </c>
      <c r="L2516" s="2" t="str">
        <f t="shared" si="196"/>
        <v>02APSV040X</v>
      </c>
      <c r="M2516" s="40" t="str">
        <f>INDEX(CODE!A:B,MATCH(L2516,CODE!A:A,0),2)</f>
        <v>Separate - APS</v>
      </c>
    </row>
    <row r="2517" spans="1:13">
      <c r="A2517" s="36">
        <v>201806</v>
      </c>
      <c r="B2517" s="37" t="s">
        <v>60</v>
      </c>
      <c r="C2517" s="37" t="s">
        <v>195</v>
      </c>
      <c r="D2517" s="37" t="s">
        <v>79</v>
      </c>
      <c r="E2517" s="37">
        <v>201.2</v>
      </c>
      <c r="G2517" s="37">
        <v>0</v>
      </c>
      <c r="H2517" s="60">
        <f t="shared" si="197"/>
        <v>201.2</v>
      </c>
      <c r="I2517" s="60">
        <f t="shared" si="198"/>
        <v>0</v>
      </c>
      <c r="J2517" s="60">
        <f t="shared" si="199"/>
        <v>0</v>
      </c>
      <c r="K2517" s="1" t="str">
        <f t="shared" si="200"/>
        <v>IRG</v>
      </c>
      <c r="L2517" s="2" t="str">
        <f t="shared" si="196"/>
        <v>02LNX00102</v>
      </c>
      <c r="M2517" s="40" t="str">
        <f>INDEX(CODE!A:B,MATCH(L2517,CODE!A:A,0),2)</f>
        <v>NOT USED</v>
      </c>
    </row>
    <row r="2518" spans="1:13">
      <c r="A2518" s="36">
        <v>201806</v>
      </c>
      <c r="B2518" s="37" t="s">
        <v>60</v>
      </c>
      <c r="C2518" s="37" t="s">
        <v>195</v>
      </c>
      <c r="D2518" s="37" t="s">
        <v>81</v>
      </c>
      <c r="E2518" s="37">
        <v>6.86</v>
      </c>
      <c r="G2518" s="37">
        <v>0</v>
      </c>
      <c r="H2518" s="60">
        <f t="shared" si="197"/>
        <v>6.86</v>
      </c>
      <c r="I2518" s="60">
        <f t="shared" si="198"/>
        <v>0</v>
      </c>
      <c r="J2518" s="60">
        <f t="shared" si="199"/>
        <v>0</v>
      </c>
      <c r="K2518" s="1" t="str">
        <f t="shared" si="200"/>
        <v>IRG</v>
      </c>
      <c r="L2518" s="2" t="str">
        <f t="shared" si="196"/>
        <v>02LNX00105</v>
      </c>
      <c r="M2518" s="40" t="str">
        <f>INDEX(CODE!A:B,MATCH(L2518,CODE!A:A,0),2)</f>
        <v>NOT USED</v>
      </c>
    </row>
    <row r="2519" spans="1:13">
      <c r="A2519" s="36">
        <v>201806</v>
      </c>
      <c r="B2519" s="37" t="s">
        <v>60</v>
      </c>
      <c r="C2519" s="37" t="s">
        <v>195</v>
      </c>
      <c r="D2519" s="37" t="s">
        <v>82</v>
      </c>
      <c r="E2519" s="37">
        <v>2538.88</v>
      </c>
      <c r="G2519" s="37">
        <v>0</v>
      </c>
      <c r="H2519" s="60">
        <f t="shared" si="197"/>
        <v>2538.88</v>
      </c>
      <c r="I2519" s="60">
        <f t="shared" si="198"/>
        <v>0</v>
      </c>
      <c r="J2519" s="60">
        <f t="shared" si="199"/>
        <v>0</v>
      </c>
      <c r="K2519" s="1" t="str">
        <f t="shared" si="200"/>
        <v>IRG</v>
      </c>
      <c r="L2519" s="2" t="str">
        <f t="shared" si="196"/>
        <v>02LNX00109</v>
      </c>
      <c r="M2519" s="40" t="str">
        <f>INDEX(CODE!A:B,MATCH(L2519,CODE!A:A,0),2)</f>
        <v>NOT USED</v>
      </c>
    </row>
    <row r="2520" spans="1:13">
      <c r="A2520" s="36">
        <v>201806</v>
      </c>
      <c r="B2520" s="37" t="s">
        <v>60</v>
      </c>
      <c r="C2520" s="37" t="s">
        <v>195</v>
      </c>
      <c r="D2520" s="37" t="s">
        <v>45</v>
      </c>
      <c r="E2520" s="37">
        <v>2902.09</v>
      </c>
      <c r="F2520" s="37">
        <v>9</v>
      </c>
      <c r="G2520" s="37">
        <v>36485</v>
      </c>
      <c r="H2520" s="60">
        <f t="shared" si="197"/>
        <v>2902.09</v>
      </c>
      <c r="I2520" s="60">
        <f t="shared" si="198"/>
        <v>9</v>
      </c>
      <c r="J2520" s="60">
        <f t="shared" si="199"/>
        <v>36485</v>
      </c>
      <c r="K2520" s="1" t="str">
        <f t="shared" si="200"/>
        <v>IRG</v>
      </c>
      <c r="L2520" s="2" t="str">
        <f t="shared" si="196"/>
        <v>02NMT40135</v>
      </c>
      <c r="M2520" s="40" t="str">
        <f>INDEX(CODE!A:B,MATCH(L2520,CODE!A:A,0),2)</f>
        <v>Separate - APS</v>
      </c>
    </row>
    <row r="2521" spans="1:13">
      <c r="A2521" s="36">
        <v>201806</v>
      </c>
      <c r="B2521" s="37" t="s">
        <v>60</v>
      </c>
      <c r="C2521" s="37" t="s">
        <v>195</v>
      </c>
      <c r="D2521" s="37" t="s">
        <v>73</v>
      </c>
      <c r="F2521" s="37">
        <v>2</v>
      </c>
      <c r="H2521" s="60">
        <f t="shared" si="197"/>
        <v>0</v>
      </c>
      <c r="I2521" s="60">
        <f t="shared" si="198"/>
        <v>2</v>
      </c>
      <c r="J2521" s="60">
        <f t="shared" si="199"/>
        <v>0</v>
      </c>
      <c r="K2521" s="1" t="str">
        <f t="shared" si="200"/>
        <v>IRG</v>
      </c>
      <c r="L2521" s="2" t="str">
        <f t="shared" si="196"/>
        <v>02NMX40135</v>
      </c>
      <c r="M2521" s="40" t="str">
        <f>INDEX(CODE!A:B,MATCH(L2521,CODE!A:A,0),2)</f>
        <v>Separate - APS</v>
      </c>
    </row>
    <row r="2522" spans="1:13">
      <c r="A2522" s="36">
        <v>201806</v>
      </c>
      <c r="B2522" s="37" t="s">
        <v>60</v>
      </c>
      <c r="C2522" s="37" t="s">
        <v>195</v>
      </c>
      <c r="D2522" s="37" t="s">
        <v>95</v>
      </c>
      <c r="E2522" s="37">
        <v>419000</v>
      </c>
      <c r="F2522" s="37">
        <v>0</v>
      </c>
      <c r="G2522" s="37">
        <v>0</v>
      </c>
      <c r="H2522" s="60">
        <f t="shared" si="197"/>
        <v>419000</v>
      </c>
      <c r="I2522" s="60">
        <f t="shared" si="198"/>
        <v>0</v>
      </c>
      <c r="J2522" s="60">
        <f t="shared" si="199"/>
        <v>0</v>
      </c>
      <c r="K2522" s="1" t="str">
        <f t="shared" si="200"/>
        <v>IRG</v>
      </c>
      <c r="L2522" s="2" t="str">
        <f t="shared" si="196"/>
        <v>301461-IRR</v>
      </c>
      <c r="M2522" s="40" t="str">
        <f>INDEX(CODE!A:B,MATCH(L2522,CODE!A:A,0),2)</f>
        <v>NOT USED</v>
      </c>
    </row>
    <row r="2523" spans="1:13">
      <c r="A2523" s="36">
        <v>201806</v>
      </c>
      <c r="B2523" s="37" t="s">
        <v>60</v>
      </c>
      <c r="C2523" s="37" t="s">
        <v>195</v>
      </c>
      <c r="D2523" s="37" t="s">
        <v>96</v>
      </c>
      <c r="E2523" s="37">
        <v>38236.58</v>
      </c>
      <c r="F2523" s="37">
        <v>0</v>
      </c>
      <c r="G2523" s="37">
        <v>0</v>
      </c>
      <c r="H2523" s="60">
        <f t="shared" si="197"/>
        <v>38236.58</v>
      </c>
      <c r="I2523" s="60">
        <f t="shared" si="198"/>
        <v>0</v>
      </c>
      <c r="J2523" s="60">
        <f t="shared" si="199"/>
        <v>0</v>
      </c>
      <c r="K2523" s="1" t="str">
        <f t="shared" si="200"/>
        <v>IRG</v>
      </c>
      <c r="L2523" s="2" t="str">
        <f t="shared" si="196"/>
        <v>301470-DSM</v>
      </c>
      <c r="M2523" s="40" t="str">
        <f>INDEX(CODE!A:B,MATCH(L2523,CODE!A:A,0),2)</f>
        <v>NOT USED</v>
      </c>
    </row>
    <row r="2524" spans="1:13">
      <c r="A2524" s="36">
        <v>201806</v>
      </c>
      <c r="B2524" s="37" t="s">
        <v>60</v>
      </c>
      <c r="C2524" s="37" t="s">
        <v>195</v>
      </c>
      <c r="D2524" s="37" t="s">
        <v>46</v>
      </c>
      <c r="E2524" s="37">
        <v>4.42</v>
      </c>
      <c r="F2524" s="37">
        <v>0</v>
      </c>
      <c r="G2524" s="37">
        <v>0</v>
      </c>
      <c r="H2524" s="60">
        <f t="shared" si="197"/>
        <v>4.42</v>
      </c>
      <c r="I2524" s="60">
        <f t="shared" si="198"/>
        <v>0</v>
      </c>
      <c r="J2524" s="60">
        <f t="shared" si="199"/>
        <v>0</v>
      </c>
      <c r="K2524" s="1" t="str">
        <f t="shared" si="200"/>
        <v>IRG</v>
      </c>
      <c r="L2524" s="2" t="str">
        <f t="shared" si="196"/>
        <v>301480-BLU</v>
      </c>
      <c r="M2524" s="40" t="str">
        <f>INDEX(CODE!A:B,MATCH(L2524,CODE!A:A,0),2)</f>
        <v>NOT USED</v>
      </c>
    </row>
    <row r="2525" spans="1:13">
      <c r="A2525" s="36">
        <v>201806</v>
      </c>
      <c r="B2525" s="37" t="s">
        <v>60</v>
      </c>
      <c r="C2525" s="37" t="s">
        <v>195</v>
      </c>
      <c r="D2525" s="37" t="s">
        <v>103</v>
      </c>
      <c r="E2525" s="37">
        <v>-108475</v>
      </c>
      <c r="F2525" s="37">
        <v>0</v>
      </c>
      <c r="G2525" s="37">
        <v>0</v>
      </c>
      <c r="H2525" s="60">
        <f t="shared" si="197"/>
        <v>-108475</v>
      </c>
      <c r="I2525" s="60">
        <f t="shared" si="198"/>
        <v>0</v>
      </c>
      <c r="J2525" s="60">
        <f t="shared" si="199"/>
        <v>0</v>
      </c>
      <c r="K2525" s="1" t="str">
        <f t="shared" si="200"/>
        <v>IRG</v>
      </c>
      <c r="L2525" s="2" t="str">
        <f t="shared" si="196"/>
        <v>ALT REVENU</v>
      </c>
      <c r="M2525" s="40" t="str">
        <f>INDEX(CODE!A:B,MATCH(L2525,CODE!A:A,0),2)</f>
        <v>NOT USED</v>
      </c>
    </row>
    <row r="2526" spans="1:13">
      <c r="A2526" s="36">
        <v>201806</v>
      </c>
      <c r="B2526" s="37" t="s">
        <v>60</v>
      </c>
      <c r="C2526" s="37" t="s">
        <v>195</v>
      </c>
      <c r="D2526" s="37" t="s">
        <v>97</v>
      </c>
      <c r="F2526" s="37">
        <v>0</v>
      </c>
      <c r="H2526" s="60">
        <f t="shared" si="197"/>
        <v>0</v>
      </c>
      <c r="I2526" s="60">
        <f t="shared" si="198"/>
        <v>0</v>
      </c>
      <c r="J2526" s="60">
        <f t="shared" si="199"/>
        <v>0</v>
      </c>
      <c r="K2526" s="1" t="str">
        <f t="shared" si="200"/>
        <v>IRG</v>
      </c>
      <c r="L2526" s="2" t="str">
        <f t="shared" si="196"/>
        <v>CUSTOMER C</v>
      </c>
      <c r="M2526" s="40" t="str">
        <f>INDEX(CODE!A:B,MATCH(L2526,CODE!A:A,0),2)</f>
        <v>NOT USED</v>
      </c>
    </row>
    <row r="2527" spans="1:13">
      <c r="A2527" s="36">
        <v>201806</v>
      </c>
      <c r="B2527" s="37" t="s">
        <v>60</v>
      </c>
      <c r="C2527" s="37" t="s">
        <v>195</v>
      </c>
      <c r="D2527" s="37" t="s">
        <v>91</v>
      </c>
      <c r="E2527" s="37">
        <v>-48047.91</v>
      </c>
      <c r="F2527" s="37">
        <v>0</v>
      </c>
      <c r="G2527" s="37">
        <v>0</v>
      </c>
      <c r="H2527" s="60">
        <f t="shared" si="197"/>
        <v>-48047.91</v>
      </c>
      <c r="I2527" s="60">
        <f t="shared" si="198"/>
        <v>0</v>
      </c>
      <c r="J2527" s="60">
        <f t="shared" si="199"/>
        <v>0</v>
      </c>
      <c r="K2527" s="1" t="str">
        <f t="shared" si="200"/>
        <v>IRG</v>
      </c>
      <c r="L2527" s="2" t="str">
        <f t="shared" si="196"/>
        <v>INCOME TAX</v>
      </c>
      <c r="M2527" s="40" t="str">
        <f>INDEX(CODE!A:B,MATCH(L2527,CODE!A:A,0),2)</f>
        <v>NOT USED</v>
      </c>
    </row>
    <row r="2528" spans="1:13">
      <c r="A2528" s="36">
        <v>201806</v>
      </c>
      <c r="B2528" s="37" t="s">
        <v>60</v>
      </c>
      <c r="C2528" s="37" t="s">
        <v>195</v>
      </c>
      <c r="D2528" s="37" t="s">
        <v>92</v>
      </c>
      <c r="E2528" s="37">
        <v>-79707.34</v>
      </c>
      <c r="F2528" s="37">
        <v>0</v>
      </c>
      <c r="G2528" s="37">
        <v>0</v>
      </c>
      <c r="H2528" s="60">
        <f t="shared" si="197"/>
        <v>-79707.34</v>
      </c>
      <c r="I2528" s="60">
        <f t="shared" si="198"/>
        <v>0</v>
      </c>
      <c r="J2528" s="60">
        <f t="shared" si="199"/>
        <v>0</v>
      </c>
      <c r="K2528" s="1" t="str">
        <f t="shared" si="200"/>
        <v>IRG</v>
      </c>
      <c r="L2528" s="2" t="str">
        <f t="shared" si="196"/>
        <v>REVENUE_AC</v>
      </c>
      <c r="M2528" s="40" t="str">
        <f>INDEX(CODE!A:B,MATCH(L2528,CODE!A:A,0),2)</f>
        <v>NOT USED</v>
      </c>
    </row>
    <row r="2529" spans="1:13">
      <c r="A2529" s="36">
        <v>201806</v>
      </c>
      <c r="B2529" s="37" t="s">
        <v>60</v>
      </c>
      <c r="C2529" s="37" t="s">
        <v>195</v>
      </c>
      <c r="D2529" s="37" t="s">
        <v>104</v>
      </c>
      <c r="E2529" s="37">
        <v>403.46</v>
      </c>
      <c r="F2529" s="37">
        <v>0</v>
      </c>
      <c r="G2529" s="37">
        <v>0</v>
      </c>
      <c r="H2529" s="60">
        <f t="shared" si="197"/>
        <v>403.46</v>
      </c>
      <c r="I2529" s="60">
        <f t="shared" si="198"/>
        <v>0</v>
      </c>
      <c r="J2529" s="60">
        <f t="shared" si="199"/>
        <v>0</v>
      </c>
      <c r="K2529" s="1" t="str">
        <f t="shared" si="200"/>
        <v>IRG</v>
      </c>
      <c r="L2529" s="2" t="str">
        <f t="shared" si="196"/>
        <v>REVENUE AD</v>
      </c>
      <c r="M2529" s="40" t="str">
        <f>INDEX(CODE!A:B,MATCH(L2529,CODE!A:A,0),2)</f>
        <v>NOT USED</v>
      </c>
    </row>
    <row r="2530" spans="1:13">
      <c r="A2530" s="36">
        <v>201806</v>
      </c>
      <c r="B2530" s="37" t="s">
        <v>60</v>
      </c>
      <c r="C2530" s="37" t="s">
        <v>196</v>
      </c>
      <c r="D2530" s="37" t="s">
        <v>202</v>
      </c>
      <c r="E2530" s="37">
        <v>303000</v>
      </c>
      <c r="F2530" s="37">
        <v>0</v>
      </c>
      <c r="G2530" s="37">
        <v>3556000</v>
      </c>
      <c r="H2530" s="60">
        <f t="shared" si="197"/>
        <v>0</v>
      </c>
      <c r="I2530" s="60">
        <f t="shared" si="198"/>
        <v>0</v>
      </c>
      <c r="J2530" s="60">
        <f t="shared" si="199"/>
        <v>0</v>
      </c>
      <c r="K2530" s="1" t="str">
        <f t="shared" si="200"/>
        <v>IRG</v>
      </c>
      <c r="L2530" s="2" t="str">
        <f t="shared" si="196"/>
        <v>IRRIGATION</v>
      </c>
      <c r="M2530" s="40" t="str">
        <f>INDEX(CODE!A:B,MATCH(L2530,CODE!A:A,0),2)</f>
        <v>NOT USED</v>
      </c>
    </row>
    <row r="2531" spans="1:13">
      <c r="A2531" s="36">
        <v>201806</v>
      </c>
      <c r="B2531" s="37" t="s">
        <v>63</v>
      </c>
      <c r="C2531" s="37" t="s">
        <v>195</v>
      </c>
      <c r="D2531" s="37" t="s">
        <v>98</v>
      </c>
      <c r="E2531" s="37">
        <v>7.57</v>
      </c>
      <c r="G2531" s="37">
        <v>0</v>
      </c>
      <c r="H2531" s="60">
        <f t="shared" si="197"/>
        <v>7.57</v>
      </c>
      <c r="I2531" s="60">
        <f t="shared" si="198"/>
        <v>0</v>
      </c>
      <c r="J2531" s="60">
        <f t="shared" si="199"/>
        <v>0</v>
      </c>
      <c r="K2531" s="1" t="str">
        <f t="shared" si="200"/>
        <v>PUB</v>
      </c>
      <c r="L2531" s="2" t="str">
        <f t="shared" si="196"/>
        <v>02CFR00012</v>
      </c>
      <c r="M2531" s="40" t="str">
        <f>INDEX(CODE!A:B,MATCH(L2531,CODE!A:A,0),2)</f>
        <v>NOT USED</v>
      </c>
    </row>
    <row r="2532" spans="1:13">
      <c r="A2532" s="36">
        <v>201806</v>
      </c>
      <c r="B2532" s="37" t="s">
        <v>63</v>
      </c>
      <c r="C2532" s="37" t="s">
        <v>195</v>
      </c>
      <c r="D2532" s="37" t="s">
        <v>64</v>
      </c>
      <c r="E2532" s="37">
        <v>2563.3000000000002</v>
      </c>
      <c r="F2532" s="37">
        <v>14</v>
      </c>
      <c r="G2532" s="37">
        <v>11765</v>
      </c>
      <c r="H2532" s="60">
        <f t="shared" si="197"/>
        <v>2563.3000000000002</v>
      </c>
      <c r="I2532" s="60">
        <f t="shared" si="198"/>
        <v>14</v>
      </c>
      <c r="J2532" s="60">
        <f t="shared" si="199"/>
        <v>11765</v>
      </c>
      <c r="K2532" s="1" t="str">
        <f t="shared" si="200"/>
        <v>PUB</v>
      </c>
      <c r="L2532" s="2" t="str">
        <f t="shared" si="196"/>
        <v>02COSL0052</v>
      </c>
      <c r="M2532" s="40" t="str">
        <f>INDEX(CODE!A:B,MATCH(L2532,CODE!A:A,0),2)</f>
        <v>NOT USED</v>
      </c>
    </row>
    <row r="2533" spans="1:13">
      <c r="A2533" s="36">
        <v>201806</v>
      </c>
      <c r="B2533" s="37" t="s">
        <v>63</v>
      </c>
      <c r="C2533" s="37" t="s">
        <v>195</v>
      </c>
      <c r="D2533" s="37" t="s">
        <v>65</v>
      </c>
      <c r="E2533" s="37">
        <v>18633.41</v>
      </c>
      <c r="F2533" s="37">
        <v>120</v>
      </c>
      <c r="G2533" s="37">
        <v>244145</v>
      </c>
      <c r="H2533" s="60">
        <f t="shared" si="197"/>
        <v>18633.41</v>
      </c>
      <c r="I2533" s="60">
        <f t="shared" si="198"/>
        <v>120</v>
      </c>
      <c r="J2533" s="60">
        <f t="shared" si="199"/>
        <v>244145</v>
      </c>
      <c r="K2533" s="1" t="str">
        <f t="shared" si="200"/>
        <v>PUB</v>
      </c>
      <c r="L2533" s="2" t="str">
        <f t="shared" si="196"/>
        <v>02CUSL053F</v>
      </c>
      <c r="M2533" s="40" t="str">
        <f>INDEX(CODE!A:B,MATCH(L2533,CODE!A:A,0),2)</f>
        <v>NOT USED</v>
      </c>
    </row>
    <row r="2534" spans="1:13">
      <c r="A2534" s="36">
        <v>201806</v>
      </c>
      <c r="B2534" s="37" t="s">
        <v>63</v>
      </c>
      <c r="C2534" s="37" t="s">
        <v>195</v>
      </c>
      <c r="D2534" s="37" t="s">
        <v>66</v>
      </c>
      <c r="E2534" s="37">
        <v>3440.43</v>
      </c>
      <c r="F2534" s="37">
        <v>113</v>
      </c>
      <c r="G2534" s="37">
        <v>45538</v>
      </c>
      <c r="H2534" s="60">
        <f t="shared" si="197"/>
        <v>3440.43</v>
      </c>
      <c r="I2534" s="60">
        <f t="shared" si="198"/>
        <v>113</v>
      </c>
      <c r="J2534" s="60">
        <f t="shared" si="199"/>
        <v>45538</v>
      </c>
      <c r="K2534" s="1" t="str">
        <f t="shared" si="200"/>
        <v>PUB</v>
      </c>
      <c r="L2534" s="2" t="str">
        <f t="shared" si="196"/>
        <v>02CUSL053M</v>
      </c>
      <c r="M2534" s="40" t="str">
        <f>INDEX(CODE!A:B,MATCH(L2534,CODE!A:A,0),2)</f>
        <v>NOT USED</v>
      </c>
    </row>
    <row r="2535" spans="1:13">
      <c r="A2535" s="36">
        <v>201806</v>
      </c>
      <c r="B2535" s="37" t="s">
        <v>63</v>
      </c>
      <c r="C2535" s="37" t="s">
        <v>195</v>
      </c>
      <c r="D2535" s="37" t="s">
        <v>67</v>
      </c>
      <c r="E2535" s="37">
        <v>17657.34</v>
      </c>
      <c r="F2535" s="37">
        <v>40</v>
      </c>
      <c r="G2535" s="37">
        <v>132171</v>
      </c>
      <c r="H2535" s="60">
        <f t="shared" si="197"/>
        <v>17657.34</v>
      </c>
      <c r="I2535" s="60">
        <f t="shared" si="198"/>
        <v>40</v>
      </c>
      <c r="J2535" s="60">
        <f t="shared" si="199"/>
        <v>132171</v>
      </c>
      <c r="K2535" s="1" t="str">
        <f t="shared" si="200"/>
        <v>PUB</v>
      </c>
      <c r="L2535" s="2" t="str">
        <f t="shared" si="196"/>
        <v>02MVSL0057</v>
      </c>
      <c r="M2535" s="40" t="str">
        <f>INDEX(CODE!A:B,MATCH(L2535,CODE!A:A,0),2)</f>
        <v>NOT USED</v>
      </c>
    </row>
    <row r="2536" spans="1:13">
      <c r="A2536" s="36">
        <v>201806</v>
      </c>
      <c r="B2536" s="37" t="s">
        <v>63</v>
      </c>
      <c r="C2536" s="37" t="s">
        <v>195</v>
      </c>
      <c r="D2536" s="37" t="s">
        <v>47</v>
      </c>
      <c r="E2536" s="37">
        <v>73306.94</v>
      </c>
      <c r="F2536" s="37">
        <v>209</v>
      </c>
      <c r="G2536" s="37">
        <v>336311</v>
      </c>
      <c r="H2536" s="60">
        <f t="shared" si="197"/>
        <v>73306.94</v>
      </c>
      <c r="I2536" s="60">
        <f t="shared" si="198"/>
        <v>209</v>
      </c>
      <c r="J2536" s="60">
        <f t="shared" si="199"/>
        <v>336311</v>
      </c>
      <c r="K2536" s="1" t="str">
        <f t="shared" si="200"/>
        <v>PUB</v>
      </c>
      <c r="L2536" s="2" t="str">
        <f t="shared" si="196"/>
        <v>02SLCO0051</v>
      </c>
      <c r="M2536" s="40" t="str">
        <f>INDEX(CODE!A:B,MATCH(L2536,CODE!A:A,0),2)</f>
        <v>NOT USED</v>
      </c>
    </row>
    <row r="2537" spans="1:13">
      <c r="A2537" s="36">
        <v>201806</v>
      </c>
      <c r="B2537" s="37" t="s">
        <v>63</v>
      </c>
      <c r="C2537" s="37" t="s">
        <v>195</v>
      </c>
      <c r="D2537" s="37" t="s">
        <v>99</v>
      </c>
      <c r="E2537" s="37">
        <v>2178.86</v>
      </c>
      <c r="F2537" s="37">
        <v>0</v>
      </c>
      <c r="G2537" s="37">
        <v>0</v>
      </c>
      <c r="H2537" s="60">
        <f t="shared" si="197"/>
        <v>2178.86</v>
      </c>
      <c r="I2537" s="60">
        <f t="shared" si="198"/>
        <v>0</v>
      </c>
      <c r="J2537" s="60">
        <f t="shared" si="199"/>
        <v>0</v>
      </c>
      <c r="K2537" s="1" t="str">
        <f t="shared" si="200"/>
        <v>PUB</v>
      </c>
      <c r="L2537" s="2" t="str">
        <f t="shared" si="196"/>
        <v>301670-DSM</v>
      </c>
      <c r="M2537" s="40" t="str">
        <f>INDEX(CODE!A:B,MATCH(L2537,CODE!A:A,0),2)</f>
        <v>NOT USED</v>
      </c>
    </row>
    <row r="2538" spans="1:13">
      <c r="A2538" s="36">
        <v>201806</v>
      </c>
      <c r="B2538" s="37" t="s">
        <v>63</v>
      </c>
      <c r="C2538" s="37" t="s">
        <v>195</v>
      </c>
      <c r="D2538" s="37" t="s">
        <v>90</v>
      </c>
      <c r="F2538" s="37">
        <v>0</v>
      </c>
      <c r="H2538" s="60">
        <f t="shared" si="197"/>
        <v>0</v>
      </c>
      <c r="I2538" s="60">
        <f t="shared" si="198"/>
        <v>0</v>
      </c>
      <c r="J2538" s="60">
        <f t="shared" si="199"/>
        <v>0</v>
      </c>
      <c r="K2538" s="1" t="str">
        <f t="shared" si="200"/>
        <v>PUB</v>
      </c>
      <c r="L2538" s="2" t="str">
        <f t="shared" si="196"/>
        <v>CUSTOMER C</v>
      </c>
      <c r="M2538" s="40" t="str">
        <f>INDEX(CODE!A:B,MATCH(L2538,CODE!A:A,0),2)</f>
        <v>NOT USED</v>
      </c>
    </row>
    <row r="2539" spans="1:13">
      <c r="A2539" s="36">
        <v>201806</v>
      </c>
      <c r="B2539" s="37" t="s">
        <v>63</v>
      </c>
      <c r="C2539" s="37" t="s">
        <v>195</v>
      </c>
      <c r="D2539" s="37" t="s">
        <v>91</v>
      </c>
      <c r="E2539" s="37">
        <v>-3980.7</v>
      </c>
      <c r="F2539" s="37">
        <v>0</v>
      </c>
      <c r="G2539" s="37">
        <v>0</v>
      </c>
      <c r="H2539" s="60">
        <f t="shared" si="197"/>
        <v>-3980.7</v>
      </c>
      <c r="I2539" s="60">
        <f t="shared" si="198"/>
        <v>0</v>
      </c>
      <c r="J2539" s="60">
        <f t="shared" si="199"/>
        <v>0</v>
      </c>
      <c r="K2539" s="1" t="str">
        <f t="shared" si="200"/>
        <v>PUB</v>
      </c>
      <c r="L2539" s="2" t="str">
        <f t="shared" si="196"/>
        <v>INCOME TAX</v>
      </c>
      <c r="M2539" s="40" t="str">
        <f>INDEX(CODE!A:B,MATCH(L2539,CODE!A:A,0),2)</f>
        <v>NOT USED</v>
      </c>
    </row>
    <row r="2540" spans="1:13">
      <c r="A2540" s="36">
        <v>201806</v>
      </c>
      <c r="B2540" s="37" t="s">
        <v>63</v>
      </c>
      <c r="C2540" s="37" t="s">
        <v>195</v>
      </c>
      <c r="D2540" s="37" t="s">
        <v>92</v>
      </c>
      <c r="E2540" s="37">
        <v>-5624.5</v>
      </c>
      <c r="F2540" s="37">
        <v>0</v>
      </c>
      <c r="G2540" s="37">
        <v>0</v>
      </c>
      <c r="H2540" s="60">
        <f t="shared" si="197"/>
        <v>-5624.5</v>
      </c>
      <c r="I2540" s="60">
        <f t="shared" si="198"/>
        <v>0</v>
      </c>
      <c r="J2540" s="60">
        <f t="shared" si="199"/>
        <v>0</v>
      </c>
      <c r="K2540" s="1" t="str">
        <f t="shared" si="200"/>
        <v>PUB</v>
      </c>
      <c r="L2540" s="2" t="str">
        <f t="shared" si="196"/>
        <v>REVENUE_AC</v>
      </c>
      <c r="M2540" s="40" t="str">
        <f>INDEX(CODE!A:B,MATCH(L2540,CODE!A:A,0),2)</f>
        <v>NOT USED</v>
      </c>
    </row>
    <row r="2541" spans="1:13">
      <c r="A2541" s="36">
        <v>201806</v>
      </c>
      <c r="B2541" s="37" t="s">
        <v>63</v>
      </c>
      <c r="C2541" s="37" t="s">
        <v>196</v>
      </c>
      <c r="D2541" s="37" t="s">
        <v>197</v>
      </c>
      <c r="E2541" s="37">
        <v>-11000</v>
      </c>
      <c r="F2541" s="37">
        <v>0</v>
      </c>
      <c r="G2541" s="37">
        <v>-64000</v>
      </c>
      <c r="H2541" s="60">
        <f t="shared" si="197"/>
        <v>0</v>
      </c>
      <c r="I2541" s="60">
        <f t="shared" si="198"/>
        <v>0</v>
      </c>
      <c r="J2541" s="60">
        <f t="shared" si="199"/>
        <v>0</v>
      </c>
      <c r="K2541" s="1" t="str">
        <f t="shared" si="200"/>
        <v>PUB</v>
      </c>
      <c r="L2541" s="2" t="str">
        <f t="shared" si="196"/>
        <v>UNBILLED R</v>
      </c>
      <c r="M2541" s="40" t="str">
        <f>INDEX(CODE!A:B,MATCH(L2541,CODE!A:A,0),2)</f>
        <v>NOT USED</v>
      </c>
    </row>
    <row r="2542" spans="1:13">
      <c r="A2542" s="36">
        <v>201806</v>
      </c>
      <c r="B2542" s="37" t="s">
        <v>68</v>
      </c>
      <c r="C2542" s="37" t="s">
        <v>186</v>
      </c>
      <c r="D2542" s="37" t="s">
        <v>203</v>
      </c>
      <c r="E2542" s="37">
        <v>-2258.96</v>
      </c>
      <c r="F2542" s="37">
        <v>944</v>
      </c>
      <c r="G2542" s="37">
        <v>277176</v>
      </c>
      <c r="H2542" s="60">
        <f t="shared" si="197"/>
        <v>0</v>
      </c>
      <c r="I2542" s="60">
        <f t="shared" si="198"/>
        <v>0</v>
      </c>
      <c r="J2542" s="60">
        <f t="shared" si="199"/>
        <v>0</v>
      </c>
      <c r="K2542" s="1" t="str">
        <f t="shared" si="200"/>
        <v>RES</v>
      </c>
      <c r="L2542" s="2" t="str">
        <f t="shared" si="196"/>
        <v>02NETMT135</v>
      </c>
      <c r="M2542" s="40" t="str">
        <f>INDEX(CODE!A:B,MATCH(L2542,CODE!A:A,0),2)</f>
        <v>Separate - Res</v>
      </c>
    </row>
    <row r="2543" spans="1:13">
      <c r="A2543" s="36">
        <v>201806</v>
      </c>
      <c r="B2543" s="37" t="s">
        <v>68</v>
      </c>
      <c r="C2543" s="37" t="s">
        <v>186</v>
      </c>
      <c r="D2543" s="37" t="s">
        <v>204</v>
      </c>
      <c r="E2543" s="37">
        <v>-655.77</v>
      </c>
      <c r="G2543" s="37">
        <v>80422</v>
      </c>
      <c r="H2543" s="60">
        <f t="shared" si="197"/>
        <v>0</v>
      </c>
      <c r="I2543" s="60">
        <f t="shared" si="198"/>
        <v>0</v>
      </c>
      <c r="J2543" s="60">
        <f t="shared" si="199"/>
        <v>0</v>
      </c>
      <c r="K2543" s="1" t="str">
        <f t="shared" si="200"/>
        <v>RES</v>
      </c>
      <c r="L2543" s="2" t="str">
        <f t="shared" si="196"/>
        <v>02OALTB15R</v>
      </c>
      <c r="M2543" s="40" t="str">
        <f>INDEX(CODE!A:B,MATCH(L2543,CODE!A:A,0),2)</f>
        <v>NOT USED</v>
      </c>
    </row>
    <row r="2544" spans="1:13">
      <c r="A2544" s="36">
        <v>201806</v>
      </c>
      <c r="B2544" s="37" t="s">
        <v>68</v>
      </c>
      <c r="C2544" s="37" t="s">
        <v>186</v>
      </c>
      <c r="D2544" s="37" t="s">
        <v>205</v>
      </c>
      <c r="E2544" s="37">
        <v>-735483.48</v>
      </c>
      <c r="F2544" s="37">
        <v>101945</v>
      </c>
      <c r="G2544" s="37">
        <v>90243045</v>
      </c>
      <c r="H2544" s="60">
        <f t="shared" si="197"/>
        <v>0</v>
      </c>
      <c r="I2544" s="60">
        <f t="shared" si="198"/>
        <v>0</v>
      </c>
      <c r="J2544" s="60">
        <f t="shared" si="199"/>
        <v>0</v>
      </c>
      <c r="K2544" s="1" t="str">
        <f t="shared" si="200"/>
        <v>RES</v>
      </c>
      <c r="L2544" s="2" t="str">
        <f t="shared" si="196"/>
        <v>02RESD0016</v>
      </c>
      <c r="M2544" s="40" t="str">
        <f>INDEX(CODE!A:B,MATCH(L2544,CODE!A:A,0),2)</f>
        <v>Separate - Res</v>
      </c>
    </row>
    <row r="2545" spans="1:13">
      <c r="A2545" s="36">
        <v>201806</v>
      </c>
      <c r="B2545" s="37" t="s">
        <v>68</v>
      </c>
      <c r="C2545" s="37" t="s">
        <v>186</v>
      </c>
      <c r="D2545" s="37" t="s">
        <v>206</v>
      </c>
      <c r="E2545" s="37">
        <v>-30209.23</v>
      </c>
      <c r="F2545" s="37">
        <v>4599</v>
      </c>
      <c r="G2545" s="37">
        <v>3706677</v>
      </c>
      <c r="H2545" s="60">
        <f t="shared" si="197"/>
        <v>0</v>
      </c>
      <c r="I2545" s="60">
        <f t="shared" si="198"/>
        <v>0</v>
      </c>
      <c r="J2545" s="60">
        <f t="shared" si="199"/>
        <v>0</v>
      </c>
      <c r="K2545" s="1" t="str">
        <f t="shared" si="200"/>
        <v>RES</v>
      </c>
      <c r="L2545" s="2" t="str">
        <f t="shared" si="196"/>
        <v>02RESD0017</v>
      </c>
      <c r="M2545" s="40" t="str">
        <f>INDEX(CODE!A:B,MATCH(L2545,CODE!A:A,0),2)</f>
        <v>Separate - Res</v>
      </c>
    </row>
    <row r="2546" spans="1:13">
      <c r="A2546" s="36">
        <v>201806</v>
      </c>
      <c r="B2546" s="37" t="s">
        <v>68</v>
      </c>
      <c r="C2546" s="37" t="s">
        <v>186</v>
      </c>
      <c r="D2546" s="37" t="s">
        <v>207</v>
      </c>
      <c r="E2546" s="37">
        <v>-1177.5</v>
      </c>
      <c r="F2546" s="37">
        <v>79</v>
      </c>
      <c r="G2546" s="37">
        <v>144481</v>
      </c>
      <c r="H2546" s="60">
        <f t="shared" si="197"/>
        <v>0</v>
      </c>
      <c r="I2546" s="60">
        <f t="shared" si="198"/>
        <v>0</v>
      </c>
      <c r="J2546" s="60">
        <f t="shared" si="199"/>
        <v>0</v>
      </c>
      <c r="K2546" s="1" t="str">
        <f t="shared" si="200"/>
        <v>RES</v>
      </c>
      <c r="L2546" s="2" t="str">
        <f t="shared" si="196"/>
        <v>02RESD0018</v>
      </c>
      <c r="M2546" s="40" t="str">
        <f>INDEX(CODE!A:B,MATCH(L2546,CODE!A:A,0),2)</f>
        <v>Separate - Res</v>
      </c>
    </row>
    <row r="2547" spans="1:13">
      <c r="A2547" s="36">
        <v>201806</v>
      </c>
      <c r="B2547" s="37" t="s">
        <v>68</v>
      </c>
      <c r="C2547" s="37" t="s">
        <v>186</v>
      </c>
      <c r="D2547" s="37" t="s">
        <v>208</v>
      </c>
      <c r="E2547" s="37">
        <v>-203.71</v>
      </c>
      <c r="F2547" s="37">
        <v>14</v>
      </c>
      <c r="G2547" s="37">
        <v>24995</v>
      </c>
      <c r="H2547" s="60">
        <f t="shared" si="197"/>
        <v>0</v>
      </c>
      <c r="I2547" s="60">
        <f t="shared" si="198"/>
        <v>0</v>
      </c>
      <c r="J2547" s="60">
        <f t="shared" si="199"/>
        <v>0</v>
      </c>
      <c r="K2547" s="1" t="str">
        <f t="shared" si="200"/>
        <v>RES</v>
      </c>
      <c r="L2547" s="2" t="str">
        <f t="shared" si="196"/>
        <v>02RESD018X</v>
      </c>
      <c r="M2547" s="40" t="str">
        <f>INDEX(CODE!A:B,MATCH(L2547,CODE!A:A,0),2)</f>
        <v>Separate - Res</v>
      </c>
    </row>
    <row r="2548" spans="1:13">
      <c r="A2548" s="36">
        <v>201806</v>
      </c>
      <c r="B2548" s="37" t="s">
        <v>68</v>
      </c>
      <c r="C2548" s="37" t="s">
        <v>186</v>
      </c>
      <c r="D2548" s="37" t="s">
        <v>209</v>
      </c>
      <c r="E2548" s="37">
        <v>-12814.15</v>
      </c>
      <c r="F2548" s="37">
        <v>3425</v>
      </c>
      <c r="G2548" s="37">
        <v>1572258</v>
      </c>
      <c r="H2548" s="60">
        <f t="shared" si="197"/>
        <v>0</v>
      </c>
      <c r="I2548" s="60">
        <f t="shared" si="198"/>
        <v>0</v>
      </c>
      <c r="J2548" s="60">
        <f t="shared" si="199"/>
        <v>0</v>
      </c>
      <c r="K2548" s="1" t="str">
        <f t="shared" si="200"/>
        <v>RES</v>
      </c>
      <c r="L2548" s="2" t="str">
        <f t="shared" si="196"/>
        <v>02RGNSB024</v>
      </c>
      <c r="M2548" s="40" t="str">
        <f>INDEX(CODE!A:B,MATCH(L2548,CODE!A:A,0),2)</f>
        <v>Separate - Small GS</v>
      </c>
    </row>
    <row r="2549" spans="1:13">
      <c r="A2549" s="36">
        <v>201806</v>
      </c>
      <c r="B2549" s="37" t="s">
        <v>68</v>
      </c>
      <c r="C2549" s="37" t="s">
        <v>186</v>
      </c>
      <c r="D2549" s="37" t="s">
        <v>213</v>
      </c>
      <c r="E2549" s="37">
        <v>-498.78</v>
      </c>
      <c r="F2549" s="37">
        <v>1</v>
      </c>
      <c r="G2549" s="37">
        <v>61200</v>
      </c>
      <c r="H2549" s="60">
        <f t="shared" si="197"/>
        <v>0</v>
      </c>
      <c r="I2549" s="60">
        <f t="shared" si="198"/>
        <v>0</v>
      </c>
      <c r="J2549" s="60">
        <f t="shared" si="199"/>
        <v>0</v>
      </c>
      <c r="K2549" s="1" t="str">
        <f t="shared" si="200"/>
        <v>RES</v>
      </c>
      <c r="L2549" s="2" t="str">
        <f t="shared" si="196"/>
        <v>02RGNSB036</v>
      </c>
      <c r="M2549" s="40" t="str">
        <f>INDEX(CODE!A:B,MATCH(L2549,CODE!A:A,0),2)</f>
        <v>Separate - Large GS</v>
      </c>
    </row>
    <row r="2550" spans="1:13">
      <c r="A2550" s="36">
        <v>201806</v>
      </c>
      <c r="B2550" s="37" t="s">
        <v>68</v>
      </c>
      <c r="C2550" s="37" t="s">
        <v>186</v>
      </c>
      <c r="D2550" s="37" t="s">
        <v>212</v>
      </c>
      <c r="E2550" s="37">
        <v>-3.57</v>
      </c>
      <c r="F2550" s="37">
        <v>14</v>
      </c>
      <c r="G2550" s="37">
        <v>438</v>
      </c>
      <c r="H2550" s="60">
        <f t="shared" si="197"/>
        <v>0</v>
      </c>
      <c r="I2550" s="60">
        <f t="shared" si="198"/>
        <v>0</v>
      </c>
      <c r="J2550" s="60">
        <f t="shared" si="199"/>
        <v>0</v>
      </c>
      <c r="K2550" s="1" t="str">
        <f t="shared" si="200"/>
        <v>RES</v>
      </c>
      <c r="L2550" s="2" t="str">
        <f t="shared" si="196"/>
        <v>02RNM24135</v>
      </c>
      <c r="M2550" s="40" t="str">
        <f>INDEX(CODE!A:B,MATCH(L2550,CODE!A:A,0),2)</f>
        <v>Separate - Small GS</v>
      </c>
    </row>
    <row r="2551" spans="1:13">
      <c r="A2551" s="36">
        <v>201806</v>
      </c>
      <c r="B2551" s="37" t="s">
        <v>68</v>
      </c>
      <c r="C2551" s="37" t="s">
        <v>186</v>
      </c>
      <c r="D2551" s="37" t="s">
        <v>193</v>
      </c>
      <c r="E2551" s="37">
        <v>-28466.68</v>
      </c>
      <c r="F2551" s="37">
        <v>0</v>
      </c>
      <c r="G2551" s="37">
        <v>0</v>
      </c>
      <c r="H2551" s="60">
        <f t="shared" si="197"/>
        <v>0</v>
      </c>
      <c r="I2551" s="60">
        <f t="shared" si="198"/>
        <v>0</v>
      </c>
      <c r="J2551" s="60">
        <f t="shared" si="199"/>
        <v>0</v>
      </c>
      <c r="K2551" s="1" t="str">
        <f t="shared" si="200"/>
        <v>RES</v>
      </c>
      <c r="L2551" s="2" t="str">
        <f t="shared" si="196"/>
        <v>BPA BALANC</v>
      </c>
      <c r="M2551" s="40" t="str">
        <f>INDEX(CODE!A:B,MATCH(L2551,CODE!A:A,0),2)</f>
        <v>NOT USED</v>
      </c>
    </row>
    <row r="2552" spans="1:13">
      <c r="A2552" s="36">
        <v>201806</v>
      </c>
      <c r="B2552" s="37" t="s">
        <v>68</v>
      </c>
      <c r="C2552" s="37" t="s">
        <v>186</v>
      </c>
      <c r="D2552" s="37" t="s">
        <v>194</v>
      </c>
      <c r="F2552" s="37">
        <v>0</v>
      </c>
      <c r="H2552" s="60">
        <f t="shared" si="197"/>
        <v>0</v>
      </c>
      <c r="I2552" s="60">
        <f t="shared" si="198"/>
        <v>0</v>
      </c>
      <c r="J2552" s="60">
        <f t="shared" si="199"/>
        <v>0</v>
      </c>
      <c r="K2552" s="1" t="str">
        <f t="shared" si="200"/>
        <v>RES</v>
      </c>
      <c r="L2552" s="2" t="str">
        <f t="shared" si="196"/>
        <v>CUSTOMER C</v>
      </c>
      <c r="M2552" s="40" t="str">
        <f>INDEX(CODE!A:B,MATCH(L2552,CODE!A:A,0),2)</f>
        <v>NOT USED</v>
      </c>
    </row>
    <row r="2553" spans="1:13">
      <c r="A2553" s="36">
        <v>201806</v>
      </c>
      <c r="B2553" s="37" t="s">
        <v>68</v>
      </c>
      <c r="C2553" s="37" t="s">
        <v>195</v>
      </c>
      <c r="D2553" s="37" t="s">
        <v>100</v>
      </c>
      <c r="E2553" s="37">
        <v>-0.41</v>
      </c>
      <c r="G2553" s="37">
        <v>0</v>
      </c>
      <c r="H2553" s="60">
        <f t="shared" si="197"/>
        <v>-0.41</v>
      </c>
      <c r="I2553" s="60">
        <f t="shared" si="198"/>
        <v>0</v>
      </c>
      <c r="J2553" s="60">
        <f t="shared" si="199"/>
        <v>0</v>
      </c>
      <c r="K2553" s="1" t="str">
        <f t="shared" si="200"/>
        <v>RES</v>
      </c>
      <c r="L2553" s="2" t="str">
        <f t="shared" si="196"/>
        <v>02BLSKY01R</v>
      </c>
      <c r="M2553" s="40" t="str">
        <f>INDEX(CODE!A:B,MATCH(L2553,CODE!A:A,0),2)</f>
        <v>NOT USED</v>
      </c>
    </row>
    <row r="2554" spans="1:13">
      <c r="A2554" s="36">
        <v>201806</v>
      </c>
      <c r="B2554" s="37" t="s">
        <v>68</v>
      </c>
      <c r="C2554" s="37" t="s">
        <v>195</v>
      </c>
      <c r="D2554" s="37" t="s">
        <v>82</v>
      </c>
      <c r="E2554" s="37">
        <v>152.46</v>
      </c>
      <c r="G2554" s="37">
        <v>0</v>
      </c>
      <c r="H2554" s="60">
        <f t="shared" si="197"/>
        <v>152.46</v>
      </c>
      <c r="I2554" s="60">
        <f t="shared" si="198"/>
        <v>0</v>
      </c>
      <c r="J2554" s="60">
        <f t="shared" si="199"/>
        <v>0</v>
      </c>
      <c r="K2554" s="1" t="str">
        <f t="shared" si="200"/>
        <v>RES</v>
      </c>
      <c r="L2554" s="2" t="str">
        <f t="shared" si="196"/>
        <v>02LNX00109</v>
      </c>
      <c r="M2554" s="40" t="str">
        <f>INDEX(CODE!A:B,MATCH(L2554,CODE!A:A,0),2)</f>
        <v>NOT USED</v>
      </c>
    </row>
    <row r="2555" spans="1:13">
      <c r="A2555" s="36">
        <v>201806</v>
      </c>
      <c r="B2555" s="37" t="s">
        <v>68</v>
      </c>
      <c r="C2555" s="37" t="s">
        <v>195</v>
      </c>
      <c r="D2555" s="37" t="s">
        <v>48</v>
      </c>
      <c r="E2555" s="37">
        <v>31966.85</v>
      </c>
      <c r="F2555" s="37">
        <v>944</v>
      </c>
      <c r="G2555" s="37">
        <v>283275</v>
      </c>
      <c r="H2555" s="60">
        <f t="shared" si="197"/>
        <v>31966.85</v>
      </c>
      <c r="I2555" s="60">
        <f t="shared" si="198"/>
        <v>944</v>
      </c>
      <c r="J2555" s="60">
        <f t="shared" si="199"/>
        <v>283275</v>
      </c>
      <c r="K2555" s="1" t="str">
        <f t="shared" si="200"/>
        <v>RES</v>
      </c>
      <c r="L2555" s="2" t="str">
        <f t="shared" si="196"/>
        <v>02NETMT135</v>
      </c>
      <c r="M2555" s="40" t="str">
        <f>INDEX(CODE!A:B,MATCH(L2555,CODE!A:A,0),2)</f>
        <v>Separate - Res</v>
      </c>
    </row>
    <row r="2556" spans="1:13">
      <c r="A2556" s="36">
        <v>201806</v>
      </c>
      <c r="B2556" s="37" t="s">
        <v>68</v>
      </c>
      <c r="C2556" s="37" t="s">
        <v>195</v>
      </c>
      <c r="D2556" s="37" t="s">
        <v>49</v>
      </c>
      <c r="E2556" s="37">
        <v>12810.51</v>
      </c>
      <c r="F2556" s="37">
        <v>1051</v>
      </c>
      <c r="G2556" s="37">
        <v>80422</v>
      </c>
      <c r="H2556" s="60">
        <f t="shared" si="197"/>
        <v>12810.51</v>
      </c>
      <c r="I2556" s="60">
        <f t="shared" si="198"/>
        <v>1051</v>
      </c>
      <c r="J2556" s="60">
        <f t="shared" si="199"/>
        <v>80422</v>
      </c>
      <c r="K2556" s="1" t="str">
        <f t="shared" si="200"/>
        <v>RES</v>
      </c>
      <c r="L2556" s="2" t="str">
        <f t="shared" si="196"/>
        <v>02OALTB15R</v>
      </c>
      <c r="M2556" s="40" t="str">
        <f>INDEX(CODE!A:B,MATCH(L2556,CODE!A:A,0),2)</f>
        <v>NOT USED</v>
      </c>
    </row>
    <row r="2557" spans="1:13">
      <c r="A2557" s="36">
        <v>201806</v>
      </c>
      <c r="B2557" s="37" t="s">
        <v>68</v>
      </c>
      <c r="C2557" s="37" t="s">
        <v>195</v>
      </c>
      <c r="D2557" s="37" t="s">
        <v>69</v>
      </c>
      <c r="E2557" s="37">
        <v>8448787.0700000003</v>
      </c>
      <c r="F2557" s="37">
        <v>101945</v>
      </c>
      <c r="G2557" s="37">
        <v>90336177</v>
      </c>
      <c r="H2557" s="60">
        <f t="shared" si="197"/>
        <v>8448787.0700000003</v>
      </c>
      <c r="I2557" s="60">
        <f t="shared" si="198"/>
        <v>101945</v>
      </c>
      <c r="J2557" s="60">
        <f t="shared" si="199"/>
        <v>90336177</v>
      </c>
      <c r="K2557" s="1" t="str">
        <f t="shared" si="200"/>
        <v>RES</v>
      </c>
      <c r="L2557" s="2" t="str">
        <f t="shared" si="196"/>
        <v>02RESD0016</v>
      </c>
      <c r="M2557" s="40" t="str">
        <f>INDEX(CODE!A:B,MATCH(L2557,CODE!A:A,0),2)</f>
        <v>Separate - Res</v>
      </c>
    </row>
    <row r="2558" spans="1:13">
      <c r="A2558" s="36">
        <v>201806</v>
      </c>
      <c r="B2558" s="37" t="s">
        <v>68</v>
      </c>
      <c r="C2558" s="37" t="s">
        <v>195</v>
      </c>
      <c r="D2558" s="37" t="s">
        <v>70</v>
      </c>
      <c r="E2558" s="37">
        <v>339562.02</v>
      </c>
      <c r="F2558" s="37">
        <v>4599</v>
      </c>
      <c r="G2558" s="37">
        <v>3706676</v>
      </c>
      <c r="H2558" s="60">
        <f t="shared" si="197"/>
        <v>339562.02</v>
      </c>
      <c r="I2558" s="60">
        <f t="shared" si="198"/>
        <v>4599</v>
      </c>
      <c r="J2558" s="60">
        <f t="shared" si="199"/>
        <v>3706676</v>
      </c>
      <c r="K2558" s="1" t="str">
        <f t="shared" si="200"/>
        <v>RES</v>
      </c>
      <c r="L2558" s="2" t="str">
        <f t="shared" si="196"/>
        <v>02RESD0017</v>
      </c>
      <c r="M2558" s="40" t="str">
        <f>INDEX(CODE!A:B,MATCH(L2558,CODE!A:A,0),2)</f>
        <v>Separate - Res</v>
      </c>
    </row>
    <row r="2559" spans="1:13">
      <c r="A2559" s="36">
        <v>201806</v>
      </c>
      <c r="B2559" s="37" t="s">
        <v>68</v>
      </c>
      <c r="C2559" s="37" t="s">
        <v>195</v>
      </c>
      <c r="D2559" s="37" t="s">
        <v>71</v>
      </c>
      <c r="E2559" s="37">
        <v>15335.2</v>
      </c>
      <c r="F2559" s="37">
        <v>79</v>
      </c>
      <c r="G2559" s="37">
        <v>144481</v>
      </c>
      <c r="H2559" s="60">
        <f t="shared" si="197"/>
        <v>15335.2</v>
      </c>
      <c r="I2559" s="60">
        <f t="shared" si="198"/>
        <v>79</v>
      </c>
      <c r="J2559" s="60">
        <f t="shared" si="199"/>
        <v>144481</v>
      </c>
      <c r="K2559" s="1" t="str">
        <f t="shared" si="200"/>
        <v>RES</v>
      </c>
      <c r="L2559" s="2" t="str">
        <f t="shared" si="196"/>
        <v>02RESD0018</v>
      </c>
      <c r="M2559" s="40" t="str">
        <f>INDEX(CODE!A:B,MATCH(L2559,CODE!A:A,0),2)</f>
        <v>Separate - Res</v>
      </c>
    </row>
    <row r="2560" spans="1:13">
      <c r="A2560" s="36">
        <v>201806</v>
      </c>
      <c r="B2560" s="37" t="s">
        <v>68</v>
      </c>
      <c r="C2560" s="37" t="s">
        <v>195</v>
      </c>
      <c r="D2560" s="37" t="s">
        <v>72</v>
      </c>
      <c r="E2560" s="37">
        <v>2579.69</v>
      </c>
      <c r="F2560" s="37">
        <v>14</v>
      </c>
      <c r="G2560" s="37">
        <v>24995</v>
      </c>
      <c r="H2560" s="60">
        <f t="shared" si="197"/>
        <v>2579.69</v>
      </c>
      <c r="I2560" s="60">
        <f t="shared" si="198"/>
        <v>14</v>
      </c>
      <c r="J2560" s="60">
        <f t="shared" si="199"/>
        <v>24995</v>
      </c>
      <c r="K2560" s="1" t="str">
        <f t="shared" si="200"/>
        <v>RES</v>
      </c>
      <c r="L2560" s="2" t="str">
        <f t="shared" si="196"/>
        <v>02RESD018X</v>
      </c>
      <c r="M2560" s="40" t="str">
        <f>INDEX(CODE!A:B,MATCH(L2560,CODE!A:A,0),2)</f>
        <v>Separate - Res</v>
      </c>
    </row>
    <row r="2561" spans="1:13">
      <c r="A2561" s="36">
        <v>201806</v>
      </c>
      <c r="B2561" s="37" t="s">
        <v>68</v>
      </c>
      <c r="C2561" s="37" t="s">
        <v>195</v>
      </c>
      <c r="D2561" s="37" t="s">
        <v>50</v>
      </c>
      <c r="E2561" s="37">
        <v>201936.6</v>
      </c>
      <c r="F2561" s="37">
        <v>3425</v>
      </c>
      <c r="G2561" s="37">
        <v>1602479</v>
      </c>
      <c r="H2561" s="60">
        <f t="shared" si="197"/>
        <v>201936.6</v>
      </c>
      <c r="I2561" s="60">
        <f t="shared" si="198"/>
        <v>3425</v>
      </c>
      <c r="J2561" s="60">
        <f t="shared" si="199"/>
        <v>1602479</v>
      </c>
      <c r="K2561" s="1" t="str">
        <f t="shared" si="200"/>
        <v>RES</v>
      </c>
      <c r="L2561" s="2" t="str">
        <f t="shared" si="196"/>
        <v>02RGNSB024</v>
      </c>
      <c r="M2561" s="40" t="str">
        <f>INDEX(CODE!A:B,MATCH(L2561,CODE!A:A,0),2)</f>
        <v>Separate - Small GS</v>
      </c>
    </row>
    <row r="2562" spans="1:13">
      <c r="A2562" s="36">
        <v>201806</v>
      </c>
      <c r="B2562" s="37" t="s">
        <v>68</v>
      </c>
      <c r="C2562" s="37" t="s">
        <v>195</v>
      </c>
      <c r="D2562" s="37" t="s">
        <v>74</v>
      </c>
      <c r="E2562" s="37">
        <v>8056.74</v>
      </c>
      <c r="F2562" s="37">
        <v>2</v>
      </c>
      <c r="G2562" s="37">
        <v>95680</v>
      </c>
      <c r="H2562" s="60">
        <f t="shared" si="197"/>
        <v>8056.74</v>
      </c>
      <c r="I2562" s="60">
        <f t="shared" si="198"/>
        <v>2</v>
      </c>
      <c r="J2562" s="60">
        <f t="shared" si="199"/>
        <v>95680</v>
      </c>
      <c r="K2562" s="1" t="str">
        <f t="shared" si="200"/>
        <v>RES</v>
      </c>
      <c r="L2562" s="2" t="str">
        <f t="shared" ref="L2562:L2625" si="201">LEFT(D2562,10)</f>
        <v>02RGNSB036</v>
      </c>
      <c r="M2562" s="40" t="str">
        <f>INDEX(CODE!A:B,MATCH(L2562,CODE!A:A,0),2)</f>
        <v>Separate - Large GS</v>
      </c>
    </row>
    <row r="2563" spans="1:13">
      <c r="A2563" s="36">
        <v>201806</v>
      </c>
      <c r="B2563" s="37" t="s">
        <v>68</v>
      </c>
      <c r="C2563" s="37" t="s">
        <v>195</v>
      </c>
      <c r="D2563" s="37" t="s">
        <v>75</v>
      </c>
      <c r="E2563" s="37">
        <v>257.93</v>
      </c>
      <c r="F2563" s="37">
        <v>14</v>
      </c>
      <c r="G2563" s="37">
        <v>438</v>
      </c>
      <c r="H2563" s="60">
        <f t="shared" ref="H2563:H2626" si="202">IF($C2563="R",E2563,0)</f>
        <v>257.93</v>
      </c>
      <c r="I2563" s="60">
        <f t="shared" ref="I2563:I2626" si="203">IF($C2563="R",F2563,0)</f>
        <v>14</v>
      </c>
      <c r="J2563" s="60">
        <f t="shared" ref="J2563:J2626" si="204">IF($C2563="R",G2563,0)</f>
        <v>438</v>
      </c>
      <c r="K2563" s="1" t="str">
        <f t="shared" ref="K2563:K2626" si="205">IF(LEFT(B2563,3)="IRR","IRG",LEFT(B2563,3))</f>
        <v>RES</v>
      </c>
      <c r="L2563" s="2" t="str">
        <f t="shared" si="201"/>
        <v>02RNM24135</v>
      </c>
      <c r="M2563" s="40" t="str">
        <f>INDEX(CODE!A:B,MATCH(L2563,CODE!A:A,0),2)</f>
        <v>Separate - Small GS</v>
      </c>
    </row>
    <row r="2564" spans="1:13">
      <c r="A2564" s="36">
        <v>201806</v>
      </c>
      <c r="B2564" s="37" t="s">
        <v>68</v>
      </c>
      <c r="C2564" s="37" t="s">
        <v>195</v>
      </c>
      <c r="D2564" s="37" t="s">
        <v>101</v>
      </c>
      <c r="E2564" s="37">
        <v>309300.58</v>
      </c>
      <c r="F2564" s="37">
        <v>0</v>
      </c>
      <c r="G2564" s="37">
        <v>0</v>
      </c>
      <c r="H2564" s="60">
        <f t="shared" si="202"/>
        <v>309300.58</v>
      </c>
      <c r="I2564" s="60">
        <f t="shared" si="203"/>
        <v>0</v>
      </c>
      <c r="J2564" s="60">
        <f t="shared" si="204"/>
        <v>0</v>
      </c>
      <c r="K2564" s="1" t="str">
        <f t="shared" si="205"/>
        <v>RES</v>
      </c>
      <c r="L2564" s="2" t="str">
        <f t="shared" si="201"/>
        <v>301170-DSM</v>
      </c>
      <c r="M2564" s="40" t="str">
        <f>INDEX(CODE!A:B,MATCH(L2564,CODE!A:A,0),2)</f>
        <v>NOT USED</v>
      </c>
    </row>
    <row r="2565" spans="1:13">
      <c r="A2565" s="36">
        <v>201806</v>
      </c>
      <c r="B2565" s="37" t="s">
        <v>68</v>
      </c>
      <c r="C2565" s="37" t="s">
        <v>195</v>
      </c>
      <c r="D2565" s="37" t="s">
        <v>102</v>
      </c>
      <c r="E2565" s="37">
        <v>2673.21</v>
      </c>
      <c r="F2565" s="37">
        <v>0</v>
      </c>
      <c r="G2565" s="37">
        <v>0</v>
      </c>
      <c r="H2565" s="60">
        <f t="shared" si="202"/>
        <v>2673.21</v>
      </c>
      <c r="I2565" s="60">
        <f t="shared" si="203"/>
        <v>0</v>
      </c>
      <c r="J2565" s="60">
        <f t="shared" si="204"/>
        <v>0</v>
      </c>
      <c r="K2565" s="1" t="str">
        <f t="shared" si="205"/>
        <v>RES</v>
      </c>
      <c r="L2565" s="2" t="str">
        <f t="shared" si="201"/>
        <v>301180-BLU</v>
      </c>
      <c r="M2565" s="40" t="str">
        <f>INDEX(CODE!A:B,MATCH(L2565,CODE!A:A,0),2)</f>
        <v>NOT USED</v>
      </c>
    </row>
    <row r="2566" spans="1:13">
      <c r="A2566" s="36">
        <v>201806</v>
      </c>
      <c r="B2566" s="37" t="s">
        <v>68</v>
      </c>
      <c r="C2566" s="37" t="s">
        <v>195</v>
      </c>
      <c r="D2566" s="37" t="s">
        <v>103</v>
      </c>
      <c r="E2566" s="37">
        <v>192585</v>
      </c>
      <c r="F2566" s="37">
        <v>0</v>
      </c>
      <c r="G2566" s="37">
        <v>0</v>
      </c>
      <c r="H2566" s="60">
        <f t="shared" si="202"/>
        <v>192585</v>
      </c>
      <c r="I2566" s="60">
        <f t="shared" si="203"/>
        <v>0</v>
      </c>
      <c r="J2566" s="60">
        <f t="shared" si="204"/>
        <v>0</v>
      </c>
      <c r="K2566" s="1" t="str">
        <f t="shared" si="205"/>
        <v>RES</v>
      </c>
      <c r="L2566" s="2" t="str">
        <f t="shared" si="201"/>
        <v>ALT REVENU</v>
      </c>
      <c r="M2566" s="40" t="str">
        <f>INDEX(CODE!A:B,MATCH(L2566,CODE!A:A,0),2)</f>
        <v>NOT USED</v>
      </c>
    </row>
    <row r="2567" spans="1:13">
      <c r="A2567" s="36">
        <v>201806</v>
      </c>
      <c r="B2567" s="37" t="s">
        <v>68</v>
      </c>
      <c r="C2567" s="37" t="s">
        <v>195</v>
      </c>
      <c r="D2567" s="37" t="s">
        <v>90</v>
      </c>
      <c r="F2567" s="37">
        <v>0</v>
      </c>
      <c r="H2567" s="60">
        <f t="shared" si="202"/>
        <v>0</v>
      </c>
      <c r="I2567" s="60">
        <f t="shared" si="203"/>
        <v>0</v>
      </c>
      <c r="J2567" s="60">
        <f t="shared" si="204"/>
        <v>0</v>
      </c>
      <c r="K2567" s="1" t="str">
        <f t="shared" si="205"/>
        <v>RES</v>
      </c>
      <c r="L2567" s="2" t="str">
        <f t="shared" si="201"/>
        <v>CUSTOMER C</v>
      </c>
      <c r="M2567" s="40" t="str">
        <f>INDEX(CODE!A:B,MATCH(L2567,CODE!A:A,0),2)</f>
        <v>NOT USED</v>
      </c>
    </row>
    <row r="2568" spans="1:13">
      <c r="A2568" s="36">
        <v>201806</v>
      </c>
      <c r="B2568" s="37" t="s">
        <v>68</v>
      </c>
      <c r="C2568" s="37" t="s">
        <v>195</v>
      </c>
      <c r="D2568" s="37" t="s">
        <v>91</v>
      </c>
      <c r="E2568" s="37">
        <v>-574087.13</v>
      </c>
      <c r="F2568" s="37">
        <v>0</v>
      </c>
      <c r="G2568" s="37">
        <v>0</v>
      </c>
      <c r="H2568" s="60">
        <f t="shared" si="202"/>
        <v>-574087.13</v>
      </c>
      <c r="I2568" s="60">
        <f t="shared" si="203"/>
        <v>0</v>
      </c>
      <c r="J2568" s="60">
        <f t="shared" si="204"/>
        <v>0</v>
      </c>
      <c r="K2568" s="1" t="str">
        <f t="shared" si="205"/>
        <v>RES</v>
      </c>
      <c r="L2568" s="2" t="str">
        <f t="shared" si="201"/>
        <v>INCOME TAX</v>
      </c>
      <c r="M2568" s="40" t="str">
        <f>INDEX(CODE!A:B,MATCH(L2568,CODE!A:A,0),2)</f>
        <v>NOT USED</v>
      </c>
    </row>
    <row r="2569" spans="1:13">
      <c r="A2569" s="36">
        <v>201806</v>
      </c>
      <c r="B2569" s="37" t="s">
        <v>68</v>
      </c>
      <c r="C2569" s="37" t="s">
        <v>195</v>
      </c>
      <c r="D2569" s="37" t="s">
        <v>92</v>
      </c>
      <c r="E2569" s="37">
        <v>-804611.62</v>
      </c>
      <c r="F2569" s="37">
        <v>0</v>
      </c>
      <c r="G2569" s="37">
        <v>0</v>
      </c>
      <c r="H2569" s="60">
        <f t="shared" si="202"/>
        <v>-804611.62</v>
      </c>
      <c r="I2569" s="60">
        <f t="shared" si="203"/>
        <v>0</v>
      </c>
      <c r="J2569" s="60">
        <f t="shared" si="204"/>
        <v>0</v>
      </c>
      <c r="K2569" s="1" t="str">
        <f t="shared" si="205"/>
        <v>RES</v>
      </c>
      <c r="L2569" s="2" t="str">
        <f t="shared" si="201"/>
        <v>REVENUE_AC</v>
      </c>
      <c r="M2569" s="40" t="str">
        <f>INDEX(CODE!A:B,MATCH(L2569,CODE!A:A,0),2)</f>
        <v>NOT USED</v>
      </c>
    </row>
    <row r="2570" spans="1:13">
      <c r="A2570" s="36">
        <v>201806</v>
      </c>
      <c r="B2570" s="37" t="s">
        <v>68</v>
      </c>
      <c r="C2570" s="37" t="s">
        <v>195</v>
      </c>
      <c r="D2570" s="37" t="s">
        <v>104</v>
      </c>
      <c r="E2570" s="37">
        <v>4299.6099999999997</v>
      </c>
      <c r="F2570" s="37">
        <v>0</v>
      </c>
      <c r="G2570" s="37">
        <v>0</v>
      </c>
      <c r="H2570" s="60">
        <f t="shared" si="202"/>
        <v>4299.6099999999997</v>
      </c>
      <c r="I2570" s="60">
        <f t="shared" si="203"/>
        <v>0</v>
      </c>
      <c r="J2570" s="60">
        <f t="shared" si="204"/>
        <v>0</v>
      </c>
      <c r="K2570" s="1" t="str">
        <f t="shared" si="205"/>
        <v>RES</v>
      </c>
      <c r="L2570" s="2" t="str">
        <f t="shared" si="201"/>
        <v>REVENUE AD</v>
      </c>
      <c r="M2570" s="40" t="str">
        <f>INDEX(CODE!A:B,MATCH(L2570,CODE!A:A,0),2)</f>
        <v>NOT USED</v>
      </c>
    </row>
    <row r="2571" spans="1:13">
      <c r="A2571" s="36">
        <v>201806</v>
      </c>
      <c r="B2571" s="37" t="s">
        <v>68</v>
      </c>
      <c r="C2571" s="37" t="s">
        <v>196</v>
      </c>
      <c r="D2571" s="37" t="s">
        <v>197</v>
      </c>
      <c r="E2571" s="37">
        <v>388000</v>
      </c>
      <c r="F2571" s="37">
        <v>0</v>
      </c>
      <c r="G2571" s="37">
        <v>4871000</v>
      </c>
      <c r="H2571" s="60">
        <f t="shared" si="202"/>
        <v>0</v>
      </c>
      <c r="I2571" s="60">
        <f t="shared" si="203"/>
        <v>0</v>
      </c>
      <c r="J2571" s="60">
        <f t="shared" si="204"/>
        <v>0</v>
      </c>
      <c r="K2571" s="1" t="str">
        <f t="shared" si="205"/>
        <v>RES</v>
      </c>
      <c r="L2571" s="2" t="str">
        <f t="shared" si="201"/>
        <v>UNBILLED R</v>
      </c>
      <c r="M2571" s="40" t="str">
        <f>INDEX(CODE!A:B,MATCH(L2571,CODE!A:A,0),2)</f>
        <v>NOT USED</v>
      </c>
    </row>
    <row r="2572" spans="1:13">
      <c r="A2572" s="36">
        <v>201807</v>
      </c>
      <c r="B2572" s="37" t="s">
        <v>51</v>
      </c>
      <c r="C2572" s="37" t="s">
        <v>186</v>
      </c>
      <c r="D2572" s="37" t="s">
        <v>187</v>
      </c>
      <c r="E2572" s="37">
        <v>-20493.16</v>
      </c>
      <c r="F2572" s="37">
        <v>1516</v>
      </c>
      <c r="G2572" s="37">
        <v>2514493</v>
      </c>
      <c r="H2572" s="60">
        <f t="shared" si="202"/>
        <v>0</v>
      </c>
      <c r="I2572" s="60">
        <f t="shared" si="203"/>
        <v>0</v>
      </c>
      <c r="J2572" s="60">
        <f t="shared" si="204"/>
        <v>0</v>
      </c>
      <c r="K2572" s="1" t="str">
        <f t="shared" si="205"/>
        <v>COM</v>
      </c>
      <c r="L2572" s="2" t="str">
        <f t="shared" si="201"/>
        <v>02GNSB0024</v>
      </c>
      <c r="M2572" s="40" t="str">
        <f>INDEX(CODE!A:B,MATCH(L2572,CODE!A:A,0),2)</f>
        <v>Separate - Small GS</v>
      </c>
    </row>
    <row r="2573" spans="1:13">
      <c r="A2573" s="36">
        <v>201807</v>
      </c>
      <c r="B2573" s="37" t="s">
        <v>51</v>
      </c>
      <c r="C2573" s="37" t="s">
        <v>186</v>
      </c>
      <c r="D2573" s="37" t="s">
        <v>188</v>
      </c>
      <c r="E2573" s="37">
        <v>-0.59</v>
      </c>
      <c r="F2573" s="37">
        <v>1</v>
      </c>
      <c r="G2573" s="37">
        <v>72</v>
      </c>
      <c r="H2573" s="60">
        <f t="shared" si="202"/>
        <v>0</v>
      </c>
      <c r="I2573" s="60">
        <f t="shared" si="203"/>
        <v>0</v>
      </c>
      <c r="J2573" s="60">
        <f t="shared" si="204"/>
        <v>0</v>
      </c>
      <c r="K2573" s="1" t="str">
        <f t="shared" si="205"/>
        <v>COM</v>
      </c>
      <c r="L2573" s="2" t="str">
        <f t="shared" si="201"/>
        <v>02GNSB024F</v>
      </c>
      <c r="M2573" s="40" t="str">
        <f>INDEX(CODE!A:B,MATCH(L2573,CODE!A:A,0),2)</f>
        <v>Separate - Small GS</v>
      </c>
    </row>
    <row r="2574" spans="1:13">
      <c r="A2574" s="36">
        <v>201807</v>
      </c>
      <c r="B2574" s="37" t="s">
        <v>51</v>
      </c>
      <c r="C2574" s="37" t="s">
        <v>186</v>
      </c>
      <c r="D2574" s="37" t="s">
        <v>189</v>
      </c>
      <c r="E2574" s="37">
        <v>-69.55</v>
      </c>
      <c r="F2574" s="37">
        <v>77</v>
      </c>
      <c r="G2574" s="37">
        <v>8535</v>
      </c>
      <c r="H2574" s="60">
        <f t="shared" si="202"/>
        <v>0</v>
      </c>
      <c r="I2574" s="60">
        <f t="shared" si="203"/>
        <v>0</v>
      </c>
      <c r="J2574" s="60">
        <f t="shared" si="204"/>
        <v>0</v>
      </c>
      <c r="K2574" s="1" t="str">
        <f t="shared" si="205"/>
        <v>COM</v>
      </c>
      <c r="L2574" s="2" t="str">
        <f t="shared" si="201"/>
        <v>02GNSB24FP</v>
      </c>
      <c r="M2574" s="40" t="str">
        <f>INDEX(CODE!A:B,MATCH(L2574,CODE!A:A,0),2)</f>
        <v>Separate - Small GS</v>
      </c>
    </row>
    <row r="2575" spans="1:13">
      <c r="A2575" s="36">
        <v>201807</v>
      </c>
      <c r="B2575" s="37" t="s">
        <v>51</v>
      </c>
      <c r="C2575" s="37" t="s">
        <v>186</v>
      </c>
      <c r="D2575" s="37" t="s">
        <v>190</v>
      </c>
      <c r="E2575" s="37">
        <v>-38581.94</v>
      </c>
      <c r="F2575" s="37">
        <v>95</v>
      </c>
      <c r="G2575" s="37">
        <v>4733979</v>
      </c>
      <c r="H2575" s="60">
        <f t="shared" si="202"/>
        <v>0</v>
      </c>
      <c r="I2575" s="60">
        <f t="shared" si="203"/>
        <v>0</v>
      </c>
      <c r="J2575" s="60">
        <f t="shared" si="204"/>
        <v>0</v>
      </c>
      <c r="K2575" s="1" t="str">
        <f t="shared" si="205"/>
        <v>COM</v>
      </c>
      <c r="L2575" s="2" t="str">
        <f t="shared" si="201"/>
        <v>02LGSB0036</v>
      </c>
      <c r="M2575" s="40" t="str">
        <f>INDEX(CODE!A:B,MATCH(L2575,CODE!A:A,0),2)</f>
        <v>Separate - Large GS</v>
      </c>
    </row>
    <row r="2576" spans="1:13">
      <c r="A2576" s="36">
        <v>201807</v>
      </c>
      <c r="B2576" s="37" t="s">
        <v>51</v>
      </c>
      <c r="C2576" s="37" t="s">
        <v>186</v>
      </c>
      <c r="D2576" s="37" t="s">
        <v>191</v>
      </c>
      <c r="E2576" s="37">
        <v>-94.09</v>
      </c>
      <c r="F2576" s="37">
        <v>25</v>
      </c>
      <c r="G2576" s="37">
        <v>11544</v>
      </c>
      <c r="H2576" s="60">
        <f t="shared" si="202"/>
        <v>0</v>
      </c>
      <c r="I2576" s="60">
        <f t="shared" si="203"/>
        <v>0</v>
      </c>
      <c r="J2576" s="60">
        <f t="shared" si="204"/>
        <v>0</v>
      </c>
      <c r="K2576" s="1" t="str">
        <f t="shared" si="205"/>
        <v>COM</v>
      </c>
      <c r="L2576" s="2" t="str">
        <f t="shared" si="201"/>
        <v>02NMB24135</v>
      </c>
      <c r="M2576" s="40" t="str">
        <f>INDEX(CODE!A:B,MATCH(L2576,CODE!A:A,0),2)</f>
        <v>Separate - Small GS</v>
      </c>
    </row>
    <row r="2577" spans="1:13">
      <c r="A2577" s="36">
        <v>201807</v>
      </c>
      <c r="B2577" s="37" t="s">
        <v>51</v>
      </c>
      <c r="C2577" s="37" t="s">
        <v>186</v>
      </c>
      <c r="D2577" s="37" t="s">
        <v>192</v>
      </c>
      <c r="E2577" s="37">
        <v>-350.92</v>
      </c>
      <c r="G2577" s="37">
        <v>43041</v>
      </c>
      <c r="H2577" s="60">
        <f t="shared" si="202"/>
        <v>0</v>
      </c>
      <c r="I2577" s="60">
        <f t="shared" si="203"/>
        <v>0</v>
      </c>
      <c r="J2577" s="60">
        <f t="shared" si="204"/>
        <v>0</v>
      </c>
      <c r="K2577" s="1" t="str">
        <f t="shared" si="205"/>
        <v>COM</v>
      </c>
      <c r="L2577" s="2" t="str">
        <f t="shared" si="201"/>
        <v>02OALTB15N</v>
      </c>
      <c r="M2577" s="40" t="str">
        <f>INDEX(CODE!A:B,MATCH(L2577,CODE!A:A,0),2)</f>
        <v>NOT USED</v>
      </c>
    </row>
    <row r="2578" spans="1:13">
      <c r="A2578" s="36">
        <v>201807</v>
      </c>
      <c r="B2578" s="37" t="s">
        <v>51</v>
      </c>
      <c r="C2578" s="37" t="s">
        <v>186</v>
      </c>
      <c r="D2578" s="37" t="s">
        <v>193</v>
      </c>
      <c r="E2578" s="37">
        <v>-6369.18</v>
      </c>
      <c r="F2578" s="37">
        <v>0</v>
      </c>
      <c r="G2578" s="37">
        <v>0</v>
      </c>
      <c r="H2578" s="60">
        <f t="shared" si="202"/>
        <v>0</v>
      </c>
      <c r="I2578" s="60">
        <f t="shared" si="203"/>
        <v>0</v>
      </c>
      <c r="J2578" s="60">
        <f t="shared" si="204"/>
        <v>0</v>
      </c>
      <c r="K2578" s="1" t="str">
        <f t="shared" si="205"/>
        <v>COM</v>
      </c>
      <c r="L2578" s="2" t="str">
        <f t="shared" si="201"/>
        <v>BPA BALANC</v>
      </c>
      <c r="M2578" s="40" t="str">
        <f>INDEX(CODE!A:B,MATCH(L2578,CODE!A:A,0),2)</f>
        <v>NOT USED</v>
      </c>
    </row>
    <row r="2579" spans="1:13">
      <c r="A2579" s="36">
        <v>201807</v>
      </c>
      <c r="B2579" s="37" t="s">
        <v>51</v>
      </c>
      <c r="C2579" s="37" t="s">
        <v>186</v>
      </c>
      <c r="D2579" s="37" t="s">
        <v>194</v>
      </c>
      <c r="F2579" s="37">
        <v>0</v>
      </c>
      <c r="H2579" s="60">
        <f t="shared" si="202"/>
        <v>0</v>
      </c>
      <c r="I2579" s="60">
        <f t="shared" si="203"/>
        <v>0</v>
      </c>
      <c r="J2579" s="60">
        <f t="shared" si="204"/>
        <v>0</v>
      </c>
      <c r="K2579" s="1" t="str">
        <f t="shared" si="205"/>
        <v>COM</v>
      </c>
      <c r="L2579" s="2" t="str">
        <f t="shared" si="201"/>
        <v>CUSTOMER C</v>
      </c>
      <c r="M2579" s="40" t="str">
        <f>INDEX(CODE!A:B,MATCH(L2579,CODE!A:A,0),2)</f>
        <v>NOT USED</v>
      </c>
    </row>
    <row r="2580" spans="1:13">
      <c r="A2580" s="36">
        <v>201807</v>
      </c>
      <c r="B2580" s="37" t="s">
        <v>51</v>
      </c>
      <c r="C2580" s="37" t="s">
        <v>195</v>
      </c>
      <c r="D2580" s="37" t="s">
        <v>36</v>
      </c>
      <c r="E2580" s="37">
        <v>251543.58</v>
      </c>
      <c r="F2580" s="37">
        <v>1516</v>
      </c>
      <c r="G2580" s="37">
        <v>2514493</v>
      </c>
      <c r="H2580" s="60">
        <f t="shared" si="202"/>
        <v>251543.58</v>
      </c>
      <c r="I2580" s="60">
        <f t="shared" si="203"/>
        <v>1516</v>
      </c>
      <c r="J2580" s="60">
        <f t="shared" si="204"/>
        <v>2514493</v>
      </c>
      <c r="K2580" s="1" t="str">
        <f t="shared" si="205"/>
        <v>COM</v>
      </c>
      <c r="L2580" s="2" t="str">
        <f t="shared" si="201"/>
        <v>02GNSB0024</v>
      </c>
      <c r="M2580" s="40" t="str">
        <f>INDEX(CODE!A:B,MATCH(L2580,CODE!A:A,0),2)</f>
        <v>Separate - Small GS</v>
      </c>
    </row>
    <row r="2581" spans="1:13">
      <c r="A2581" s="36">
        <v>201807</v>
      </c>
      <c r="B2581" s="37" t="s">
        <v>51</v>
      </c>
      <c r="C2581" s="37" t="s">
        <v>195</v>
      </c>
      <c r="D2581" s="37" t="s">
        <v>37</v>
      </c>
      <c r="E2581" s="37">
        <v>1716.48</v>
      </c>
      <c r="F2581" s="37">
        <v>6</v>
      </c>
      <c r="G2581" s="37">
        <v>12857</v>
      </c>
      <c r="H2581" s="60">
        <f t="shared" si="202"/>
        <v>1716.48</v>
      </c>
      <c r="I2581" s="60">
        <f t="shared" si="203"/>
        <v>6</v>
      </c>
      <c r="J2581" s="60">
        <f t="shared" si="204"/>
        <v>12857</v>
      </c>
      <c r="K2581" s="1" t="str">
        <f t="shared" si="205"/>
        <v>COM</v>
      </c>
      <c r="L2581" s="2" t="str">
        <f t="shared" si="201"/>
        <v>02GNSB024F</v>
      </c>
      <c r="M2581" s="40" t="str">
        <f>INDEX(CODE!A:B,MATCH(L2581,CODE!A:A,0),2)</f>
        <v>Separate - Small GS</v>
      </c>
    </row>
    <row r="2582" spans="1:13">
      <c r="A2582" s="36">
        <v>201807</v>
      </c>
      <c r="B2582" s="37" t="s">
        <v>51</v>
      </c>
      <c r="C2582" s="37" t="s">
        <v>195</v>
      </c>
      <c r="D2582" s="37" t="s">
        <v>38</v>
      </c>
      <c r="E2582" s="37">
        <v>1766.7</v>
      </c>
      <c r="F2582" s="37">
        <v>77</v>
      </c>
      <c r="G2582" s="37">
        <v>8535</v>
      </c>
      <c r="H2582" s="60">
        <f t="shared" si="202"/>
        <v>1766.7</v>
      </c>
      <c r="I2582" s="60">
        <f t="shared" si="203"/>
        <v>77</v>
      </c>
      <c r="J2582" s="60">
        <f t="shared" si="204"/>
        <v>8535</v>
      </c>
      <c r="K2582" s="1" t="str">
        <f t="shared" si="205"/>
        <v>COM</v>
      </c>
      <c r="L2582" s="2" t="str">
        <f t="shared" si="201"/>
        <v>02GNSB24FP</v>
      </c>
      <c r="M2582" s="40" t="str">
        <f>INDEX(CODE!A:B,MATCH(L2582,CODE!A:A,0),2)</f>
        <v>Separate - Small GS</v>
      </c>
    </row>
    <row r="2583" spans="1:13">
      <c r="A2583" s="36">
        <v>201807</v>
      </c>
      <c r="B2583" s="37" t="s">
        <v>51</v>
      </c>
      <c r="C2583" s="37" t="s">
        <v>195</v>
      </c>
      <c r="D2583" s="37" t="s">
        <v>52</v>
      </c>
      <c r="E2583" s="37">
        <v>3964435.11</v>
      </c>
      <c r="F2583" s="37">
        <v>14265</v>
      </c>
      <c r="G2583" s="37">
        <v>41597324</v>
      </c>
      <c r="H2583" s="60">
        <f t="shared" si="202"/>
        <v>3964435.11</v>
      </c>
      <c r="I2583" s="60">
        <f t="shared" si="203"/>
        <v>14265</v>
      </c>
      <c r="J2583" s="60">
        <f t="shared" si="204"/>
        <v>41597324</v>
      </c>
      <c r="K2583" s="1" t="str">
        <f t="shared" si="205"/>
        <v>COM</v>
      </c>
      <c r="L2583" s="2" t="str">
        <f t="shared" si="201"/>
        <v>02GNSV0024</v>
      </c>
      <c r="M2583" s="40" t="str">
        <f>INDEX(CODE!A:B,MATCH(L2583,CODE!A:A,0),2)</f>
        <v>Separate - Small GS</v>
      </c>
    </row>
    <row r="2584" spans="1:13">
      <c r="A2584" s="36">
        <v>201807</v>
      </c>
      <c r="B2584" s="37" t="s">
        <v>51</v>
      </c>
      <c r="C2584" s="37" t="s">
        <v>195</v>
      </c>
      <c r="D2584" s="37" t="s">
        <v>53</v>
      </c>
      <c r="E2584" s="37">
        <v>12905.03</v>
      </c>
      <c r="F2584" s="37">
        <v>104</v>
      </c>
      <c r="G2584" s="37">
        <v>89323</v>
      </c>
      <c r="H2584" s="60">
        <f t="shared" si="202"/>
        <v>12905.03</v>
      </c>
      <c r="I2584" s="60">
        <f t="shared" si="203"/>
        <v>104</v>
      </c>
      <c r="J2584" s="60">
        <f t="shared" si="204"/>
        <v>89323</v>
      </c>
      <c r="K2584" s="1" t="str">
        <f t="shared" si="205"/>
        <v>COM</v>
      </c>
      <c r="L2584" s="2" t="str">
        <f t="shared" si="201"/>
        <v>02GNSV024F</v>
      </c>
      <c r="M2584" s="40" t="str">
        <f>INDEX(CODE!A:B,MATCH(L2584,CODE!A:A,0),2)</f>
        <v>Separate - Small GS</v>
      </c>
    </row>
    <row r="2585" spans="1:13">
      <c r="A2585" s="36">
        <v>201807</v>
      </c>
      <c r="B2585" s="37" t="s">
        <v>51</v>
      </c>
      <c r="C2585" s="37" t="s">
        <v>195</v>
      </c>
      <c r="D2585" s="37" t="s">
        <v>39</v>
      </c>
      <c r="E2585" s="37">
        <v>403441.7</v>
      </c>
      <c r="F2585" s="37">
        <v>95</v>
      </c>
      <c r="G2585" s="37">
        <v>4733979</v>
      </c>
      <c r="H2585" s="60">
        <f t="shared" si="202"/>
        <v>403441.7</v>
      </c>
      <c r="I2585" s="60">
        <f t="shared" si="203"/>
        <v>95</v>
      </c>
      <c r="J2585" s="60">
        <f t="shared" si="204"/>
        <v>4733979</v>
      </c>
      <c r="K2585" s="1" t="str">
        <f t="shared" si="205"/>
        <v>COM</v>
      </c>
      <c r="L2585" s="2" t="str">
        <f t="shared" si="201"/>
        <v>02LGSB0036</v>
      </c>
      <c r="M2585" s="40" t="str">
        <f>INDEX(CODE!A:B,MATCH(L2585,CODE!A:A,0),2)</f>
        <v>Separate - Large GS</v>
      </c>
    </row>
    <row r="2586" spans="1:13">
      <c r="A2586" s="36">
        <v>201807</v>
      </c>
      <c r="B2586" s="37" t="s">
        <v>51</v>
      </c>
      <c r="C2586" s="37" t="s">
        <v>195</v>
      </c>
      <c r="D2586" s="37" t="s">
        <v>54</v>
      </c>
      <c r="E2586" s="37">
        <v>5282979</v>
      </c>
      <c r="F2586" s="37">
        <v>857</v>
      </c>
      <c r="G2586" s="37">
        <v>63851120</v>
      </c>
      <c r="H2586" s="60">
        <f t="shared" si="202"/>
        <v>5282979</v>
      </c>
      <c r="I2586" s="60">
        <f t="shared" si="203"/>
        <v>857</v>
      </c>
      <c r="J2586" s="60">
        <f t="shared" si="204"/>
        <v>63851120</v>
      </c>
      <c r="K2586" s="1" t="str">
        <f t="shared" si="205"/>
        <v>COM</v>
      </c>
      <c r="L2586" s="2" t="str">
        <f t="shared" si="201"/>
        <v>02LGSV0036</v>
      </c>
      <c r="M2586" s="40" t="str">
        <f>INDEX(CODE!A:B,MATCH(L2586,CODE!A:A,0),2)</f>
        <v>Separate - Large GS</v>
      </c>
    </row>
    <row r="2587" spans="1:13">
      <c r="A2587" s="36">
        <v>201807</v>
      </c>
      <c r="B2587" s="37" t="s">
        <v>51</v>
      </c>
      <c r="C2587" s="37" t="s">
        <v>195</v>
      </c>
      <c r="D2587" s="37" t="s">
        <v>55</v>
      </c>
      <c r="E2587" s="37">
        <v>1296022.1399999999</v>
      </c>
      <c r="F2587" s="37">
        <v>35</v>
      </c>
      <c r="G2587" s="37">
        <v>16997540</v>
      </c>
      <c r="H2587" s="60">
        <f t="shared" si="202"/>
        <v>1296022.1399999999</v>
      </c>
      <c r="I2587" s="60">
        <f t="shared" si="203"/>
        <v>35</v>
      </c>
      <c r="J2587" s="60">
        <f t="shared" si="204"/>
        <v>16997540</v>
      </c>
      <c r="K2587" s="1" t="str">
        <f t="shared" si="205"/>
        <v>COM</v>
      </c>
      <c r="L2587" s="2" t="str">
        <f t="shared" si="201"/>
        <v>02LGSV048T</v>
      </c>
      <c r="M2587" s="40" t="str">
        <f>INDEX(CODE!A:B,MATCH(L2587,CODE!A:A,0),2)</f>
        <v>NOT USED</v>
      </c>
    </row>
    <row r="2588" spans="1:13">
      <c r="A2588" s="36">
        <v>201807</v>
      </c>
      <c r="B2588" s="37" t="s">
        <v>51</v>
      </c>
      <c r="C2588" s="37" t="s">
        <v>195</v>
      </c>
      <c r="D2588" s="37" t="s">
        <v>79</v>
      </c>
      <c r="E2588" s="37">
        <v>5392.16</v>
      </c>
      <c r="G2588" s="37">
        <v>0</v>
      </c>
      <c r="H2588" s="60">
        <f t="shared" si="202"/>
        <v>5392.16</v>
      </c>
      <c r="I2588" s="60">
        <f t="shared" si="203"/>
        <v>0</v>
      </c>
      <c r="J2588" s="60">
        <f t="shared" si="204"/>
        <v>0</v>
      </c>
      <c r="K2588" s="1" t="str">
        <f t="shared" si="205"/>
        <v>COM</v>
      </c>
      <c r="L2588" s="2" t="str">
        <f t="shared" si="201"/>
        <v>02LNX00102</v>
      </c>
      <c r="M2588" s="40" t="str">
        <f>INDEX(CODE!A:B,MATCH(L2588,CODE!A:A,0),2)</f>
        <v>NOT USED</v>
      </c>
    </row>
    <row r="2589" spans="1:13">
      <c r="A2589" s="36">
        <v>201807</v>
      </c>
      <c r="B2589" s="37" t="s">
        <v>51</v>
      </c>
      <c r="C2589" s="37" t="s">
        <v>195</v>
      </c>
      <c r="D2589" s="37" t="s">
        <v>81</v>
      </c>
      <c r="E2589" s="37">
        <v>143.63999999999999</v>
      </c>
      <c r="G2589" s="37">
        <v>0</v>
      </c>
      <c r="H2589" s="60">
        <f t="shared" si="202"/>
        <v>143.63999999999999</v>
      </c>
      <c r="I2589" s="60">
        <f t="shared" si="203"/>
        <v>0</v>
      </c>
      <c r="J2589" s="60">
        <f t="shared" si="204"/>
        <v>0</v>
      </c>
      <c r="K2589" s="1" t="str">
        <f t="shared" si="205"/>
        <v>COM</v>
      </c>
      <c r="L2589" s="2" t="str">
        <f t="shared" si="201"/>
        <v>02LNX00105</v>
      </c>
      <c r="M2589" s="40" t="str">
        <f>INDEX(CODE!A:B,MATCH(L2589,CODE!A:A,0),2)</f>
        <v>NOT USED</v>
      </c>
    </row>
    <row r="2590" spans="1:13">
      <c r="A2590" s="36">
        <v>201807</v>
      </c>
      <c r="B2590" s="37" t="s">
        <v>51</v>
      </c>
      <c r="C2590" s="37" t="s">
        <v>195</v>
      </c>
      <c r="D2590" s="37" t="s">
        <v>82</v>
      </c>
      <c r="E2590" s="37">
        <v>24725.32</v>
      </c>
      <c r="G2590" s="37">
        <v>0</v>
      </c>
      <c r="H2590" s="60">
        <f t="shared" si="202"/>
        <v>24725.32</v>
      </c>
      <c r="I2590" s="60">
        <f t="shared" si="203"/>
        <v>0</v>
      </c>
      <c r="J2590" s="60">
        <f t="shared" si="204"/>
        <v>0</v>
      </c>
      <c r="K2590" s="1" t="str">
        <f t="shared" si="205"/>
        <v>COM</v>
      </c>
      <c r="L2590" s="2" t="str">
        <f t="shared" si="201"/>
        <v>02LNX00109</v>
      </c>
      <c r="M2590" s="40" t="str">
        <f>INDEX(CODE!A:B,MATCH(L2590,CODE!A:A,0),2)</f>
        <v>NOT USED</v>
      </c>
    </row>
    <row r="2591" spans="1:13">
      <c r="A2591" s="36">
        <v>201807</v>
      </c>
      <c r="B2591" s="37" t="s">
        <v>51</v>
      </c>
      <c r="C2591" s="37" t="s">
        <v>195</v>
      </c>
      <c r="D2591" s="37" t="s">
        <v>83</v>
      </c>
      <c r="E2591" s="37">
        <v>5625.47</v>
      </c>
      <c r="G2591" s="37">
        <v>0</v>
      </c>
      <c r="H2591" s="60">
        <f t="shared" si="202"/>
        <v>5625.47</v>
      </c>
      <c r="I2591" s="60">
        <f t="shared" si="203"/>
        <v>0</v>
      </c>
      <c r="J2591" s="60">
        <f t="shared" si="204"/>
        <v>0</v>
      </c>
      <c r="K2591" s="1" t="str">
        <f t="shared" si="205"/>
        <v>COM</v>
      </c>
      <c r="L2591" s="2" t="str">
        <f t="shared" si="201"/>
        <v>02LNX00110</v>
      </c>
      <c r="M2591" s="40" t="str">
        <f>INDEX(CODE!A:B,MATCH(L2591,CODE!A:A,0),2)</f>
        <v>NOT USED</v>
      </c>
    </row>
    <row r="2592" spans="1:13">
      <c r="A2592" s="36">
        <v>201807</v>
      </c>
      <c r="B2592" s="37" t="s">
        <v>51</v>
      </c>
      <c r="C2592" s="37" t="s">
        <v>195</v>
      </c>
      <c r="D2592" s="37" t="s">
        <v>84</v>
      </c>
      <c r="E2592" s="37">
        <v>55.73</v>
      </c>
      <c r="G2592" s="37">
        <v>0</v>
      </c>
      <c r="H2592" s="60">
        <f t="shared" si="202"/>
        <v>55.73</v>
      </c>
      <c r="I2592" s="60">
        <f t="shared" si="203"/>
        <v>0</v>
      </c>
      <c r="J2592" s="60">
        <f t="shared" si="204"/>
        <v>0</v>
      </c>
      <c r="K2592" s="1" t="str">
        <f t="shared" si="205"/>
        <v>COM</v>
      </c>
      <c r="L2592" s="2" t="str">
        <f t="shared" si="201"/>
        <v>02LNX00112</v>
      </c>
      <c r="M2592" s="40" t="str">
        <f>INDEX(CODE!A:B,MATCH(L2592,CODE!A:A,0),2)</f>
        <v>NOT USED</v>
      </c>
    </row>
    <row r="2593" spans="1:13">
      <c r="A2593" s="36">
        <v>201807</v>
      </c>
      <c r="B2593" s="37" t="s">
        <v>51</v>
      </c>
      <c r="C2593" s="37" t="s">
        <v>195</v>
      </c>
      <c r="D2593" s="37" t="s">
        <v>87</v>
      </c>
      <c r="E2593" s="37">
        <v>3855.41</v>
      </c>
      <c r="G2593" s="37">
        <v>0</v>
      </c>
      <c r="H2593" s="60">
        <f t="shared" si="202"/>
        <v>3855.41</v>
      </c>
      <c r="I2593" s="60">
        <f t="shared" si="203"/>
        <v>0</v>
      </c>
      <c r="J2593" s="60">
        <f t="shared" si="204"/>
        <v>0</v>
      </c>
      <c r="K2593" s="1" t="str">
        <f t="shared" si="205"/>
        <v>COM</v>
      </c>
      <c r="L2593" s="2" t="str">
        <f t="shared" si="201"/>
        <v>02LNX00311</v>
      </c>
      <c r="M2593" s="40" t="str">
        <f>INDEX(CODE!A:B,MATCH(L2593,CODE!A:A,0),2)</f>
        <v>NOT USED</v>
      </c>
    </row>
    <row r="2594" spans="1:13">
      <c r="A2594" s="36">
        <v>201807</v>
      </c>
      <c r="B2594" s="37" t="s">
        <v>51</v>
      </c>
      <c r="C2594" s="37" t="s">
        <v>195</v>
      </c>
      <c r="D2594" s="37" t="s">
        <v>88</v>
      </c>
      <c r="E2594" s="37">
        <v>1712.4</v>
      </c>
      <c r="G2594" s="37">
        <v>0</v>
      </c>
      <c r="H2594" s="60">
        <f t="shared" si="202"/>
        <v>1712.4</v>
      </c>
      <c r="I2594" s="60">
        <f t="shared" si="203"/>
        <v>0</v>
      </c>
      <c r="J2594" s="60">
        <f t="shared" si="204"/>
        <v>0</v>
      </c>
      <c r="K2594" s="1" t="str">
        <f t="shared" si="205"/>
        <v>COM</v>
      </c>
      <c r="L2594" s="2" t="str">
        <f t="shared" si="201"/>
        <v>02LNX00312</v>
      </c>
      <c r="M2594" s="40" t="str">
        <f>INDEX(CODE!A:B,MATCH(L2594,CODE!A:A,0),2)</f>
        <v>NOT USED</v>
      </c>
    </row>
    <row r="2595" spans="1:13">
      <c r="A2595" s="36">
        <v>201807</v>
      </c>
      <c r="B2595" s="37" t="s">
        <v>51</v>
      </c>
      <c r="C2595" s="37" t="s">
        <v>195</v>
      </c>
      <c r="D2595" s="37" t="s">
        <v>40</v>
      </c>
      <c r="E2595" s="37">
        <v>19353.18</v>
      </c>
      <c r="F2595" s="37">
        <v>99</v>
      </c>
      <c r="G2595" s="37">
        <v>182233</v>
      </c>
      <c r="H2595" s="60">
        <f t="shared" si="202"/>
        <v>19353.18</v>
      </c>
      <c r="I2595" s="60">
        <f t="shared" si="203"/>
        <v>99</v>
      </c>
      <c r="J2595" s="60">
        <f t="shared" si="204"/>
        <v>182233</v>
      </c>
      <c r="K2595" s="1" t="str">
        <f t="shared" si="205"/>
        <v>COM</v>
      </c>
      <c r="L2595" s="2" t="str">
        <f t="shared" si="201"/>
        <v>02NMT24135</v>
      </c>
      <c r="M2595" s="40" t="str">
        <f>INDEX(CODE!A:B,MATCH(L2595,CODE!A:A,0),2)</f>
        <v>Separate - Small GS</v>
      </c>
    </row>
    <row r="2596" spans="1:13">
      <c r="A2596" s="36">
        <v>201807</v>
      </c>
      <c r="B2596" s="37" t="s">
        <v>51</v>
      </c>
      <c r="C2596" s="37" t="s">
        <v>195</v>
      </c>
      <c r="D2596" s="37" t="s">
        <v>41</v>
      </c>
      <c r="E2596" s="37">
        <v>72200.25</v>
      </c>
      <c r="F2596" s="37">
        <v>13</v>
      </c>
      <c r="G2596" s="37">
        <v>827940</v>
      </c>
      <c r="H2596" s="60">
        <f t="shared" si="202"/>
        <v>72200.25</v>
      </c>
      <c r="I2596" s="60">
        <f t="shared" si="203"/>
        <v>13</v>
      </c>
      <c r="J2596" s="60">
        <f t="shared" si="204"/>
        <v>827940</v>
      </c>
      <c r="K2596" s="1" t="str">
        <f t="shared" si="205"/>
        <v>COM</v>
      </c>
      <c r="L2596" s="2" t="str">
        <f t="shared" si="201"/>
        <v>02NMT36135</v>
      </c>
      <c r="M2596" s="40" t="str">
        <f>INDEX(CODE!A:B,MATCH(L2596,CODE!A:A,0),2)</f>
        <v>Separate - Large GS</v>
      </c>
    </row>
    <row r="2597" spans="1:13">
      <c r="A2597" s="36">
        <v>201807</v>
      </c>
      <c r="B2597" s="37" t="s">
        <v>51</v>
      </c>
      <c r="C2597" s="37" t="s">
        <v>195</v>
      </c>
      <c r="D2597" s="37" t="s">
        <v>42</v>
      </c>
      <c r="E2597" s="37">
        <v>68453.83</v>
      </c>
      <c r="F2597" s="37">
        <v>2</v>
      </c>
      <c r="G2597" s="37">
        <v>897600</v>
      </c>
      <c r="H2597" s="60">
        <f t="shared" si="202"/>
        <v>68453.83</v>
      </c>
      <c r="I2597" s="60">
        <f t="shared" si="203"/>
        <v>2</v>
      </c>
      <c r="J2597" s="60">
        <f t="shared" si="204"/>
        <v>897600</v>
      </c>
      <c r="K2597" s="1" t="str">
        <f t="shared" si="205"/>
        <v>COM</v>
      </c>
      <c r="L2597" s="2" t="str">
        <f t="shared" si="201"/>
        <v>02NMT48135</v>
      </c>
      <c r="M2597" s="40" t="str">
        <f>INDEX(CODE!A:B,MATCH(L2597,CODE!A:A,0),2)</f>
        <v>NOT USED</v>
      </c>
    </row>
    <row r="2598" spans="1:13">
      <c r="A2598" s="36">
        <v>201807</v>
      </c>
      <c r="B2598" s="37" t="s">
        <v>51</v>
      </c>
      <c r="C2598" s="37" t="s">
        <v>195</v>
      </c>
      <c r="D2598" s="37" t="s">
        <v>56</v>
      </c>
      <c r="E2598" s="37">
        <v>18116.599999999999</v>
      </c>
      <c r="F2598" s="37">
        <v>773</v>
      </c>
      <c r="G2598" s="37">
        <v>121855</v>
      </c>
      <c r="H2598" s="60">
        <f t="shared" si="202"/>
        <v>18116.599999999999</v>
      </c>
      <c r="I2598" s="60">
        <f t="shared" si="203"/>
        <v>773</v>
      </c>
      <c r="J2598" s="60">
        <f t="shared" si="204"/>
        <v>121855</v>
      </c>
      <c r="K2598" s="1" t="str">
        <f t="shared" si="205"/>
        <v>COM</v>
      </c>
      <c r="L2598" s="2" t="str">
        <f t="shared" si="201"/>
        <v>02OALT015N</v>
      </c>
      <c r="M2598" s="40" t="str">
        <f>INDEX(CODE!A:B,MATCH(L2598,CODE!A:A,0),2)</f>
        <v>NOT USED</v>
      </c>
    </row>
    <row r="2599" spans="1:13">
      <c r="A2599" s="36">
        <v>201807</v>
      </c>
      <c r="B2599" s="37" t="s">
        <v>51</v>
      </c>
      <c r="C2599" s="37" t="s">
        <v>195</v>
      </c>
      <c r="D2599" s="37" t="s">
        <v>43</v>
      </c>
      <c r="E2599" s="37">
        <v>6999.47</v>
      </c>
      <c r="F2599" s="37">
        <v>466</v>
      </c>
      <c r="G2599" s="37">
        <v>43041</v>
      </c>
      <c r="H2599" s="60">
        <f t="shared" si="202"/>
        <v>6999.47</v>
      </c>
      <c r="I2599" s="60">
        <f t="shared" si="203"/>
        <v>466</v>
      </c>
      <c r="J2599" s="60">
        <f t="shared" si="204"/>
        <v>43041</v>
      </c>
      <c r="K2599" s="1" t="str">
        <f t="shared" si="205"/>
        <v>COM</v>
      </c>
      <c r="L2599" s="2" t="str">
        <f t="shared" si="201"/>
        <v>02OALTB15N</v>
      </c>
      <c r="M2599" s="40" t="str">
        <f>INDEX(CODE!A:B,MATCH(L2599,CODE!A:A,0),2)</f>
        <v>NOT USED</v>
      </c>
    </row>
    <row r="2600" spans="1:13">
      <c r="A2600" s="36">
        <v>201807</v>
      </c>
      <c r="B2600" s="37" t="s">
        <v>51</v>
      </c>
      <c r="C2600" s="37" t="s">
        <v>195</v>
      </c>
      <c r="D2600" s="37" t="s">
        <v>57</v>
      </c>
      <c r="E2600" s="37">
        <v>2527.3200000000002</v>
      </c>
      <c r="F2600" s="37">
        <v>27</v>
      </c>
      <c r="G2600" s="37">
        <v>26577</v>
      </c>
      <c r="H2600" s="60">
        <f t="shared" si="202"/>
        <v>2527.3200000000002</v>
      </c>
      <c r="I2600" s="60">
        <f t="shared" si="203"/>
        <v>27</v>
      </c>
      <c r="J2600" s="60">
        <f t="shared" si="204"/>
        <v>26577</v>
      </c>
      <c r="K2600" s="1" t="str">
        <f t="shared" si="205"/>
        <v>COM</v>
      </c>
      <c r="L2600" s="2" t="str">
        <f t="shared" si="201"/>
        <v>02RCFL0054</v>
      </c>
      <c r="M2600" s="40" t="str">
        <f>INDEX(CODE!A:B,MATCH(L2600,CODE!A:A,0),2)</f>
        <v>NOT USED</v>
      </c>
    </row>
    <row r="2601" spans="1:13">
      <c r="A2601" s="36">
        <v>201807</v>
      </c>
      <c r="B2601" s="37" t="s">
        <v>51</v>
      </c>
      <c r="C2601" s="37" t="s">
        <v>195</v>
      </c>
      <c r="D2601" s="37" t="s">
        <v>214</v>
      </c>
      <c r="E2601" s="37">
        <v>-0.06</v>
      </c>
      <c r="G2601" s="37">
        <v>0</v>
      </c>
      <c r="H2601" s="60">
        <f t="shared" si="202"/>
        <v>-0.06</v>
      </c>
      <c r="I2601" s="60">
        <f t="shared" si="203"/>
        <v>0</v>
      </c>
      <c r="J2601" s="60">
        <f t="shared" si="204"/>
        <v>0</v>
      </c>
      <c r="K2601" s="1" t="str">
        <f t="shared" si="205"/>
        <v>COM</v>
      </c>
      <c r="L2601" s="2" t="str">
        <f t="shared" si="201"/>
        <v>02ZZMERGCR</v>
      </c>
      <c r="M2601" s="40" t="str">
        <f>INDEX(CODE!A:B,MATCH(L2601,CODE!A:A,0),2)</f>
        <v>NOT USED</v>
      </c>
    </row>
    <row r="2602" spans="1:13">
      <c r="A2602" s="36">
        <v>201807</v>
      </c>
      <c r="B2602" s="37" t="s">
        <v>51</v>
      </c>
      <c r="C2602" s="37" t="s">
        <v>195</v>
      </c>
      <c r="D2602" s="37" t="s">
        <v>89</v>
      </c>
      <c r="E2602" s="37">
        <v>345293.48</v>
      </c>
      <c r="F2602" s="37">
        <v>0</v>
      </c>
      <c r="G2602" s="37">
        <v>0</v>
      </c>
      <c r="H2602" s="60">
        <f t="shared" si="202"/>
        <v>345293.48</v>
      </c>
      <c r="I2602" s="60">
        <f t="shared" si="203"/>
        <v>0</v>
      </c>
      <c r="J2602" s="60">
        <f t="shared" si="204"/>
        <v>0</v>
      </c>
      <c r="K2602" s="1" t="str">
        <f t="shared" si="205"/>
        <v>COM</v>
      </c>
      <c r="L2602" s="2" t="str">
        <f t="shared" si="201"/>
        <v>301270-DSM</v>
      </c>
      <c r="M2602" s="40" t="str">
        <f>INDEX(CODE!A:B,MATCH(L2602,CODE!A:A,0),2)</f>
        <v>NOT USED</v>
      </c>
    </row>
    <row r="2603" spans="1:13">
      <c r="A2603" s="36">
        <v>201807</v>
      </c>
      <c r="B2603" s="37" t="s">
        <v>51</v>
      </c>
      <c r="C2603" s="37" t="s">
        <v>195</v>
      </c>
      <c r="D2603" s="37" t="s">
        <v>44</v>
      </c>
      <c r="E2603" s="37">
        <v>2038.54</v>
      </c>
      <c r="F2603" s="37">
        <v>1</v>
      </c>
      <c r="G2603" s="37">
        <v>0</v>
      </c>
      <c r="H2603" s="60">
        <f t="shared" si="202"/>
        <v>2038.54</v>
      </c>
      <c r="I2603" s="60">
        <f t="shared" si="203"/>
        <v>1</v>
      </c>
      <c r="J2603" s="60">
        <f t="shared" si="204"/>
        <v>0</v>
      </c>
      <c r="K2603" s="1" t="str">
        <f t="shared" si="205"/>
        <v>COM</v>
      </c>
      <c r="L2603" s="2" t="str">
        <f t="shared" si="201"/>
        <v>301280-BLU</v>
      </c>
      <c r="M2603" s="40" t="str">
        <f>INDEX(CODE!A:B,MATCH(L2603,CODE!A:A,0),2)</f>
        <v>NOT USED</v>
      </c>
    </row>
    <row r="2604" spans="1:13">
      <c r="A2604" s="36">
        <v>201807</v>
      </c>
      <c r="B2604" s="37" t="s">
        <v>51</v>
      </c>
      <c r="C2604" s="37" t="s">
        <v>195</v>
      </c>
      <c r="D2604" s="37" t="s">
        <v>103</v>
      </c>
      <c r="E2604" s="37">
        <v>-459192.98</v>
      </c>
      <c r="F2604" s="37">
        <v>0</v>
      </c>
      <c r="G2604" s="37">
        <v>0</v>
      </c>
      <c r="H2604" s="60">
        <f t="shared" si="202"/>
        <v>-459192.98</v>
      </c>
      <c r="I2604" s="60">
        <f t="shared" si="203"/>
        <v>0</v>
      </c>
      <c r="J2604" s="60">
        <f t="shared" si="204"/>
        <v>0</v>
      </c>
      <c r="K2604" s="1" t="str">
        <f t="shared" si="205"/>
        <v>COM</v>
      </c>
      <c r="L2604" s="2" t="str">
        <f t="shared" si="201"/>
        <v>ALT REVENU</v>
      </c>
      <c r="M2604" s="40" t="str">
        <f>INDEX(CODE!A:B,MATCH(L2604,CODE!A:A,0),2)</f>
        <v>NOT USED</v>
      </c>
    </row>
    <row r="2605" spans="1:13">
      <c r="A2605" s="36">
        <v>201807</v>
      </c>
      <c r="B2605" s="37" t="s">
        <v>51</v>
      </c>
      <c r="C2605" s="37" t="s">
        <v>195</v>
      </c>
      <c r="D2605" s="37" t="s">
        <v>90</v>
      </c>
      <c r="F2605" s="37">
        <v>0</v>
      </c>
      <c r="H2605" s="60">
        <f t="shared" si="202"/>
        <v>0</v>
      </c>
      <c r="I2605" s="60">
        <f t="shared" si="203"/>
        <v>0</v>
      </c>
      <c r="J2605" s="60">
        <f t="shared" si="204"/>
        <v>0</v>
      </c>
      <c r="K2605" s="1" t="str">
        <f t="shared" si="205"/>
        <v>COM</v>
      </c>
      <c r="L2605" s="2" t="str">
        <f t="shared" si="201"/>
        <v>CUSTOMER C</v>
      </c>
      <c r="M2605" s="40" t="str">
        <f>INDEX(CODE!A:B,MATCH(L2605,CODE!A:A,0),2)</f>
        <v>NOT USED</v>
      </c>
    </row>
    <row r="2606" spans="1:13">
      <c r="A2606" s="36">
        <v>201807</v>
      </c>
      <c r="B2606" s="37" t="s">
        <v>51</v>
      </c>
      <c r="C2606" s="37" t="s">
        <v>195</v>
      </c>
      <c r="D2606" s="37" t="s">
        <v>91</v>
      </c>
      <c r="E2606" s="37">
        <v>-524894</v>
      </c>
      <c r="F2606" s="37">
        <v>0</v>
      </c>
      <c r="G2606" s="37">
        <v>0</v>
      </c>
      <c r="H2606" s="60">
        <f t="shared" si="202"/>
        <v>-524894</v>
      </c>
      <c r="I2606" s="60">
        <f t="shared" si="203"/>
        <v>0</v>
      </c>
      <c r="J2606" s="60">
        <f t="shared" si="204"/>
        <v>0</v>
      </c>
      <c r="K2606" s="1" t="str">
        <f t="shared" si="205"/>
        <v>COM</v>
      </c>
      <c r="L2606" s="2" t="str">
        <f t="shared" si="201"/>
        <v>INCOME TAX</v>
      </c>
      <c r="M2606" s="40" t="str">
        <f>INDEX(CODE!A:B,MATCH(L2606,CODE!A:A,0),2)</f>
        <v>NOT USED</v>
      </c>
    </row>
    <row r="2607" spans="1:13">
      <c r="A2607" s="36">
        <v>201807</v>
      </c>
      <c r="B2607" s="37" t="s">
        <v>51</v>
      </c>
      <c r="C2607" s="37" t="s">
        <v>195</v>
      </c>
      <c r="D2607" s="37" t="s">
        <v>92</v>
      </c>
      <c r="E2607" s="37">
        <v>-833885.33</v>
      </c>
      <c r="F2607" s="37">
        <v>0</v>
      </c>
      <c r="G2607" s="37">
        <v>0</v>
      </c>
      <c r="H2607" s="60">
        <f t="shared" si="202"/>
        <v>-833885.33</v>
      </c>
      <c r="I2607" s="60">
        <f t="shared" si="203"/>
        <v>0</v>
      </c>
      <c r="J2607" s="60">
        <f t="shared" si="204"/>
        <v>0</v>
      </c>
      <c r="K2607" s="1" t="str">
        <f t="shared" si="205"/>
        <v>COM</v>
      </c>
      <c r="L2607" s="2" t="str">
        <f t="shared" si="201"/>
        <v>REVENUE_AC</v>
      </c>
      <c r="M2607" s="40" t="str">
        <f>INDEX(CODE!A:B,MATCH(L2607,CODE!A:A,0),2)</f>
        <v>NOT USED</v>
      </c>
    </row>
    <row r="2608" spans="1:13">
      <c r="A2608" s="36">
        <v>201807</v>
      </c>
      <c r="B2608" s="37" t="s">
        <v>51</v>
      </c>
      <c r="C2608" s="37" t="s">
        <v>195</v>
      </c>
      <c r="D2608" s="37" t="s">
        <v>104</v>
      </c>
      <c r="E2608" s="37">
        <v>4886.0200000000004</v>
      </c>
      <c r="F2608" s="37">
        <v>0</v>
      </c>
      <c r="G2608" s="37">
        <v>0</v>
      </c>
      <c r="H2608" s="60">
        <f t="shared" si="202"/>
        <v>4886.0200000000004</v>
      </c>
      <c r="I2608" s="60">
        <f t="shared" si="203"/>
        <v>0</v>
      </c>
      <c r="J2608" s="60">
        <f t="shared" si="204"/>
        <v>0</v>
      </c>
      <c r="K2608" s="1" t="str">
        <f t="shared" si="205"/>
        <v>COM</v>
      </c>
      <c r="L2608" s="2" t="str">
        <f t="shared" si="201"/>
        <v>REVENUE AD</v>
      </c>
      <c r="M2608" s="40" t="str">
        <f>INDEX(CODE!A:B,MATCH(L2608,CODE!A:A,0),2)</f>
        <v>NOT USED</v>
      </c>
    </row>
    <row r="2609" spans="1:13">
      <c r="A2609" s="36">
        <v>201807</v>
      </c>
      <c r="B2609" s="37" t="s">
        <v>51</v>
      </c>
      <c r="C2609" s="37" t="s">
        <v>196</v>
      </c>
      <c r="D2609" s="37" t="s">
        <v>197</v>
      </c>
      <c r="E2609" s="37">
        <v>1010000</v>
      </c>
      <c r="F2609" s="37">
        <v>0</v>
      </c>
      <c r="G2609" s="37">
        <v>11686000</v>
      </c>
      <c r="H2609" s="60">
        <f t="shared" si="202"/>
        <v>0</v>
      </c>
      <c r="I2609" s="60">
        <f t="shared" si="203"/>
        <v>0</v>
      </c>
      <c r="J2609" s="60">
        <f t="shared" si="204"/>
        <v>0</v>
      </c>
      <c r="K2609" s="1" t="str">
        <f t="shared" si="205"/>
        <v>COM</v>
      </c>
      <c r="L2609" s="2" t="str">
        <f t="shared" si="201"/>
        <v>UNBILLED R</v>
      </c>
      <c r="M2609" s="40" t="str">
        <f>INDEX(CODE!A:B,MATCH(L2609,CODE!A:A,0),2)</f>
        <v>NOT USED</v>
      </c>
    </row>
    <row r="2610" spans="1:13">
      <c r="A2610" s="36">
        <v>201807</v>
      </c>
      <c r="B2610" s="37" t="s">
        <v>58</v>
      </c>
      <c r="C2610" s="37" t="s">
        <v>186</v>
      </c>
      <c r="D2610" s="37" t="s">
        <v>187</v>
      </c>
      <c r="E2610" s="37">
        <v>-717.24</v>
      </c>
      <c r="F2610" s="37">
        <v>43</v>
      </c>
      <c r="G2610" s="37">
        <v>88003</v>
      </c>
      <c r="H2610" s="60">
        <f t="shared" si="202"/>
        <v>0</v>
      </c>
      <c r="I2610" s="60">
        <f t="shared" si="203"/>
        <v>0</v>
      </c>
      <c r="J2610" s="60">
        <f t="shared" si="204"/>
        <v>0</v>
      </c>
      <c r="K2610" s="1" t="str">
        <f t="shared" si="205"/>
        <v>IND</v>
      </c>
      <c r="L2610" s="2" t="str">
        <f t="shared" si="201"/>
        <v>02GNSB0024</v>
      </c>
      <c r="M2610" s="40" t="str">
        <f>INDEX(CODE!A:B,MATCH(L2610,CODE!A:A,0),2)</f>
        <v>Separate - Small GS</v>
      </c>
    </row>
    <row r="2611" spans="1:13">
      <c r="A2611" s="36">
        <v>201807</v>
      </c>
      <c r="B2611" s="37" t="s">
        <v>58</v>
      </c>
      <c r="C2611" s="37" t="s">
        <v>186</v>
      </c>
      <c r="D2611" s="37" t="s">
        <v>189</v>
      </c>
      <c r="E2611" s="37">
        <v>-9.06</v>
      </c>
      <c r="F2611" s="37">
        <v>1</v>
      </c>
      <c r="G2611" s="37">
        <v>1112</v>
      </c>
      <c r="H2611" s="60">
        <f t="shared" si="202"/>
        <v>0</v>
      </c>
      <c r="I2611" s="60">
        <f t="shared" si="203"/>
        <v>0</v>
      </c>
      <c r="J2611" s="60">
        <f t="shared" si="204"/>
        <v>0</v>
      </c>
      <c r="K2611" s="1" t="str">
        <f t="shared" si="205"/>
        <v>IND</v>
      </c>
      <c r="L2611" s="2" t="str">
        <f t="shared" si="201"/>
        <v>02GNSB24FP</v>
      </c>
      <c r="M2611" s="40" t="str">
        <f>INDEX(CODE!A:B,MATCH(L2611,CODE!A:A,0),2)</f>
        <v>Separate - Small GS</v>
      </c>
    </row>
    <row r="2612" spans="1:13">
      <c r="A2612" s="36">
        <v>201807</v>
      </c>
      <c r="B2612" s="37" t="s">
        <v>58</v>
      </c>
      <c r="C2612" s="37" t="s">
        <v>186</v>
      </c>
      <c r="D2612" s="37" t="s">
        <v>190</v>
      </c>
      <c r="E2612" s="37">
        <v>-644.83000000000004</v>
      </c>
      <c r="F2612" s="37">
        <v>9</v>
      </c>
      <c r="G2612" s="37">
        <v>79120</v>
      </c>
      <c r="H2612" s="60">
        <f t="shared" si="202"/>
        <v>0</v>
      </c>
      <c r="I2612" s="60">
        <f t="shared" si="203"/>
        <v>0</v>
      </c>
      <c r="J2612" s="60">
        <f t="shared" si="204"/>
        <v>0</v>
      </c>
      <c r="K2612" s="1" t="str">
        <f t="shared" si="205"/>
        <v>IND</v>
      </c>
      <c r="L2612" s="2" t="str">
        <f t="shared" si="201"/>
        <v>02LGSB0036</v>
      </c>
      <c r="M2612" s="40" t="str">
        <f>INDEX(CODE!A:B,MATCH(L2612,CODE!A:A,0),2)</f>
        <v>Separate - Large GS</v>
      </c>
    </row>
    <row r="2613" spans="1:13">
      <c r="A2613" s="36">
        <v>201807</v>
      </c>
      <c r="B2613" s="37" t="s">
        <v>58</v>
      </c>
      <c r="C2613" s="37" t="s">
        <v>186</v>
      </c>
      <c r="D2613" s="37" t="s">
        <v>192</v>
      </c>
      <c r="E2613" s="37">
        <v>-18.149999999999999</v>
      </c>
      <c r="G2613" s="37">
        <v>2228</v>
      </c>
      <c r="H2613" s="60">
        <f t="shared" si="202"/>
        <v>0</v>
      </c>
      <c r="I2613" s="60">
        <f t="shared" si="203"/>
        <v>0</v>
      </c>
      <c r="J2613" s="60">
        <f t="shared" si="204"/>
        <v>0</v>
      </c>
      <c r="K2613" s="1" t="str">
        <f t="shared" si="205"/>
        <v>IND</v>
      </c>
      <c r="L2613" s="2" t="str">
        <f t="shared" si="201"/>
        <v>02OALTB15N</v>
      </c>
      <c r="M2613" s="40" t="str">
        <f>INDEX(CODE!A:B,MATCH(L2613,CODE!A:A,0),2)</f>
        <v>NOT USED</v>
      </c>
    </row>
    <row r="2614" spans="1:13">
      <c r="A2614" s="36">
        <v>201807</v>
      </c>
      <c r="B2614" s="37" t="s">
        <v>58</v>
      </c>
      <c r="C2614" s="37" t="s">
        <v>186</v>
      </c>
      <c r="D2614" s="37" t="s">
        <v>193</v>
      </c>
      <c r="E2614" s="37">
        <v>-144.47999999999999</v>
      </c>
      <c r="F2614" s="37">
        <v>0</v>
      </c>
      <c r="G2614" s="37">
        <v>0</v>
      </c>
      <c r="H2614" s="60">
        <f t="shared" si="202"/>
        <v>0</v>
      </c>
      <c r="I2614" s="60">
        <f t="shared" si="203"/>
        <v>0</v>
      </c>
      <c r="J2614" s="60">
        <f t="shared" si="204"/>
        <v>0</v>
      </c>
      <c r="K2614" s="1" t="str">
        <f t="shared" si="205"/>
        <v>IND</v>
      </c>
      <c r="L2614" s="2" t="str">
        <f t="shared" si="201"/>
        <v>BPA BALANC</v>
      </c>
      <c r="M2614" s="40" t="str">
        <f>INDEX(CODE!A:B,MATCH(L2614,CODE!A:A,0),2)</f>
        <v>NOT USED</v>
      </c>
    </row>
    <row r="2615" spans="1:13">
      <c r="A2615" s="36">
        <v>201807</v>
      </c>
      <c r="B2615" s="37" t="s">
        <v>58</v>
      </c>
      <c r="C2615" s="37" t="s">
        <v>186</v>
      </c>
      <c r="D2615" s="37" t="s">
        <v>194</v>
      </c>
      <c r="F2615" s="37">
        <v>0</v>
      </c>
      <c r="H2615" s="60">
        <f t="shared" si="202"/>
        <v>0</v>
      </c>
      <c r="I2615" s="60">
        <f t="shared" si="203"/>
        <v>0</v>
      </c>
      <c r="J2615" s="60">
        <f t="shared" si="204"/>
        <v>0</v>
      </c>
      <c r="K2615" s="1" t="str">
        <f t="shared" si="205"/>
        <v>IND</v>
      </c>
      <c r="L2615" s="2" t="str">
        <f t="shared" si="201"/>
        <v>CUSTOMER C</v>
      </c>
      <c r="M2615" s="40" t="str">
        <f>INDEX(CODE!A:B,MATCH(L2615,CODE!A:A,0),2)</f>
        <v>NOT USED</v>
      </c>
    </row>
    <row r="2616" spans="1:13">
      <c r="A2616" s="36">
        <v>201807</v>
      </c>
      <c r="B2616" s="37" t="s">
        <v>58</v>
      </c>
      <c r="C2616" s="37" t="s">
        <v>195</v>
      </c>
      <c r="D2616" s="37" t="s">
        <v>36</v>
      </c>
      <c r="E2616" s="37">
        <v>9556.7900000000009</v>
      </c>
      <c r="F2616" s="37">
        <v>43</v>
      </c>
      <c r="G2616" s="37">
        <v>88003</v>
      </c>
      <c r="H2616" s="60">
        <f t="shared" si="202"/>
        <v>9556.7900000000009</v>
      </c>
      <c r="I2616" s="60">
        <f t="shared" si="203"/>
        <v>43</v>
      </c>
      <c r="J2616" s="60">
        <f t="shared" si="204"/>
        <v>88003</v>
      </c>
      <c r="K2616" s="1" t="str">
        <f t="shared" si="205"/>
        <v>IND</v>
      </c>
      <c r="L2616" s="2" t="str">
        <f t="shared" si="201"/>
        <v>02GNSB0024</v>
      </c>
      <c r="M2616" s="40" t="str">
        <f>INDEX(CODE!A:B,MATCH(L2616,CODE!A:A,0),2)</f>
        <v>Separate - Small GS</v>
      </c>
    </row>
    <row r="2617" spans="1:13">
      <c r="A2617" s="36">
        <v>201807</v>
      </c>
      <c r="B2617" s="37" t="s">
        <v>58</v>
      </c>
      <c r="C2617" s="37" t="s">
        <v>195</v>
      </c>
      <c r="D2617" s="37" t="s">
        <v>38</v>
      </c>
      <c r="E2617" s="37">
        <v>121.96</v>
      </c>
      <c r="F2617" s="37">
        <v>1</v>
      </c>
      <c r="G2617" s="37">
        <v>1112</v>
      </c>
      <c r="H2617" s="60">
        <f t="shared" si="202"/>
        <v>121.96</v>
      </c>
      <c r="I2617" s="60">
        <f t="shared" si="203"/>
        <v>1</v>
      </c>
      <c r="J2617" s="60">
        <f t="shared" si="204"/>
        <v>1112</v>
      </c>
      <c r="K2617" s="1" t="str">
        <f t="shared" si="205"/>
        <v>IND</v>
      </c>
      <c r="L2617" s="2" t="str">
        <f t="shared" si="201"/>
        <v>02GNSB24FP</v>
      </c>
      <c r="M2617" s="40" t="str">
        <f>INDEX(CODE!A:B,MATCH(L2617,CODE!A:A,0),2)</f>
        <v>Separate - Small GS</v>
      </c>
    </row>
    <row r="2618" spans="1:13">
      <c r="A2618" s="36">
        <v>201807</v>
      </c>
      <c r="B2618" s="37" t="s">
        <v>58</v>
      </c>
      <c r="C2618" s="37" t="s">
        <v>195</v>
      </c>
      <c r="D2618" s="37" t="s">
        <v>52</v>
      </c>
      <c r="E2618" s="37">
        <v>118537.86</v>
      </c>
      <c r="F2618" s="37">
        <v>327</v>
      </c>
      <c r="G2618" s="37">
        <v>1211406</v>
      </c>
      <c r="H2618" s="60">
        <f t="shared" si="202"/>
        <v>118537.86</v>
      </c>
      <c r="I2618" s="60">
        <f t="shared" si="203"/>
        <v>327</v>
      </c>
      <c r="J2618" s="60">
        <f t="shared" si="204"/>
        <v>1211406</v>
      </c>
      <c r="K2618" s="1" t="str">
        <f t="shared" si="205"/>
        <v>IND</v>
      </c>
      <c r="L2618" s="2" t="str">
        <f t="shared" si="201"/>
        <v>02GNSV0024</v>
      </c>
      <c r="M2618" s="40" t="str">
        <f>INDEX(CODE!A:B,MATCH(L2618,CODE!A:A,0),2)</f>
        <v>Separate - Small GS</v>
      </c>
    </row>
    <row r="2619" spans="1:13">
      <c r="A2619" s="36">
        <v>201807</v>
      </c>
      <c r="B2619" s="37" t="s">
        <v>58</v>
      </c>
      <c r="C2619" s="37" t="s">
        <v>195</v>
      </c>
      <c r="D2619" s="37" t="s">
        <v>53</v>
      </c>
      <c r="E2619" s="37">
        <v>741.85</v>
      </c>
      <c r="F2619" s="37">
        <v>4</v>
      </c>
      <c r="G2619" s="37">
        <v>2776</v>
      </c>
      <c r="H2619" s="60">
        <f t="shared" si="202"/>
        <v>741.85</v>
      </c>
      <c r="I2619" s="60">
        <f t="shared" si="203"/>
        <v>4</v>
      </c>
      <c r="J2619" s="60">
        <f t="shared" si="204"/>
        <v>2776</v>
      </c>
      <c r="K2619" s="1" t="str">
        <f t="shared" si="205"/>
        <v>IND</v>
      </c>
      <c r="L2619" s="2" t="str">
        <f t="shared" si="201"/>
        <v>02GNSV024F</v>
      </c>
      <c r="M2619" s="40" t="str">
        <f>INDEX(CODE!A:B,MATCH(L2619,CODE!A:A,0),2)</f>
        <v>Separate - Small GS</v>
      </c>
    </row>
    <row r="2620" spans="1:13">
      <c r="A2620" s="36">
        <v>201807</v>
      </c>
      <c r="B2620" s="37" t="s">
        <v>58</v>
      </c>
      <c r="C2620" s="37" t="s">
        <v>195</v>
      </c>
      <c r="D2620" s="37" t="s">
        <v>39</v>
      </c>
      <c r="E2620" s="37">
        <v>12097.85</v>
      </c>
      <c r="F2620" s="37">
        <v>9</v>
      </c>
      <c r="G2620" s="37">
        <v>79120</v>
      </c>
      <c r="H2620" s="60">
        <f t="shared" si="202"/>
        <v>12097.85</v>
      </c>
      <c r="I2620" s="60">
        <f t="shared" si="203"/>
        <v>9</v>
      </c>
      <c r="J2620" s="60">
        <f t="shared" si="204"/>
        <v>79120</v>
      </c>
      <c r="K2620" s="1" t="str">
        <f t="shared" si="205"/>
        <v>IND</v>
      </c>
      <c r="L2620" s="2" t="str">
        <f t="shared" si="201"/>
        <v>02LGSB0036</v>
      </c>
      <c r="M2620" s="40" t="str">
        <f>INDEX(CODE!A:B,MATCH(L2620,CODE!A:A,0),2)</f>
        <v>Separate - Large GS</v>
      </c>
    </row>
    <row r="2621" spans="1:13">
      <c r="A2621" s="36">
        <v>201807</v>
      </c>
      <c r="B2621" s="37" t="s">
        <v>58</v>
      </c>
      <c r="C2621" s="37" t="s">
        <v>195</v>
      </c>
      <c r="D2621" s="37" t="s">
        <v>54</v>
      </c>
      <c r="E2621" s="37">
        <v>665642.38</v>
      </c>
      <c r="F2621" s="37">
        <v>96</v>
      </c>
      <c r="G2621" s="37">
        <v>7674180</v>
      </c>
      <c r="H2621" s="60">
        <f t="shared" si="202"/>
        <v>665642.38</v>
      </c>
      <c r="I2621" s="60">
        <f t="shared" si="203"/>
        <v>96</v>
      </c>
      <c r="J2621" s="60">
        <f t="shared" si="204"/>
        <v>7674180</v>
      </c>
      <c r="K2621" s="1" t="str">
        <f t="shared" si="205"/>
        <v>IND</v>
      </c>
      <c r="L2621" s="2" t="str">
        <f t="shared" si="201"/>
        <v>02LGSV0036</v>
      </c>
      <c r="M2621" s="40" t="str">
        <f>INDEX(CODE!A:B,MATCH(L2621,CODE!A:A,0),2)</f>
        <v>Separate - Large GS</v>
      </c>
    </row>
    <row r="2622" spans="1:13">
      <c r="A2622" s="36">
        <v>201807</v>
      </c>
      <c r="B2622" s="37" t="s">
        <v>58</v>
      </c>
      <c r="C2622" s="37" t="s">
        <v>195</v>
      </c>
      <c r="D2622" s="37" t="s">
        <v>55</v>
      </c>
      <c r="E2622" s="37">
        <v>3536111.5</v>
      </c>
      <c r="F2622" s="37">
        <v>30</v>
      </c>
      <c r="G2622" s="37">
        <v>52617900</v>
      </c>
      <c r="H2622" s="60">
        <f t="shared" si="202"/>
        <v>3536111.5</v>
      </c>
      <c r="I2622" s="60">
        <f t="shared" si="203"/>
        <v>30</v>
      </c>
      <c r="J2622" s="60">
        <f t="shared" si="204"/>
        <v>52617900</v>
      </c>
      <c r="K2622" s="1" t="str">
        <f t="shared" si="205"/>
        <v>IND</v>
      </c>
      <c r="L2622" s="2" t="str">
        <f t="shared" si="201"/>
        <v>02LGSV048T</v>
      </c>
      <c r="M2622" s="40" t="str">
        <f>INDEX(CODE!A:B,MATCH(L2622,CODE!A:A,0),2)</f>
        <v>NOT USED</v>
      </c>
    </row>
    <row r="2623" spans="1:13">
      <c r="A2623" s="36">
        <v>201807</v>
      </c>
      <c r="B2623" s="37" t="s">
        <v>58</v>
      </c>
      <c r="C2623" s="37" t="s">
        <v>195</v>
      </c>
      <c r="D2623" s="37" t="s">
        <v>56</v>
      </c>
      <c r="E2623" s="37">
        <v>1084.5899999999999</v>
      </c>
      <c r="F2623" s="37">
        <v>37</v>
      </c>
      <c r="G2623" s="37">
        <v>7859</v>
      </c>
      <c r="H2623" s="60">
        <f t="shared" si="202"/>
        <v>1084.5899999999999</v>
      </c>
      <c r="I2623" s="60">
        <f t="shared" si="203"/>
        <v>37</v>
      </c>
      <c r="J2623" s="60">
        <f t="shared" si="204"/>
        <v>7859</v>
      </c>
      <c r="K2623" s="1" t="str">
        <f t="shared" si="205"/>
        <v>IND</v>
      </c>
      <c r="L2623" s="2" t="str">
        <f t="shared" si="201"/>
        <v>02OALT015N</v>
      </c>
      <c r="M2623" s="40" t="str">
        <f>INDEX(CODE!A:B,MATCH(L2623,CODE!A:A,0),2)</f>
        <v>NOT USED</v>
      </c>
    </row>
    <row r="2624" spans="1:13">
      <c r="A2624" s="36">
        <v>201807</v>
      </c>
      <c r="B2624" s="37" t="s">
        <v>58</v>
      </c>
      <c r="C2624" s="37" t="s">
        <v>195</v>
      </c>
      <c r="D2624" s="37" t="s">
        <v>43</v>
      </c>
      <c r="E2624" s="37">
        <v>350.28</v>
      </c>
      <c r="F2624" s="37">
        <v>14</v>
      </c>
      <c r="G2624" s="37">
        <v>2228</v>
      </c>
      <c r="H2624" s="60">
        <f t="shared" si="202"/>
        <v>350.28</v>
      </c>
      <c r="I2624" s="60">
        <f t="shared" si="203"/>
        <v>14</v>
      </c>
      <c r="J2624" s="60">
        <f t="shared" si="204"/>
        <v>2228</v>
      </c>
      <c r="K2624" s="1" t="str">
        <f t="shared" si="205"/>
        <v>IND</v>
      </c>
      <c r="L2624" s="2" t="str">
        <f t="shared" si="201"/>
        <v>02OALTB15N</v>
      </c>
      <c r="M2624" s="40" t="str">
        <f>INDEX(CODE!A:B,MATCH(L2624,CODE!A:A,0),2)</f>
        <v>NOT USED</v>
      </c>
    </row>
    <row r="2625" spans="1:13">
      <c r="A2625" s="36">
        <v>201807</v>
      </c>
      <c r="B2625" s="37" t="s">
        <v>58</v>
      </c>
      <c r="C2625" s="37" t="s">
        <v>195</v>
      </c>
      <c r="D2625" s="37" t="s">
        <v>59</v>
      </c>
      <c r="E2625" s="37">
        <v>22765.43</v>
      </c>
      <c r="F2625" s="37">
        <v>1</v>
      </c>
      <c r="G2625" s="37">
        <v>90000</v>
      </c>
      <c r="H2625" s="60">
        <f t="shared" si="202"/>
        <v>22765.43</v>
      </c>
      <c r="I2625" s="60">
        <f t="shared" si="203"/>
        <v>1</v>
      </c>
      <c r="J2625" s="60">
        <f t="shared" si="204"/>
        <v>90000</v>
      </c>
      <c r="K2625" s="1" t="str">
        <f t="shared" si="205"/>
        <v>IND</v>
      </c>
      <c r="L2625" s="2" t="str">
        <f t="shared" si="201"/>
        <v>02PRSV47TM</v>
      </c>
      <c r="M2625" s="40" t="str">
        <f>INDEX(CODE!A:B,MATCH(L2625,CODE!A:A,0),2)</f>
        <v>NOT USED</v>
      </c>
    </row>
    <row r="2626" spans="1:13">
      <c r="A2626" s="36">
        <v>201807</v>
      </c>
      <c r="B2626" s="37" t="s">
        <v>58</v>
      </c>
      <c r="C2626" s="37" t="s">
        <v>195</v>
      </c>
      <c r="D2626" s="37" t="s">
        <v>94</v>
      </c>
      <c r="E2626" s="37">
        <v>72863.149999999994</v>
      </c>
      <c r="F2626" s="37">
        <v>0</v>
      </c>
      <c r="G2626" s="37">
        <v>0</v>
      </c>
      <c r="H2626" s="60">
        <f t="shared" si="202"/>
        <v>72863.149999999994</v>
      </c>
      <c r="I2626" s="60">
        <f t="shared" si="203"/>
        <v>0</v>
      </c>
      <c r="J2626" s="60">
        <f t="shared" si="204"/>
        <v>0</v>
      </c>
      <c r="K2626" s="1" t="str">
        <f t="shared" si="205"/>
        <v>IND</v>
      </c>
      <c r="L2626" s="2" t="str">
        <f t="shared" ref="L2626:L2689" si="206">LEFT(D2626,10)</f>
        <v>301370-DSM</v>
      </c>
      <c r="M2626" s="40" t="str">
        <f>INDEX(CODE!A:B,MATCH(L2626,CODE!A:A,0),2)</f>
        <v>NOT USED</v>
      </c>
    </row>
    <row r="2627" spans="1:13">
      <c r="A2627" s="36">
        <v>201807</v>
      </c>
      <c r="B2627" s="37" t="s">
        <v>58</v>
      </c>
      <c r="C2627" s="37" t="s">
        <v>195</v>
      </c>
      <c r="D2627" s="37" t="s">
        <v>76</v>
      </c>
      <c r="E2627" s="37">
        <v>3.83</v>
      </c>
      <c r="F2627" s="37">
        <v>2</v>
      </c>
      <c r="G2627" s="37">
        <v>0</v>
      </c>
      <c r="H2627" s="60">
        <f t="shared" ref="H2627:H2690" si="207">IF($C2627="R",E2627,0)</f>
        <v>3.83</v>
      </c>
      <c r="I2627" s="60">
        <f t="shared" ref="I2627:I2690" si="208">IF($C2627="R",F2627,0)</f>
        <v>2</v>
      </c>
      <c r="J2627" s="60">
        <f t="shared" ref="J2627:J2690" si="209">IF($C2627="R",G2627,0)</f>
        <v>0</v>
      </c>
      <c r="K2627" s="1" t="str">
        <f t="shared" ref="K2627:K2690" si="210">IF(LEFT(B2627,3)="IRR","IRG",LEFT(B2627,3))</f>
        <v>IND</v>
      </c>
      <c r="L2627" s="2" t="str">
        <f t="shared" si="206"/>
        <v>301380-BLU</v>
      </c>
      <c r="M2627" s="40" t="str">
        <f>INDEX(CODE!A:B,MATCH(L2627,CODE!A:A,0),2)</f>
        <v>NOT USED</v>
      </c>
    </row>
    <row r="2628" spans="1:13">
      <c r="A2628" s="36">
        <v>201807</v>
      </c>
      <c r="B2628" s="37" t="s">
        <v>58</v>
      </c>
      <c r="C2628" s="37" t="s">
        <v>195</v>
      </c>
      <c r="D2628" s="37" t="s">
        <v>103</v>
      </c>
      <c r="E2628" s="37">
        <v>-77764.210000000006</v>
      </c>
      <c r="F2628" s="37">
        <v>0</v>
      </c>
      <c r="G2628" s="37">
        <v>0</v>
      </c>
      <c r="H2628" s="60">
        <f t="shared" si="207"/>
        <v>-77764.210000000006</v>
      </c>
      <c r="I2628" s="60">
        <f t="shared" si="208"/>
        <v>0</v>
      </c>
      <c r="J2628" s="60">
        <f t="shared" si="209"/>
        <v>0</v>
      </c>
      <c r="K2628" s="1" t="str">
        <f t="shared" si="210"/>
        <v>IND</v>
      </c>
      <c r="L2628" s="2" t="str">
        <f t="shared" si="206"/>
        <v>ALT REVENU</v>
      </c>
      <c r="M2628" s="40" t="str">
        <f>INDEX(CODE!A:B,MATCH(L2628,CODE!A:A,0),2)</f>
        <v>NOT USED</v>
      </c>
    </row>
    <row r="2629" spans="1:13">
      <c r="A2629" s="36">
        <v>201807</v>
      </c>
      <c r="B2629" s="37" t="s">
        <v>58</v>
      </c>
      <c r="C2629" s="37" t="s">
        <v>195</v>
      </c>
      <c r="D2629" s="37" t="s">
        <v>90</v>
      </c>
      <c r="F2629" s="37">
        <v>0</v>
      </c>
      <c r="H2629" s="60">
        <f t="shared" si="207"/>
        <v>0</v>
      </c>
      <c r="I2629" s="60">
        <f t="shared" si="208"/>
        <v>0</v>
      </c>
      <c r="J2629" s="60">
        <f t="shared" si="209"/>
        <v>0</v>
      </c>
      <c r="K2629" s="1" t="str">
        <f t="shared" si="210"/>
        <v>IND</v>
      </c>
      <c r="L2629" s="2" t="str">
        <f t="shared" si="206"/>
        <v>CUSTOMER C</v>
      </c>
      <c r="M2629" s="40" t="str">
        <f>INDEX(CODE!A:B,MATCH(L2629,CODE!A:A,0),2)</f>
        <v>NOT USED</v>
      </c>
    </row>
    <row r="2630" spans="1:13">
      <c r="A2630" s="36">
        <v>201807</v>
      </c>
      <c r="B2630" s="37" t="s">
        <v>58</v>
      </c>
      <c r="C2630" s="37" t="s">
        <v>195</v>
      </c>
      <c r="D2630" s="37" t="s">
        <v>91</v>
      </c>
      <c r="E2630" s="37">
        <v>-275017.55</v>
      </c>
      <c r="F2630" s="37">
        <v>0</v>
      </c>
      <c r="G2630" s="37">
        <v>0</v>
      </c>
      <c r="H2630" s="60">
        <f t="shared" si="207"/>
        <v>-275017.55</v>
      </c>
      <c r="I2630" s="60">
        <f t="shared" si="208"/>
        <v>0</v>
      </c>
      <c r="J2630" s="60">
        <f t="shared" si="209"/>
        <v>0</v>
      </c>
      <c r="K2630" s="1" t="str">
        <f t="shared" si="210"/>
        <v>IND</v>
      </c>
      <c r="L2630" s="2" t="str">
        <f t="shared" si="206"/>
        <v>INCOME TAX</v>
      </c>
      <c r="M2630" s="40" t="str">
        <f>INDEX(CODE!A:B,MATCH(L2630,CODE!A:A,0),2)</f>
        <v>NOT USED</v>
      </c>
    </row>
    <row r="2631" spans="1:13">
      <c r="A2631" s="36">
        <v>201807</v>
      </c>
      <c r="B2631" s="37" t="s">
        <v>58</v>
      </c>
      <c r="C2631" s="37" t="s">
        <v>195</v>
      </c>
      <c r="D2631" s="37" t="s">
        <v>92</v>
      </c>
      <c r="E2631" s="37">
        <v>-328905.99</v>
      </c>
      <c r="F2631" s="37">
        <v>0</v>
      </c>
      <c r="G2631" s="37">
        <v>0</v>
      </c>
      <c r="H2631" s="60">
        <f t="shared" si="207"/>
        <v>-328905.99</v>
      </c>
      <c r="I2631" s="60">
        <f t="shared" si="208"/>
        <v>0</v>
      </c>
      <c r="J2631" s="60">
        <f t="shared" si="209"/>
        <v>0</v>
      </c>
      <c r="K2631" s="1" t="str">
        <f t="shared" si="210"/>
        <v>IND</v>
      </c>
      <c r="L2631" s="2" t="str">
        <f t="shared" si="206"/>
        <v>REVENUE_AC</v>
      </c>
      <c r="M2631" s="40" t="str">
        <f>INDEX(CODE!A:B,MATCH(L2631,CODE!A:A,0),2)</f>
        <v>NOT USED</v>
      </c>
    </row>
    <row r="2632" spans="1:13">
      <c r="A2632" s="36">
        <v>201807</v>
      </c>
      <c r="B2632" s="37" t="s">
        <v>58</v>
      </c>
      <c r="C2632" s="37" t="s">
        <v>195</v>
      </c>
      <c r="D2632" s="37" t="s">
        <v>104</v>
      </c>
      <c r="E2632" s="37">
        <v>2589.58</v>
      </c>
      <c r="F2632" s="37">
        <v>0</v>
      </c>
      <c r="G2632" s="37">
        <v>0</v>
      </c>
      <c r="H2632" s="60">
        <f t="shared" si="207"/>
        <v>2589.58</v>
      </c>
      <c r="I2632" s="60">
        <f t="shared" si="208"/>
        <v>0</v>
      </c>
      <c r="J2632" s="60">
        <f t="shared" si="209"/>
        <v>0</v>
      </c>
      <c r="K2632" s="1" t="str">
        <f t="shared" si="210"/>
        <v>IND</v>
      </c>
      <c r="L2632" s="2" t="str">
        <f t="shared" si="206"/>
        <v>REVENUE AD</v>
      </c>
      <c r="M2632" s="40" t="str">
        <f>INDEX(CODE!A:B,MATCH(L2632,CODE!A:A,0),2)</f>
        <v>NOT USED</v>
      </c>
    </row>
    <row r="2633" spans="1:13">
      <c r="A2633" s="36">
        <v>201807</v>
      </c>
      <c r="B2633" s="37" t="s">
        <v>58</v>
      </c>
      <c r="C2633" s="37" t="s">
        <v>196</v>
      </c>
      <c r="D2633" s="37" t="s">
        <v>197</v>
      </c>
      <c r="E2633" s="37">
        <v>42000</v>
      </c>
      <c r="F2633" s="37">
        <v>0</v>
      </c>
      <c r="G2633" s="37">
        <v>1447000</v>
      </c>
      <c r="H2633" s="60">
        <f t="shared" si="207"/>
        <v>0</v>
      </c>
      <c r="I2633" s="60">
        <f t="shared" si="208"/>
        <v>0</v>
      </c>
      <c r="J2633" s="60">
        <f t="shared" si="209"/>
        <v>0</v>
      </c>
      <c r="K2633" s="1" t="str">
        <f t="shared" si="210"/>
        <v>IND</v>
      </c>
      <c r="L2633" s="2" t="str">
        <f t="shared" si="206"/>
        <v>UNBILLED R</v>
      </c>
      <c r="M2633" s="40" t="str">
        <f>INDEX(CODE!A:B,MATCH(L2633,CODE!A:A,0),2)</f>
        <v>NOT USED</v>
      </c>
    </row>
    <row r="2634" spans="1:13">
      <c r="A2634" s="36">
        <v>201807</v>
      </c>
      <c r="B2634" s="37" t="s">
        <v>60</v>
      </c>
      <c r="C2634" s="37" t="s">
        <v>186</v>
      </c>
      <c r="D2634" s="37" t="s">
        <v>61</v>
      </c>
      <c r="E2634" s="37">
        <v>-173146.33</v>
      </c>
      <c r="F2634" s="37">
        <v>2935</v>
      </c>
      <c r="G2634" s="37">
        <v>21244977</v>
      </c>
      <c r="H2634" s="60">
        <f t="shared" si="207"/>
        <v>0</v>
      </c>
      <c r="I2634" s="60">
        <f t="shared" si="208"/>
        <v>0</v>
      </c>
      <c r="J2634" s="60">
        <f t="shared" si="209"/>
        <v>0</v>
      </c>
      <c r="K2634" s="1" t="str">
        <f t="shared" si="210"/>
        <v>IRG</v>
      </c>
      <c r="L2634" s="2" t="str">
        <f t="shared" si="206"/>
        <v>02APSV0040</v>
      </c>
      <c r="M2634" s="40" t="str">
        <f>INDEX(CODE!A:B,MATCH(L2634,CODE!A:A,0),2)</f>
        <v>Separate - APS</v>
      </c>
    </row>
    <row r="2635" spans="1:13">
      <c r="A2635" s="36">
        <v>201807</v>
      </c>
      <c r="B2635" s="37" t="s">
        <v>60</v>
      </c>
      <c r="C2635" s="37" t="s">
        <v>186</v>
      </c>
      <c r="D2635" s="37" t="s">
        <v>198</v>
      </c>
      <c r="E2635" s="37">
        <v>31338.91</v>
      </c>
      <c r="G2635" s="37">
        <v>-3845264</v>
      </c>
      <c r="H2635" s="60">
        <f t="shared" si="207"/>
        <v>0</v>
      </c>
      <c r="I2635" s="60">
        <f t="shared" si="208"/>
        <v>0</v>
      </c>
      <c r="J2635" s="60">
        <f t="shared" si="209"/>
        <v>0</v>
      </c>
      <c r="K2635" s="1" t="str">
        <f t="shared" si="210"/>
        <v>IRG</v>
      </c>
      <c r="L2635" s="2" t="str">
        <f t="shared" si="206"/>
        <v>02BPADEBIT</v>
      </c>
      <c r="M2635" s="40" t="str">
        <f>INDEX(CODE!A:B,MATCH(L2635,CODE!A:A,0),2)</f>
        <v>NOT USED</v>
      </c>
    </row>
    <row r="2636" spans="1:13">
      <c r="A2636" s="36">
        <v>201807</v>
      </c>
      <c r="B2636" s="37" t="s">
        <v>60</v>
      </c>
      <c r="C2636" s="37" t="s">
        <v>186</v>
      </c>
      <c r="D2636" s="37" t="s">
        <v>199</v>
      </c>
      <c r="E2636" s="37">
        <v>-408.85</v>
      </c>
      <c r="F2636" s="37">
        <v>9</v>
      </c>
      <c r="G2636" s="37">
        <v>50165</v>
      </c>
      <c r="H2636" s="60">
        <f t="shared" si="207"/>
        <v>0</v>
      </c>
      <c r="I2636" s="60">
        <f t="shared" si="208"/>
        <v>0</v>
      </c>
      <c r="J2636" s="60">
        <f t="shared" si="209"/>
        <v>0</v>
      </c>
      <c r="K2636" s="1" t="str">
        <f t="shared" si="210"/>
        <v>IRG</v>
      </c>
      <c r="L2636" s="2" t="str">
        <f t="shared" si="206"/>
        <v>02NMT40135</v>
      </c>
      <c r="M2636" s="40" t="str">
        <f>INDEX(CODE!A:B,MATCH(L2636,CODE!A:A,0),2)</f>
        <v>Separate - APS</v>
      </c>
    </row>
    <row r="2637" spans="1:13">
      <c r="A2637" s="36">
        <v>201807</v>
      </c>
      <c r="B2637" s="37" t="s">
        <v>60</v>
      </c>
      <c r="C2637" s="37" t="s">
        <v>186</v>
      </c>
      <c r="D2637" s="37" t="s">
        <v>200</v>
      </c>
      <c r="F2637" s="37">
        <v>0</v>
      </c>
      <c r="H2637" s="60">
        <f t="shared" si="207"/>
        <v>0</v>
      </c>
      <c r="I2637" s="60">
        <f t="shared" si="208"/>
        <v>0</v>
      </c>
      <c r="J2637" s="60">
        <f t="shared" si="209"/>
        <v>0</v>
      </c>
      <c r="K2637" s="1" t="str">
        <f t="shared" si="210"/>
        <v>IRG</v>
      </c>
      <c r="L2637" s="2" t="str">
        <f t="shared" si="206"/>
        <v>CUSTOMER C</v>
      </c>
      <c r="M2637" s="40" t="str">
        <f>INDEX(CODE!A:B,MATCH(L2637,CODE!A:A,0),2)</f>
        <v>NOT USED</v>
      </c>
    </row>
    <row r="2638" spans="1:13">
      <c r="A2638" s="36">
        <v>201807</v>
      </c>
      <c r="B2638" s="37" t="s">
        <v>60</v>
      </c>
      <c r="C2638" s="37" t="s">
        <v>186</v>
      </c>
      <c r="D2638" s="37" t="s">
        <v>201</v>
      </c>
      <c r="E2638" s="37">
        <v>-15194.53</v>
      </c>
      <c r="F2638" s="37">
        <v>0</v>
      </c>
      <c r="G2638" s="37">
        <v>0</v>
      </c>
      <c r="H2638" s="60">
        <f t="shared" si="207"/>
        <v>0</v>
      </c>
      <c r="I2638" s="60">
        <f t="shared" si="208"/>
        <v>0</v>
      </c>
      <c r="J2638" s="60">
        <f t="shared" si="209"/>
        <v>0</v>
      </c>
      <c r="K2638" s="1" t="str">
        <f t="shared" si="210"/>
        <v>IRG</v>
      </c>
      <c r="L2638" s="2" t="str">
        <f t="shared" si="206"/>
        <v>IRRIGATION</v>
      </c>
      <c r="M2638" s="40" t="str">
        <f>INDEX(CODE!A:B,MATCH(L2638,CODE!A:A,0),2)</f>
        <v>NOT USED</v>
      </c>
    </row>
    <row r="2639" spans="1:13">
      <c r="A2639" s="36">
        <v>201807</v>
      </c>
      <c r="B2639" s="37" t="s">
        <v>60</v>
      </c>
      <c r="C2639" s="37" t="s">
        <v>195</v>
      </c>
      <c r="D2639" s="37" t="s">
        <v>61</v>
      </c>
      <c r="E2639" s="37">
        <v>1682427.67</v>
      </c>
      <c r="F2639" s="37">
        <v>2935</v>
      </c>
      <c r="G2639" s="37">
        <v>21244977</v>
      </c>
      <c r="H2639" s="60">
        <f t="shared" si="207"/>
        <v>1682427.67</v>
      </c>
      <c r="I2639" s="60">
        <f t="shared" si="208"/>
        <v>2935</v>
      </c>
      <c r="J2639" s="60">
        <f t="shared" si="209"/>
        <v>21244977</v>
      </c>
      <c r="K2639" s="1" t="str">
        <f t="shared" si="210"/>
        <v>IRG</v>
      </c>
      <c r="L2639" s="2" t="str">
        <f t="shared" si="206"/>
        <v>02APSV0040</v>
      </c>
      <c r="M2639" s="40" t="str">
        <f>INDEX(CODE!A:B,MATCH(L2639,CODE!A:A,0),2)</f>
        <v>Separate - APS</v>
      </c>
    </row>
    <row r="2640" spans="1:13">
      <c r="A2640" s="36">
        <v>201807</v>
      </c>
      <c r="B2640" s="37" t="s">
        <v>60</v>
      </c>
      <c r="C2640" s="37" t="s">
        <v>195</v>
      </c>
      <c r="D2640" s="37" t="s">
        <v>62</v>
      </c>
      <c r="E2640" s="37">
        <v>920663.91</v>
      </c>
      <c r="F2640" s="37">
        <v>2244</v>
      </c>
      <c r="G2640" s="37">
        <v>11618223</v>
      </c>
      <c r="H2640" s="60">
        <f t="shared" si="207"/>
        <v>920663.91</v>
      </c>
      <c r="I2640" s="60">
        <f t="shared" si="208"/>
        <v>2244</v>
      </c>
      <c r="J2640" s="60">
        <f t="shared" si="209"/>
        <v>11618223</v>
      </c>
      <c r="K2640" s="1" t="str">
        <f t="shared" si="210"/>
        <v>IRG</v>
      </c>
      <c r="L2640" s="2" t="str">
        <f t="shared" si="206"/>
        <v>02APSV040X</v>
      </c>
      <c r="M2640" s="40" t="str">
        <f>INDEX(CODE!A:B,MATCH(L2640,CODE!A:A,0),2)</f>
        <v>Separate - APS</v>
      </c>
    </row>
    <row r="2641" spans="1:13">
      <c r="A2641" s="36">
        <v>201807</v>
      </c>
      <c r="B2641" s="37" t="s">
        <v>60</v>
      </c>
      <c r="C2641" s="37" t="s">
        <v>195</v>
      </c>
      <c r="D2641" s="37" t="s">
        <v>79</v>
      </c>
      <c r="E2641" s="37">
        <v>197.52</v>
      </c>
      <c r="G2641" s="37">
        <v>0</v>
      </c>
      <c r="H2641" s="60">
        <f t="shared" si="207"/>
        <v>197.52</v>
      </c>
      <c r="I2641" s="60">
        <f t="shared" si="208"/>
        <v>0</v>
      </c>
      <c r="J2641" s="60">
        <f t="shared" si="209"/>
        <v>0</v>
      </c>
      <c r="K2641" s="1" t="str">
        <f t="shared" si="210"/>
        <v>IRG</v>
      </c>
      <c r="L2641" s="2" t="str">
        <f t="shared" si="206"/>
        <v>02LNX00102</v>
      </c>
      <c r="M2641" s="40" t="str">
        <f>INDEX(CODE!A:B,MATCH(L2641,CODE!A:A,0),2)</f>
        <v>NOT USED</v>
      </c>
    </row>
    <row r="2642" spans="1:13">
      <c r="A2642" s="38">
        <v>201807</v>
      </c>
      <c r="B2642" s="37" t="s">
        <v>60</v>
      </c>
      <c r="C2642" s="37" t="s">
        <v>195</v>
      </c>
      <c r="D2642" s="37" t="s">
        <v>81</v>
      </c>
      <c r="E2642" s="37">
        <v>5.3</v>
      </c>
      <c r="G2642" s="37">
        <v>0</v>
      </c>
      <c r="H2642" s="60">
        <f t="shared" si="207"/>
        <v>5.3</v>
      </c>
      <c r="I2642" s="60">
        <f t="shared" si="208"/>
        <v>0</v>
      </c>
      <c r="J2642" s="60">
        <f t="shared" si="209"/>
        <v>0</v>
      </c>
      <c r="K2642" s="1" t="str">
        <f t="shared" si="210"/>
        <v>IRG</v>
      </c>
      <c r="L2642" s="2" t="str">
        <f t="shared" si="206"/>
        <v>02LNX00105</v>
      </c>
      <c r="M2642" s="40" t="str">
        <f>INDEX(CODE!A:B,MATCH(L2642,CODE!A:A,0),2)</f>
        <v>NOT USED</v>
      </c>
    </row>
    <row r="2643" spans="1:13">
      <c r="A2643" s="38">
        <v>201807</v>
      </c>
      <c r="B2643" s="37" t="s">
        <v>60</v>
      </c>
      <c r="C2643" s="37" t="s">
        <v>195</v>
      </c>
      <c r="D2643" s="37" t="s">
        <v>82</v>
      </c>
      <c r="E2643" s="37">
        <v>-4256.8100000000004</v>
      </c>
      <c r="G2643" s="37">
        <v>0</v>
      </c>
      <c r="H2643" s="60">
        <f t="shared" si="207"/>
        <v>-4256.8100000000004</v>
      </c>
      <c r="I2643" s="60">
        <f t="shared" si="208"/>
        <v>0</v>
      </c>
      <c r="J2643" s="60">
        <f t="shared" si="209"/>
        <v>0</v>
      </c>
      <c r="K2643" s="1" t="str">
        <f t="shared" si="210"/>
        <v>IRG</v>
      </c>
      <c r="L2643" s="2" t="str">
        <f t="shared" si="206"/>
        <v>02LNX00109</v>
      </c>
      <c r="M2643" s="40" t="str">
        <f>INDEX(CODE!A:B,MATCH(L2643,CODE!A:A,0),2)</f>
        <v>NOT USED</v>
      </c>
    </row>
    <row r="2644" spans="1:13">
      <c r="A2644" s="38">
        <v>201807</v>
      </c>
      <c r="B2644" s="37" t="s">
        <v>60</v>
      </c>
      <c r="C2644" s="37" t="s">
        <v>195</v>
      </c>
      <c r="D2644" s="37" t="s">
        <v>45</v>
      </c>
      <c r="E2644" s="37">
        <v>3977.82</v>
      </c>
      <c r="F2644" s="37">
        <v>9</v>
      </c>
      <c r="G2644" s="37">
        <v>50165</v>
      </c>
      <c r="H2644" s="60">
        <f t="shared" si="207"/>
        <v>3977.82</v>
      </c>
      <c r="I2644" s="60">
        <f t="shared" si="208"/>
        <v>9</v>
      </c>
      <c r="J2644" s="60">
        <f t="shared" si="209"/>
        <v>50165</v>
      </c>
      <c r="K2644" s="1" t="str">
        <f t="shared" si="210"/>
        <v>IRG</v>
      </c>
      <c r="L2644" s="2" t="str">
        <f t="shared" si="206"/>
        <v>02NMT40135</v>
      </c>
      <c r="M2644" s="40" t="str">
        <f>INDEX(CODE!A:B,MATCH(L2644,CODE!A:A,0),2)</f>
        <v>Separate - APS</v>
      </c>
    </row>
    <row r="2645" spans="1:13">
      <c r="A2645" s="38">
        <v>201807</v>
      </c>
      <c r="B2645" s="37" t="s">
        <v>60</v>
      </c>
      <c r="C2645" s="37" t="s">
        <v>195</v>
      </c>
      <c r="D2645" s="37" t="s">
        <v>73</v>
      </c>
      <c r="F2645" s="37">
        <v>2</v>
      </c>
      <c r="H2645" s="60">
        <f t="shared" si="207"/>
        <v>0</v>
      </c>
      <c r="I2645" s="60">
        <f t="shared" si="208"/>
        <v>2</v>
      </c>
      <c r="J2645" s="60">
        <f t="shared" si="209"/>
        <v>0</v>
      </c>
      <c r="K2645" s="1" t="str">
        <f t="shared" si="210"/>
        <v>IRG</v>
      </c>
      <c r="L2645" s="2" t="str">
        <f t="shared" si="206"/>
        <v>02NMX40135</v>
      </c>
      <c r="M2645" s="40" t="str">
        <f>INDEX(CODE!A:B,MATCH(L2645,CODE!A:A,0),2)</f>
        <v>Separate - APS</v>
      </c>
    </row>
    <row r="2646" spans="1:13">
      <c r="A2646" s="38">
        <v>201807</v>
      </c>
      <c r="B2646" s="37" t="s">
        <v>60</v>
      </c>
      <c r="C2646" s="37" t="s">
        <v>195</v>
      </c>
      <c r="D2646" s="37" t="s">
        <v>95</v>
      </c>
      <c r="E2646" s="37">
        <v>545000</v>
      </c>
      <c r="F2646" s="37">
        <v>0</v>
      </c>
      <c r="G2646" s="37">
        <v>0</v>
      </c>
      <c r="H2646" s="60">
        <f t="shared" si="207"/>
        <v>545000</v>
      </c>
      <c r="I2646" s="60">
        <f t="shared" si="208"/>
        <v>0</v>
      </c>
      <c r="J2646" s="60">
        <f t="shared" si="209"/>
        <v>0</v>
      </c>
      <c r="K2646" s="1" t="str">
        <f t="shared" si="210"/>
        <v>IRG</v>
      </c>
      <c r="L2646" s="2" t="str">
        <f t="shared" si="206"/>
        <v>301461-IRR</v>
      </c>
      <c r="M2646" s="40" t="str">
        <f>INDEX(CODE!A:B,MATCH(L2646,CODE!A:A,0),2)</f>
        <v>NOT USED</v>
      </c>
    </row>
    <row r="2647" spans="1:13">
      <c r="A2647" s="38">
        <v>201807</v>
      </c>
      <c r="B2647" s="37" t="s">
        <v>60</v>
      </c>
      <c r="C2647" s="37" t="s">
        <v>195</v>
      </c>
      <c r="D2647" s="37" t="s">
        <v>96</v>
      </c>
      <c r="E2647" s="37">
        <v>79485.490000000005</v>
      </c>
      <c r="F2647" s="37">
        <v>0</v>
      </c>
      <c r="G2647" s="37">
        <v>0</v>
      </c>
      <c r="H2647" s="60">
        <f t="shared" si="207"/>
        <v>79485.490000000005</v>
      </c>
      <c r="I2647" s="60">
        <f t="shared" si="208"/>
        <v>0</v>
      </c>
      <c r="J2647" s="60">
        <f t="shared" si="209"/>
        <v>0</v>
      </c>
      <c r="K2647" s="1" t="str">
        <f t="shared" si="210"/>
        <v>IRG</v>
      </c>
      <c r="L2647" s="2" t="str">
        <f t="shared" si="206"/>
        <v>301470-DSM</v>
      </c>
      <c r="M2647" s="40" t="str">
        <f>INDEX(CODE!A:B,MATCH(L2647,CODE!A:A,0),2)</f>
        <v>NOT USED</v>
      </c>
    </row>
    <row r="2648" spans="1:13">
      <c r="A2648" s="38">
        <v>201807</v>
      </c>
      <c r="B2648" s="37" t="s">
        <v>60</v>
      </c>
      <c r="C2648" s="37" t="s">
        <v>195</v>
      </c>
      <c r="D2648" s="37" t="s">
        <v>46</v>
      </c>
      <c r="E2648" s="37">
        <v>36.409999999999997</v>
      </c>
      <c r="F2648" s="37">
        <v>0</v>
      </c>
      <c r="G2648" s="37">
        <v>0</v>
      </c>
      <c r="H2648" s="60">
        <f t="shared" si="207"/>
        <v>36.409999999999997</v>
      </c>
      <c r="I2648" s="60">
        <f t="shared" si="208"/>
        <v>0</v>
      </c>
      <c r="J2648" s="60">
        <f t="shared" si="209"/>
        <v>0</v>
      </c>
      <c r="K2648" s="1" t="str">
        <f t="shared" si="210"/>
        <v>IRG</v>
      </c>
      <c r="L2648" s="2" t="str">
        <f t="shared" si="206"/>
        <v>301480-BLU</v>
      </c>
      <c r="M2648" s="40" t="str">
        <f>INDEX(CODE!A:B,MATCH(L2648,CODE!A:A,0),2)</f>
        <v>NOT USED</v>
      </c>
    </row>
    <row r="2649" spans="1:13">
      <c r="A2649" s="38">
        <v>201807</v>
      </c>
      <c r="B2649" s="37" t="s">
        <v>60</v>
      </c>
      <c r="C2649" s="37" t="s">
        <v>195</v>
      </c>
      <c r="D2649" s="37" t="s">
        <v>103</v>
      </c>
      <c r="E2649" s="37">
        <v>-204691.5</v>
      </c>
      <c r="F2649" s="37">
        <v>0</v>
      </c>
      <c r="G2649" s="37">
        <v>0</v>
      </c>
      <c r="H2649" s="60">
        <f t="shared" si="207"/>
        <v>-204691.5</v>
      </c>
      <c r="I2649" s="60">
        <f t="shared" si="208"/>
        <v>0</v>
      </c>
      <c r="J2649" s="60">
        <f t="shared" si="209"/>
        <v>0</v>
      </c>
      <c r="K2649" s="1" t="str">
        <f t="shared" si="210"/>
        <v>IRG</v>
      </c>
      <c r="L2649" s="2" t="str">
        <f t="shared" si="206"/>
        <v>ALT REVENU</v>
      </c>
      <c r="M2649" s="40" t="str">
        <f>INDEX(CODE!A:B,MATCH(L2649,CODE!A:A,0),2)</f>
        <v>NOT USED</v>
      </c>
    </row>
    <row r="2650" spans="1:13">
      <c r="A2650" s="38">
        <v>201807</v>
      </c>
      <c r="B2650" s="37" t="s">
        <v>60</v>
      </c>
      <c r="C2650" s="37" t="s">
        <v>195</v>
      </c>
      <c r="D2650" s="37" t="s">
        <v>97</v>
      </c>
      <c r="F2650" s="37">
        <v>0</v>
      </c>
      <c r="H2650" s="60">
        <f t="shared" si="207"/>
        <v>0</v>
      </c>
      <c r="I2650" s="60">
        <f t="shared" si="208"/>
        <v>0</v>
      </c>
      <c r="J2650" s="60">
        <f t="shared" si="209"/>
        <v>0</v>
      </c>
      <c r="K2650" s="1" t="str">
        <f t="shared" si="210"/>
        <v>IRG</v>
      </c>
      <c r="L2650" s="2" t="str">
        <f t="shared" si="206"/>
        <v>CUSTOMER C</v>
      </c>
      <c r="M2650" s="40" t="str">
        <f>INDEX(CODE!A:B,MATCH(L2650,CODE!A:A,0),2)</f>
        <v>NOT USED</v>
      </c>
    </row>
    <row r="2651" spans="1:13">
      <c r="A2651" s="38">
        <v>201807</v>
      </c>
      <c r="B2651" s="37" t="s">
        <v>60</v>
      </c>
      <c r="C2651" s="37" t="s">
        <v>195</v>
      </c>
      <c r="D2651" s="37" t="s">
        <v>91</v>
      </c>
      <c r="E2651" s="37">
        <v>-48047.91</v>
      </c>
      <c r="F2651" s="37">
        <v>0</v>
      </c>
      <c r="G2651" s="37">
        <v>0</v>
      </c>
      <c r="H2651" s="60">
        <f t="shared" si="207"/>
        <v>-48047.91</v>
      </c>
      <c r="I2651" s="60">
        <f t="shared" si="208"/>
        <v>0</v>
      </c>
      <c r="J2651" s="60">
        <f t="shared" si="209"/>
        <v>0</v>
      </c>
      <c r="K2651" s="1" t="str">
        <f t="shared" si="210"/>
        <v>IRG</v>
      </c>
      <c r="L2651" s="2" t="str">
        <f t="shared" si="206"/>
        <v>INCOME TAX</v>
      </c>
      <c r="M2651" s="40" t="str">
        <f>INDEX(CODE!A:B,MATCH(L2651,CODE!A:A,0),2)</f>
        <v>NOT USED</v>
      </c>
    </row>
    <row r="2652" spans="1:13">
      <c r="A2652" s="38">
        <v>201807</v>
      </c>
      <c r="B2652" s="37" t="s">
        <v>60</v>
      </c>
      <c r="C2652" s="37" t="s">
        <v>195</v>
      </c>
      <c r="D2652" s="37" t="s">
        <v>92</v>
      </c>
      <c r="E2652" s="37">
        <v>-124216.66</v>
      </c>
      <c r="F2652" s="37">
        <v>0</v>
      </c>
      <c r="G2652" s="37">
        <v>0</v>
      </c>
      <c r="H2652" s="60">
        <f t="shared" si="207"/>
        <v>-124216.66</v>
      </c>
      <c r="I2652" s="60">
        <f t="shared" si="208"/>
        <v>0</v>
      </c>
      <c r="J2652" s="60">
        <f t="shared" si="209"/>
        <v>0</v>
      </c>
      <c r="K2652" s="1" t="str">
        <f t="shared" si="210"/>
        <v>IRG</v>
      </c>
      <c r="L2652" s="2" t="str">
        <f t="shared" si="206"/>
        <v>REVENUE_AC</v>
      </c>
      <c r="M2652" s="40" t="str">
        <f>INDEX(CODE!A:B,MATCH(L2652,CODE!A:A,0),2)</f>
        <v>NOT USED</v>
      </c>
    </row>
    <row r="2653" spans="1:13">
      <c r="A2653" s="38">
        <v>201807</v>
      </c>
      <c r="B2653" s="37" t="s">
        <v>60</v>
      </c>
      <c r="C2653" s="37" t="s">
        <v>195</v>
      </c>
      <c r="D2653" s="37" t="s">
        <v>104</v>
      </c>
      <c r="E2653" s="37">
        <v>486.37</v>
      </c>
      <c r="F2653" s="37">
        <v>0</v>
      </c>
      <c r="G2653" s="37">
        <v>0</v>
      </c>
      <c r="H2653" s="60">
        <f t="shared" si="207"/>
        <v>486.37</v>
      </c>
      <c r="I2653" s="60">
        <f t="shared" si="208"/>
        <v>0</v>
      </c>
      <c r="J2653" s="60">
        <f t="shared" si="209"/>
        <v>0</v>
      </c>
      <c r="K2653" s="1" t="str">
        <f t="shared" si="210"/>
        <v>IRG</v>
      </c>
      <c r="L2653" s="2" t="str">
        <f t="shared" si="206"/>
        <v>REVENUE AD</v>
      </c>
      <c r="M2653" s="40" t="str">
        <f>INDEX(CODE!A:B,MATCH(L2653,CODE!A:A,0),2)</f>
        <v>NOT USED</v>
      </c>
    </row>
    <row r="2654" spans="1:13">
      <c r="A2654" s="38">
        <v>201807</v>
      </c>
      <c r="B2654" s="37" t="s">
        <v>60</v>
      </c>
      <c r="C2654" s="37" t="s">
        <v>196</v>
      </c>
      <c r="D2654" s="37" t="s">
        <v>202</v>
      </c>
      <c r="E2654" s="37">
        <v>549000</v>
      </c>
      <c r="F2654" s="37">
        <v>0</v>
      </c>
      <c r="G2654" s="37">
        <v>6338000</v>
      </c>
      <c r="H2654" s="60">
        <f t="shared" si="207"/>
        <v>0</v>
      </c>
      <c r="I2654" s="60">
        <f t="shared" si="208"/>
        <v>0</v>
      </c>
      <c r="J2654" s="60">
        <f t="shared" si="209"/>
        <v>0</v>
      </c>
      <c r="K2654" s="1" t="str">
        <f t="shared" si="210"/>
        <v>IRG</v>
      </c>
      <c r="L2654" s="2" t="str">
        <f t="shared" si="206"/>
        <v>IRRIGATION</v>
      </c>
      <c r="M2654" s="40" t="str">
        <f>INDEX(CODE!A:B,MATCH(L2654,CODE!A:A,0),2)</f>
        <v>NOT USED</v>
      </c>
    </row>
    <row r="2655" spans="1:13">
      <c r="A2655" s="38">
        <v>201807</v>
      </c>
      <c r="B2655" s="37" t="s">
        <v>63</v>
      </c>
      <c r="C2655" s="37" t="s">
        <v>195</v>
      </c>
      <c r="D2655" s="37" t="s">
        <v>98</v>
      </c>
      <c r="E2655" s="37">
        <v>7.57</v>
      </c>
      <c r="G2655" s="37">
        <v>0</v>
      </c>
      <c r="H2655" s="60">
        <f t="shared" si="207"/>
        <v>7.57</v>
      </c>
      <c r="I2655" s="60">
        <f t="shared" si="208"/>
        <v>0</v>
      </c>
      <c r="J2655" s="60">
        <f t="shared" si="209"/>
        <v>0</v>
      </c>
      <c r="K2655" s="1" t="str">
        <f t="shared" si="210"/>
        <v>PUB</v>
      </c>
      <c r="L2655" s="2" t="str">
        <f t="shared" si="206"/>
        <v>02CFR00012</v>
      </c>
      <c r="M2655" s="40" t="str">
        <f>INDEX(CODE!A:B,MATCH(L2655,CODE!A:A,0),2)</f>
        <v>NOT USED</v>
      </c>
    </row>
    <row r="2656" spans="1:13">
      <c r="A2656" s="38">
        <v>201807</v>
      </c>
      <c r="B2656" s="37" t="s">
        <v>63</v>
      </c>
      <c r="C2656" s="37" t="s">
        <v>195</v>
      </c>
      <c r="D2656" s="37" t="s">
        <v>64</v>
      </c>
      <c r="E2656" s="37">
        <v>2587.08</v>
      </c>
      <c r="F2656" s="37">
        <v>14</v>
      </c>
      <c r="G2656" s="37">
        <v>11853</v>
      </c>
      <c r="H2656" s="60">
        <f t="shared" si="207"/>
        <v>2587.08</v>
      </c>
      <c r="I2656" s="60">
        <f t="shared" si="208"/>
        <v>14</v>
      </c>
      <c r="J2656" s="60">
        <f t="shared" si="209"/>
        <v>11853</v>
      </c>
      <c r="K2656" s="1" t="str">
        <f t="shared" si="210"/>
        <v>PUB</v>
      </c>
      <c r="L2656" s="2" t="str">
        <f t="shared" si="206"/>
        <v>02COSL0052</v>
      </c>
      <c r="M2656" s="40" t="str">
        <f>INDEX(CODE!A:B,MATCH(L2656,CODE!A:A,0),2)</f>
        <v>NOT USED</v>
      </c>
    </row>
    <row r="2657" spans="1:13">
      <c r="A2657" s="38">
        <v>201807</v>
      </c>
      <c r="B2657" s="37" t="s">
        <v>63</v>
      </c>
      <c r="C2657" s="37" t="s">
        <v>195</v>
      </c>
      <c r="D2657" s="37" t="s">
        <v>65</v>
      </c>
      <c r="E2657" s="37">
        <v>18887.87</v>
      </c>
      <c r="F2657" s="37">
        <v>120</v>
      </c>
      <c r="G2657" s="37">
        <v>247514</v>
      </c>
      <c r="H2657" s="60">
        <f t="shared" si="207"/>
        <v>18887.87</v>
      </c>
      <c r="I2657" s="60">
        <f t="shared" si="208"/>
        <v>120</v>
      </c>
      <c r="J2657" s="60">
        <f t="shared" si="209"/>
        <v>247514</v>
      </c>
      <c r="K2657" s="1" t="str">
        <f t="shared" si="210"/>
        <v>PUB</v>
      </c>
      <c r="L2657" s="2" t="str">
        <f t="shared" si="206"/>
        <v>02CUSL053F</v>
      </c>
      <c r="M2657" s="40" t="str">
        <f>INDEX(CODE!A:B,MATCH(L2657,CODE!A:A,0),2)</f>
        <v>NOT USED</v>
      </c>
    </row>
    <row r="2658" spans="1:13">
      <c r="A2658" s="38">
        <v>201807</v>
      </c>
      <c r="B2658" s="37" t="s">
        <v>63</v>
      </c>
      <c r="C2658" s="37" t="s">
        <v>195</v>
      </c>
      <c r="D2658" s="37" t="s">
        <v>66</v>
      </c>
      <c r="E2658" s="37">
        <v>3248.5</v>
      </c>
      <c r="F2658" s="37">
        <v>113</v>
      </c>
      <c r="G2658" s="37">
        <v>42998</v>
      </c>
      <c r="H2658" s="60">
        <f t="shared" si="207"/>
        <v>3248.5</v>
      </c>
      <c r="I2658" s="60">
        <f t="shared" si="208"/>
        <v>113</v>
      </c>
      <c r="J2658" s="60">
        <f t="shared" si="209"/>
        <v>42998</v>
      </c>
      <c r="K2658" s="1" t="str">
        <f t="shared" si="210"/>
        <v>PUB</v>
      </c>
      <c r="L2658" s="2" t="str">
        <f t="shared" si="206"/>
        <v>02CUSL053M</v>
      </c>
      <c r="M2658" s="40" t="str">
        <f>INDEX(CODE!A:B,MATCH(L2658,CODE!A:A,0),2)</f>
        <v>NOT USED</v>
      </c>
    </row>
    <row r="2659" spans="1:13">
      <c r="A2659" s="38">
        <v>201807</v>
      </c>
      <c r="B2659" s="37" t="s">
        <v>63</v>
      </c>
      <c r="C2659" s="37" t="s">
        <v>195</v>
      </c>
      <c r="D2659" s="37" t="s">
        <v>67</v>
      </c>
      <c r="E2659" s="37">
        <v>17615.87</v>
      </c>
      <c r="F2659" s="37">
        <v>40</v>
      </c>
      <c r="G2659" s="37">
        <v>131872</v>
      </c>
      <c r="H2659" s="60">
        <f t="shared" si="207"/>
        <v>17615.87</v>
      </c>
      <c r="I2659" s="60">
        <f t="shared" si="208"/>
        <v>40</v>
      </c>
      <c r="J2659" s="60">
        <f t="shared" si="209"/>
        <v>131872</v>
      </c>
      <c r="K2659" s="1" t="str">
        <f t="shared" si="210"/>
        <v>PUB</v>
      </c>
      <c r="L2659" s="2" t="str">
        <f t="shared" si="206"/>
        <v>02MVSL0057</v>
      </c>
      <c r="M2659" s="40" t="str">
        <f>INDEX(CODE!A:B,MATCH(L2659,CODE!A:A,0),2)</f>
        <v>NOT USED</v>
      </c>
    </row>
    <row r="2660" spans="1:13">
      <c r="A2660" s="38">
        <v>201807</v>
      </c>
      <c r="B2660" s="37" t="s">
        <v>63</v>
      </c>
      <c r="C2660" s="37" t="s">
        <v>195</v>
      </c>
      <c r="D2660" s="37" t="s">
        <v>47</v>
      </c>
      <c r="E2660" s="37">
        <v>69063.539999999994</v>
      </c>
      <c r="F2660" s="37">
        <v>210</v>
      </c>
      <c r="G2660" s="37">
        <v>318733</v>
      </c>
      <c r="H2660" s="60">
        <f t="shared" si="207"/>
        <v>69063.539999999994</v>
      </c>
      <c r="I2660" s="60">
        <f t="shared" si="208"/>
        <v>210</v>
      </c>
      <c r="J2660" s="60">
        <f t="shared" si="209"/>
        <v>318733</v>
      </c>
      <c r="K2660" s="1" t="str">
        <f t="shared" si="210"/>
        <v>PUB</v>
      </c>
      <c r="L2660" s="2" t="str">
        <f t="shared" si="206"/>
        <v>02SLCO0051</v>
      </c>
      <c r="M2660" s="40" t="str">
        <f>INDEX(CODE!A:B,MATCH(L2660,CODE!A:A,0),2)</f>
        <v>NOT USED</v>
      </c>
    </row>
    <row r="2661" spans="1:13">
      <c r="A2661" s="38">
        <v>201807</v>
      </c>
      <c r="B2661" s="37" t="s">
        <v>63</v>
      </c>
      <c r="C2661" s="37" t="s">
        <v>195</v>
      </c>
      <c r="D2661" s="37" t="s">
        <v>99</v>
      </c>
      <c r="E2661" s="37">
        <v>2046.89</v>
      </c>
      <c r="F2661" s="37">
        <v>0</v>
      </c>
      <c r="G2661" s="37">
        <v>0</v>
      </c>
      <c r="H2661" s="60">
        <f t="shared" si="207"/>
        <v>2046.89</v>
      </c>
      <c r="I2661" s="60">
        <f t="shared" si="208"/>
        <v>0</v>
      </c>
      <c r="J2661" s="60">
        <f t="shared" si="209"/>
        <v>0</v>
      </c>
      <c r="K2661" s="1" t="str">
        <f t="shared" si="210"/>
        <v>PUB</v>
      </c>
      <c r="L2661" s="2" t="str">
        <f t="shared" si="206"/>
        <v>301670-DSM</v>
      </c>
      <c r="M2661" s="40" t="str">
        <f>INDEX(CODE!A:B,MATCH(L2661,CODE!A:A,0),2)</f>
        <v>NOT USED</v>
      </c>
    </row>
    <row r="2662" spans="1:13">
      <c r="A2662" s="38">
        <v>201807</v>
      </c>
      <c r="B2662" s="37" t="s">
        <v>63</v>
      </c>
      <c r="C2662" s="37" t="s">
        <v>195</v>
      </c>
      <c r="D2662" s="37" t="s">
        <v>90</v>
      </c>
      <c r="F2662" s="37">
        <v>0</v>
      </c>
      <c r="H2662" s="60">
        <f t="shared" si="207"/>
        <v>0</v>
      </c>
      <c r="I2662" s="60">
        <f t="shared" si="208"/>
        <v>0</v>
      </c>
      <c r="J2662" s="60">
        <f t="shared" si="209"/>
        <v>0</v>
      </c>
      <c r="K2662" s="1" t="str">
        <f t="shared" si="210"/>
        <v>PUB</v>
      </c>
      <c r="L2662" s="2" t="str">
        <f t="shared" si="206"/>
        <v>CUSTOMER C</v>
      </c>
      <c r="M2662" s="40" t="str">
        <f>INDEX(CODE!A:B,MATCH(L2662,CODE!A:A,0),2)</f>
        <v>NOT USED</v>
      </c>
    </row>
    <row r="2663" spans="1:13">
      <c r="A2663" s="38">
        <v>201807</v>
      </c>
      <c r="B2663" s="37" t="s">
        <v>63</v>
      </c>
      <c r="C2663" s="37" t="s">
        <v>195</v>
      </c>
      <c r="D2663" s="37" t="s">
        <v>91</v>
      </c>
      <c r="E2663" s="37">
        <v>-3980.7</v>
      </c>
      <c r="F2663" s="37">
        <v>0</v>
      </c>
      <c r="G2663" s="37">
        <v>0</v>
      </c>
      <c r="H2663" s="60">
        <f t="shared" si="207"/>
        <v>-3980.7</v>
      </c>
      <c r="I2663" s="60">
        <f t="shared" si="208"/>
        <v>0</v>
      </c>
      <c r="J2663" s="60">
        <f t="shared" si="209"/>
        <v>0</v>
      </c>
      <c r="K2663" s="1" t="str">
        <f t="shared" si="210"/>
        <v>PUB</v>
      </c>
      <c r="L2663" s="2" t="str">
        <f t="shared" si="206"/>
        <v>INCOME TAX</v>
      </c>
      <c r="M2663" s="40" t="str">
        <f>INDEX(CODE!A:B,MATCH(L2663,CODE!A:A,0),2)</f>
        <v>NOT USED</v>
      </c>
    </row>
    <row r="2664" spans="1:13">
      <c r="A2664" s="38">
        <v>201807</v>
      </c>
      <c r="B2664" s="37" t="s">
        <v>63</v>
      </c>
      <c r="C2664" s="37" t="s">
        <v>195</v>
      </c>
      <c r="D2664" s="37" t="s">
        <v>92</v>
      </c>
      <c r="E2664" s="37">
        <v>-5763.42</v>
      </c>
      <c r="F2664" s="37">
        <v>0</v>
      </c>
      <c r="G2664" s="37">
        <v>0</v>
      </c>
      <c r="H2664" s="60">
        <f t="shared" si="207"/>
        <v>-5763.42</v>
      </c>
      <c r="I2664" s="60">
        <f t="shared" si="208"/>
        <v>0</v>
      </c>
      <c r="J2664" s="60">
        <f t="shared" si="209"/>
        <v>0</v>
      </c>
      <c r="K2664" s="1" t="str">
        <f t="shared" si="210"/>
        <v>PUB</v>
      </c>
      <c r="L2664" s="2" t="str">
        <f t="shared" si="206"/>
        <v>REVENUE_AC</v>
      </c>
      <c r="M2664" s="40" t="str">
        <f>INDEX(CODE!A:B,MATCH(L2664,CODE!A:A,0),2)</f>
        <v>NOT USED</v>
      </c>
    </row>
    <row r="2665" spans="1:13">
      <c r="A2665" s="38">
        <v>201807</v>
      </c>
      <c r="B2665" s="37" t="s">
        <v>63</v>
      </c>
      <c r="C2665" s="37" t="s">
        <v>196</v>
      </c>
      <c r="D2665" s="37" t="s">
        <v>197</v>
      </c>
      <c r="E2665" s="37">
        <v>17000</v>
      </c>
      <c r="F2665" s="37">
        <v>0</v>
      </c>
      <c r="G2665" s="37">
        <v>141000</v>
      </c>
      <c r="H2665" s="60">
        <f t="shared" si="207"/>
        <v>0</v>
      </c>
      <c r="I2665" s="60">
        <f t="shared" si="208"/>
        <v>0</v>
      </c>
      <c r="J2665" s="60">
        <f t="shared" si="209"/>
        <v>0</v>
      </c>
      <c r="K2665" s="1" t="str">
        <f t="shared" si="210"/>
        <v>PUB</v>
      </c>
      <c r="L2665" s="2" t="str">
        <f t="shared" si="206"/>
        <v>UNBILLED R</v>
      </c>
      <c r="M2665" s="40" t="str">
        <f>INDEX(CODE!A:B,MATCH(L2665,CODE!A:A,0),2)</f>
        <v>NOT USED</v>
      </c>
    </row>
    <row r="2666" spans="1:13">
      <c r="A2666" s="38">
        <v>201807</v>
      </c>
      <c r="B2666" s="37" t="s">
        <v>68</v>
      </c>
      <c r="C2666" s="37" t="s">
        <v>186</v>
      </c>
      <c r="D2666" s="37" t="s">
        <v>203</v>
      </c>
      <c r="E2666" s="37">
        <v>-3110.51</v>
      </c>
      <c r="F2666" s="37">
        <v>978</v>
      </c>
      <c r="G2666" s="37">
        <v>381663</v>
      </c>
      <c r="H2666" s="60">
        <f t="shared" si="207"/>
        <v>0</v>
      </c>
      <c r="I2666" s="60">
        <f t="shared" si="208"/>
        <v>0</v>
      </c>
      <c r="J2666" s="60">
        <f t="shared" si="209"/>
        <v>0</v>
      </c>
      <c r="K2666" s="1" t="str">
        <f t="shared" si="210"/>
        <v>RES</v>
      </c>
      <c r="L2666" s="2" t="str">
        <f t="shared" si="206"/>
        <v>02NETMT135</v>
      </c>
      <c r="M2666" s="40" t="str">
        <f>INDEX(CODE!A:B,MATCH(L2666,CODE!A:A,0),2)</f>
        <v>Separate - Res</v>
      </c>
    </row>
    <row r="2667" spans="1:13">
      <c r="A2667" s="38">
        <v>201807</v>
      </c>
      <c r="B2667" s="37" t="s">
        <v>68</v>
      </c>
      <c r="C2667" s="37" t="s">
        <v>186</v>
      </c>
      <c r="D2667" s="37" t="s">
        <v>204</v>
      </c>
      <c r="E2667" s="37">
        <v>-651.08000000000004</v>
      </c>
      <c r="G2667" s="37">
        <v>79850</v>
      </c>
      <c r="H2667" s="60">
        <f t="shared" si="207"/>
        <v>0</v>
      </c>
      <c r="I2667" s="60">
        <f t="shared" si="208"/>
        <v>0</v>
      </c>
      <c r="J2667" s="60">
        <f t="shared" si="209"/>
        <v>0</v>
      </c>
      <c r="K2667" s="1" t="str">
        <f t="shared" si="210"/>
        <v>RES</v>
      </c>
      <c r="L2667" s="2" t="str">
        <f t="shared" si="206"/>
        <v>02OALTB15R</v>
      </c>
      <c r="M2667" s="40" t="str">
        <f>INDEX(CODE!A:B,MATCH(L2667,CODE!A:A,0),2)</f>
        <v>NOT USED</v>
      </c>
    </row>
    <row r="2668" spans="1:13">
      <c r="A2668" s="38">
        <v>201807</v>
      </c>
      <c r="B2668" s="37" t="s">
        <v>68</v>
      </c>
      <c r="C2668" s="37" t="s">
        <v>186</v>
      </c>
      <c r="D2668" s="37" t="s">
        <v>205</v>
      </c>
      <c r="E2668" s="37">
        <v>-869608.08</v>
      </c>
      <c r="F2668" s="37">
        <v>102122</v>
      </c>
      <c r="G2668" s="37">
        <v>106699784</v>
      </c>
      <c r="H2668" s="60">
        <f t="shared" si="207"/>
        <v>0</v>
      </c>
      <c r="I2668" s="60">
        <f t="shared" si="208"/>
        <v>0</v>
      </c>
      <c r="J2668" s="60">
        <f t="shared" si="209"/>
        <v>0</v>
      </c>
      <c r="K2668" s="1" t="str">
        <f t="shared" si="210"/>
        <v>RES</v>
      </c>
      <c r="L2668" s="2" t="str">
        <f t="shared" si="206"/>
        <v>02RESD0016</v>
      </c>
      <c r="M2668" s="40" t="str">
        <f>INDEX(CODE!A:B,MATCH(L2668,CODE!A:A,0),2)</f>
        <v>Separate - Res</v>
      </c>
    </row>
    <row r="2669" spans="1:13">
      <c r="A2669" s="38">
        <v>201807</v>
      </c>
      <c r="B2669" s="37" t="s">
        <v>68</v>
      </c>
      <c r="C2669" s="37" t="s">
        <v>186</v>
      </c>
      <c r="D2669" s="37" t="s">
        <v>206</v>
      </c>
      <c r="E2669" s="37">
        <v>-33709.14</v>
      </c>
      <c r="F2669" s="37">
        <v>4451</v>
      </c>
      <c r="G2669" s="37">
        <v>4136103</v>
      </c>
      <c r="H2669" s="60">
        <f t="shared" si="207"/>
        <v>0</v>
      </c>
      <c r="I2669" s="60">
        <f t="shared" si="208"/>
        <v>0</v>
      </c>
      <c r="J2669" s="60">
        <f t="shared" si="209"/>
        <v>0</v>
      </c>
      <c r="K2669" s="1" t="str">
        <f t="shared" si="210"/>
        <v>RES</v>
      </c>
      <c r="L2669" s="2" t="str">
        <f t="shared" si="206"/>
        <v>02RESD0017</v>
      </c>
      <c r="M2669" s="40" t="str">
        <f>INDEX(CODE!A:B,MATCH(L2669,CODE!A:A,0),2)</f>
        <v>Separate - Res</v>
      </c>
    </row>
    <row r="2670" spans="1:13">
      <c r="A2670" s="38">
        <v>201807</v>
      </c>
      <c r="B2670" s="37" t="s">
        <v>68</v>
      </c>
      <c r="C2670" s="37" t="s">
        <v>186</v>
      </c>
      <c r="D2670" s="37" t="s">
        <v>207</v>
      </c>
      <c r="E2670" s="37">
        <v>-1473.25</v>
      </c>
      <c r="F2670" s="37">
        <v>78</v>
      </c>
      <c r="G2670" s="37">
        <v>180763</v>
      </c>
      <c r="H2670" s="60">
        <f t="shared" si="207"/>
        <v>0</v>
      </c>
      <c r="I2670" s="60">
        <f t="shared" si="208"/>
        <v>0</v>
      </c>
      <c r="J2670" s="60">
        <f t="shared" si="209"/>
        <v>0</v>
      </c>
      <c r="K2670" s="1" t="str">
        <f t="shared" si="210"/>
        <v>RES</v>
      </c>
      <c r="L2670" s="2" t="str">
        <f t="shared" si="206"/>
        <v>02RESD0018</v>
      </c>
      <c r="M2670" s="40" t="str">
        <f>INDEX(CODE!A:B,MATCH(L2670,CODE!A:A,0),2)</f>
        <v>Separate - Res</v>
      </c>
    </row>
    <row r="2671" spans="1:13">
      <c r="A2671" s="38">
        <v>201807</v>
      </c>
      <c r="B2671" s="37" t="s">
        <v>68</v>
      </c>
      <c r="C2671" s="37" t="s">
        <v>186</v>
      </c>
      <c r="D2671" s="37" t="s">
        <v>208</v>
      </c>
      <c r="E2671" s="37">
        <v>-280.91000000000003</v>
      </c>
      <c r="F2671" s="37">
        <v>13</v>
      </c>
      <c r="G2671" s="37">
        <v>34467</v>
      </c>
      <c r="H2671" s="60">
        <f t="shared" si="207"/>
        <v>0</v>
      </c>
      <c r="I2671" s="60">
        <f t="shared" si="208"/>
        <v>0</v>
      </c>
      <c r="J2671" s="60">
        <f t="shared" si="209"/>
        <v>0</v>
      </c>
      <c r="K2671" s="1" t="str">
        <f t="shared" si="210"/>
        <v>RES</v>
      </c>
      <c r="L2671" s="2" t="str">
        <f t="shared" si="206"/>
        <v>02RESD018X</v>
      </c>
      <c r="M2671" s="40" t="str">
        <f>INDEX(CODE!A:B,MATCH(L2671,CODE!A:A,0),2)</f>
        <v>Separate - Res</v>
      </c>
    </row>
    <row r="2672" spans="1:13">
      <c r="A2672" s="38">
        <v>201807</v>
      </c>
      <c r="B2672" s="37" t="s">
        <v>68</v>
      </c>
      <c r="C2672" s="37" t="s">
        <v>186</v>
      </c>
      <c r="D2672" s="37" t="s">
        <v>209</v>
      </c>
      <c r="E2672" s="37">
        <v>-13907.54</v>
      </c>
      <c r="F2672" s="37">
        <v>3419</v>
      </c>
      <c r="G2672" s="37">
        <v>1706448</v>
      </c>
      <c r="H2672" s="60">
        <f t="shared" si="207"/>
        <v>0</v>
      </c>
      <c r="I2672" s="60">
        <f t="shared" si="208"/>
        <v>0</v>
      </c>
      <c r="J2672" s="60">
        <f t="shared" si="209"/>
        <v>0</v>
      </c>
      <c r="K2672" s="1" t="str">
        <f t="shared" si="210"/>
        <v>RES</v>
      </c>
      <c r="L2672" s="2" t="str">
        <f t="shared" si="206"/>
        <v>02RGNSB024</v>
      </c>
      <c r="M2672" s="40" t="str">
        <f>INDEX(CODE!A:B,MATCH(L2672,CODE!A:A,0),2)</f>
        <v>Separate - Small GS</v>
      </c>
    </row>
    <row r="2673" spans="1:13">
      <c r="A2673" s="38">
        <v>201807</v>
      </c>
      <c r="B2673" s="37" t="s">
        <v>68</v>
      </c>
      <c r="C2673" s="37" t="s">
        <v>186</v>
      </c>
      <c r="D2673" s="37" t="s">
        <v>213</v>
      </c>
      <c r="E2673" s="37">
        <v>-559.91</v>
      </c>
      <c r="F2673" s="37">
        <v>1</v>
      </c>
      <c r="G2673" s="37">
        <v>68700</v>
      </c>
      <c r="H2673" s="60">
        <f t="shared" si="207"/>
        <v>0</v>
      </c>
      <c r="I2673" s="60">
        <f t="shared" si="208"/>
        <v>0</v>
      </c>
      <c r="J2673" s="60">
        <f t="shared" si="209"/>
        <v>0</v>
      </c>
      <c r="K2673" s="1" t="str">
        <f t="shared" si="210"/>
        <v>RES</v>
      </c>
      <c r="L2673" s="2" t="str">
        <f t="shared" si="206"/>
        <v>02RGNSB036</v>
      </c>
      <c r="M2673" s="40" t="str">
        <f>INDEX(CODE!A:B,MATCH(L2673,CODE!A:A,0),2)</f>
        <v>Separate - Large GS</v>
      </c>
    </row>
    <row r="2674" spans="1:13">
      <c r="A2674" s="38">
        <v>201807</v>
      </c>
      <c r="B2674" s="37" t="s">
        <v>68</v>
      </c>
      <c r="C2674" s="37" t="s">
        <v>186</v>
      </c>
      <c r="D2674" s="37" t="s">
        <v>212</v>
      </c>
      <c r="E2674" s="37">
        <v>-4.8600000000000003</v>
      </c>
      <c r="F2674" s="37">
        <v>15</v>
      </c>
      <c r="G2674" s="37">
        <v>596</v>
      </c>
      <c r="H2674" s="60">
        <f t="shared" si="207"/>
        <v>0</v>
      </c>
      <c r="I2674" s="60">
        <f t="shared" si="208"/>
        <v>0</v>
      </c>
      <c r="J2674" s="60">
        <f t="shared" si="209"/>
        <v>0</v>
      </c>
      <c r="K2674" s="1" t="str">
        <f t="shared" si="210"/>
        <v>RES</v>
      </c>
      <c r="L2674" s="2" t="str">
        <f t="shared" si="206"/>
        <v>02RNM24135</v>
      </c>
      <c r="M2674" s="40" t="str">
        <f>INDEX(CODE!A:B,MATCH(L2674,CODE!A:A,0),2)</f>
        <v>Separate - Small GS</v>
      </c>
    </row>
    <row r="2675" spans="1:13">
      <c r="A2675" s="38">
        <v>201807</v>
      </c>
      <c r="B2675" s="37" t="s">
        <v>68</v>
      </c>
      <c r="C2675" s="37" t="s">
        <v>186</v>
      </c>
      <c r="D2675" s="37" t="s">
        <v>193</v>
      </c>
      <c r="E2675" s="37">
        <v>-98692.17</v>
      </c>
      <c r="F2675" s="37">
        <v>0</v>
      </c>
      <c r="G2675" s="37">
        <v>0</v>
      </c>
      <c r="H2675" s="60">
        <f t="shared" si="207"/>
        <v>0</v>
      </c>
      <c r="I2675" s="60">
        <f t="shared" si="208"/>
        <v>0</v>
      </c>
      <c r="J2675" s="60">
        <f t="shared" si="209"/>
        <v>0</v>
      </c>
      <c r="K2675" s="1" t="str">
        <f t="shared" si="210"/>
        <v>RES</v>
      </c>
      <c r="L2675" s="2" t="str">
        <f t="shared" si="206"/>
        <v>BPA BALANC</v>
      </c>
      <c r="M2675" s="40" t="str">
        <f>INDEX(CODE!A:B,MATCH(L2675,CODE!A:A,0),2)</f>
        <v>NOT USED</v>
      </c>
    </row>
    <row r="2676" spans="1:13">
      <c r="A2676" s="38">
        <v>201807</v>
      </c>
      <c r="B2676" s="37" t="s">
        <v>68</v>
      </c>
      <c r="C2676" s="37" t="s">
        <v>186</v>
      </c>
      <c r="D2676" s="37" t="s">
        <v>194</v>
      </c>
      <c r="F2676" s="37">
        <v>0</v>
      </c>
      <c r="H2676" s="60">
        <f t="shared" si="207"/>
        <v>0</v>
      </c>
      <c r="I2676" s="60">
        <f t="shared" si="208"/>
        <v>0</v>
      </c>
      <c r="J2676" s="60">
        <f t="shared" si="209"/>
        <v>0</v>
      </c>
      <c r="K2676" s="1" t="str">
        <f t="shared" si="210"/>
        <v>RES</v>
      </c>
      <c r="L2676" s="2" t="str">
        <f t="shared" si="206"/>
        <v>CUSTOMER C</v>
      </c>
      <c r="M2676" s="40" t="str">
        <f>INDEX(CODE!A:B,MATCH(L2676,CODE!A:A,0),2)</f>
        <v>NOT USED</v>
      </c>
    </row>
    <row r="2677" spans="1:13">
      <c r="A2677" s="38">
        <v>201807</v>
      </c>
      <c r="B2677" s="37" t="s">
        <v>68</v>
      </c>
      <c r="C2677" s="37" t="s">
        <v>195</v>
      </c>
      <c r="D2677" s="37" t="s">
        <v>82</v>
      </c>
      <c r="E2677" s="37">
        <v>149.74</v>
      </c>
      <c r="G2677" s="37">
        <v>0</v>
      </c>
      <c r="H2677" s="60">
        <f t="shared" si="207"/>
        <v>149.74</v>
      </c>
      <c r="I2677" s="60">
        <f t="shared" si="208"/>
        <v>0</v>
      </c>
      <c r="J2677" s="60">
        <f t="shared" si="209"/>
        <v>0</v>
      </c>
      <c r="K2677" s="1" t="str">
        <f t="shared" si="210"/>
        <v>RES</v>
      </c>
      <c r="L2677" s="2" t="str">
        <f t="shared" si="206"/>
        <v>02LNX00109</v>
      </c>
      <c r="M2677" s="40" t="str">
        <f>INDEX(CODE!A:B,MATCH(L2677,CODE!A:A,0),2)</f>
        <v>NOT USED</v>
      </c>
    </row>
    <row r="2678" spans="1:13">
      <c r="A2678" s="38">
        <v>201807</v>
      </c>
      <c r="B2678" s="37" t="s">
        <v>68</v>
      </c>
      <c r="C2678" s="37" t="s">
        <v>195</v>
      </c>
      <c r="D2678" s="37" t="s">
        <v>48</v>
      </c>
      <c r="E2678" s="37">
        <v>41560.879999999997</v>
      </c>
      <c r="F2678" s="37">
        <v>978</v>
      </c>
      <c r="G2678" s="37">
        <v>384556</v>
      </c>
      <c r="H2678" s="60">
        <f t="shared" si="207"/>
        <v>41560.879999999997</v>
      </c>
      <c r="I2678" s="60">
        <f t="shared" si="208"/>
        <v>978</v>
      </c>
      <c r="J2678" s="60">
        <f t="shared" si="209"/>
        <v>384556</v>
      </c>
      <c r="K2678" s="1" t="str">
        <f t="shared" si="210"/>
        <v>RES</v>
      </c>
      <c r="L2678" s="2" t="str">
        <f t="shared" si="206"/>
        <v>02NETMT135</v>
      </c>
      <c r="M2678" s="40" t="str">
        <f>INDEX(CODE!A:B,MATCH(L2678,CODE!A:A,0),2)</f>
        <v>Separate - Res</v>
      </c>
    </row>
    <row r="2679" spans="1:13">
      <c r="A2679" s="38">
        <v>201807</v>
      </c>
      <c r="B2679" s="37" t="s">
        <v>68</v>
      </c>
      <c r="C2679" s="37" t="s">
        <v>195</v>
      </c>
      <c r="D2679" s="37" t="s">
        <v>49</v>
      </c>
      <c r="E2679" s="37">
        <v>12712.95</v>
      </c>
      <c r="F2679" s="37">
        <v>1045</v>
      </c>
      <c r="G2679" s="37">
        <v>79851</v>
      </c>
      <c r="H2679" s="60">
        <f t="shared" si="207"/>
        <v>12712.95</v>
      </c>
      <c r="I2679" s="60">
        <f t="shared" si="208"/>
        <v>1045</v>
      </c>
      <c r="J2679" s="60">
        <f t="shared" si="209"/>
        <v>79851</v>
      </c>
      <c r="K2679" s="1" t="str">
        <f t="shared" si="210"/>
        <v>RES</v>
      </c>
      <c r="L2679" s="2" t="str">
        <f t="shared" si="206"/>
        <v>02OALTB15R</v>
      </c>
      <c r="M2679" s="40" t="str">
        <f>INDEX(CODE!A:B,MATCH(L2679,CODE!A:A,0),2)</f>
        <v>NOT USED</v>
      </c>
    </row>
    <row r="2680" spans="1:13">
      <c r="A2680" s="38">
        <v>201807</v>
      </c>
      <c r="B2680" s="37" t="s">
        <v>68</v>
      </c>
      <c r="C2680" s="37" t="s">
        <v>195</v>
      </c>
      <c r="D2680" s="37" t="s">
        <v>69</v>
      </c>
      <c r="E2680" s="37">
        <v>10157770.109999999</v>
      </c>
      <c r="F2680" s="37">
        <v>102122</v>
      </c>
      <c r="G2680" s="37">
        <v>106800368</v>
      </c>
      <c r="H2680" s="60">
        <f t="shared" si="207"/>
        <v>10157770.109999999</v>
      </c>
      <c r="I2680" s="60">
        <f t="shared" si="208"/>
        <v>102122</v>
      </c>
      <c r="J2680" s="60">
        <f t="shared" si="209"/>
        <v>106800368</v>
      </c>
      <c r="K2680" s="1" t="str">
        <f t="shared" si="210"/>
        <v>RES</v>
      </c>
      <c r="L2680" s="2" t="str">
        <f t="shared" si="206"/>
        <v>02RESD0016</v>
      </c>
      <c r="M2680" s="40" t="str">
        <f>INDEX(CODE!A:B,MATCH(L2680,CODE!A:A,0),2)</f>
        <v>Separate - Res</v>
      </c>
    </row>
    <row r="2681" spans="1:13">
      <c r="A2681" s="38">
        <v>201807</v>
      </c>
      <c r="B2681" s="37" t="s">
        <v>68</v>
      </c>
      <c r="C2681" s="37" t="s">
        <v>195</v>
      </c>
      <c r="D2681" s="37" t="s">
        <v>70</v>
      </c>
      <c r="E2681" s="37">
        <v>384911.48</v>
      </c>
      <c r="F2681" s="37">
        <v>4451</v>
      </c>
      <c r="G2681" s="37">
        <v>4136103</v>
      </c>
      <c r="H2681" s="60">
        <f t="shared" si="207"/>
        <v>384911.48</v>
      </c>
      <c r="I2681" s="60">
        <f t="shared" si="208"/>
        <v>4451</v>
      </c>
      <c r="J2681" s="60">
        <f t="shared" si="209"/>
        <v>4136103</v>
      </c>
      <c r="K2681" s="1" t="str">
        <f t="shared" si="210"/>
        <v>RES</v>
      </c>
      <c r="L2681" s="2" t="str">
        <f t="shared" si="206"/>
        <v>02RESD0017</v>
      </c>
      <c r="M2681" s="40" t="str">
        <f>INDEX(CODE!A:B,MATCH(L2681,CODE!A:A,0),2)</f>
        <v>Separate - Res</v>
      </c>
    </row>
    <row r="2682" spans="1:13">
      <c r="A2682" s="38">
        <v>201807</v>
      </c>
      <c r="B2682" s="37" t="s">
        <v>68</v>
      </c>
      <c r="C2682" s="37" t="s">
        <v>195</v>
      </c>
      <c r="D2682" s="37" t="s">
        <v>71</v>
      </c>
      <c r="E2682" s="37">
        <v>19183.41</v>
      </c>
      <c r="F2682" s="37">
        <v>78</v>
      </c>
      <c r="G2682" s="37">
        <v>180763</v>
      </c>
      <c r="H2682" s="60">
        <f t="shared" si="207"/>
        <v>19183.41</v>
      </c>
      <c r="I2682" s="60">
        <f t="shared" si="208"/>
        <v>78</v>
      </c>
      <c r="J2682" s="60">
        <f t="shared" si="209"/>
        <v>180763</v>
      </c>
      <c r="K2682" s="1" t="str">
        <f t="shared" si="210"/>
        <v>RES</v>
      </c>
      <c r="L2682" s="2" t="str">
        <f t="shared" si="206"/>
        <v>02RESD0018</v>
      </c>
      <c r="M2682" s="40" t="str">
        <f>INDEX(CODE!A:B,MATCH(L2682,CODE!A:A,0),2)</f>
        <v>Separate - Res</v>
      </c>
    </row>
    <row r="2683" spans="1:13">
      <c r="A2683" s="38">
        <v>201807</v>
      </c>
      <c r="B2683" s="37" t="s">
        <v>68</v>
      </c>
      <c r="C2683" s="37" t="s">
        <v>195</v>
      </c>
      <c r="D2683" s="37" t="s">
        <v>72</v>
      </c>
      <c r="E2683" s="37">
        <v>3665.21</v>
      </c>
      <c r="F2683" s="37">
        <v>13</v>
      </c>
      <c r="G2683" s="37">
        <v>34467</v>
      </c>
      <c r="H2683" s="60">
        <f t="shared" si="207"/>
        <v>3665.21</v>
      </c>
      <c r="I2683" s="60">
        <f t="shared" si="208"/>
        <v>13</v>
      </c>
      <c r="J2683" s="60">
        <f t="shared" si="209"/>
        <v>34467</v>
      </c>
      <c r="K2683" s="1" t="str">
        <f t="shared" si="210"/>
        <v>RES</v>
      </c>
      <c r="L2683" s="2" t="str">
        <f t="shared" si="206"/>
        <v>02RESD018X</v>
      </c>
      <c r="M2683" s="40" t="str">
        <f>INDEX(CODE!A:B,MATCH(L2683,CODE!A:A,0),2)</f>
        <v>Separate - Res</v>
      </c>
    </row>
    <row r="2684" spans="1:13">
      <c r="A2684" s="38">
        <v>201807</v>
      </c>
      <c r="B2684" s="37" t="s">
        <v>68</v>
      </c>
      <c r="C2684" s="37" t="s">
        <v>195</v>
      </c>
      <c r="D2684" s="37" t="s">
        <v>50</v>
      </c>
      <c r="E2684" s="37">
        <v>214715.59</v>
      </c>
      <c r="F2684" s="37">
        <v>3419</v>
      </c>
      <c r="G2684" s="37">
        <v>1738626</v>
      </c>
      <c r="H2684" s="60">
        <f t="shared" si="207"/>
        <v>214715.59</v>
      </c>
      <c r="I2684" s="60">
        <f t="shared" si="208"/>
        <v>3419</v>
      </c>
      <c r="J2684" s="60">
        <f t="shared" si="209"/>
        <v>1738626</v>
      </c>
      <c r="K2684" s="1" t="str">
        <f t="shared" si="210"/>
        <v>RES</v>
      </c>
      <c r="L2684" s="2" t="str">
        <f t="shared" si="206"/>
        <v>02RGNSB024</v>
      </c>
      <c r="M2684" s="40" t="str">
        <f>INDEX(CODE!A:B,MATCH(L2684,CODE!A:A,0),2)</f>
        <v>Separate - Small GS</v>
      </c>
    </row>
    <row r="2685" spans="1:13">
      <c r="A2685" s="38">
        <v>201807</v>
      </c>
      <c r="B2685" s="37" t="s">
        <v>68</v>
      </c>
      <c r="C2685" s="37" t="s">
        <v>195</v>
      </c>
      <c r="D2685" s="37" t="s">
        <v>74</v>
      </c>
      <c r="E2685" s="37">
        <v>8825.6</v>
      </c>
      <c r="F2685" s="37">
        <v>2</v>
      </c>
      <c r="G2685" s="37">
        <v>107180</v>
      </c>
      <c r="H2685" s="60">
        <f t="shared" si="207"/>
        <v>8825.6</v>
      </c>
      <c r="I2685" s="60">
        <f t="shared" si="208"/>
        <v>2</v>
      </c>
      <c r="J2685" s="60">
        <f t="shared" si="209"/>
        <v>107180</v>
      </c>
      <c r="K2685" s="1" t="str">
        <f t="shared" si="210"/>
        <v>RES</v>
      </c>
      <c r="L2685" s="2" t="str">
        <f t="shared" si="206"/>
        <v>02RGNSB036</v>
      </c>
      <c r="M2685" s="40" t="str">
        <f>INDEX(CODE!A:B,MATCH(L2685,CODE!A:A,0),2)</f>
        <v>Separate - Large GS</v>
      </c>
    </row>
    <row r="2686" spans="1:13">
      <c r="A2686" s="38">
        <v>201807</v>
      </c>
      <c r="B2686" s="37" t="s">
        <v>68</v>
      </c>
      <c r="C2686" s="37" t="s">
        <v>195</v>
      </c>
      <c r="D2686" s="37" t="s">
        <v>75</v>
      </c>
      <c r="E2686" s="37">
        <v>277.89999999999998</v>
      </c>
      <c r="F2686" s="37">
        <v>15</v>
      </c>
      <c r="G2686" s="37">
        <v>596</v>
      </c>
      <c r="H2686" s="60">
        <f t="shared" si="207"/>
        <v>277.89999999999998</v>
      </c>
      <c r="I2686" s="60">
        <f t="shared" si="208"/>
        <v>15</v>
      </c>
      <c r="J2686" s="60">
        <f t="shared" si="209"/>
        <v>596</v>
      </c>
      <c r="K2686" s="1" t="str">
        <f t="shared" si="210"/>
        <v>RES</v>
      </c>
      <c r="L2686" s="2" t="str">
        <f t="shared" si="206"/>
        <v>02RNM24135</v>
      </c>
      <c r="M2686" s="40" t="str">
        <f>INDEX(CODE!A:B,MATCH(L2686,CODE!A:A,0),2)</f>
        <v>Separate - Small GS</v>
      </c>
    </row>
    <row r="2687" spans="1:13">
      <c r="A2687" s="38">
        <v>201807</v>
      </c>
      <c r="B2687" s="37" t="s">
        <v>68</v>
      </c>
      <c r="C2687" s="37" t="s">
        <v>195</v>
      </c>
      <c r="D2687" s="37" t="s">
        <v>214</v>
      </c>
      <c r="E2687" s="37">
        <v>-3.56</v>
      </c>
      <c r="G2687" s="37">
        <v>0</v>
      </c>
      <c r="H2687" s="60">
        <f t="shared" si="207"/>
        <v>-3.56</v>
      </c>
      <c r="I2687" s="60">
        <f t="shared" si="208"/>
        <v>0</v>
      </c>
      <c r="J2687" s="60">
        <f t="shared" si="209"/>
        <v>0</v>
      </c>
      <c r="K2687" s="1" t="str">
        <f t="shared" si="210"/>
        <v>RES</v>
      </c>
      <c r="L2687" s="2" t="str">
        <f t="shared" si="206"/>
        <v>02ZZMERGCR</v>
      </c>
      <c r="M2687" s="40" t="str">
        <f>INDEX(CODE!A:B,MATCH(L2687,CODE!A:A,0),2)</f>
        <v>NOT USED</v>
      </c>
    </row>
    <row r="2688" spans="1:13">
      <c r="A2688" s="38">
        <v>201807</v>
      </c>
      <c r="B2688" s="37" t="s">
        <v>68</v>
      </c>
      <c r="C2688" s="37" t="s">
        <v>195</v>
      </c>
      <c r="D2688" s="37" t="s">
        <v>101</v>
      </c>
      <c r="E2688" s="37">
        <v>291716.93</v>
      </c>
      <c r="F2688" s="37">
        <v>0</v>
      </c>
      <c r="G2688" s="37">
        <v>0</v>
      </c>
      <c r="H2688" s="60">
        <f t="shared" si="207"/>
        <v>291716.93</v>
      </c>
      <c r="I2688" s="60">
        <f t="shared" si="208"/>
        <v>0</v>
      </c>
      <c r="J2688" s="60">
        <f t="shared" si="209"/>
        <v>0</v>
      </c>
      <c r="K2688" s="1" t="str">
        <f t="shared" si="210"/>
        <v>RES</v>
      </c>
      <c r="L2688" s="2" t="str">
        <f t="shared" si="206"/>
        <v>301170-DSM</v>
      </c>
      <c r="M2688" s="40" t="str">
        <f>INDEX(CODE!A:B,MATCH(L2688,CODE!A:A,0),2)</f>
        <v>NOT USED</v>
      </c>
    </row>
    <row r="2689" spans="1:13">
      <c r="A2689" s="38">
        <v>201807</v>
      </c>
      <c r="B2689" s="37" t="s">
        <v>68</v>
      </c>
      <c r="C2689" s="37" t="s">
        <v>195</v>
      </c>
      <c r="D2689" s="37" t="s">
        <v>102</v>
      </c>
      <c r="E2689" s="37">
        <v>19913.45</v>
      </c>
      <c r="F2689" s="37">
        <v>0</v>
      </c>
      <c r="G2689" s="37">
        <v>0</v>
      </c>
      <c r="H2689" s="60">
        <f t="shared" si="207"/>
        <v>19913.45</v>
      </c>
      <c r="I2689" s="60">
        <f t="shared" si="208"/>
        <v>0</v>
      </c>
      <c r="J2689" s="60">
        <f t="shared" si="209"/>
        <v>0</v>
      </c>
      <c r="K2689" s="1" t="str">
        <f t="shared" si="210"/>
        <v>RES</v>
      </c>
      <c r="L2689" s="2" t="str">
        <f t="shared" si="206"/>
        <v>301180-BLU</v>
      </c>
      <c r="M2689" s="40" t="str">
        <f>INDEX(CODE!A:B,MATCH(L2689,CODE!A:A,0),2)</f>
        <v>NOT USED</v>
      </c>
    </row>
    <row r="2690" spans="1:13">
      <c r="A2690" s="38">
        <v>201807</v>
      </c>
      <c r="B2690" s="37" t="s">
        <v>68</v>
      </c>
      <c r="C2690" s="37" t="s">
        <v>195</v>
      </c>
      <c r="D2690" s="37" t="s">
        <v>103</v>
      </c>
      <c r="E2690" s="37">
        <v>-943800.89</v>
      </c>
      <c r="F2690" s="37">
        <v>0</v>
      </c>
      <c r="G2690" s="37">
        <v>0</v>
      </c>
      <c r="H2690" s="60">
        <f t="shared" si="207"/>
        <v>-943800.89</v>
      </c>
      <c r="I2690" s="60">
        <f t="shared" si="208"/>
        <v>0</v>
      </c>
      <c r="J2690" s="60">
        <f t="shared" si="209"/>
        <v>0</v>
      </c>
      <c r="K2690" s="1" t="str">
        <f t="shared" si="210"/>
        <v>RES</v>
      </c>
      <c r="L2690" s="2" t="str">
        <f t="shared" ref="L2690:L2753" si="211">LEFT(D2690,10)</f>
        <v>ALT REVENU</v>
      </c>
      <c r="M2690" s="40" t="str">
        <f>INDEX(CODE!A:B,MATCH(L2690,CODE!A:A,0),2)</f>
        <v>NOT USED</v>
      </c>
    </row>
    <row r="2691" spans="1:13">
      <c r="A2691" s="38">
        <v>201807</v>
      </c>
      <c r="B2691" s="37" t="s">
        <v>68</v>
      </c>
      <c r="C2691" s="37" t="s">
        <v>195</v>
      </c>
      <c r="D2691" s="37" t="s">
        <v>90</v>
      </c>
      <c r="F2691" s="37">
        <v>0</v>
      </c>
      <c r="H2691" s="60">
        <f t="shared" ref="H2691:H2754" si="212">IF($C2691="R",E2691,0)</f>
        <v>0</v>
      </c>
      <c r="I2691" s="60">
        <f t="shared" ref="I2691:I2754" si="213">IF($C2691="R",F2691,0)</f>
        <v>0</v>
      </c>
      <c r="J2691" s="60">
        <f t="shared" ref="J2691:J2754" si="214">IF($C2691="R",G2691,0)</f>
        <v>0</v>
      </c>
      <c r="K2691" s="1" t="str">
        <f t="shared" ref="K2691:K2754" si="215">IF(LEFT(B2691,3)="IRR","IRG",LEFT(B2691,3))</f>
        <v>RES</v>
      </c>
      <c r="L2691" s="2" t="str">
        <f t="shared" si="211"/>
        <v>CUSTOMER C</v>
      </c>
      <c r="M2691" s="40" t="str">
        <f>INDEX(CODE!A:B,MATCH(L2691,CODE!A:A,0),2)</f>
        <v>NOT USED</v>
      </c>
    </row>
    <row r="2692" spans="1:13">
      <c r="A2692" s="38">
        <v>201807</v>
      </c>
      <c r="B2692" s="37" t="s">
        <v>68</v>
      </c>
      <c r="C2692" s="37" t="s">
        <v>195</v>
      </c>
      <c r="D2692" s="37" t="s">
        <v>91</v>
      </c>
      <c r="E2692" s="37">
        <v>-574087.13</v>
      </c>
      <c r="F2692" s="37">
        <v>0</v>
      </c>
      <c r="G2692" s="37">
        <v>0</v>
      </c>
      <c r="H2692" s="60">
        <f t="shared" si="212"/>
        <v>-574087.13</v>
      </c>
      <c r="I2692" s="60">
        <f t="shared" si="213"/>
        <v>0</v>
      </c>
      <c r="J2692" s="60">
        <f t="shared" si="214"/>
        <v>0</v>
      </c>
      <c r="K2692" s="1" t="str">
        <f t="shared" si="215"/>
        <v>RES</v>
      </c>
      <c r="L2692" s="2" t="str">
        <f t="shared" si="211"/>
        <v>INCOME TAX</v>
      </c>
      <c r="M2692" s="40" t="str">
        <f>INDEX(CODE!A:B,MATCH(L2692,CODE!A:A,0),2)</f>
        <v>NOT USED</v>
      </c>
    </row>
    <row r="2693" spans="1:13">
      <c r="A2693" s="38">
        <v>201807</v>
      </c>
      <c r="B2693" s="37" t="s">
        <v>68</v>
      </c>
      <c r="C2693" s="37" t="s">
        <v>195</v>
      </c>
      <c r="D2693" s="37" t="s">
        <v>92</v>
      </c>
      <c r="E2693" s="37">
        <v>-825969.1</v>
      </c>
      <c r="F2693" s="37">
        <v>0</v>
      </c>
      <c r="G2693" s="37">
        <v>0</v>
      </c>
      <c r="H2693" s="60">
        <f t="shared" si="212"/>
        <v>-825969.1</v>
      </c>
      <c r="I2693" s="60">
        <f t="shared" si="213"/>
        <v>0</v>
      </c>
      <c r="J2693" s="60">
        <f t="shared" si="214"/>
        <v>0</v>
      </c>
      <c r="K2693" s="1" t="str">
        <f t="shared" si="215"/>
        <v>RES</v>
      </c>
      <c r="L2693" s="2" t="str">
        <f t="shared" si="211"/>
        <v>REVENUE_AC</v>
      </c>
      <c r="M2693" s="40" t="str">
        <f>INDEX(CODE!A:B,MATCH(L2693,CODE!A:A,0),2)</f>
        <v>NOT USED</v>
      </c>
    </row>
    <row r="2694" spans="1:13">
      <c r="A2694" s="38">
        <v>201807</v>
      </c>
      <c r="B2694" s="37" t="s">
        <v>68</v>
      </c>
      <c r="C2694" s="37" t="s">
        <v>195</v>
      </c>
      <c r="D2694" s="37" t="s">
        <v>104</v>
      </c>
      <c r="E2694" s="37">
        <v>5183.09</v>
      </c>
      <c r="F2694" s="37">
        <v>0</v>
      </c>
      <c r="G2694" s="37">
        <v>0</v>
      </c>
      <c r="H2694" s="60">
        <f t="shared" si="212"/>
        <v>5183.09</v>
      </c>
      <c r="I2694" s="60">
        <f t="shared" si="213"/>
        <v>0</v>
      </c>
      <c r="J2694" s="60">
        <f t="shared" si="214"/>
        <v>0</v>
      </c>
      <c r="K2694" s="1" t="str">
        <f t="shared" si="215"/>
        <v>RES</v>
      </c>
      <c r="L2694" s="2" t="str">
        <f t="shared" si="211"/>
        <v>REVENUE AD</v>
      </c>
      <c r="M2694" s="40" t="str">
        <f>INDEX(CODE!A:B,MATCH(L2694,CODE!A:A,0),2)</f>
        <v>NOT USED</v>
      </c>
    </row>
    <row r="2695" spans="1:13">
      <c r="A2695" s="38">
        <v>201807</v>
      </c>
      <c r="B2695" s="37" t="s">
        <v>68</v>
      </c>
      <c r="C2695" s="37" t="s">
        <v>196</v>
      </c>
      <c r="D2695" s="37" t="s">
        <v>210</v>
      </c>
      <c r="E2695" s="37">
        <v>-8000</v>
      </c>
      <c r="F2695" s="37">
        <v>0</v>
      </c>
      <c r="G2695" s="37">
        <v>0</v>
      </c>
      <c r="H2695" s="60">
        <f t="shared" si="212"/>
        <v>0</v>
      </c>
      <c r="I2695" s="60">
        <f t="shared" si="213"/>
        <v>0</v>
      </c>
      <c r="J2695" s="60">
        <f t="shared" si="214"/>
        <v>0</v>
      </c>
      <c r="K2695" s="1" t="str">
        <f t="shared" si="215"/>
        <v>RES</v>
      </c>
      <c r="L2695" s="2" t="str">
        <f t="shared" si="211"/>
        <v>301119 - U</v>
      </c>
      <c r="M2695" s="40" t="str">
        <f>INDEX(CODE!A:B,MATCH(L2695,CODE!A:A,0),2)</f>
        <v>NOT USED</v>
      </c>
    </row>
    <row r="2696" spans="1:13">
      <c r="A2696" s="38">
        <v>201807</v>
      </c>
      <c r="B2696" s="37" t="s">
        <v>68</v>
      </c>
      <c r="C2696" s="37" t="s">
        <v>196</v>
      </c>
      <c r="D2696" s="37" t="s">
        <v>197</v>
      </c>
      <c r="E2696" s="37">
        <v>1511000</v>
      </c>
      <c r="F2696" s="37">
        <v>0</v>
      </c>
      <c r="G2696" s="37">
        <v>18325000</v>
      </c>
      <c r="H2696" s="60">
        <f t="shared" si="212"/>
        <v>0</v>
      </c>
      <c r="I2696" s="60">
        <f t="shared" si="213"/>
        <v>0</v>
      </c>
      <c r="J2696" s="60">
        <f t="shared" si="214"/>
        <v>0</v>
      </c>
      <c r="K2696" s="1" t="str">
        <f t="shared" si="215"/>
        <v>RES</v>
      </c>
      <c r="L2696" s="2" t="str">
        <f t="shared" si="211"/>
        <v>UNBILLED R</v>
      </c>
      <c r="M2696" s="40" t="str">
        <f>INDEX(CODE!A:B,MATCH(L2696,CODE!A:A,0),2)</f>
        <v>NOT USED</v>
      </c>
    </row>
    <row r="2697" spans="1:13">
      <c r="A2697" s="38">
        <v>201808</v>
      </c>
      <c r="B2697" s="37" t="s">
        <v>51</v>
      </c>
      <c r="C2697" s="37" t="s">
        <v>186</v>
      </c>
      <c r="D2697" s="37" t="s">
        <v>187</v>
      </c>
      <c r="E2697" s="37">
        <v>-21053.4</v>
      </c>
      <c r="F2697" s="37">
        <v>1530</v>
      </c>
      <c r="G2697" s="37">
        <v>2583256</v>
      </c>
      <c r="H2697" s="60">
        <f t="shared" si="212"/>
        <v>0</v>
      </c>
      <c r="I2697" s="60">
        <f t="shared" si="213"/>
        <v>0</v>
      </c>
      <c r="J2697" s="60">
        <f t="shared" si="214"/>
        <v>0</v>
      </c>
      <c r="K2697" s="1" t="str">
        <f t="shared" si="215"/>
        <v>COM</v>
      </c>
      <c r="L2697" s="2" t="str">
        <f t="shared" si="211"/>
        <v>02GNSB0024</v>
      </c>
      <c r="M2697" s="40" t="str">
        <f>INDEX(CODE!A:B,MATCH(L2697,CODE!A:A,0),2)</f>
        <v>Separate - Small GS</v>
      </c>
    </row>
    <row r="2698" spans="1:13">
      <c r="A2698" s="38">
        <v>201808</v>
      </c>
      <c r="B2698" s="37" t="s">
        <v>51</v>
      </c>
      <c r="C2698" s="37" t="s">
        <v>186</v>
      </c>
      <c r="D2698" s="37" t="s">
        <v>188</v>
      </c>
      <c r="E2698" s="37">
        <v>-0.59</v>
      </c>
      <c r="F2698" s="37">
        <v>1</v>
      </c>
      <c r="G2698" s="37">
        <v>72</v>
      </c>
      <c r="H2698" s="60">
        <f t="shared" si="212"/>
        <v>0</v>
      </c>
      <c r="I2698" s="60">
        <f t="shared" si="213"/>
        <v>0</v>
      </c>
      <c r="J2698" s="60">
        <f t="shared" si="214"/>
        <v>0</v>
      </c>
      <c r="K2698" s="1" t="str">
        <f t="shared" si="215"/>
        <v>COM</v>
      </c>
      <c r="L2698" s="2" t="str">
        <f t="shared" si="211"/>
        <v>02GNSB024F</v>
      </c>
      <c r="M2698" s="40" t="str">
        <f>INDEX(CODE!A:B,MATCH(L2698,CODE!A:A,0),2)</f>
        <v>Separate - Small GS</v>
      </c>
    </row>
    <row r="2699" spans="1:13">
      <c r="A2699" s="38">
        <v>201808</v>
      </c>
      <c r="B2699" s="37" t="s">
        <v>51</v>
      </c>
      <c r="C2699" s="37" t="s">
        <v>186</v>
      </c>
      <c r="D2699" s="37" t="s">
        <v>189</v>
      </c>
      <c r="E2699" s="37">
        <v>-121.64</v>
      </c>
      <c r="F2699" s="37">
        <v>77</v>
      </c>
      <c r="G2699" s="37">
        <v>14921</v>
      </c>
      <c r="H2699" s="60">
        <f t="shared" si="212"/>
        <v>0</v>
      </c>
      <c r="I2699" s="60">
        <f t="shared" si="213"/>
        <v>0</v>
      </c>
      <c r="J2699" s="60">
        <f t="shared" si="214"/>
        <v>0</v>
      </c>
      <c r="K2699" s="1" t="str">
        <f t="shared" si="215"/>
        <v>COM</v>
      </c>
      <c r="L2699" s="2" t="str">
        <f t="shared" si="211"/>
        <v>02GNSB24FP</v>
      </c>
      <c r="M2699" s="40" t="str">
        <f>INDEX(CODE!A:B,MATCH(L2699,CODE!A:A,0),2)</f>
        <v>Separate - Small GS</v>
      </c>
    </row>
    <row r="2700" spans="1:13">
      <c r="A2700" s="38">
        <v>201808</v>
      </c>
      <c r="B2700" s="37" t="s">
        <v>51</v>
      </c>
      <c r="C2700" s="37" t="s">
        <v>186</v>
      </c>
      <c r="D2700" s="37" t="s">
        <v>190</v>
      </c>
      <c r="E2700" s="37">
        <v>-36082.03</v>
      </c>
      <c r="F2700" s="37">
        <v>92</v>
      </c>
      <c r="G2700" s="37">
        <v>4427236</v>
      </c>
      <c r="H2700" s="60">
        <f t="shared" si="212"/>
        <v>0</v>
      </c>
      <c r="I2700" s="60">
        <f t="shared" si="213"/>
        <v>0</v>
      </c>
      <c r="J2700" s="60">
        <f t="shared" si="214"/>
        <v>0</v>
      </c>
      <c r="K2700" s="1" t="str">
        <f t="shared" si="215"/>
        <v>COM</v>
      </c>
      <c r="L2700" s="2" t="str">
        <f t="shared" si="211"/>
        <v>02LGSB0036</v>
      </c>
      <c r="M2700" s="40" t="str">
        <f>INDEX(CODE!A:B,MATCH(L2700,CODE!A:A,0),2)</f>
        <v>Separate - Large GS</v>
      </c>
    </row>
    <row r="2701" spans="1:13">
      <c r="A2701" s="38">
        <v>201808</v>
      </c>
      <c r="B2701" s="37" t="s">
        <v>51</v>
      </c>
      <c r="C2701" s="37" t="s">
        <v>186</v>
      </c>
      <c r="D2701" s="37" t="s">
        <v>191</v>
      </c>
      <c r="E2701" s="37">
        <v>-96.34</v>
      </c>
      <c r="F2701" s="37">
        <v>24</v>
      </c>
      <c r="G2701" s="37">
        <v>11821</v>
      </c>
      <c r="H2701" s="60">
        <f t="shared" si="212"/>
        <v>0</v>
      </c>
      <c r="I2701" s="60">
        <f t="shared" si="213"/>
        <v>0</v>
      </c>
      <c r="J2701" s="60">
        <f t="shared" si="214"/>
        <v>0</v>
      </c>
      <c r="K2701" s="1" t="str">
        <f t="shared" si="215"/>
        <v>COM</v>
      </c>
      <c r="L2701" s="2" t="str">
        <f t="shared" si="211"/>
        <v>02NMB24135</v>
      </c>
      <c r="M2701" s="40" t="str">
        <f>INDEX(CODE!A:B,MATCH(L2701,CODE!A:A,0),2)</f>
        <v>Separate - Small GS</v>
      </c>
    </row>
    <row r="2702" spans="1:13">
      <c r="A2702" s="38">
        <v>201808</v>
      </c>
      <c r="B2702" s="37" t="s">
        <v>51</v>
      </c>
      <c r="C2702" s="37" t="s">
        <v>186</v>
      </c>
      <c r="D2702" s="37" t="s">
        <v>192</v>
      </c>
      <c r="E2702" s="37">
        <v>-346.65</v>
      </c>
      <c r="G2702" s="37">
        <v>42519</v>
      </c>
      <c r="H2702" s="60">
        <f t="shared" si="212"/>
        <v>0</v>
      </c>
      <c r="I2702" s="60">
        <f t="shared" si="213"/>
        <v>0</v>
      </c>
      <c r="J2702" s="60">
        <f t="shared" si="214"/>
        <v>0</v>
      </c>
      <c r="K2702" s="1" t="str">
        <f t="shared" si="215"/>
        <v>COM</v>
      </c>
      <c r="L2702" s="2" t="str">
        <f t="shared" si="211"/>
        <v>02OALTB15N</v>
      </c>
      <c r="M2702" s="40" t="str">
        <f>INDEX(CODE!A:B,MATCH(L2702,CODE!A:A,0),2)</f>
        <v>NOT USED</v>
      </c>
    </row>
    <row r="2703" spans="1:13">
      <c r="A2703" s="38">
        <v>201808</v>
      </c>
      <c r="B2703" s="37" t="s">
        <v>51</v>
      </c>
      <c r="C2703" s="37" t="s">
        <v>186</v>
      </c>
      <c r="D2703" s="37" t="s">
        <v>193</v>
      </c>
      <c r="E2703" s="37">
        <v>3304.19</v>
      </c>
      <c r="F2703" s="37">
        <v>0</v>
      </c>
      <c r="G2703" s="37">
        <v>0</v>
      </c>
      <c r="H2703" s="60">
        <f t="shared" si="212"/>
        <v>0</v>
      </c>
      <c r="I2703" s="60">
        <f t="shared" si="213"/>
        <v>0</v>
      </c>
      <c r="J2703" s="60">
        <f t="shared" si="214"/>
        <v>0</v>
      </c>
      <c r="K2703" s="1" t="str">
        <f t="shared" si="215"/>
        <v>COM</v>
      </c>
      <c r="L2703" s="2" t="str">
        <f t="shared" si="211"/>
        <v>BPA BALANC</v>
      </c>
      <c r="M2703" s="40" t="str">
        <f>INDEX(CODE!A:B,MATCH(L2703,CODE!A:A,0),2)</f>
        <v>NOT USED</v>
      </c>
    </row>
    <row r="2704" spans="1:13">
      <c r="A2704" s="38">
        <v>201808</v>
      </c>
      <c r="B2704" s="37" t="s">
        <v>51</v>
      </c>
      <c r="C2704" s="37" t="s">
        <v>186</v>
      </c>
      <c r="D2704" s="37" t="s">
        <v>194</v>
      </c>
      <c r="F2704" s="37">
        <v>0</v>
      </c>
      <c r="H2704" s="60">
        <f t="shared" si="212"/>
        <v>0</v>
      </c>
      <c r="I2704" s="60">
        <f t="shared" si="213"/>
        <v>0</v>
      </c>
      <c r="J2704" s="60">
        <f t="shared" si="214"/>
        <v>0</v>
      </c>
      <c r="K2704" s="1" t="str">
        <f t="shared" si="215"/>
        <v>COM</v>
      </c>
      <c r="L2704" s="2" t="str">
        <f t="shared" si="211"/>
        <v>CUSTOMER C</v>
      </c>
      <c r="M2704" s="40" t="str">
        <f>INDEX(CODE!A:B,MATCH(L2704,CODE!A:A,0),2)</f>
        <v>NOT USED</v>
      </c>
    </row>
    <row r="2705" spans="1:13">
      <c r="A2705" s="38">
        <v>201808</v>
      </c>
      <c r="B2705" s="37" t="s">
        <v>51</v>
      </c>
      <c r="C2705" s="37" t="s">
        <v>195</v>
      </c>
      <c r="D2705" s="37" t="s">
        <v>36</v>
      </c>
      <c r="E2705" s="37">
        <v>254714.27</v>
      </c>
      <c r="F2705" s="37">
        <v>1530</v>
      </c>
      <c r="G2705" s="37">
        <v>2583330</v>
      </c>
      <c r="H2705" s="60">
        <f t="shared" si="212"/>
        <v>254714.27</v>
      </c>
      <c r="I2705" s="60">
        <f t="shared" si="213"/>
        <v>1530</v>
      </c>
      <c r="J2705" s="60">
        <f t="shared" si="214"/>
        <v>2583330</v>
      </c>
      <c r="K2705" s="1" t="str">
        <f t="shared" si="215"/>
        <v>COM</v>
      </c>
      <c r="L2705" s="2" t="str">
        <f t="shared" si="211"/>
        <v>02GNSB0024</v>
      </c>
      <c r="M2705" s="40" t="str">
        <f>INDEX(CODE!A:B,MATCH(L2705,CODE!A:A,0),2)</f>
        <v>Separate - Small GS</v>
      </c>
    </row>
    <row r="2706" spans="1:13">
      <c r="A2706" s="38">
        <v>201808</v>
      </c>
      <c r="B2706" s="37" t="s">
        <v>51</v>
      </c>
      <c r="C2706" s="37" t="s">
        <v>195</v>
      </c>
      <c r="D2706" s="37" t="s">
        <v>37</v>
      </c>
      <c r="E2706" s="37">
        <v>1710.63</v>
      </c>
      <c r="F2706" s="37">
        <v>6</v>
      </c>
      <c r="G2706" s="37">
        <v>12857</v>
      </c>
      <c r="H2706" s="60">
        <f t="shared" si="212"/>
        <v>1710.63</v>
      </c>
      <c r="I2706" s="60">
        <f t="shared" si="213"/>
        <v>6</v>
      </c>
      <c r="J2706" s="60">
        <f t="shared" si="214"/>
        <v>12857</v>
      </c>
      <c r="K2706" s="1" t="str">
        <f t="shared" si="215"/>
        <v>COM</v>
      </c>
      <c r="L2706" s="2" t="str">
        <f t="shared" si="211"/>
        <v>02GNSB024F</v>
      </c>
      <c r="M2706" s="40" t="str">
        <f>INDEX(CODE!A:B,MATCH(L2706,CODE!A:A,0),2)</f>
        <v>Separate - Small GS</v>
      </c>
    </row>
    <row r="2707" spans="1:13">
      <c r="A2707" s="38">
        <v>201808</v>
      </c>
      <c r="B2707" s="37" t="s">
        <v>51</v>
      </c>
      <c r="C2707" s="37" t="s">
        <v>195</v>
      </c>
      <c r="D2707" s="37" t="s">
        <v>38</v>
      </c>
      <c r="E2707" s="37">
        <v>1524.49</v>
      </c>
      <c r="F2707" s="37">
        <v>77</v>
      </c>
      <c r="G2707" s="37">
        <v>14923</v>
      </c>
      <c r="H2707" s="60">
        <f t="shared" si="212"/>
        <v>1524.49</v>
      </c>
      <c r="I2707" s="60">
        <f t="shared" si="213"/>
        <v>77</v>
      </c>
      <c r="J2707" s="60">
        <f t="shared" si="214"/>
        <v>14923</v>
      </c>
      <c r="K2707" s="1" t="str">
        <f t="shared" si="215"/>
        <v>COM</v>
      </c>
      <c r="L2707" s="2" t="str">
        <f t="shared" si="211"/>
        <v>02GNSB24FP</v>
      </c>
      <c r="M2707" s="40" t="str">
        <f>INDEX(CODE!A:B,MATCH(L2707,CODE!A:A,0),2)</f>
        <v>Separate - Small GS</v>
      </c>
    </row>
    <row r="2708" spans="1:13">
      <c r="A2708" s="38">
        <v>201808</v>
      </c>
      <c r="B2708" s="37" t="s">
        <v>51</v>
      </c>
      <c r="C2708" s="37" t="s">
        <v>195</v>
      </c>
      <c r="D2708" s="37" t="s">
        <v>52</v>
      </c>
      <c r="E2708" s="37">
        <v>4501643.5199999996</v>
      </c>
      <c r="F2708" s="37">
        <v>14261</v>
      </c>
      <c r="G2708" s="37">
        <v>48373787</v>
      </c>
      <c r="H2708" s="60">
        <f t="shared" si="212"/>
        <v>4501643.5199999996</v>
      </c>
      <c r="I2708" s="60">
        <f t="shared" si="213"/>
        <v>14261</v>
      </c>
      <c r="J2708" s="60">
        <f t="shared" si="214"/>
        <v>48373787</v>
      </c>
      <c r="K2708" s="1" t="str">
        <f t="shared" si="215"/>
        <v>COM</v>
      </c>
      <c r="L2708" s="2" t="str">
        <f t="shared" si="211"/>
        <v>02GNSV0024</v>
      </c>
      <c r="M2708" s="40" t="str">
        <f>INDEX(CODE!A:B,MATCH(L2708,CODE!A:A,0),2)</f>
        <v>Separate - Small GS</v>
      </c>
    </row>
    <row r="2709" spans="1:13">
      <c r="A2709" s="38">
        <v>201808</v>
      </c>
      <c r="B2709" s="37" t="s">
        <v>51</v>
      </c>
      <c r="C2709" s="37" t="s">
        <v>195</v>
      </c>
      <c r="D2709" s="37" t="s">
        <v>53</v>
      </c>
      <c r="E2709" s="37">
        <v>12827.31</v>
      </c>
      <c r="F2709" s="37">
        <v>104</v>
      </c>
      <c r="G2709" s="37">
        <v>88937</v>
      </c>
      <c r="H2709" s="60">
        <f t="shared" si="212"/>
        <v>12827.31</v>
      </c>
      <c r="I2709" s="60">
        <f t="shared" si="213"/>
        <v>104</v>
      </c>
      <c r="J2709" s="60">
        <f t="shared" si="214"/>
        <v>88937</v>
      </c>
      <c r="K2709" s="1" t="str">
        <f t="shared" si="215"/>
        <v>COM</v>
      </c>
      <c r="L2709" s="2" t="str">
        <f t="shared" si="211"/>
        <v>02GNSV024F</v>
      </c>
      <c r="M2709" s="40" t="str">
        <f>INDEX(CODE!A:B,MATCH(L2709,CODE!A:A,0),2)</f>
        <v>Separate - Small GS</v>
      </c>
    </row>
    <row r="2710" spans="1:13">
      <c r="A2710" s="38">
        <v>201808</v>
      </c>
      <c r="B2710" s="37" t="s">
        <v>51</v>
      </c>
      <c r="C2710" s="37" t="s">
        <v>195</v>
      </c>
      <c r="D2710" s="37" t="s">
        <v>39</v>
      </c>
      <c r="E2710" s="37">
        <v>378650.66</v>
      </c>
      <c r="F2710" s="37">
        <v>92</v>
      </c>
      <c r="G2710" s="37">
        <v>4427244</v>
      </c>
      <c r="H2710" s="60">
        <f t="shared" si="212"/>
        <v>378650.66</v>
      </c>
      <c r="I2710" s="60">
        <f t="shared" si="213"/>
        <v>92</v>
      </c>
      <c r="J2710" s="60">
        <f t="shared" si="214"/>
        <v>4427244</v>
      </c>
      <c r="K2710" s="1" t="str">
        <f t="shared" si="215"/>
        <v>COM</v>
      </c>
      <c r="L2710" s="2" t="str">
        <f t="shared" si="211"/>
        <v>02LGSB0036</v>
      </c>
      <c r="M2710" s="40" t="str">
        <f>INDEX(CODE!A:B,MATCH(L2710,CODE!A:A,0),2)</f>
        <v>Separate - Large GS</v>
      </c>
    </row>
    <row r="2711" spans="1:13">
      <c r="A2711" s="38">
        <v>201808</v>
      </c>
      <c r="B2711" s="37" t="s">
        <v>51</v>
      </c>
      <c r="C2711" s="37" t="s">
        <v>195</v>
      </c>
      <c r="D2711" s="37" t="s">
        <v>54</v>
      </c>
      <c r="E2711" s="37">
        <v>5634646.0899999999</v>
      </c>
      <c r="F2711" s="37">
        <v>861</v>
      </c>
      <c r="G2711" s="37">
        <v>68927824</v>
      </c>
      <c r="H2711" s="60">
        <f t="shared" si="212"/>
        <v>5634646.0899999999</v>
      </c>
      <c r="I2711" s="60">
        <f t="shared" si="213"/>
        <v>861</v>
      </c>
      <c r="J2711" s="60">
        <f t="shared" si="214"/>
        <v>68927824</v>
      </c>
      <c r="K2711" s="1" t="str">
        <f t="shared" si="215"/>
        <v>COM</v>
      </c>
      <c r="L2711" s="2" t="str">
        <f t="shared" si="211"/>
        <v>02LGSV0036</v>
      </c>
      <c r="M2711" s="40" t="str">
        <f>INDEX(CODE!A:B,MATCH(L2711,CODE!A:A,0),2)</f>
        <v>Separate - Large GS</v>
      </c>
    </row>
    <row r="2712" spans="1:13">
      <c r="A2712" s="38">
        <v>201808</v>
      </c>
      <c r="B2712" s="37" t="s">
        <v>51</v>
      </c>
      <c r="C2712" s="37" t="s">
        <v>195</v>
      </c>
      <c r="D2712" s="37" t="s">
        <v>55</v>
      </c>
      <c r="E2712" s="37">
        <v>1312115.93</v>
      </c>
      <c r="F2712" s="37">
        <v>36</v>
      </c>
      <c r="G2712" s="37">
        <v>17027581</v>
      </c>
      <c r="H2712" s="60">
        <f t="shared" si="212"/>
        <v>1312115.93</v>
      </c>
      <c r="I2712" s="60">
        <f t="shared" si="213"/>
        <v>36</v>
      </c>
      <c r="J2712" s="60">
        <f t="shared" si="214"/>
        <v>17027581</v>
      </c>
      <c r="K2712" s="1" t="str">
        <f t="shared" si="215"/>
        <v>COM</v>
      </c>
      <c r="L2712" s="2" t="str">
        <f t="shared" si="211"/>
        <v>02LGSV048T</v>
      </c>
      <c r="M2712" s="40" t="str">
        <f>INDEX(CODE!A:B,MATCH(L2712,CODE!A:A,0),2)</f>
        <v>NOT USED</v>
      </c>
    </row>
    <row r="2713" spans="1:13">
      <c r="A2713" s="38">
        <v>201808</v>
      </c>
      <c r="B2713" s="37" t="s">
        <v>51</v>
      </c>
      <c r="C2713" s="37" t="s">
        <v>195</v>
      </c>
      <c r="D2713" s="37" t="s">
        <v>79</v>
      </c>
      <c r="E2713" s="37">
        <v>982.16</v>
      </c>
      <c r="G2713" s="37">
        <v>0</v>
      </c>
      <c r="H2713" s="60">
        <f t="shared" si="212"/>
        <v>982.16</v>
      </c>
      <c r="I2713" s="60">
        <f t="shared" si="213"/>
        <v>0</v>
      </c>
      <c r="J2713" s="60">
        <f t="shared" si="214"/>
        <v>0</v>
      </c>
      <c r="K2713" s="1" t="str">
        <f t="shared" si="215"/>
        <v>COM</v>
      </c>
      <c r="L2713" s="2" t="str">
        <f t="shared" si="211"/>
        <v>02LNX00102</v>
      </c>
      <c r="M2713" s="40" t="str">
        <f>INDEX(CODE!A:B,MATCH(L2713,CODE!A:A,0),2)</f>
        <v>NOT USED</v>
      </c>
    </row>
    <row r="2714" spans="1:13">
      <c r="A2714" s="38">
        <v>201808</v>
      </c>
      <c r="B2714" s="37" t="s">
        <v>51</v>
      </c>
      <c r="C2714" s="37" t="s">
        <v>195</v>
      </c>
      <c r="D2714" s="37" t="s">
        <v>81</v>
      </c>
      <c r="E2714" s="37">
        <v>205.96</v>
      </c>
      <c r="G2714" s="37">
        <v>0</v>
      </c>
      <c r="H2714" s="60">
        <f t="shared" si="212"/>
        <v>205.96</v>
      </c>
      <c r="I2714" s="60">
        <f t="shared" si="213"/>
        <v>0</v>
      </c>
      <c r="J2714" s="60">
        <f t="shared" si="214"/>
        <v>0</v>
      </c>
      <c r="K2714" s="1" t="str">
        <f t="shared" si="215"/>
        <v>COM</v>
      </c>
      <c r="L2714" s="2" t="str">
        <f t="shared" si="211"/>
        <v>02LNX00105</v>
      </c>
      <c r="M2714" s="40" t="str">
        <f>INDEX(CODE!A:B,MATCH(L2714,CODE!A:A,0),2)</f>
        <v>NOT USED</v>
      </c>
    </row>
    <row r="2715" spans="1:13">
      <c r="A2715" s="38">
        <v>201808</v>
      </c>
      <c r="B2715" s="37" t="s">
        <v>51</v>
      </c>
      <c r="C2715" s="37" t="s">
        <v>195</v>
      </c>
      <c r="D2715" s="37" t="s">
        <v>82</v>
      </c>
      <c r="E2715" s="37">
        <v>22069.45</v>
      </c>
      <c r="G2715" s="37">
        <v>0</v>
      </c>
      <c r="H2715" s="60">
        <f t="shared" si="212"/>
        <v>22069.45</v>
      </c>
      <c r="I2715" s="60">
        <f t="shared" si="213"/>
        <v>0</v>
      </c>
      <c r="J2715" s="60">
        <f t="shared" si="214"/>
        <v>0</v>
      </c>
      <c r="K2715" s="1" t="str">
        <f t="shared" si="215"/>
        <v>COM</v>
      </c>
      <c r="L2715" s="2" t="str">
        <f t="shared" si="211"/>
        <v>02LNX00109</v>
      </c>
      <c r="M2715" s="40" t="str">
        <f>INDEX(CODE!A:B,MATCH(L2715,CODE!A:A,0),2)</f>
        <v>NOT USED</v>
      </c>
    </row>
    <row r="2716" spans="1:13">
      <c r="A2716" s="38">
        <v>201808</v>
      </c>
      <c r="B2716" s="37" t="s">
        <v>51</v>
      </c>
      <c r="C2716" s="37" t="s">
        <v>195</v>
      </c>
      <c r="D2716" s="37" t="s">
        <v>83</v>
      </c>
      <c r="E2716" s="37">
        <v>3437.47</v>
      </c>
      <c r="G2716" s="37">
        <v>0</v>
      </c>
      <c r="H2716" s="60">
        <f t="shared" si="212"/>
        <v>3437.47</v>
      </c>
      <c r="I2716" s="60">
        <f t="shared" si="213"/>
        <v>0</v>
      </c>
      <c r="J2716" s="60">
        <f t="shared" si="214"/>
        <v>0</v>
      </c>
      <c r="K2716" s="1" t="str">
        <f t="shared" si="215"/>
        <v>COM</v>
      </c>
      <c r="L2716" s="2" t="str">
        <f t="shared" si="211"/>
        <v>02LNX00110</v>
      </c>
      <c r="M2716" s="40" t="str">
        <f>INDEX(CODE!A:B,MATCH(L2716,CODE!A:A,0),2)</f>
        <v>NOT USED</v>
      </c>
    </row>
    <row r="2717" spans="1:13">
      <c r="A2717" s="38">
        <v>201808</v>
      </c>
      <c r="B2717" s="37" t="s">
        <v>51</v>
      </c>
      <c r="C2717" s="37" t="s">
        <v>195</v>
      </c>
      <c r="D2717" s="37" t="s">
        <v>84</v>
      </c>
      <c r="E2717" s="37">
        <v>55.73</v>
      </c>
      <c r="G2717" s="37">
        <v>0</v>
      </c>
      <c r="H2717" s="60">
        <f t="shared" si="212"/>
        <v>55.73</v>
      </c>
      <c r="I2717" s="60">
        <f t="shared" si="213"/>
        <v>0</v>
      </c>
      <c r="J2717" s="60">
        <f t="shared" si="214"/>
        <v>0</v>
      </c>
      <c r="K2717" s="1" t="str">
        <f t="shared" si="215"/>
        <v>COM</v>
      </c>
      <c r="L2717" s="2" t="str">
        <f t="shared" si="211"/>
        <v>02LNX00112</v>
      </c>
      <c r="M2717" s="40" t="str">
        <f>INDEX(CODE!A:B,MATCH(L2717,CODE!A:A,0),2)</f>
        <v>NOT USED</v>
      </c>
    </row>
    <row r="2718" spans="1:13">
      <c r="A2718" s="38">
        <v>201808</v>
      </c>
      <c r="B2718" s="37" t="s">
        <v>51</v>
      </c>
      <c r="C2718" s="37" t="s">
        <v>195</v>
      </c>
      <c r="D2718" s="37" t="s">
        <v>85</v>
      </c>
      <c r="E2718" s="37">
        <v>725.4</v>
      </c>
      <c r="G2718" s="37">
        <v>0</v>
      </c>
      <c r="H2718" s="60">
        <f t="shared" si="212"/>
        <v>725.4</v>
      </c>
      <c r="I2718" s="60">
        <f t="shared" si="213"/>
        <v>0</v>
      </c>
      <c r="J2718" s="60">
        <f t="shared" si="214"/>
        <v>0</v>
      </c>
      <c r="K2718" s="1" t="str">
        <f t="shared" si="215"/>
        <v>COM</v>
      </c>
      <c r="L2718" s="2" t="str">
        <f t="shared" si="211"/>
        <v>02LNX00300</v>
      </c>
      <c r="M2718" s="40" t="str">
        <f>INDEX(CODE!A:B,MATCH(L2718,CODE!A:A,0),2)</f>
        <v>NOT USED</v>
      </c>
    </row>
    <row r="2719" spans="1:13">
      <c r="A2719" s="38">
        <v>201808</v>
      </c>
      <c r="B2719" s="37" t="s">
        <v>51</v>
      </c>
      <c r="C2719" s="37" t="s">
        <v>195</v>
      </c>
      <c r="D2719" s="37" t="s">
        <v>87</v>
      </c>
      <c r="E2719" s="37">
        <v>4092.17</v>
      </c>
      <c r="G2719" s="37">
        <v>0</v>
      </c>
      <c r="H2719" s="60">
        <f t="shared" si="212"/>
        <v>4092.17</v>
      </c>
      <c r="I2719" s="60">
        <f t="shared" si="213"/>
        <v>0</v>
      </c>
      <c r="J2719" s="60">
        <f t="shared" si="214"/>
        <v>0</v>
      </c>
      <c r="K2719" s="1" t="str">
        <f t="shared" si="215"/>
        <v>COM</v>
      </c>
      <c r="L2719" s="2" t="str">
        <f t="shared" si="211"/>
        <v>02LNX00311</v>
      </c>
      <c r="M2719" s="40" t="str">
        <f>INDEX(CODE!A:B,MATCH(L2719,CODE!A:A,0),2)</f>
        <v>NOT USED</v>
      </c>
    </row>
    <row r="2720" spans="1:13">
      <c r="A2720" s="38">
        <v>201808</v>
      </c>
      <c r="B2720" s="37" t="s">
        <v>51</v>
      </c>
      <c r="C2720" s="37" t="s">
        <v>195</v>
      </c>
      <c r="D2720" s="37" t="s">
        <v>40</v>
      </c>
      <c r="E2720" s="37">
        <v>26689.73</v>
      </c>
      <c r="F2720" s="37">
        <v>102</v>
      </c>
      <c r="G2720" s="37">
        <v>261829</v>
      </c>
      <c r="H2720" s="60">
        <f t="shared" si="212"/>
        <v>26689.73</v>
      </c>
      <c r="I2720" s="60">
        <f t="shared" si="213"/>
        <v>102</v>
      </c>
      <c r="J2720" s="60">
        <f t="shared" si="214"/>
        <v>261829</v>
      </c>
      <c r="K2720" s="1" t="str">
        <f t="shared" si="215"/>
        <v>COM</v>
      </c>
      <c r="L2720" s="2" t="str">
        <f t="shared" si="211"/>
        <v>02NMT24135</v>
      </c>
      <c r="M2720" s="40" t="str">
        <f>INDEX(CODE!A:B,MATCH(L2720,CODE!A:A,0),2)</f>
        <v>Separate - Small GS</v>
      </c>
    </row>
    <row r="2721" spans="1:13">
      <c r="A2721" s="38">
        <v>201808</v>
      </c>
      <c r="B2721" s="37" t="s">
        <v>51</v>
      </c>
      <c r="C2721" s="37" t="s">
        <v>195</v>
      </c>
      <c r="D2721" s="37" t="s">
        <v>41</v>
      </c>
      <c r="E2721" s="37">
        <v>67027.210000000006</v>
      </c>
      <c r="F2721" s="37">
        <v>13</v>
      </c>
      <c r="G2721" s="37">
        <v>763501</v>
      </c>
      <c r="H2721" s="60">
        <f t="shared" si="212"/>
        <v>67027.210000000006</v>
      </c>
      <c r="I2721" s="60">
        <f t="shared" si="213"/>
        <v>13</v>
      </c>
      <c r="J2721" s="60">
        <f t="shared" si="214"/>
        <v>763501</v>
      </c>
      <c r="K2721" s="1" t="str">
        <f t="shared" si="215"/>
        <v>COM</v>
      </c>
      <c r="L2721" s="2" t="str">
        <f t="shared" si="211"/>
        <v>02NMT36135</v>
      </c>
      <c r="M2721" s="40" t="str">
        <f>INDEX(CODE!A:B,MATCH(L2721,CODE!A:A,0),2)</f>
        <v>Separate - Large GS</v>
      </c>
    </row>
    <row r="2722" spans="1:13">
      <c r="A2722" s="38">
        <v>201808</v>
      </c>
      <c r="B2722" s="37" t="s">
        <v>51</v>
      </c>
      <c r="C2722" s="37" t="s">
        <v>195</v>
      </c>
      <c r="D2722" s="37" t="s">
        <v>42</v>
      </c>
      <c r="E2722" s="37">
        <v>81750.720000000001</v>
      </c>
      <c r="F2722" s="37">
        <v>2</v>
      </c>
      <c r="G2722" s="37">
        <v>1117200</v>
      </c>
      <c r="H2722" s="60">
        <f t="shared" si="212"/>
        <v>81750.720000000001</v>
      </c>
      <c r="I2722" s="60">
        <f t="shared" si="213"/>
        <v>2</v>
      </c>
      <c r="J2722" s="60">
        <f t="shared" si="214"/>
        <v>1117200</v>
      </c>
      <c r="K2722" s="1" t="str">
        <f t="shared" si="215"/>
        <v>COM</v>
      </c>
      <c r="L2722" s="2" t="str">
        <f t="shared" si="211"/>
        <v>02NMT48135</v>
      </c>
      <c r="M2722" s="40" t="str">
        <f>INDEX(CODE!A:B,MATCH(L2722,CODE!A:A,0),2)</f>
        <v>NOT USED</v>
      </c>
    </row>
    <row r="2723" spans="1:13">
      <c r="A2723" s="38">
        <v>201808</v>
      </c>
      <c r="B2723" s="37" t="s">
        <v>51</v>
      </c>
      <c r="C2723" s="37" t="s">
        <v>195</v>
      </c>
      <c r="D2723" s="37" t="s">
        <v>56</v>
      </c>
      <c r="E2723" s="37">
        <v>17896.61</v>
      </c>
      <c r="F2723" s="37">
        <v>777</v>
      </c>
      <c r="G2723" s="37">
        <v>120602</v>
      </c>
      <c r="H2723" s="60">
        <f t="shared" si="212"/>
        <v>17896.61</v>
      </c>
      <c r="I2723" s="60">
        <f t="shared" si="213"/>
        <v>777</v>
      </c>
      <c r="J2723" s="60">
        <f t="shared" si="214"/>
        <v>120602</v>
      </c>
      <c r="K2723" s="1" t="str">
        <f t="shared" si="215"/>
        <v>COM</v>
      </c>
      <c r="L2723" s="2" t="str">
        <f t="shared" si="211"/>
        <v>02OALT015N</v>
      </c>
      <c r="M2723" s="40" t="str">
        <f>INDEX(CODE!A:B,MATCH(L2723,CODE!A:A,0),2)</f>
        <v>NOT USED</v>
      </c>
    </row>
    <row r="2724" spans="1:13">
      <c r="A2724" s="38">
        <v>201808</v>
      </c>
      <c r="B2724" s="37" t="s">
        <v>51</v>
      </c>
      <c r="C2724" s="37" t="s">
        <v>195</v>
      </c>
      <c r="D2724" s="37" t="s">
        <v>43</v>
      </c>
      <c r="E2724" s="37">
        <v>6906.76</v>
      </c>
      <c r="F2724" s="37">
        <v>467</v>
      </c>
      <c r="G2724" s="37">
        <v>42538</v>
      </c>
      <c r="H2724" s="60">
        <f t="shared" si="212"/>
        <v>6906.76</v>
      </c>
      <c r="I2724" s="60">
        <f t="shared" si="213"/>
        <v>467</v>
      </c>
      <c r="J2724" s="60">
        <f t="shared" si="214"/>
        <v>42538</v>
      </c>
      <c r="K2724" s="1" t="str">
        <f t="shared" si="215"/>
        <v>COM</v>
      </c>
      <c r="L2724" s="2" t="str">
        <f t="shared" si="211"/>
        <v>02OALTB15N</v>
      </c>
      <c r="M2724" s="40" t="str">
        <f>INDEX(CODE!A:B,MATCH(L2724,CODE!A:A,0),2)</f>
        <v>NOT USED</v>
      </c>
    </row>
    <row r="2725" spans="1:13">
      <c r="A2725" s="38">
        <v>201808</v>
      </c>
      <c r="B2725" s="37" t="s">
        <v>51</v>
      </c>
      <c r="C2725" s="37" t="s">
        <v>195</v>
      </c>
      <c r="D2725" s="37" t="s">
        <v>57</v>
      </c>
      <c r="E2725" s="37">
        <v>1765.54</v>
      </c>
      <c r="F2725" s="37">
        <v>27</v>
      </c>
      <c r="G2725" s="37">
        <v>18010</v>
      </c>
      <c r="H2725" s="60">
        <f t="shared" si="212"/>
        <v>1765.54</v>
      </c>
      <c r="I2725" s="60">
        <f t="shared" si="213"/>
        <v>27</v>
      </c>
      <c r="J2725" s="60">
        <f t="shared" si="214"/>
        <v>18010</v>
      </c>
      <c r="K2725" s="1" t="str">
        <f t="shared" si="215"/>
        <v>COM</v>
      </c>
      <c r="L2725" s="2" t="str">
        <f t="shared" si="211"/>
        <v>02RCFL0054</v>
      </c>
      <c r="M2725" s="40" t="str">
        <f>INDEX(CODE!A:B,MATCH(L2725,CODE!A:A,0),2)</f>
        <v>NOT USED</v>
      </c>
    </row>
    <row r="2726" spans="1:13">
      <c r="A2726" s="38">
        <v>201808</v>
      </c>
      <c r="B2726" s="37" t="s">
        <v>51</v>
      </c>
      <c r="C2726" s="37" t="s">
        <v>195</v>
      </c>
      <c r="D2726" s="37" t="s">
        <v>89</v>
      </c>
      <c r="E2726" s="37">
        <v>361207.49</v>
      </c>
      <c r="F2726" s="37">
        <v>0</v>
      </c>
      <c r="G2726" s="37">
        <v>0</v>
      </c>
      <c r="H2726" s="60">
        <f t="shared" si="212"/>
        <v>361207.49</v>
      </c>
      <c r="I2726" s="60">
        <f t="shared" si="213"/>
        <v>0</v>
      </c>
      <c r="J2726" s="60">
        <f t="shared" si="214"/>
        <v>0</v>
      </c>
      <c r="K2726" s="1" t="str">
        <f t="shared" si="215"/>
        <v>COM</v>
      </c>
      <c r="L2726" s="2" t="str">
        <f t="shared" si="211"/>
        <v>301270-DSM</v>
      </c>
      <c r="M2726" s="40" t="str">
        <f>INDEX(CODE!A:B,MATCH(L2726,CODE!A:A,0),2)</f>
        <v>NOT USED</v>
      </c>
    </row>
    <row r="2727" spans="1:13">
      <c r="A2727" s="38">
        <v>201808</v>
      </c>
      <c r="B2727" s="37" t="s">
        <v>51</v>
      </c>
      <c r="C2727" s="37" t="s">
        <v>195</v>
      </c>
      <c r="D2727" s="37" t="s">
        <v>44</v>
      </c>
      <c r="E2727" s="37">
        <v>1253.28</v>
      </c>
      <c r="F2727" s="37">
        <v>1</v>
      </c>
      <c r="G2727" s="37">
        <v>0</v>
      </c>
      <c r="H2727" s="60">
        <f t="shared" si="212"/>
        <v>1253.28</v>
      </c>
      <c r="I2727" s="60">
        <f t="shared" si="213"/>
        <v>1</v>
      </c>
      <c r="J2727" s="60">
        <f t="shared" si="214"/>
        <v>0</v>
      </c>
      <c r="K2727" s="1" t="str">
        <f t="shared" si="215"/>
        <v>COM</v>
      </c>
      <c r="L2727" s="2" t="str">
        <f t="shared" si="211"/>
        <v>301280-BLU</v>
      </c>
      <c r="M2727" s="40" t="str">
        <f>INDEX(CODE!A:B,MATCH(L2727,CODE!A:A,0),2)</f>
        <v>NOT USED</v>
      </c>
    </row>
    <row r="2728" spans="1:13">
      <c r="A2728" s="38">
        <v>201808</v>
      </c>
      <c r="B2728" s="37" t="s">
        <v>51</v>
      </c>
      <c r="C2728" s="37" t="s">
        <v>195</v>
      </c>
      <c r="D2728" s="37" t="s">
        <v>103</v>
      </c>
      <c r="E2728" s="37">
        <v>-407820.98</v>
      </c>
      <c r="F2728" s="37">
        <v>0</v>
      </c>
      <c r="G2728" s="37">
        <v>0</v>
      </c>
      <c r="H2728" s="60">
        <f t="shared" si="212"/>
        <v>-407820.98</v>
      </c>
      <c r="I2728" s="60">
        <f t="shared" si="213"/>
        <v>0</v>
      </c>
      <c r="J2728" s="60">
        <f t="shared" si="214"/>
        <v>0</v>
      </c>
      <c r="K2728" s="1" t="str">
        <f t="shared" si="215"/>
        <v>COM</v>
      </c>
      <c r="L2728" s="2" t="str">
        <f t="shared" si="211"/>
        <v>ALT REVENU</v>
      </c>
      <c r="M2728" s="40" t="str">
        <f>INDEX(CODE!A:B,MATCH(L2728,CODE!A:A,0),2)</f>
        <v>NOT USED</v>
      </c>
    </row>
    <row r="2729" spans="1:13">
      <c r="A2729" s="38">
        <v>201808</v>
      </c>
      <c r="B2729" s="37" t="s">
        <v>51</v>
      </c>
      <c r="C2729" s="37" t="s">
        <v>195</v>
      </c>
      <c r="D2729" s="37" t="s">
        <v>90</v>
      </c>
      <c r="F2729" s="37">
        <v>0</v>
      </c>
      <c r="H2729" s="60">
        <f t="shared" si="212"/>
        <v>0</v>
      </c>
      <c r="I2729" s="60">
        <f t="shared" si="213"/>
        <v>0</v>
      </c>
      <c r="J2729" s="60">
        <f t="shared" si="214"/>
        <v>0</v>
      </c>
      <c r="K2729" s="1" t="str">
        <f t="shared" si="215"/>
        <v>COM</v>
      </c>
      <c r="L2729" s="2" t="str">
        <f t="shared" si="211"/>
        <v>CUSTOMER C</v>
      </c>
      <c r="M2729" s="40" t="str">
        <f>INDEX(CODE!A:B,MATCH(L2729,CODE!A:A,0),2)</f>
        <v>NOT USED</v>
      </c>
    </row>
    <row r="2730" spans="1:13">
      <c r="A2730" s="38">
        <v>201808</v>
      </c>
      <c r="B2730" s="37" t="s">
        <v>51</v>
      </c>
      <c r="C2730" s="37" t="s">
        <v>195</v>
      </c>
      <c r="D2730" s="37" t="s">
        <v>91</v>
      </c>
      <c r="E2730" s="37">
        <v>-524894</v>
      </c>
      <c r="F2730" s="37">
        <v>0</v>
      </c>
      <c r="G2730" s="37">
        <v>0</v>
      </c>
      <c r="H2730" s="60">
        <f t="shared" si="212"/>
        <v>-524894</v>
      </c>
      <c r="I2730" s="60">
        <f t="shared" si="213"/>
        <v>0</v>
      </c>
      <c r="J2730" s="60">
        <f t="shared" si="214"/>
        <v>0</v>
      </c>
      <c r="K2730" s="1" t="str">
        <f t="shared" si="215"/>
        <v>COM</v>
      </c>
      <c r="L2730" s="2" t="str">
        <f t="shared" si="211"/>
        <v>INCOME TAX</v>
      </c>
      <c r="M2730" s="40" t="str">
        <f>INDEX(CODE!A:B,MATCH(L2730,CODE!A:A,0),2)</f>
        <v>NOT USED</v>
      </c>
    </row>
    <row r="2731" spans="1:13">
      <c r="A2731" s="38">
        <v>201808</v>
      </c>
      <c r="B2731" s="37" t="s">
        <v>51</v>
      </c>
      <c r="C2731" s="37" t="s">
        <v>195</v>
      </c>
      <c r="D2731" s="37" t="s">
        <v>92</v>
      </c>
      <c r="E2731" s="37">
        <v>-862356.18</v>
      </c>
      <c r="F2731" s="37">
        <v>0</v>
      </c>
      <c r="G2731" s="37">
        <v>0</v>
      </c>
      <c r="H2731" s="60">
        <f t="shared" si="212"/>
        <v>-862356.18</v>
      </c>
      <c r="I2731" s="60">
        <f t="shared" si="213"/>
        <v>0</v>
      </c>
      <c r="J2731" s="60">
        <f t="shared" si="214"/>
        <v>0</v>
      </c>
      <c r="K2731" s="1" t="str">
        <f t="shared" si="215"/>
        <v>COM</v>
      </c>
      <c r="L2731" s="2" t="str">
        <f t="shared" si="211"/>
        <v>REVENUE_AC</v>
      </c>
      <c r="M2731" s="40" t="str">
        <f>INDEX(CODE!A:B,MATCH(L2731,CODE!A:A,0),2)</f>
        <v>NOT USED</v>
      </c>
    </row>
    <row r="2732" spans="1:13">
      <c r="A2732" s="38">
        <v>201808</v>
      </c>
      <c r="B2732" s="37" t="s">
        <v>51</v>
      </c>
      <c r="C2732" s="37" t="s">
        <v>195</v>
      </c>
      <c r="D2732" s="37" t="s">
        <v>104</v>
      </c>
      <c r="E2732" s="37">
        <v>5418.97</v>
      </c>
      <c r="F2732" s="37">
        <v>0</v>
      </c>
      <c r="G2732" s="37">
        <v>0</v>
      </c>
      <c r="H2732" s="60">
        <f t="shared" si="212"/>
        <v>5418.97</v>
      </c>
      <c r="I2732" s="60">
        <f t="shared" si="213"/>
        <v>0</v>
      </c>
      <c r="J2732" s="60">
        <f t="shared" si="214"/>
        <v>0</v>
      </c>
      <c r="K2732" s="1" t="str">
        <f t="shared" si="215"/>
        <v>COM</v>
      </c>
      <c r="L2732" s="2" t="str">
        <f t="shared" si="211"/>
        <v>REVENUE AD</v>
      </c>
      <c r="M2732" s="40" t="str">
        <f>INDEX(CODE!A:B,MATCH(L2732,CODE!A:A,0),2)</f>
        <v>NOT USED</v>
      </c>
    </row>
    <row r="2733" spans="1:13">
      <c r="A2733" s="38">
        <v>201808</v>
      </c>
      <c r="B2733" s="37" t="s">
        <v>51</v>
      </c>
      <c r="C2733" s="37" t="s">
        <v>196</v>
      </c>
      <c r="D2733" s="37" t="s">
        <v>197</v>
      </c>
      <c r="E2733" s="37">
        <v>17000</v>
      </c>
      <c r="F2733" s="37">
        <v>0</v>
      </c>
      <c r="G2733" s="37">
        <v>386000</v>
      </c>
      <c r="H2733" s="60">
        <f t="shared" si="212"/>
        <v>0</v>
      </c>
      <c r="I2733" s="60">
        <f t="shared" si="213"/>
        <v>0</v>
      </c>
      <c r="J2733" s="60">
        <f t="shared" si="214"/>
        <v>0</v>
      </c>
      <c r="K2733" s="1" t="str">
        <f t="shared" si="215"/>
        <v>COM</v>
      </c>
      <c r="L2733" s="2" t="str">
        <f t="shared" si="211"/>
        <v>UNBILLED R</v>
      </c>
      <c r="M2733" s="40" t="str">
        <f>INDEX(CODE!A:B,MATCH(L2733,CODE!A:A,0),2)</f>
        <v>NOT USED</v>
      </c>
    </row>
    <row r="2734" spans="1:13">
      <c r="A2734" s="38">
        <v>201808</v>
      </c>
      <c r="B2734" s="37" t="s">
        <v>58</v>
      </c>
      <c r="C2734" s="37" t="s">
        <v>186</v>
      </c>
      <c r="D2734" s="37" t="s">
        <v>187</v>
      </c>
      <c r="E2734" s="37">
        <v>-754.23</v>
      </c>
      <c r="F2734" s="37">
        <v>43</v>
      </c>
      <c r="G2734" s="37">
        <v>92545</v>
      </c>
      <c r="H2734" s="60">
        <f t="shared" si="212"/>
        <v>0</v>
      </c>
      <c r="I2734" s="60">
        <f t="shared" si="213"/>
        <v>0</v>
      </c>
      <c r="J2734" s="60">
        <f t="shared" si="214"/>
        <v>0</v>
      </c>
      <c r="K2734" s="1" t="str">
        <f t="shared" si="215"/>
        <v>IND</v>
      </c>
      <c r="L2734" s="2" t="str">
        <f t="shared" si="211"/>
        <v>02GNSB0024</v>
      </c>
      <c r="M2734" s="40" t="str">
        <f>INDEX(CODE!A:B,MATCH(L2734,CODE!A:A,0),2)</f>
        <v>Separate - Small GS</v>
      </c>
    </row>
    <row r="2735" spans="1:13">
      <c r="A2735" s="38">
        <v>201808</v>
      </c>
      <c r="B2735" s="37" t="s">
        <v>58</v>
      </c>
      <c r="C2735" s="37" t="s">
        <v>186</v>
      </c>
      <c r="D2735" s="37" t="s">
        <v>189</v>
      </c>
      <c r="E2735" s="37">
        <v>-8.83</v>
      </c>
      <c r="F2735" s="37">
        <v>1</v>
      </c>
      <c r="G2735" s="37">
        <v>1084</v>
      </c>
      <c r="H2735" s="60">
        <f t="shared" si="212"/>
        <v>0</v>
      </c>
      <c r="I2735" s="60">
        <f t="shared" si="213"/>
        <v>0</v>
      </c>
      <c r="J2735" s="60">
        <f t="shared" si="214"/>
        <v>0</v>
      </c>
      <c r="K2735" s="1" t="str">
        <f t="shared" si="215"/>
        <v>IND</v>
      </c>
      <c r="L2735" s="2" t="str">
        <f t="shared" si="211"/>
        <v>02GNSB24FP</v>
      </c>
      <c r="M2735" s="40" t="str">
        <f>INDEX(CODE!A:B,MATCH(L2735,CODE!A:A,0),2)</f>
        <v>Separate - Small GS</v>
      </c>
    </row>
    <row r="2736" spans="1:13">
      <c r="A2736" s="38">
        <v>201808</v>
      </c>
      <c r="B2736" s="37" t="s">
        <v>58</v>
      </c>
      <c r="C2736" s="37" t="s">
        <v>186</v>
      </c>
      <c r="D2736" s="37" t="s">
        <v>190</v>
      </c>
      <c r="E2736" s="37">
        <v>-717.85</v>
      </c>
      <c r="F2736" s="37">
        <v>9</v>
      </c>
      <c r="G2736" s="37">
        <v>88080</v>
      </c>
      <c r="H2736" s="60">
        <f t="shared" si="212"/>
        <v>0</v>
      </c>
      <c r="I2736" s="60">
        <f t="shared" si="213"/>
        <v>0</v>
      </c>
      <c r="J2736" s="60">
        <f t="shared" si="214"/>
        <v>0</v>
      </c>
      <c r="K2736" s="1" t="str">
        <f t="shared" si="215"/>
        <v>IND</v>
      </c>
      <c r="L2736" s="2" t="str">
        <f t="shared" si="211"/>
        <v>02LGSB0036</v>
      </c>
      <c r="M2736" s="40" t="str">
        <f>INDEX(CODE!A:B,MATCH(L2736,CODE!A:A,0),2)</f>
        <v>Separate - Large GS</v>
      </c>
    </row>
    <row r="2737" spans="1:13">
      <c r="A2737" s="38">
        <v>201808</v>
      </c>
      <c r="B2737" s="37" t="s">
        <v>58</v>
      </c>
      <c r="C2737" s="37" t="s">
        <v>186</v>
      </c>
      <c r="D2737" s="37" t="s">
        <v>192</v>
      </c>
      <c r="E2737" s="37">
        <v>-18.149999999999999</v>
      </c>
      <c r="G2737" s="37">
        <v>2228</v>
      </c>
      <c r="H2737" s="60">
        <f t="shared" si="212"/>
        <v>0</v>
      </c>
      <c r="I2737" s="60">
        <f t="shared" si="213"/>
        <v>0</v>
      </c>
      <c r="J2737" s="60">
        <f t="shared" si="214"/>
        <v>0</v>
      </c>
      <c r="K2737" s="1" t="str">
        <f t="shared" si="215"/>
        <v>IND</v>
      </c>
      <c r="L2737" s="2" t="str">
        <f t="shared" si="211"/>
        <v>02OALTB15N</v>
      </c>
      <c r="M2737" s="40" t="str">
        <f>INDEX(CODE!A:B,MATCH(L2737,CODE!A:A,0),2)</f>
        <v>NOT USED</v>
      </c>
    </row>
    <row r="2738" spans="1:13">
      <c r="A2738" s="38">
        <v>201808</v>
      </c>
      <c r="B2738" s="37" t="s">
        <v>58</v>
      </c>
      <c r="C2738" s="37" t="s">
        <v>186</v>
      </c>
      <c r="D2738" s="37" t="s">
        <v>193</v>
      </c>
      <c r="E2738" s="37">
        <v>82.98</v>
      </c>
      <c r="F2738" s="37">
        <v>0</v>
      </c>
      <c r="G2738" s="37">
        <v>0</v>
      </c>
      <c r="H2738" s="60">
        <f t="shared" si="212"/>
        <v>0</v>
      </c>
      <c r="I2738" s="60">
        <f t="shared" si="213"/>
        <v>0</v>
      </c>
      <c r="J2738" s="60">
        <f t="shared" si="214"/>
        <v>0</v>
      </c>
      <c r="K2738" s="1" t="str">
        <f t="shared" si="215"/>
        <v>IND</v>
      </c>
      <c r="L2738" s="2" t="str">
        <f t="shared" si="211"/>
        <v>BPA BALANC</v>
      </c>
      <c r="M2738" s="40" t="str">
        <f>INDEX(CODE!A:B,MATCH(L2738,CODE!A:A,0),2)</f>
        <v>NOT USED</v>
      </c>
    </row>
    <row r="2739" spans="1:13">
      <c r="A2739" s="38">
        <v>201808</v>
      </c>
      <c r="B2739" s="37" t="s">
        <v>58</v>
      </c>
      <c r="C2739" s="37" t="s">
        <v>186</v>
      </c>
      <c r="D2739" s="37" t="s">
        <v>194</v>
      </c>
      <c r="F2739" s="37">
        <v>0</v>
      </c>
      <c r="H2739" s="60">
        <f t="shared" si="212"/>
        <v>0</v>
      </c>
      <c r="I2739" s="60">
        <f t="shared" si="213"/>
        <v>0</v>
      </c>
      <c r="J2739" s="60">
        <f t="shared" si="214"/>
        <v>0</v>
      </c>
      <c r="K2739" s="1" t="str">
        <f t="shared" si="215"/>
        <v>IND</v>
      </c>
      <c r="L2739" s="2" t="str">
        <f t="shared" si="211"/>
        <v>CUSTOMER C</v>
      </c>
      <c r="M2739" s="40" t="str">
        <f>INDEX(CODE!A:B,MATCH(L2739,CODE!A:A,0),2)</f>
        <v>NOT USED</v>
      </c>
    </row>
    <row r="2740" spans="1:13">
      <c r="A2740" s="38">
        <v>201808</v>
      </c>
      <c r="B2740" s="37" t="s">
        <v>58</v>
      </c>
      <c r="C2740" s="37" t="s">
        <v>195</v>
      </c>
      <c r="D2740" s="37" t="s">
        <v>36</v>
      </c>
      <c r="E2740" s="37">
        <v>9719.8700000000008</v>
      </c>
      <c r="F2740" s="37">
        <v>43</v>
      </c>
      <c r="G2740" s="37">
        <v>92550</v>
      </c>
      <c r="H2740" s="60">
        <f t="shared" si="212"/>
        <v>9719.8700000000008</v>
      </c>
      <c r="I2740" s="60">
        <f t="shared" si="213"/>
        <v>43</v>
      </c>
      <c r="J2740" s="60">
        <f t="shared" si="214"/>
        <v>92550</v>
      </c>
      <c r="K2740" s="1" t="str">
        <f t="shared" si="215"/>
        <v>IND</v>
      </c>
      <c r="L2740" s="2" t="str">
        <f t="shared" si="211"/>
        <v>02GNSB0024</v>
      </c>
      <c r="M2740" s="40" t="str">
        <f>INDEX(CODE!A:B,MATCH(L2740,CODE!A:A,0),2)</f>
        <v>Separate - Small GS</v>
      </c>
    </row>
    <row r="2741" spans="1:13">
      <c r="A2741" s="38">
        <v>201808</v>
      </c>
      <c r="B2741" s="37" t="s">
        <v>58</v>
      </c>
      <c r="C2741" s="37" t="s">
        <v>195</v>
      </c>
      <c r="D2741" s="37" t="s">
        <v>38</v>
      </c>
      <c r="E2741" s="37">
        <v>119.38</v>
      </c>
      <c r="F2741" s="37">
        <v>1</v>
      </c>
      <c r="G2741" s="37">
        <v>1084</v>
      </c>
      <c r="H2741" s="60">
        <f t="shared" si="212"/>
        <v>119.38</v>
      </c>
      <c r="I2741" s="60">
        <f t="shared" si="213"/>
        <v>1</v>
      </c>
      <c r="J2741" s="60">
        <f t="shared" si="214"/>
        <v>1084</v>
      </c>
      <c r="K2741" s="1" t="str">
        <f t="shared" si="215"/>
        <v>IND</v>
      </c>
      <c r="L2741" s="2" t="str">
        <f t="shared" si="211"/>
        <v>02GNSB24FP</v>
      </c>
      <c r="M2741" s="40" t="str">
        <f>INDEX(CODE!A:B,MATCH(L2741,CODE!A:A,0),2)</f>
        <v>Separate - Small GS</v>
      </c>
    </row>
    <row r="2742" spans="1:13">
      <c r="A2742" s="38">
        <v>201808</v>
      </c>
      <c r="B2742" s="37" t="s">
        <v>58</v>
      </c>
      <c r="C2742" s="37" t="s">
        <v>195</v>
      </c>
      <c r="D2742" s="37" t="s">
        <v>52</v>
      </c>
      <c r="E2742" s="37">
        <v>127140.65</v>
      </c>
      <c r="F2742" s="37">
        <v>326</v>
      </c>
      <c r="G2742" s="37">
        <v>1317300</v>
      </c>
      <c r="H2742" s="60">
        <f t="shared" si="212"/>
        <v>127140.65</v>
      </c>
      <c r="I2742" s="60">
        <f t="shared" si="213"/>
        <v>326</v>
      </c>
      <c r="J2742" s="60">
        <f t="shared" si="214"/>
        <v>1317300</v>
      </c>
      <c r="K2742" s="1" t="str">
        <f t="shared" si="215"/>
        <v>IND</v>
      </c>
      <c r="L2742" s="2" t="str">
        <f t="shared" si="211"/>
        <v>02GNSV0024</v>
      </c>
      <c r="M2742" s="40" t="str">
        <f>INDEX(CODE!A:B,MATCH(L2742,CODE!A:A,0),2)</f>
        <v>Separate - Small GS</v>
      </c>
    </row>
    <row r="2743" spans="1:13">
      <c r="A2743" s="38">
        <v>201808</v>
      </c>
      <c r="B2743" s="37" t="s">
        <v>58</v>
      </c>
      <c r="C2743" s="37" t="s">
        <v>195</v>
      </c>
      <c r="D2743" s="37" t="s">
        <v>53</v>
      </c>
      <c r="E2743" s="37">
        <v>741.25</v>
      </c>
      <c r="F2743" s="37">
        <v>4</v>
      </c>
      <c r="G2743" s="37">
        <v>2776</v>
      </c>
      <c r="H2743" s="60">
        <f t="shared" si="212"/>
        <v>741.25</v>
      </c>
      <c r="I2743" s="60">
        <f t="shared" si="213"/>
        <v>4</v>
      </c>
      <c r="J2743" s="60">
        <f t="shared" si="214"/>
        <v>2776</v>
      </c>
      <c r="K2743" s="1" t="str">
        <f t="shared" si="215"/>
        <v>IND</v>
      </c>
      <c r="L2743" s="2" t="str">
        <f t="shared" si="211"/>
        <v>02GNSV024F</v>
      </c>
      <c r="M2743" s="40" t="str">
        <f>INDEX(CODE!A:B,MATCH(L2743,CODE!A:A,0),2)</f>
        <v>Separate - Small GS</v>
      </c>
    </row>
    <row r="2744" spans="1:13">
      <c r="A2744" s="38">
        <v>201808</v>
      </c>
      <c r="B2744" s="37" t="s">
        <v>58</v>
      </c>
      <c r="C2744" s="37" t="s">
        <v>195</v>
      </c>
      <c r="D2744" s="37" t="s">
        <v>39</v>
      </c>
      <c r="E2744" s="37">
        <v>13918.25</v>
      </c>
      <c r="F2744" s="37">
        <v>9</v>
      </c>
      <c r="G2744" s="37">
        <v>88082</v>
      </c>
      <c r="H2744" s="60">
        <f t="shared" si="212"/>
        <v>13918.25</v>
      </c>
      <c r="I2744" s="60">
        <f t="shared" si="213"/>
        <v>9</v>
      </c>
      <c r="J2744" s="60">
        <f t="shared" si="214"/>
        <v>88082</v>
      </c>
      <c r="K2744" s="1" t="str">
        <f t="shared" si="215"/>
        <v>IND</v>
      </c>
      <c r="L2744" s="2" t="str">
        <f t="shared" si="211"/>
        <v>02LGSB0036</v>
      </c>
      <c r="M2744" s="40" t="str">
        <f>INDEX(CODE!A:B,MATCH(L2744,CODE!A:A,0),2)</f>
        <v>Separate - Large GS</v>
      </c>
    </row>
    <row r="2745" spans="1:13">
      <c r="A2745" s="38">
        <v>201808</v>
      </c>
      <c r="B2745" s="37" t="s">
        <v>58</v>
      </c>
      <c r="C2745" s="37" t="s">
        <v>195</v>
      </c>
      <c r="D2745" s="37" t="s">
        <v>54</v>
      </c>
      <c r="E2745" s="37">
        <v>667149.22</v>
      </c>
      <c r="F2745" s="37">
        <v>96</v>
      </c>
      <c r="G2745" s="37">
        <v>7689283</v>
      </c>
      <c r="H2745" s="60">
        <f t="shared" si="212"/>
        <v>667149.22</v>
      </c>
      <c r="I2745" s="60">
        <f t="shared" si="213"/>
        <v>96</v>
      </c>
      <c r="J2745" s="60">
        <f t="shared" si="214"/>
        <v>7689283</v>
      </c>
      <c r="K2745" s="1" t="str">
        <f t="shared" si="215"/>
        <v>IND</v>
      </c>
      <c r="L2745" s="2" t="str">
        <f t="shared" si="211"/>
        <v>02LGSV0036</v>
      </c>
      <c r="M2745" s="40" t="str">
        <f>INDEX(CODE!A:B,MATCH(L2745,CODE!A:A,0),2)</f>
        <v>Separate - Large GS</v>
      </c>
    </row>
    <row r="2746" spans="1:13">
      <c r="A2746" s="38">
        <v>201808</v>
      </c>
      <c r="B2746" s="37" t="s">
        <v>58</v>
      </c>
      <c r="C2746" s="37" t="s">
        <v>195</v>
      </c>
      <c r="D2746" s="37" t="s">
        <v>55</v>
      </c>
      <c r="E2746" s="37">
        <v>3433775.45</v>
      </c>
      <c r="F2746" s="37">
        <v>30</v>
      </c>
      <c r="G2746" s="37">
        <v>52236200</v>
      </c>
      <c r="H2746" s="60">
        <f t="shared" si="212"/>
        <v>3433775.45</v>
      </c>
      <c r="I2746" s="60">
        <f t="shared" si="213"/>
        <v>30</v>
      </c>
      <c r="J2746" s="60">
        <f t="shared" si="214"/>
        <v>52236200</v>
      </c>
      <c r="K2746" s="1" t="str">
        <f t="shared" si="215"/>
        <v>IND</v>
      </c>
      <c r="L2746" s="2" t="str">
        <f t="shared" si="211"/>
        <v>02LGSV048T</v>
      </c>
      <c r="M2746" s="40" t="str">
        <f>INDEX(CODE!A:B,MATCH(L2746,CODE!A:A,0),2)</f>
        <v>NOT USED</v>
      </c>
    </row>
    <row r="2747" spans="1:13">
      <c r="A2747" s="38">
        <v>201808</v>
      </c>
      <c r="B2747" s="37" t="s">
        <v>58</v>
      </c>
      <c r="C2747" s="37" t="s">
        <v>195</v>
      </c>
      <c r="D2747" s="37" t="s">
        <v>56</v>
      </c>
      <c r="E2747" s="37">
        <v>1128.18</v>
      </c>
      <c r="F2747" s="37">
        <v>37</v>
      </c>
      <c r="G2747" s="37">
        <v>8186</v>
      </c>
      <c r="H2747" s="60">
        <f t="shared" si="212"/>
        <v>1128.18</v>
      </c>
      <c r="I2747" s="60">
        <f t="shared" si="213"/>
        <v>37</v>
      </c>
      <c r="J2747" s="60">
        <f t="shared" si="214"/>
        <v>8186</v>
      </c>
      <c r="K2747" s="1" t="str">
        <f t="shared" si="215"/>
        <v>IND</v>
      </c>
      <c r="L2747" s="2" t="str">
        <f t="shared" si="211"/>
        <v>02OALT015N</v>
      </c>
      <c r="M2747" s="40" t="str">
        <f>INDEX(CODE!A:B,MATCH(L2747,CODE!A:A,0),2)</f>
        <v>NOT USED</v>
      </c>
    </row>
    <row r="2748" spans="1:13">
      <c r="A2748" s="38">
        <v>201808</v>
      </c>
      <c r="B2748" s="37" t="s">
        <v>58</v>
      </c>
      <c r="C2748" s="37" t="s">
        <v>195</v>
      </c>
      <c r="D2748" s="37" t="s">
        <v>43</v>
      </c>
      <c r="E2748" s="37">
        <v>350.02</v>
      </c>
      <c r="F2748" s="37">
        <v>14</v>
      </c>
      <c r="G2748" s="37">
        <v>2229</v>
      </c>
      <c r="H2748" s="60">
        <f t="shared" si="212"/>
        <v>350.02</v>
      </c>
      <c r="I2748" s="60">
        <f t="shared" si="213"/>
        <v>14</v>
      </c>
      <c r="J2748" s="60">
        <f t="shared" si="214"/>
        <v>2229</v>
      </c>
      <c r="K2748" s="1" t="str">
        <f t="shared" si="215"/>
        <v>IND</v>
      </c>
      <c r="L2748" s="2" t="str">
        <f t="shared" si="211"/>
        <v>02OALTB15N</v>
      </c>
      <c r="M2748" s="40" t="str">
        <f>INDEX(CODE!A:B,MATCH(L2748,CODE!A:A,0),2)</f>
        <v>NOT USED</v>
      </c>
    </row>
    <row r="2749" spans="1:13">
      <c r="A2749" s="38">
        <v>201808</v>
      </c>
      <c r="B2749" s="37" t="s">
        <v>58</v>
      </c>
      <c r="C2749" s="37" t="s">
        <v>195</v>
      </c>
      <c r="D2749" s="37" t="s">
        <v>59</v>
      </c>
      <c r="E2749" s="37">
        <v>28069.07</v>
      </c>
      <c r="F2749" s="37">
        <v>1</v>
      </c>
      <c r="G2749" s="37">
        <v>159000</v>
      </c>
      <c r="H2749" s="60">
        <f t="shared" si="212"/>
        <v>28069.07</v>
      </c>
      <c r="I2749" s="60">
        <f t="shared" si="213"/>
        <v>1</v>
      </c>
      <c r="J2749" s="60">
        <f t="shared" si="214"/>
        <v>159000</v>
      </c>
      <c r="K2749" s="1" t="str">
        <f t="shared" si="215"/>
        <v>IND</v>
      </c>
      <c r="L2749" s="2" t="str">
        <f t="shared" si="211"/>
        <v>02PRSV47TM</v>
      </c>
      <c r="M2749" s="40" t="str">
        <f>INDEX(CODE!A:B,MATCH(L2749,CODE!A:A,0),2)</f>
        <v>NOT USED</v>
      </c>
    </row>
    <row r="2750" spans="1:13">
      <c r="A2750" s="38">
        <v>201808</v>
      </c>
      <c r="B2750" s="37" t="s">
        <v>58</v>
      </c>
      <c r="C2750" s="37" t="s">
        <v>195</v>
      </c>
      <c r="D2750" s="37" t="s">
        <v>94</v>
      </c>
      <c r="E2750" s="37">
        <v>124311.51</v>
      </c>
      <c r="F2750" s="37">
        <v>0</v>
      </c>
      <c r="G2750" s="37">
        <v>0</v>
      </c>
      <c r="H2750" s="60">
        <f t="shared" si="212"/>
        <v>124311.51</v>
      </c>
      <c r="I2750" s="60">
        <f t="shared" si="213"/>
        <v>0</v>
      </c>
      <c r="J2750" s="60">
        <f t="shared" si="214"/>
        <v>0</v>
      </c>
      <c r="K2750" s="1" t="str">
        <f t="shared" si="215"/>
        <v>IND</v>
      </c>
      <c r="L2750" s="2" t="str">
        <f t="shared" si="211"/>
        <v>301370-DSM</v>
      </c>
      <c r="M2750" s="40" t="str">
        <f>INDEX(CODE!A:B,MATCH(L2750,CODE!A:A,0),2)</f>
        <v>NOT USED</v>
      </c>
    </row>
    <row r="2751" spans="1:13">
      <c r="A2751" s="38">
        <v>201808</v>
      </c>
      <c r="B2751" s="37" t="s">
        <v>58</v>
      </c>
      <c r="C2751" s="37" t="s">
        <v>195</v>
      </c>
      <c r="D2751" s="37" t="s">
        <v>76</v>
      </c>
      <c r="E2751" s="37">
        <v>2.16</v>
      </c>
      <c r="F2751" s="37">
        <v>2</v>
      </c>
      <c r="G2751" s="37">
        <v>0</v>
      </c>
      <c r="H2751" s="60">
        <f t="shared" si="212"/>
        <v>2.16</v>
      </c>
      <c r="I2751" s="60">
        <f t="shared" si="213"/>
        <v>2</v>
      </c>
      <c r="J2751" s="60">
        <f t="shared" si="214"/>
        <v>0</v>
      </c>
      <c r="K2751" s="1" t="str">
        <f t="shared" si="215"/>
        <v>IND</v>
      </c>
      <c r="L2751" s="2" t="str">
        <f t="shared" si="211"/>
        <v>301380-BLU</v>
      </c>
      <c r="M2751" s="40" t="str">
        <f>INDEX(CODE!A:B,MATCH(L2751,CODE!A:A,0),2)</f>
        <v>NOT USED</v>
      </c>
    </row>
    <row r="2752" spans="1:13">
      <c r="A2752" s="38">
        <v>201808</v>
      </c>
      <c r="B2752" s="37" t="s">
        <v>58</v>
      </c>
      <c r="C2752" s="37" t="s">
        <v>195</v>
      </c>
      <c r="D2752" s="37" t="s">
        <v>103</v>
      </c>
      <c r="E2752" s="37">
        <v>-46662.34</v>
      </c>
      <c r="F2752" s="37">
        <v>0</v>
      </c>
      <c r="G2752" s="37">
        <v>0</v>
      </c>
      <c r="H2752" s="60">
        <f t="shared" si="212"/>
        <v>-46662.34</v>
      </c>
      <c r="I2752" s="60">
        <f t="shared" si="213"/>
        <v>0</v>
      </c>
      <c r="J2752" s="60">
        <f t="shared" si="214"/>
        <v>0</v>
      </c>
      <c r="K2752" s="1" t="str">
        <f t="shared" si="215"/>
        <v>IND</v>
      </c>
      <c r="L2752" s="2" t="str">
        <f t="shared" si="211"/>
        <v>ALT REVENU</v>
      </c>
      <c r="M2752" s="40" t="str">
        <f>INDEX(CODE!A:B,MATCH(L2752,CODE!A:A,0),2)</f>
        <v>NOT USED</v>
      </c>
    </row>
    <row r="2753" spans="1:13">
      <c r="A2753" s="38">
        <v>201808</v>
      </c>
      <c r="B2753" s="37" t="s">
        <v>58</v>
      </c>
      <c r="C2753" s="37" t="s">
        <v>195</v>
      </c>
      <c r="D2753" s="37" t="s">
        <v>90</v>
      </c>
      <c r="F2753" s="37">
        <v>0</v>
      </c>
      <c r="H2753" s="60">
        <f t="shared" si="212"/>
        <v>0</v>
      </c>
      <c r="I2753" s="60">
        <f t="shared" si="213"/>
        <v>0</v>
      </c>
      <c r="J2753" s="60">
        <f t="shared" si="214"/>
        <v>0</v>
      </c>
      <c r="K2753" s="1" t="str">
        <f t="shared" si="215"/>
        <v>IND</v>
      </c>
      <c r="L2753" s="2" t="str">
        <f t="shared" si="211"/>
        <v>CUSTOMER C</v>
      </c>
      <c r="M2753" s="40" t="str">
        <f>INDEX(CODE!A:B,MATCH(L2753,CODE!A:A,0),2)</f>
        <v>NOT USED</v>
      </c>
    </row>
    <row r="2754" spans="1:13">
      <c r="A2754" s="38">
        <v>201808</v>
      </c>
      <c r="B2754" s="37" t="s">
        <v>58</v>
      </c>
      <c r="C2754" s="37" t="s">
        <v>195</v>
      </c>
      <c r="D2754" s="37" t="s">
        <v>91</v>
      </c>
      <c r="E2754" s="37">
        <v>-275017.55</v>
      </c>
      <c r="F2754" s="37">
        <v>0</v>
      </c>
      <c r="G2754" s="37">
        <v>0</v>
      </c>
      <c r="H2754" s="60">
        <f t="shared" si="212"/>
        <v>-275017.55</v>
      </c>
      <c r="I2754" s="60">
        <f t="shared" si="213"/>
        <v>0</v>
      </c>
      <c r="J2754" s="60">
        <f t="shared" si="214"/>
        <v>0</v>
      </c>
      <c r="K2754" s="1" t="str">
        <f t="shared" si="215"/>
        <v>IND</v>
      </c>
      <c r="L2754" s="2" t="str">
        <f t="shared" ref="L2754:L2815" si="216">LEFT(D2754,10)</f>
        <v>INCOME TAX</v>
      </c>
      <c r="M2754" s="40" t="str">
        <f>INDEX(CODE!A:B,MATCH(L2754,CODE!A:A,0),2)</f>
        <v>NOT USED</v>
      </c>
    </row>
    <row r="2755" spans="1:13">
      <c r="A2755" s="38">
        <v>201808</v>
      </c>
      <c r="B2755" s="37" t="s">
        <v>58</v>
      </c>
      <c r="C2755" s="37" t="s">
        <v>195</v>
      </c>
      <c r="D2755" s="37" t="s">
        <v>92</v>
      </c>
      <c r="E2755" s="37">
        <v>-386934.66</v>
      </c>
      <c r="F2755" s="37">
        <v>0</v>
      </c>
      <c r="G2755" s="37">
        <v>0</v>
      </c>
      <c r="H2755" s="60">
        <f t="shared" ref="H2755:H2818" si="217">IF($C2755="R",E2755,0)</f>
        <v>-386934.66</v>
      </c>
      <c r="I2755" s="60">
        <f t="shared" ref="I2755:I2818" si="218">IF($C2755="R",F2755,0)</f>
        <v>0</v>
      </c>
      <c r="J2755" s="60">
        <f t="shared" ref="J2755:J2818" si="219">IF($C2755="R",G2755,0)</f>
        <v>0</v>
      </c>
      <c r="K2755" s="1" t="str">
        <f t="shared" ref="K2755:K2818" si="220">IF(LEFT(B2755,3)="IRR","IRG",LEFT(B2755,3))</f>
        <v>IND</v>
      </c>
      <c r="L2755" s="2" t="str">
        <f t="shared" si="216"/>
        <v>REVENUE_AC</v>
      </c>
      <c r="M2755" s="40" t="str">
        <f>INDEX(CODE!A:B,MATCH(L2755,CODE!A:A,0),2)</f>
        <v>NOT USED</v>
      </c>
    </row>
    <row r="2756" spans="1:13">
      <c r="A2756" s="38">
        <v>201808</v>
      </c>
      <c r="B2756" s="37" t="s">
        <v>58</v>
      </c>
      <c r="C2756" s="37" t="s">
        <v>195</v>
      </c>
      <c r="D2756" s="37" t="s">
        <v>104</v>
      </c>
      <c r="E2756" s="37">
        <v>2872.04</v>
      </c>
      <c r="F2756" s="37">
        <v>0</v>
      </c>
      <c r="G2756" s="37">
        <v>0</v>
      </c>
      <c r="H2756" s="60">
        <f t="shared" si="217"/>
        <v>2872.04</v>
      </c>
      <c r="I2756" s="60">
        <f t="shared" si="218"/>
        <v>0</v>
      </c>
      <c r="J2756" s="60">
        <f t="shared" si="219"/>
        <v>0</v>
      </c>
      <c r="K2756" s="1" t="str">
        <f t="shared" si="220"/>
        <v>IND</v>
      </c>
      <c r="L2756" s="2" t="str">
        <f t="shared" si="216"/>
        <v>REVENUE AD</v>
      </c>
      <c r="M2756" s="40" t="str">
        <f>INDEX(CODE!A:B,MATCH(L2756,CODE!A:A,0),2)</f>
        <v>NOT USED</v>
      </c>
    </row>
    <row r="2757" spans="1:13">
      <c r="A2757" s="38">
        <v>201808</v>
      </c>
      <c r="B2757" s="37" t="s">
        <v>58</v>
      </c>
      <c r="C2757" s="37" t="s">
        <v>196</v>
      </c>
      <c r="D2757" s="37" t="s">
        <v>197</v>
      </c>
      <c r="E2757" s="37">
        <v>-27000</v>
      </c>
      <c r="F2757" s="37">
        <v>0</v>
      </c>
      <c r="G2757" s="37">
        <v>-905000</v>
      </c>
      <c r="H2757" s="60">
        <f t="shared" si="217"/>
        <v>0</v>
      </c>
      <c r="I2757" s="60">
        <f t="shared" si="218"/>
        <v>0</v>
      </c>
      <c r="J2757" s="60">
        <f t="shared" si="219"/>
        <v>0</v>
      </c>
      <c r="K2757" s="1" t="str">
        <f t="shared" si="220"/>
        <v>IND</v>
      </c>
      <c r="L2757" s="2" t="str">
        <f t="shared" si="216"/>
        <v>UNBILLED R</v>
      </c>
      <c r="M2757" s="40" t="str">
        <f>INDEX(CODE!A:B,MATCH(L2757,CODE!A:A,0),2)</f>
        <v>NOT USED</v>
      </c>
    </row>
    <row r="2758" spans="1:13">
      <c r="A2758" s="38">
        <v>201808</v>
      </c>
      <c r="B2758" s="37" t="s">
        <v>60</v>
      </c>
      <c r="C2758" s="37" t="s">
        <v>186</v>
      </c>
      <c r="D2758" s="37" t="s">
        <v>61</v>
      </c>
      <c r="E2758" s="37">
        <v>-172106.46</v>
      </c>
      <c r="F2758" s="37">
        <v>2914</v>
      </c>
      <c r="G2758" s="37">
        <v>21117338</v>
      </c>
      <c r="H2758" s="60">
        <f t="shared" si="217"/>
        <v>0</v>
      </c>
      <c r="I2758" s="60">
        <f t="shared" si="218"/>
        <v>0</v>
      </c>
      <c r="J2758" s="60">
        <f t="shared" si="219"/>
        <v>0</v>
      </c>
      <c r="K2758" s="1" t="str">
        <f t="shared" si="220"/>
        <v>IRG</v>
      </c>
      <c r="L2758" s="2" t="str">
        <f t="shared" si="216"/>
        <v>02APSV0040</v>
      </c>
      <c r="M2758" s="40" t="str">
        <f>INDEX(CODE!A:B,MATCH(L2758,CODE!A:A,0),2)</f>
        <v>Separate - APS</v>
      </c>
    </row>
    <row r="2759" spans="1:13">
      <c r="A2759" s="38">
        <v>201808</v>
      </c>
      <c r="B2759" s="37" t="s">
        <v>60</v>
      </c>
      <c r="C2759" s="37" t="s">
        <v>186</v>
      </c>
      <c r="D2759" s="37" t="s">
        <v>198</v>
      </c>
      <c r="E2759" s="37">
        <v>23673.06</v>
      </c>
      <c r="G2759" s="37">
        <v>-2904668</v>
      </c>
      <c r="H2759" s="60">
        <f t="shared" si="217"/>
        <v>0</v>
      </c>
      <c r="I2759" s="60">
        <f t="shared" si="218"/>
        <v>0</v>
      </c>
      <c r="J2759" s="60">
        <f t="shared" si="219"/>
        <v>0</v>
      </c>
      <c r="K2759" s="1" t="str">
        <f t="shared" si="220"/>
        <v>IRG</v>
      </c>
      <c r="L2759" s="2" t="str">
        <f t="shared" si="216"/>
        <v>02BPADEBIT</v>
      </c>
      <c r="M2759" s="40" t="str">
        <f>INDEX(CODE!A:B,MATCH(L2759,CODE!A:A,0),2)</f>
        <v>NOT USED</v>
      </c>
    </row>
    <row r="2760" spans="1:13">
      <c r="A2760" s="38">
        <v>201808</v>
      </c>
      <c r="B2760" s="37" t="s">
        <v>60</v>
      </c>
      <c r="C2760" s="37" t="s">
        <v>186</v>
      </c>
      <c r="D2760" s="37" t="s">
        <v>199</v>
      </c>
      <c r="E2760" s="37">
        <v>-407.41</v>
      </c>
      <c r="F2760" s="37">
        <v>9</v>
      </c>
      <c r="G2760" s="37">
        <v>49989</v>
      </c>
      <c r="H2760" s="60">
        <f t="shared" si="217"/>
        <v>0</v>
      </c>
      <c r="I2760" s="60">
        <f t="shared" si="218"/>
        <v>0</v>
      </c>
      <c r="J2760" s="60">
        <f t="shared" si="219"/>
        <v>0</v>
      </c>
      <c r="K2760" s="1" t="str">
        <f t="shared" si="220"/>
        <v>IRG</v>
      </c>
      <c r="L2760" s="2" t="str">
        <f t="shared" si="216"/>
        <v>02NMT40135</v>
      </c>
      <c r="M2760" s="40" t="str">
        <f>INDEX(CODE!A:B,MATCH(L2760,CODE!A:A,0),2)</f>
        <v>Separate - APS</v>
      </c>
    </row>
    <row r="2761" spans="1:13">
      <c r="A2761" s="38">
        <v>201808</v>
      </c>
      <c r="B2761" s="37" t="s">
        <v>60</v>
      </c>
      <c r="C2761" s="37" t="s">
        <v>186</v>
      </c>
      <c r="D2761" s="37" t="s">
        <v>200</v>
      </c>
      <c r="F2761" s="37">
        <v>0</v>
      </c>
      <c r="H2761" s="60">
        <f t="shared" si="217"/>
        <v>0</v>
      </c>
      <c r="I2761" s="60">
        <f t="shared" si="218"/>
        <v>0</v>
      </c>
      <c r="J2761" s="60">
        <f t="shared" si="219"/>
        <v>0</v>
      </c>
      <c r="K2761" s="1" t="str">
        <f t="shared" si="220"/>
        <v>IRG</v>
      </c>
      <c r="L2761" s="2" t="str">
        <f t="shared" si="216"/>
        <v>CUSTOMER C</v>
      </c>
      <c r="M2761" s="40" t="str">
        <f>INDEX(CODE!A:B,MATCH(L2761,CODE!A:A,0),2)</f>
        <v>NOT USED</v>
      </c>
    </row>
    <row r="2762" spans="1:13">
      <c r="A2762" s="38">
        <v>201808</v>
      </c>
      <c r="B2762" s="37" t="s">
        <v>60</v>
      </c>
      <c r="C2762" s="37" t="s">
        <v>186</v>
      </c>
      <c r="D2762" s="37" t="s">
        <v>201</v>
      </c>
      <c r="E2762" s="37">
        <v>8516.9699999999993</v>
      </c>
      <c r="F2762" s="37">
        <v>0</v>
      </c>
      <c r="G2762" s="37">
        <v>0</v>
      </c>
      <c r="H2762" s="60">
        <f t="shared" si="217"/>
        <v>0</v>
      </c>
      <c r="I2762" s="60">
        <f t="shared" si="218"/>
        <v>0</v>
      </c>
      <c r="J2762" s="60">
        <f t="shared" si="219"/>
        <v>0</v>
      </c>
      <c r="K2762" s="1" t="str">
        <f t="shared" si="220"/>
        <v>IRG</v>
      </c>
      <c r="L2762" s="2" t="str">
        <f t="shared" si="216"/>
        <v>IRRIGATION</v>
      </c>
      <c r="M2762" s="40" t="str">
        <f>INDEX(CODE!A:B,MATCH(L2762,CODE!A:A,0),2)</f>
        <v>NOT USED</v>
      </c>
    </row>
    <row r="2763" spans="1:13">
      <c r="A2763" s="38">
        <v>201808</v>
      </c>
      <c r="B2763" s="37" t="s">
        <v>60</v>
      </c>
      <c r="C2763" s="37" t="s">
        <v>195</v>
      </c>
      <c r="D2763" s="37" t="s">
        <v>61</v>
      </c>
      <c r="E2763" s="37">
        <v>1685135.04</v>
      </c>
      <c r="F2763" s="37">
        <v>2914</v>
      </c>
      <c r="G2763" s="37">
        <v>21117460</v>
      </c>
      <c r="H2763" s="60">
        <f t="shared" si="217"/>
        <v>1685135.04</v>
      </c>
      <c r="I2763" s="60">
        <f t="shared" si="218"/>
        <v>2914</v>
      </c>
      <c r="J2763" s="60">
        <f t="shared" si="219"/>
        <v>21117460</v>
      </c>
      <c r="K2763" s="1" t="str">
        <f t="shared" si="220"/>
        <v>IRG</v>
      </c>
      <c r="L2763" s="2" t="str">
        <f t="shared" si="216"/>
        <v>02APSV0040</v>
      </c>
      <c r="M2763" s="40" t="str">
        <f>INDEX(CODE!A:B,MATCH(L2763,CODE!A:A,0),2)</f>
        <v>Separate - APS</v>
      </c>
    </row>
    <row r="2764" spans="1:13">
      <c r="A2764" s="38">
        <v>201808</v>
      </c>
      <c r="B2764" s="37" t="s">
        <v>60</v>
      </c>
      <c r="C2764" s="37" t="s">
        <v>195</v>
      </c>
      <c r="D2764" s="37" t="s">
        <v>62</v>
      </c>
      <c r="E2764" s="37">
        <v>1050395.8899999999</v>
      </c>
      <c r="F2764" s="37">
        <v>2266</v>
      </c>
      <c r="G2764" s="37">
        <v>13303807</v>
      </c>
      <c r="H2764" s="60">
        <f t="shared" si="217"/>
        <v>1050395.8899999999</v>
      </c>
      <c r="I2764" s="60">
        <f t="shared" si="218"/>
        <v>2266</v>
      </c>
      <c r="J2764" s="60">
        <f t="shared" si="219"/>
        <v>13303807</v>
      </c>
      <c r="K2764" s="1" t="str">
        <f t="shared" si="220"/>
        <v>IRG</v>
      </c>
      <c r="L2764" s="2" t="str">
        <f t="shared" si="216"/>
        <v>02APSV040X</v>
      </c>
      <c r="M2764" s="40" t="str">
        <f>INDEX(CODE!A:B,MATCH(L2764,CODE!A:A,0),2)</f>
        <v>Separate - APS</v>
      </c>
    </row>
    <row r="2765" spans="1:13">
      <c r="A2765" s="38">
        <v>201808</v>
      </c>
      <c r="B2765" s="37" t="s">
        <v>60</v>
      </c>
      <c r="C2765" s="37" t="s">
        <v>195</v>
      </c>
      <c r="D2765" s="37" t="s">
        <v>79</v>
      </c>
      <c r="E2765" s="37">
        <v>198.84</v>
      </c>
      <c r="G2765" s="37">
        <v>0</v>
      </c>
      <c r="H2765" s="60">
        <f t="shared" si="217"/>
        <v>198.84</v>
      </c>
      <c r="I2765" s="60">
        <f t="shared" si="218"/>
        <v>0</v>
      </c>
      <c r="J2765" s="60">
        <f t="shared" si="219"/>
        <v>0</v>
      </c>
      <c r="K2765" s="1" t="str">
        <f t="shared" si="220"/>
        <v>IRG</v>
      </c>
      <c r="L2765" s="2" t="str">
        <f t="shared" si="216"/>
        <v>02LNX00102</v>
      </c>
      <c r="M2765" s="40" t="str">
        <f>INDEX(CODE!A:B,MATCH(L2765,CODE!A:A,0),2)</f>
        <v>NOT USED</v>
      </c>
    </row>
    <row r="2766" spans="1:13">
      <c r="A2766" s="38">
        <v>201808</v>
      </c>
      <c r="B2766" s="37" t="s">
        <v>60</v>
      </c>
      <c r="C2766" s="37" t="s">
        <v>195</v>
      </c>
      <c r="D2766" s="37" t="s">
        <v>81</v>
      </c>
      <c r="E2766" s="37">
        <v>5.45</v>
      </c>
      <c r="G2766" s="37">
        <v>0</v>
      </c>
      <c r="H2766" s="60">
        <f t="shared" si="217"/>
        <v>5.45</v>
      </c>
      <c r="I2766" s="60">
        <f t="shared" si="218"/>
        <v>0</v>
      </c>
      <c r="J2766" s="60">
        <f t="shared" si="219"/>
        <v>0</v>
      </c>
      <c r="K2766" s="1" t="str">
        <f t="shared" si="220"/>
        <v>IRG</v>
      </c>
      <c r="L2766" s="2" t="str">
        <f t="shared" si="216"/>
        <v>02LNX00105</v>
      </c>
      <c r="M2766" s="40" t="str">
        <f>INDEX(CODE!A:B,MATCH(L2766,CODE!A:A,0),2)</f>
        <v>NOT USED</v>
      </c>
    </row>
    <row r="2767" spans="1:13">
      <c r="A2767" s="38">
        <v>201808</v>
      </c>
      <c r="B2767" s="37" t="s">
        <v>60</v>
      </c>
      <c r="C2767" s="37" t="s">
        <v>195</v>
      </c>
      <c r="D2767" s="37" t="s">
        <v>82</v>
      </c>
      <c r="E2767" s="37">
        <v>280.81</v>
      </c>
      <c r="G2767" s="37">
        <v>0</v>
      </c>
      <c r="H2767" s="60">
        <f t="shared" si="217"/>
        <v>280.81</v>
      </c>
      <c r="I2767" s="60">
        <f t="shared" si="218"/>
        <v>0</v>
      </c>
      <c r="J2767" s="60">
        <f t="shared" si="219"/>
        <v>0</v>
      </c>
      <c r="K2767" s="1" t="str">
        <f t="shared" si="220"/>
        <v>IRG</v>
      </c>
      <c r="L2767" s="2" t="str">
        <f t="shared" si="216"/>
        <v>02LNX00109</v>
      </c>
      <c r="M2767" s="40" t="str">
        <f>INDEX(CODE!A:B,MATCH(L2767,CODE!A:A,0),2)</f>
        <v>NOT USED</v>
      </c>
    </row>
    <row r="2768" spans="1:13">
      <c r="A2768" s="38">
        <v>201808</v>
      </c>
      <c r="B2768" s="37" t="s">
        <v>60</v>
      </c>
      <c r="C2768" s="37" t="s">
        <v>195</v>
      </c>
      <c r="D2768" s="37" t="s">
        <v>83</v>
      </c>
      <c r="E2768" s="37">
        <v>0</v>
      </c>
      <c r="G2768" s="37">
        <v>0</v>
      </c>
      <c r="H2768" s="60">
        <f t="shared" si="217"/>
        <v>0</v>
      </c>
      <c r="I2768" s="60">
        <f t="shared" si="218"/>
        <v>0</v>
      </c>
      <c r="J2768" s="60">
        <f t="shared" si="219"/>
        <v>0</v>
      </c>
      <c r="K2768" s="1" t="str">
        <f t="shared" si="220"/>
        <v>IRG</v>
      </c>
      <c r="L2768" s="2" t="str">
        <f t="shared" si="216"/>
        <v>02LNX00110</v>
      </c>
      <c r="M2768" s="40" t="str">
        <f>INDEX(CODE!A:B,MATCH(L2768,CODE!A:A,0),2)</f>
        <v>NOT USED</v>
      </c>
    </row>
    <row r="2769" spans="1:13">
      <c r="A2769" s="38">
        <v>201808</v>
      </c>
      <c r="B2769" s="37" t="s">
        <v>60</v>
      </c>
      <c r="C2769" s="37" t="s">
        <v>195</v>
      </c>
      <c r="D2769" s="37" t="s">
        <v>45</v>
      </c>
      <c r="E2769" s="37">
        <v>3955.68</v>
      </c>
      <c r="F2769" s="37">
        <v>9</v>
      </c>
      <c r="G2769" s="37">
        <v>49990</v>
      </c>
      <c r="H2769" s="60">
        <f t="shared" si="217"/>
        <v>3955.68</v>
      </c>
      <c r="I2769" s="60">
        <f t="shared" si="218"/>
        <v>9</v>
      </c>
      <c r="J2769" s="60">
        <f t="shared" si="219"/>
        <v>49990</v>
      </c>
      <c r="K2769" s="1" t="str">
        <f t="shared" si="220"/>
        <v>IRG</v>
      </c>
      <c r="L2769" s="2" t="str">
        <f t="shared" si="216"/>
        <v>02NMT40135</v>
      </c>
      <c r="M2769" s="40" t="str">
        <f>INDEX(CODE!A:B,MATCH(L2769,CODE!A:A,0),2)</f>
        <v>Separate - APS</v>
      </c>
    </row>
    <row r="2770" spans="1:13">
      <c r="A2770" s="38">
        <v>201808</v>
      </c>
      <c r="B2770" s="37" t="s">
        <v>60</v>
      </c>
      <c r="C2770" s="37" t="s">
        <v>195</v>
      </c>
      <c r="D2770" s="37" t="s">
        <v>73</v>
      </c>
      <c r="E2770" s="37">
        <v>0</v>
      </c>
      <c r="F2770" s="37">
        <v>3</v>
      </c>
      <c r="G2770" s="37">
        <v>0</v>
      </c>
      <c r="H2770" s="60">
        <f t="shared" si="217"/>
        <v>0</v>
      </c>
      <c r="I2770" s="60">
        <f t="shared" si="218"/>
        <v>3</v>
      </c>
      <c r="J2770" s="60">
        <f t="shared" si="219"/>
        <v>0</v>
      </c>
      <c r="K2770" s="1" t="str">
        <f t="shared" si="220"/>
        <v>IRG</v>
      </c>
      <c r="L2770" s="2" t="str">
        <f t="shared" si="216"/>
        <v>02NMX40135</v>
      </c>
      <c r="M2770" s="40" t="str">
        <f>INDEX(CODE!A:B,MATCH(L2770,CODE!A:A,0),2)</f>
        <v>Separate - APS</v>
      </c>
    </row>
    <row r="2771" spans="1:13">
      <c r="A2771" s="38">
        <v>201808</v>
      </c>
      <c r="B2771" s="37" t="s">
        <v>60</v>
      </c>
      <c r="C2771" s="37" t="s">
        <v>195</v>
      </c>
      <c r="D2771" s="37" t="s">
        <v>95</v>
      </c>
      <c r="E2771" s="37">
        <v>526000</v>
      </c>
      <c r="F2771" s="37">
        <v>0</v>
      </c>
      <c r="G2771" s="37">
        <v>0</v>
      </c>
      <c r="H2771" s="60">
        <f t="shared" si="217"/>
        <v>526000</v>
      </c>
      <c r="I2771" s="60">
        <f t="shared" si="218"/>
        <v>0</v>
      </c>
      <c r="J2771" s="60">
        <f t="shared" si="219"/>
        <v>0</v>
      </c>
      <c r="K2771" s="1" t="str">
        <f t="shared" si="220"/>
        <v>IRG</v>
      </c>
      <c r="L2771" s="2" t="str">
        <f t="shared" si="216"/>
        <v>301461-IRR</v>
      </c>
      <c r="M2771" s="40" t="str">
        <f>INDEX(CODE!A:B,MATCH(L2771,CODE!A:A,0),2)</f>
        <v>NOT USED</v>
      </c>
    </row>
    <row r="2772" spans="1:13">
      <c r="A2772" s="38">
        <v>201808</v>
      </c>
      <c r="B2772" s="37" t="s">
        <v>60</v>
      </c>
      <c r="C2772" s="37" t="s">
        <v>195</v>
      </c>
      <c r="D2772" s="37" t="s">
        <v>96</v>
      </c>
      <c r="E2772" s="37">
        <v>109840.63</v>
      </c>
      <c r="F2772" s="37">
        <v>0</v>
      </c>
      <c r="G2772" s="37">
        <v>0</v>
      </c>
      <c r="H2772" s="60">
        <f t="shared" si="217"/>
        <v>109840.63</v>
      </c>
      <c r="I2772" s="60">
        <f t="shared" si="218"/>
        <v>0</v>
      </c>
      <c r="J2772" s="60">
        <f t="shared" si="219"/>
        <v>0</v>
      </c>
      <c r="K2772" s="1" t="str">
        <f t="shared" si="220"/>
        <v>IRG</v>
      </c>
      <c r="L2772" s="2" t="str">
        <f t="shared" si="216"/>
        <v>301470-DSM</v>
      </c>
      <c r="M2772" s="40" t="str">
        <f>INDEX(CODE!A:B,MATCH(L2772,CODE!A:A,0),2)</f>
        <v>NOT USED</v>
      </c>
    </row>
    <row r="2773" spans="1:13">
      <c r="A2773" s="38">
        <v>201808</v>
      </c>
      <c r="B2773" s="37" t="s">
        <v>60</v>
      </c>
      <c r="C2773" s="37" t="s">
        <v>195</v>
      </c>
      <c r="D2773" s="37" t="s">
        <v>46</v>
      </c>
      <c r="E2773" s="37">
        <v>21.5</v>
      </c>
      <c r="F2773" s="37">
        <v>0</v>
      </c>
      <c r="G2773" s="37">
        <v>0</v>
      </c>
      <c r="H2773" s="60">
        <f t="shared" si="217"/>
        <v>21.5</v>
      </c>
      <c r="I2773" s="60">
        <f t="shared" si="218"/>
        <v>0</v>
      </c>
      <c r="J2773" s="60">
        <f t="shared" si="219"/>
        <v>0</v>
      </c>
      <c r="K2773" s="1" t="str">
        <f t="shared" si="220"/>
        <v>IRG</v>
      </c>
      <c r="L2773" s="2" t="str">
        <f t="shared" si="216"/>
        <v>301480-BLU</v>
      </c>
      <c r="M2773" s="40" t="str">
        <f>INDEX(CODE!A:B,MATCH(L2773,CODE!A:A,0),2)</f>
        <v>NOT USED</v>
      </c>
    </row>
    <row r="2774" spans="1:13">
      <c r="A2774" s="38">
        <v>201808</v>
      </c>
      <c r="B2774" s="37" t="s">
        <v>60</v>
      </c>
      <c r="C2774" s="37" t="s">
        <v>195</v>
      </c>
      <c r="D2774" s="37" t="s">
        <v>103</v>
      </c>
      <c r="E2774" s="37">
        <v>-295046.56</v>
      </c>
      <c r="F2774" s="37">
        <v>0</v>
      </c>
      <c r="G2774" s="37">
        <v>0</v>
      </c>
      <c r="H2774" s="60">
        <f t="shared" si="217"/>
        <v>-295046.56</v>
      </c>
      <c r="I2774" s="60">
        <f t="shared" si="218"/>
        <v>0</v>
      </c>
      <c r="J2774" s="60">
        <f t="shared" si="219"/>
        <v>0</v>
      </c>
      <c r="K2774" s="1" t="str">
        <f t="shared" si="220"/>
        <v>IRG</v>
      </c>
      <c r="L2774" s="2" t="str">
        <f t="shared" si="216"/>
        <v>ALT REVENU</v>
      </c>
      <c r="M2774" s="40" t="str">
        <f>INDEX(CODE!A:B,MATCH(L2774,CODE!A:A,0),2)</f>
        <v>NOT USED</v>
      </c>
    </row>
    <row r="2775" spans="1:13">
      <c r="A2775" s="38">
        <v>201808</v>
      </c>
      <c r="B2775" s="37" t="s">
        <v>60</v>
      </c>
      <c r="C2775" s="37" t="s">
        <v>195</v>
      </c>
      <c r="D2775" s="37" t="s">
        <v>97</v>
      </c>
      <c r="F2775" s="37">
        <v>0</v>
      </c>
      <c r="H2775" s="60">
        <f t="shared" si="217"/>
        <v>0</v>
      </c>
      <c r="I2775" s="60">
        <f t="shared" si="218"/>
        <v>0</v>
      </c>
      <c r="J2775" s="60">
        <f t="shared" si="219"/>
        <v>0</v>
      </c>
      <c r="K2775" s="1" t="str">
        <f t="shared" si="220"/>
        <v>IRG</v>
      </c>
      <c r="L2775" s="2" t="str">
        <f t="shared" si="216"/>
        <v>CUSTOMER C</v>
      </c>
      <c r="M2775" s="40" t="str">
        <f>INDEX(CODE!A:B,MATCH(L2775,CODE!A:A,0),2)</f>
        <v>NOT USED</v>
      </c>
    </row>
    <row r="2776" spans="1:13">
      <c r="A2776" s="38">
        <v>201808</v>
      </c>
      <c r="B2776" s="37" t="s">
        <v>60</v>
      </c>
      <c r="C2776" s="37" t="s">
        <v>195</v>
      </c>
      <c r="D2776" s="37" t="s">
        <v>91</v>
      </c>
      <c r="E2776" s="37">
        <v>-48047.91</v>
      </c>
      <c r="F2776" s="37">
        <v>0</v>
      </c>
      <c r="G2776" s="37">
        <v>0</v>
      </c>
      <c r="H2776" s="60">
        <f t="shared" si="217"/>
        <v>-48047.91</v>
      </c>
      <c r="I2776" s="60">
        <f t="shared" si="218"/>
        <v>0</v>
      </c>
      <c r="J2776" s="60">
        <f t="shared" si="219"/>
        <v>0</v>
      </c>
      <c r="K2776" s="1" t="str">
        <f t="shared" si="220"/>
        <v>IRG</v>
      </c>
      <c r="L2776" s="2" t="str">
        <f t="shared" si="216"/>
        <v>INCOME TAX</v>
      </c>
      <c r="M2776" s="40" t="str">
        <f>INDEX(CODE!A:B,MATCH(L2776,CODE!A:A,0),2)</f>
        <v>NOT USED</v>
      </c>
    </row>
    <row r="2777" spans="1:13">
      <c r="A2777" s="38">
        <v>201808</v>
      </c>
      <c r="B2777" s="37" t="s">
        <v>60</v>
      </c>
      <c r="C2777" s="37" t="s">
        <v>195</v>
      </c>
      <c r="D2777" s="37" t="s">
        <v>92</v>
      </c>
      <c r="E2777" s="37">
        <v>-155721.4</v>
      </c>
      <c r="F2777" s="37">
        <v>0</v>
      </c>
      <c r="G2777" s="37">
        <v>0</v>
      </c>
      <c r="H2777" s="60">
        <f t="shared" si="217"/>
        <v>-155721.4</v>
      </c>
      <c r="I2777" s="60">
        <f t="shared" si="218"/>
        <v>0</v>
      </c>
      <c r="J2777" s="60">
        <f t="shared" si="219"/>
        <v>0</v>
      </c>
      <c r="K2777" s="1" t="str">
        <f t="shared" si="220"/>
        <v>IRG</v>
      </c>
      <c r="L2777" s="2" t="str">
        <f t="shared" si="216"/>
        <v>REVENUE_AC</v>
      </c>
      <c r="M2777" s="40" t="str">
        <f>INDEX(CODE!A:B,MATCH(L2777,CODE!A:A,0),2)</f>
        <v>NOT USED</v>
      </c>
    </row>
    <row r="2778" spans="1:13">
      <c r="A2778" s="38">
        <v>201808</v>
      </c>
      <c r="B2778" s="37" t="s">
        <v>60</v>
      </c>
      <c r="C2778" s="37" t="s">
        <v>195</v>
      </c>
      <c r="D2778" s="37" t="s">
        <v>104</v>
      </c>
      <c r="E2778" s="37">
        <v>539.41999999999996</v>
      </c>
      <c r="F2778" s="37">
        <v>0</v>
      </c>
      <c r="G2778" s="37">
        <v>0</v>
      </c>
      <c r="H2778" s="60">
        <f t="shared" si="217"/>
        <v>539.41999999999996</v>
      </c>
      <c r="I2778" s="60">
        <f t="shared" si="218"/>
        <v>0</v>
      </c>
      <c r="J2778" s="60">
        <f t="shared" si="219"/>
        <v>0</v>
      </c>
      <c r="K2778" s="1" t="str">
        <f t="shared" si="220"/>
        <v>IRG</v>
      </c>
      <c r="L2778" s="2" t="str">
        <f t="shared" si="216"/>
        <v>REVENUE AD</v>
      </c>
      <c r="M2778" s="40" t="str">
        <f>INDEX(CODE!A:B,MATCH(L2778,CODE!A:A,0),2)</f>
        <v>NOT USED</v>
      </c>
    </row>
    <row r="2779" spans="1:13">
      <c r="A2779" s="38">
        <v>201808</v>
      </c>
      <c r="B2779" s="37" t="s">
        <v>60</v>
      </c>
      <c r="C2779" s="37" t="s">
        <v>196</v>
      </c>
      <c r="D2779" s="37" t="s">
        <v>202</v>
      </c>
      <c r="E2779" s="37">
        <v>32000</v>
      </c>
      <c r="F2779" s="37">
        <v>0</v>
      </c>
      <c r="G2779" s="37">
        <v>1339000</v>
      </c>
      <c r="H2779" s="60">
        <f t="shared" si="217"/>
        <v>0</v>
      </c>
      <c r="I2779" s="60">
        <f t="shared" si="218"/>
        <v>0</v>
      </c>
      <c r="J2779" s="60">
        <f t="shared" si="219"/>
        <v>0</v>
      </c>
      <c r="K2779" s="1" t="str">
        <f t="shared" si="220"/>
        <v>IRG</v>
      </c>
      <c r="L2779" s="2" t="str">
        <f t="shared" si="216"/>
        <v>IRRIGATION</v>
      </c>
      <c r="M2779" s="40" t="str">
        <f>INDEX(CODE!A:B,MATCH(L2779,CODE!A:A,0),2)</f>
        <v>NOT USED</v>
      </c>
    </row>
    <row r="2780" spans="1:13">
      <c r="A2780" s="38">
        <v>201808</v>
      </c>
      <c r="B2780" s="37" t="s">
        <v>63</v>
      </c>
      <c r="C2780" s="37" t="s">
        <v>195</v>
      </c>
      <c r="D2780" s="37" t="s">
        <v>98</v>
      </c>
      <c r="E2780" s="37">
        <v>7.57</v>
      </c>
      <c r="G2780" s="37">
        <v>0</v>
      </c>
      <c r="H2780" s="60">
        <f t="shared" si="217"/>
        <v>7.57</v>
      </c>
      <c r="I2780" s="60">
        <f t="shared" si="218"/>
        <v>0</v>
      </c>
      <c r="J2780" s="60">
        <f t="shared" si="219"/>
        <v>0</v>
      </c>
      <c r="K2780" s="1" t="str">
        <f t="shared" si="220"/>
        <v>PUB</v>
      </c>
      <c r="L2780" s="2" t="str">
        <f t="shared" si="216"/>
        <v>02CFR00012</v>
      </c>
      <c r="M2780" s="40" t="str">
        <f>INDEX(CODE!A:B,MATCH(L2780,CODE!A:A,0),2)</f>
        <v>NOT USED</v>
      </c>
    </row>
    <row r="2781" spans="1:13">
      <c r="A2781" s="38">
        <v>201808</v>
      </c>
      <c r="B2781" s="37" t="s">
        <v>63</v>
      </c>
      <c r="C2781" s="37" t="s">
        <v>195</v>
      </c>
      <c r="D2781" s="37" t="s">
        <v>64</v>
      </c>
      <c r="E2781" s="37">
        <v>2610.4699999999998</v>
      </c>
      <c r="F2781" s="37">
        <v>14</v>
      </c>
      <c r="G2781" s="37">
        <v>12095</v>
      </c>
      <c r="H2781" s="60">
        <f t="shared" si="217"/>
        <v>2610.4699999999998</v>
      </c>
      <c r="I2781" s="60">
        <f t="shared" si="218"/>
        <v>14</v>
      </c>
      <c r="J2781" s="60">
        <f t="shared" si="219"/>
        <v>12095</v>
      </c>
      <c r="K2781" s="1" t="str">
        <f t="shared" si="220"/>
        <v>PUB</v>
      </c>
      <c r="L2781" s="2" t="str">
        <f t="shared" si="216"/>
        <v>02COSL0052</v>
      </c>
      <c r="M2781" s="40" t="str">
        <f>INDEX(CODE!A:B,MATCH(L2781,CODE!A:A,0),2)</f>
        <v>NOT USED</v>
      </c>
    </row>
    <row r="2782" spans="1:13">
      <c r="A2782" s="38">
        <v>201808</v>
      </c>
      <c r="B2782" s="37" t="s">
        <v>63</v>
      </c>
      <c r="C2782" s="37" t="s">
        <v>195</v>
      </c>
      <c r="D2782" s="37" t="s">
        <v>65</v>
      </c>
      <c r="E2782" s="37">
        <v>18799.68</v>
      </c>
      <c r="F2782" s="37">
        <v>120</v>
      </c>
      <c r="G2782" s="37">
        <v>247612</v>
      </c>
      <c r="H2782" s="60">
        <f t="shared" si="217"/>
        <v>18799.68</v>
      </c>
      <c r="I2782" s="60">
        <f t="shared" si="218"/>
        <v>120</v>
      </c>
      <c r="J2782" s="60">
        <f t="shared" si="219"/>
        <v>247612</v>
      </c>
      <c r="K2782" s="1" t="str">
        <f t="shared" si="220"/>
        <v>PUB</v>
      </c>
      <c r="L2782" s="2" t="str">
        <f t="shared" si="216"/>
        <v>02CUSL053F</v>
      </c>
      <c r="M2782" s="40" t="str">
        <f>INDEX(CODE!A:B,MATCH(L2782,CODE!A:A,0),2)</f>
        <v>NOT USED</v>
      </c>
    </row>
    <row r="2783" spans="1:13">
      <c r="A2783" s="38">
        <v>201808</v>
      </c>
      <c r="B2783" s="37" t="s">
        <v>63</v>
      </c>
      <c r="C2783" s="37" t="s">
        <v>195</v>
      </c>
      <c r="D2783" s="37" t="s">
        <v>66</v>
      </c>
      <c r="E2783" s="37">
        <v>3595.64</v>
      </c>
      <c r="F2783" s="37">
        <v>113</v>
      </c>
      <c r="G2783" s="37">
        <v>47704</v>
      </c>
      <c r="H2783" s="60">
        <f t="shared" si="217"/>
        <v>3595.64</v>
      </c>
      <c r="I2783" s="60">
        <f t="shared" si="218"/>
        <v>113</v>
      </c>
      <c r="J2783" s="60">
        <f t="shared" si="219"/>
        <v>47704</v>
      </c>
      <c r="K2783" s="1" t="str">
        <f t="shared" si="220"/>
        <v>PUB</v>
      </c>
      <c r="L2783" s="2" t="str">
        <f t="shared" si="216"/>
        <v>02CUSL053M</v>
      </c>
      <c r="M2783" s="40" t="str">
        <f>INDEX(CODE!A:B,MATCH(L2783,CODE!A:A,0),2)</f>
        <v>NOT USED</v>
      </c>
    </row>
    <row r="2784" spans="1:13">
      <c r="A2784" s="38">
        <v>201808</v>
      </c>
      <c r="B2784" s="37" t="s">
        <v>63</v>
      </c>
      <c r="C2784" s="37" t="s">
        <v>195</v>
      </c>
      <c r="D2784" s="37" t="s">
        <v>67</v>
      </c>
      <c r="E2784" s="37">
        <v>18504.37</v>
      </c>
      <c r="F2784" s="37">
        <v>40</v>
      </c>
      <c r="G2784" s="37">
        <v>138647</v>
      </c>
      <c r="H2784" s="60">
        <f t="shared" si="217"/>
        <v>18504.37</v>
      </c>
      <c r="I2784" s="60">
        <f t="shared" si="218"/>
        <v>40</v>
      </c>
      <c r="J2784" s="60">
        <f t="shared" si="219"/>
        <v>138647</v>
      </c>
      <c r="K2784" s="1" t="str">
        <f t="shared" si="220"/>
        <v>PUB</v>
      </c>
      <c r="L2784" s="2" t="str">
        <f t="shared" si="216"/>
        <v>02MVSL0057</v>
      </c>
      <c r="M2784" s="40" t="str">
        <f>INDEX(CODE!A:B,MATCH(L2784,CODE!A:A,0),2)</f>
        <v>NOT USED</v>
      </c>
    </row>
    <row r="2785" spans="1:13">
      <c r="A2785" s="38">
        <v>201808</v>
      </c>
      <c r="B2785" s="37" t="s">
        <v>63</v>
      </c>
      <c r="C2785" s="37" t="s">
        <v>195</v>
      </c>
      <c r="D2785" s="37" t="s">
        <v>47</v>
      </c>
      <c r="E2785" s="37">
        <v>71479.81</v>
      </c>
      <c r="F2785" s="37">
        <v>213</v>
      </c>
      <c r="G2785" s="37">
        <v>329449</v>
      </c>
      <c r="H2785" s="60">
        <f t="shared" si="217"/>
        <v>71479.81</v>
      </c>
      <c r="I2785" s="60">
        <f t="shared" si="218"/>
        <v>213</v>
      </c>
      <c r="J2785" s="60">
        <f t="shared" si="219"/>
        <v>329449</v>
      </c>
      <c r="K2785" s="1" t="str">
        <f t="shared" si="220"/>
        <v>PUB</v>
      </c>
      <c r="L2785" s="2" t="str">
        <f t="shared" si="216"/>
        <v>02SLCO0051</v>
      </c>
      <c r="M2785" s="40" t="str">
        <f>INDEX(CODE!A:B,MATCH(L2785,CODE!A:A,0),2)</f>
        <v>NOT USED</v>
      </c>
    </row>
    <row r="2786" spans="1:13">
      <c r="A2786" s="38">
        <v>201808</v>
      </c>
      <c r="B2786" s="37" t="s">
        <v>63</v>
      </c>
      <c r="C2786" s="37" t="s">
        <v>195</v>
      </c>
      <c r="D2786" s="37" t="s">
        <v>99</v>
      </c>
      <c r="E2786" s="37">
        <v>1926.46</v>
      </c>
      <c r="F2786" s="37">
        <v>0</v>
      </c>
      <c r="G2786" s="37">
        <v>0</v>
      </c>
      <c r="H2786" s="60">
        <f t="shared" si="217"/>
        <v>1926.46</v>
      </c>
      <c r="I2786" s="60">
        <f t="shared" si="218"/>
        <v>0</v>
      </c>
      <c r="J2786" s="60">
        <f t="shared" si="219"/>
        <v>0</v>
      </c>
      <c r="K2786" s="1" t="str">
        <f t="shared" si="220"/>
        <v>PUB</v>
      </c>
      <c r="L2786" s="2" t="str">
        <f t="shared" si="216"/>
        <v>301670-DSM</v>
      </c>
      <c r="M2786" s="40" t="str">
        <f>INDEX(CODE!A:B,MATCH(L2786,CODE!A:A,0),2)</f>
        <v>NOT USED</v>
      </c>
    </row>
    <row r="2787" spans="1:13">
      <c r="A2787" s="38">
        <v>201808</v>
      </c>
      <c r="B2787" s="37" t="s">
        <v>63</v>
      </c>
      <c r="C2787" s="37" t="s">
        <v>195</v>
      </c>
      <c r="D2787" s="37" t="s">
        <v>90</v>
      </c>
      <c r="F2787" s="37">
        <v>0</v>
      </c>
      <c r="H2787" s="60">
        <f t="shared" si="217"/>
        <v>0</v>
      </c>
      <c r="I2787" s="60">
        <f t="shared" si="218"/>
        <v>0</v>
      </c>
      <c r="J2787" s="60">
        <f t="shared" si="219"/>
        <v>0</v>
      </c>
      <c r="K2787" s="1" t="str">
        <f t="shared" si="220"/>
        <v>PUB</v>
      </c>
      <c r="L2787" s="2" t="str">
        <f t="shared" si="216"/>
        <v>CUSTOMER C</v>
      </c>
      <c r="M2787" s="40" t="str">
        <f>INDEX(CODE!A:B,MATCH(L2787,CODE!A:A,0),2)</f>
        <v>NOT USED</v>
      </c>
    </row>
    <row r="2788" spans="1:13">
      <c r="A2788" s="38">
        <v>201808</v>
      </c>
      <c r="B2788" s="37" t="s">
        <v>63</v>
      </c>
      <c r="C2788" s="37" t="s">
        <v>195</v>
      </c>
      <c r="D2788" s="37" t="s">
        <v>91</v>
      </c>
      <c r="E2788" s="37">
        <v>-3980.7</v>
      </c>
      <c r="F2788" s="37">
        <v>0</v>
      </c>
      <c r="G2788" s="37">
        <v>0</v>
      </c>
      <c r="H2788" s="60">
        <f t="shared" si="217"/>
        <v>-3980.7</v>
      </c>
      <c r="I2788" s="60">
        <f t="shared" si="218"/>
        <v>0</v>
      </c>
      <c r="J2788" s="60">
        <f t="shared" si="219"/>
        <v>0</v>
      </c>
      <c r="K2788" s="1" t="str">
        <f t="shared" si="220"/>
        <v>PUB</v>
      </c>
      <c r="L2788" s="2" t="str">
        <f t="shared" si="216"/>
        <v>INCOME TAX</v>
      </c>
      <c r="M2788" s="40" t="str">
        <f>INDEX(CODE!A:B,MATCH(L2788,CODE!A:A,0),2)</f>
        <v>NOT USED</v>
      </c>
    </row>
    <row r="2789" spans="1:13">
      <c r="A2789" s="38">
        <v>201808</v>
      </c>
      <c r="B2789" s="37" t="s">
        <v>63</v>
      </c>
      <c r="C2789" s="37" t="s">
        <v>195</v>
      </c>
      <c r="D2789" s="37" t="s">
        <v>92</v>
      </c>
      <c r="E2789" s="37">
        <v>-5738.51</v>
      </c>
      <c r="F2789" s="37">
        <v>0</v>
      </c>
      <c r="G2789" s="37">
        <v>0</v>
      </c>
      <c r="H2789" s="60">
        <f t="shared" si="217"/>
        <v>-5738.51</v>
      </c>
      <c r="I2789" s="60">
        <f t="shared" si="218"/>
        <v>0</v>
      </c>
      <c r="J2789" s="60">
        <f t="shared" si="219"/>
        <v>0</v>
      </c>
      <c r="K2789" s="1" t="str">
        <f t="shared" si="220"/>
        <v>PUB</v>
      </c>
      <c r="L2789" s="2" t="str">
        <f t="shared" si="216"/>
        <v>REVENUE_AC</v>
      </c>
      <c r="M2789" s="40" t="str">
        <f>INDEX(CODE!A:B,MATCH(L2789,CODE!A:A,0),2)</f>
        <v>NOT USED</v>
      </c>
    </row>
    <row r="2790" spans="1:13">
      <c r="A2790" s="38">
        <v>201808</v>
      </c>
      <c r="B2790" s="37" t="s">
        <v>63</v>
      </c>
      <c r="C2790" s="37" t="s">
        <v>196</v>
      </c>
      <c r="D2790" s="37" t="s">
        <v>197</v>
      </c>
      <c r="E2790" s="37">
        <v>23000</v>
      </c>
      <c r="F2790" s="37">
        <v>0</v>
      </c>
      <c r="G2790" s="37">
        <v>150000</v>
      </c>
      <c r="H2790" s="60">
        <f t="shared" si="217"/>
        <v>0</v>
      </c>
      <c r="I2790" s="60">
        <f t="shared" si="218"/>
        <v>0</v>
      </c>
      <c r="J2790" s="60">
        <f t="shared" si="219"/>
        <v>0</v>
      </c>
      <c r="K2790" s="1" t="str">
        <f t="shared" si="220"/>
        <v>PUB</v>
      </c>
      <c r="L2790" s="2" t="str">
        <f t="shared" si="216"/>
        <v>UNBILLED R</v>
      </c>
      <c r="M2790" s="40" t="str">
        <f>INDEX(CODE!A:B,MATCH(L2790,CODE!A:A,0),2)</f>
        <v>NOT USED</v>
      </c>
    </row>
    <row r="2791" spans="1:13">
      <c r="A2791" s="38">
        <v>201808</v>
      </c>
      <c r="B2791" s="37" t="s">
        <v>68</v>
      </c>
      <c r="C2791" s="37" t="s">
        <v>186</v>
      </c>
      <c r="D2791" s="37" t="s">
        <v>203</v>
      </c>
      <c r="E2791" s="37">
        <v>-4880</v>
      </c>
      <c r="F2791" s="37">
        <v>993</v>
      </c>
      <c r="G2791" s="37">
        <v>598771</v>
      </c>
      <c r="H2791" s="60">
        <f t="shared" si="217"/>
        <v>0</v>
      </c>
      <c r="I2791" s="60">
        <f t="shared" si="218"/>
        <v>0</v>
      </c>
      <c r="J2791" s="60">
        <f t="shared" si="219"/>
        <v>0</v>
      </c>
      <c r="K2791" s="1" t="str">
        <f t="shared" si="220"/>
        <v>RES</v>
      </c>
      <c r="L2791" s="2" t="str">
        <f t="shared" si="216"/>
        <v>02NETMT135</v>
      </c>
      <c r="M2791" s="40" t="str">
        <f>INDEX(CODE!A:B,MATCH(L2791,CODE!A:A,0),2)</f>
        <v>Separate - Res</v>
      </c>
    </row>
    <row r="2792" spans="1:13">
      <c r="A2792" s="38">
        <v>201808</v>
      </c>
      <c r="B2792" s="37" t="s">
        <v>68</v>
      </c>
      <c r="C2792" s="37" t="s">
        <v>186</v>
      </c>
      <c r="D2792" s="37" t="s">
        <v>204</v>
      </c>
      <c r="E2792" s="37">
        <v>-650.75</v>
      </c>
      <c r="G2792" s="37">
        <v>79811</v>
      </c>
      <c r="H2792" s="60">
        <f t="shared" si="217"/>
        <v>0</v>
      </c>
      <c r="I2792" s="60">
        <f t="shared" si="218"/>
        <v>0</v>
      </c>
      <c r="J2792" s="60">
        <f t="shared" si="219"/>
        <v>0</v>
      </c>
      <c r="K2792" s="1" t="str">
        <f t="shared" si="220"/>
        <v>RES</v>
      </c>
      <c r="L2792" s="2" t="str">
        <f t="shared" si="216"/>
        <v>02OALTB15R</v>
      </c>
      <c r="M2792" s="40" t="str">
        <f>INDEX(CODE!A:B,MATCH(L2792,CODE!A:A,0),2)</f>
        <v>NOT USED</v>
      </c>
    </row>
    <row r="2793" spans="1:13">
      <c r="A2793" s="38">
        <v>201808</v>
      </c>
      <c r="B2793" s="37" t="s">
        <v>68</v>
      </c>
      <c r="C2793" s="37" t="s">
        <v>186</v>
      </c>
      <c r="D2793" s="37" t="s">
        <v>205</v>
      </c>
      <c r="E2793" s="37">
        <v>-1048051.28</v>
      </c>
      <c r="F2793" s="37">
        <v>102218</v>
      </c>
      <c r="G2793" s="37">
        <v>128595187</v>
      </c>
      <c r="H2793" s="60">
        <f t="shared" si="217"/>
        <v>0</v>
      </c>
      <c r="I2793" s="60">
        <f t="shared" si="218"/>
        <v>0</v>
      </c>
      <c r="J2793" s="60">
        <f t="shared" si="219"/>
        <v>0</v>
      </c>
      <c r="K2793" s="1" t="str">
        <f t="shared" si="220"/>
        <v>RES</v>
      </c>
      <c r="L2793" s="2" t="str">
        <f t="shared" si="216"/>
        <v>02RESD0016</v>
      </c>
      <c r="M2793" s="40" t="str">
        <f>INDEX(CODE!A:B,MATCH(L2793,CODE!A:A,0),2)</f>
        <v>Separate - Res</v>
      </c>
    </row>
    <row r="2794" spans="1:13">
      <c r="A2794" s="38">
        <v>201808</v>
      </c>
      <c r="B2794" s="37" t="s">
        <v>68</v>
      </c>
      <c r="C2794" s="37" t="s">
        <v>186</v>
      </c>
      <c r="D2794" s="37" t="s">
        <v>206</v>
      </c>
      <c r="E2794" s="37">
        <v>-38844.89</v>
      </c>
      <c r="F2794" s="37">
        <v>4390</v>
      </c>
      <c r="G2794" s="37">
        <v>4766225</v>
      </c>
      <c r="H2794" s="60">
        <f t="shared" si="217"/>
        <v>0</v>
      </c>
      <c r="I2794" s="60">
        <f t="shared" si="218"/>
        <v>0</v>
      </c>
      <c r="J2794" s="60">
        <f t="shared" si="219"/>
        <v>0</v>
      </c>
      <c r="K2794" s="1" t="str">
        <f t="shared" si="220"/>
        <v>RES</v>
      </c>
      <c r="L2794" s="2" t="str">
        <f t="shared" si="216"/>
        <v>02RESD0017</v>
      </c>
      <c r="M2794" s="40" t="str">
        <f>INDEX(CODE!A:B,MATCH(L2794,CODE!A:A,0),2)</f>
        <v>Separate - Res</v>
      </c>
    </row>
    <row r="2795" spans="1:13">
      <c r="A2795" s="38">
        <v>201808</v>
      </c>
      <c r="B2795" s="37" t="s">
        <v>68</v>
      </c>
      <c r="C2795" s="37" t="s">
        <v>186</v>
      </c>
      <c r="D2795" s="37" t="s">
        <v>207</v>
      </c>
      <c r="E2795" s="37">
        <v>-1528.72</v>
      </c>
      <c r="F2795" s="37">
        <v>79</v>
      </c>
      <c r="G2795" s="37">
        <v>187577</v>
      </c>
      <c r="H2795" s="60">
        <f t="shared" si="217"/>
        <v>0</v>
      </c>
      <c r="I2795" s="60">
        <f t="shared" si="218"/>
        <v>0</v>
      </c>
      <c r="J2795" s="60">
        <f t="shared" si="219"/>
        <v>0</v>
      </c>
      <c r="K2795" s="1" t="str">
        <f t="shared" si="220"/>
        <v>RES</v>
      </c>
      <c r="L2795" s="2" t="str">
        <f t="shared" si="216"/>
        <v>02RESD0018</v>
      </c>
      <c r="M2795" s="40" t="str">
        <f>INDEX(CODE!A:B,MATCH(L2795,CODE!A:A,0),2)</f>
        <v>Separate - Res</v>
      </c>
    </row>
    <row r="2796" spans="1:13">
      <c r="A2796" s="38">
        <v>201808</v>
      </c>
      <c r="B2796" s="37" t="s">
        <v>68</v>
      </c>
      <c r="C2796" s="37" t="s">
        <v>186</v>
      </c>
      <c r="D2796" s="37" t="s">
        <v>208</v>
      </c>
      <c r="E2796" s="37">
        <v>-299.33999999999997</v>
      </c>
      <c r="F2796" s="37">
        <v>13</v>
      </c>
      <c r="G2796" s="37">
        <v>36729</v>
      </c>
      <c r="H2796" s="60">
        <f t="shared" si="217"/>
        <v>0</v>
      </c>
      <c r="I2796" s="60">
        <f t="shared" si="218"/>
        <v>0</v>
      </c>
      <c r="J2796" s="60">
        <f t="shared" si="219"/>
        <v>0</v>
      </c>
      <c r="K2796" s="1" t="str">
        <f t="shared" si="220"/>
        <v>RES</v>
      </c>
      <c r="L2796" s="2" t="str">
        <f t="shared" si="216"/>
        <v>02RESD018X</v>
      </c>
      <c r="M2796" s="40" t="str">
        <f>INDEX(CODE!A:B,MATCH(L2796,CODE!A:A,0),2)</f>
        <v>Separate - Res</v>
      </c>
    </row>
    <row r="2797" spans="1:13">
      <c r="A2797" s="38">
        <v>201808</v>
      </c>
      <c r="B2797" s="37" t="s">
        <v>68</v>
      </c>
      <c r="C2797" s="37" t="s">
        <v>186</v>
      </c>
      <c r="D2797" s="37" t="s">
        <v>209</v>
      </c>
      <c r="E2797" s="37">
        <v>-15491.14</v>
      </c>
      <c r="F2797" s="37">
        <v>3439</v>
      </c>
      <c r="G2797" s="37">
        <v>1900746</v>
      </c>
      <c r="H2797" s="60">
        <f t="shared" si="217"/>
        <v>0</v>
      </c>
      <c r="I2797" s="60">
        <f t="shared" si="218"/>
        <v>0</v>
      </c>
      <c r="J2797" s="60">
        <f t="shared" si="219"/>
        <v>0</v>
      </c>
      <c r="K2797" s="1" t="str">
        <f t="shared" si="220"/>
        <v>RES</v>
      </c>
      <c r="L2797" s="2" t="str">
        <f t="shared" si="216"/>
        <v>02RGNSB024</v>
      </c>
      <c r="M2797" s="40" t="str">
        <f>INDEX(CODE!A:B,MATCH(L2797,CODE!A:A,0),2)</f>
        <v>Separate - Small GS</v>
      </c>
    </row>
    <row r="2798" spans="1:13">
      <c r="A2798" s="38">
        <v>201808</v>
      </c>
      <c r="B2798" s="37" t="s">
        <v>68</v>
      </c>
      <c r="C2798" s="37" t="s">
        <v>186</v>
      </c>
      <c r="D2798" s="37" t="s">
        <v>213</v>
      </c>
      <c r="E2798" s="37">
        <v>-555.02</v>
      </c>
      <c r="F2798" s="37">
        <v>1</v>
      </c>
      <c r="G2798" s="37">
        <v>68100</v>
      </c>
      <c r="H2798" s="60">
        <f t="shared" si="217"/>
        <v>0</v>
      </c>
      <c r="I2798" s="60">
        <f t="shared" si="218"/>
        <v>0</v>
      </c>
      <c r="J2798" s="60">
        <f t="shared" si="219"/>
        <v>0</v>
      </c>
      <c r="K2798" s="1" t="str">
        <f t="shared" si="220"/>
        <v>RES</v>
      </c>
      <c r="L2798" s="2" t="str">
        <f t="shared" si="216"/>
        <v>02RGNSB036</v>
      </c>
      <c r="M2798" s="40" t="str">
        <f>INDEX(CODE!A:B,MATCH(L2798,CODE!A:A,0),2)</f>
        <v>Separate - Large GS</v>
      </c>
    </row>
    <row r="2799" spans="1:13">
      <c r="A2799" s="38">
        <v>201808</v>
      </c>
      <c r="B2799" s="37" t="s">
        <v>68</v>
      </c>
      <c r="C2799" s="37" t="s">
        <v>186</v>
      </c>
      <c r="D2799" s="37" t="s">
        <v>212</v>
      </c>
      <c r="E2799" s="37">
        <v>-8.42</v>
      </c>
      <c r="F2799" s="37">
        <v>15</v>
      </c>
      <c r="G2799" s="37">
        <v>1033</v>
      </c>
      <c r="H2799" s="60">
        <f t="shared" si="217"/>
        <v>0</v>
      </c>
      <c r="I2799" s="60">
        <f t="shared" si="218"/>
        <v>0</v>
      </c>
      <c r="J2799" s="60">
        <f t="shared" si="219"/>
        <v>0</v>
      </c>
      <c r="K2799" s="1" t="str">
        <f t="shared" si="220"/>
        <v>RES</v>
      </c>
      <c r="L2799" s="2" t="str">
        <f t="shared" si="216"/>
        <v>02RNM24135</v>
      </c>
      <c r="M2799" s="40" t="str">
        <f>INDEX(CODE!A:B,MATCH(L2799,CODE!A:A,0),2)</f>
        <v>Separate - Small GS</v>
      </c>
    </row>
    <row r="2800" spans="1:13">
      <c r="A2800" s="38">
        <v>201808</v>
      </c>
      <c r="B2800" s="37" t="s">
        <v>68</v>
      </c>
      <c r="C2800" s="37" t="s">
        <v>186</v>
      </c>
      <c r="D2800" s="37" t="s">
        <v>193</v>
      </c>
      <c r="E2800" s="37">
        <v>63534.01</v>
      </c>
      <c r="F2800" s="37">
        <v>0</v>
      </c>
      <c r="G2800" s="37">
        <v>0</v>
      </c>
      <c r="H2800" s="60">
        <f t="shared" si="217"/>
        <v>0</v>
      </c>
      <c r="I2800" s="60">
        <f t="shared" si="218"/>
        <v>0</v>
      </c>
      <c r="J2800" s="60">
        <f t="shared" si="219"/>
        <v>0</v>
      </c>
      <c r="K2800" s="1" t="str">
        <f t="shared" si="220"/>
        <v>RES</v>
      </c>
      <c r="L2800" s="2" t="str">
        <f t="shared" si="216"/>
        <v>BPA BALANC</v>
      </c>
      <c r="M2800" s="40" t="str">
        <f>INDEX(CODE!A:B,MATCH(L2800,CODE!A:A,0),2)</f>
        <v>NOT USED</v>
      </c>
    </row>
    <row r="2801" spans="1:13">
      <c r="A2801" s="38">
        <v>201808</v>
      </c>
      <c r="B2801" s="37" t="s">
        <v>68</v>
      </c>
      <c r="C2801" s="37" t="s">
        <v>186</v>
      </c>
      <c r="D2801" s="37" t="s">
        <v>194</v>
      </c>
      <c r="F2801" s="37">
        <v>0</v>
      </c>
      <c r="H2801" s="60">
        <f t="shared" si="217"/>
        <v>0</v>
      </c>
      <c r="I2801" s="60">
        <f t="shared" si="218"/>
        <v>0</v>
      </c>
      <c r="J2801" s="60">
        <f t="shared" si="219"/>
        <v>0</v>
      </c>
      <c r="K2801" s="1" t="str">
        <f t="shared" si="220"/>
        <v>RES</v>
      </c>
      <c r="L2801" s="2" t="str">
        <f t="shared" si="216"/>
        <v>CUSTOMER C</v>
      </c>
      <c r="M2801" s="40" t="str">
        <f>INDEX(CODE!A:B,MATCH(L2801,CODE!A:A,0),2)</f>
        <v>NOT USED</v>
      </c>
    </row>
    <row r="2802" spans="1:13">
      <c r="A2802" s="38">
        <v>201808</v>
      </c>
      <c r="B2802" s="37" t="s">
        <v>68</v>
      </c>
      <c r="C2802" s="37" t="s">
        <v>195</v>
      </c>
      <c r="D2802" s="37" t="s">
        <v>100</v>
      </c>
      <c r="E2802" s="37">
        <v>-0.83</v>
      </c>
      <c r="G2802" s="37">
        <v>0</v>
      </c>
      <c r="H2802" s="60">
        <f t="shared" si="217"/>
        <v>-0.83</v>
      </c>
      <c r="I2802" s="60">
        <f t="shared" si="218"/>
        <v>0</v>
      </c>
      <c r="J2802" s="60">
        <f t="shared" si="219"/>
        <v>0</v>
      </c>
      <c r="K2802" s="1" t="str">
        <f t="shared" si="220"/>
        <v>RES</v>
      </c>
      <c r="L2802" s="2" t="str">
        <f t="shared" si="216"/>
        <v>02BLSKY01R</v>
      </c>
      <c r="M2802" s="40" t="str">
        <f>INDEX(CODE!A:B,MATCH(L2802,CODE!A:A,0),2)</f>
        <v>NOT USED</v>
      </c>
    </row>
    <row r="2803" spans="1:13">
      <c r="A2803" s="38">
        <v>201808</v>
      </c>
      <c r="B2803" s="37" t="s">
        <v>68</v>
      </c>
      <c r="C2803" s="37" t="s">
        <v>195</v>
      </c>
      <c r="D2803" s="37" t="s">
        <v>82</v>
      </c>
      <c r="E2803" s="37">
        <v>152.74</v>
      </c>
      <c r="G2803" s="37">
        <v>0</v>
      </c>
      <c r="H2803" s="60">
        <f t="shared" si="217"/>
        <v>152.74</v>
      </c>
      <c r="I2803" s="60">
        <f t="shared" si="218"/>
        <v>0</v>
      </c>
      <c r="J2803" s="60">
        <f t="shared" si="219"/>
        <v>0</v>
      </c>
      <c r="K2803" s="1" t="str">
        <f t="shared" si="220"/>
        <v>RES</v>
      </c>
      <c r="L2803" s="2" t="str">
        <f t="shared" si="216"/>
        <v>02LNX00109</v>
      </c>
      <c r="M2803" s="40" t="str">
        <f>INDEX(CODE!A:B,MATCH(L2803,CODE!A:A,0),2)</f>
        <v>NOT USED</v>
      </c>
    </row>
    <row r="2804" spans="1:13">
      <c r="A2804" s="38">
        <v>201808</v>
      </c>
      <c r="B2804" s="37" t="s">
        <v>68</v>
      </c>
      <c r="C2804" s="37" t="s">
        <v>195</v>
      </c>
      <c r="D2804" s="37" t="s">
        <v>48</v>
      </c>
      <c r="E2804" s="37">
        <v>62294.82</v>
      </c>
      <c r="F2804" s="37">
        <v>993</v>
      </c>
      <c r="G2804" s="37">
        <v>602266</v>
      </c>
      <c r="H2804" s="60">
        <f t="shared" si="217"/>
        <v>62294.82</v>
      </c>
      <c r="I2804" s="60">
        <f t="shared" si="218"/>
        <v>993</v>
      </c>
      <c r="J2804" s="60">
        <f t="shared" si="219"/>
        <v>602266</v>
      </c>
      <c r="K2804" s="1" t="str">
        <f t="shared" si="220"/>
        <v>RES</v>
      </c>
      <c r="L2804" s="2" t="str">
        <f t="shared" si="216"/>
        <v>02NETMT135</v>
      </c>
      <c r="M2804" s="40" t="str">
        <f>INDEX(CODE!A:B,MATCH(L2804,CODE!A:A,0),2)</f>
        <v>Separate - Res</v>
      </c>
    </row>
    <row r="2805" spans="1:13">
      <c r="A2805" s="38">
        <v>201808</v>
      </c>
      <c r="B2805" s="37" t="s">
        <v>68</v>
      </c>
      <c r="C2805" s="37" t="s">
        <v>195</v>
      </c>
      <c r="D2805" s="37" t="s">
        <v>49</v>
      </c>
      <c r="E2805" s="37">
        <v>12717.56</v>
      </c>
      <c r="F2805" s="37">
        <v>1044</v>
      </c>
      <c r="G2805" s="37">
        <v>79846</v>
      </c>
      <c r="H2805" s="60">
        <f t="shared" si="217"/>
        <v>12717.56</v>
      </c>
      <c r="I2805" s="60">
        <f t="shared" si="218"/>
        <v>1044</v>
      </c>
      <c r="J2805" s="60">
        <f t="shared" si="219"/>
        <v>79846</v>
      </c>
      <c r="K2805" s="1" t="str">
        <f t="shared" si="220"/>
        <v>RES</v>
      </c>
      <c r="L2805" s="2" t="str">
        <f t="shared" si="216"/>
        <v>02OALTB15R</v>
      </c>
      <c r="M2805" s="40" t="str">
        <f>INDEX(CODE!A:B,MATCH(L2805,CODE!A:A,0),2)</f>
        <v>NOT USED</v>
      </c>
    </row>
    <row r="2806" spans="1:13">
      <c r="A2806" s="38">
        <v>201808</v>
      </c>
      <c r="B2806" s="37" t="s">
        <v>68</v>
      </c>
      <c r="C2806" s="37" t="s">
        <v>195</v>
      </c>
      <c r="D2806" s="37" t="s">
        <v>69</v>
      </c>
      <c r="E2806" s="37">
        <v>12415221.029999999</v>
      </c>
      <c r="F2806" s="37">
        <v>102218</v>
      </c>
      <c r="G2806" s="37">
        <v>128706364</v>
      </c>
      <c r="H2806" s="60">
        <f t="shared" si="217"/>
        <v>12415221.029999999</v>
      </c>
      <c r="I2806" s="60">
        <f t="shared" si="218"/>
        <v>102218</v>
      </c>
      <c r="J2806" s="60">
        <f t="shared" si="219"/>
        <v>128706364</v>
      </c>
      <c r="K2806" s="1" t="str">
        <f t="shared" si="220"/>
        <v>RES</v>
      </c>
      <c r="L2806" s="2" t="str">
        <f t="shared" si="216"/>
        <v>02RESD0016</v>
      </c>
      <c r="M2806" s="40" t="str">
        <f>INDEX(CODE!A:B,MATCH(L2806,CODE!A:A,0),2)</f>
        <v>Separate - Res</v>
      </c>
    </row>
    <row r="2807" spans="1:13">
      <c r="A2807" s="38">
        <v>201808</v>
      </c>
      <c r="B2807" s="37" t="s">
        <v>68</v>
      </c>
      <c r="C2807" s="37" t="s">
        <v>195</v>
      </c>
      <c r="D2807" s="37" t="s">
        <v>70</v>
      </c>
      <c r="E2807" s="37">
        <v>449499.64</v>
      </c>
      <c r="F2807" s="37">
        <v>4390</v>
      </c>
      <c r="G2807" s="37">
        <v>4766373</v>
      </c>
      <c r="H2807" s="60">
        <f t="shared" si="217"/>
        <v>449499.64</v>
      </c>
      <c r="I2807" s="60">
        <f t="shared" si="218"/>
        <v>4390</v>
      </c>
      <c r="J2807" s="60">
        <f t="shared" si="219"/>
        <v>4766373</v>
      </c>
      <c r="K2807" s="1" t="str">
        <f t="shared" si="220"/>
        <v>RES</v>
      </c>
      <c r="L2807" s="2" t="str">
        <f t="shared" si="216"/>
        <v>02RESD0017</v>
      </c>
      <c r="M2807" s="40" t="str">
        <f>INDEX(CODE!A:B,MATCH(L2807,CODE!A:A,0),2)</f>
        <v>Separate - Res</v>
      </c>
    </row>
    <row r="2808" spans="1:13">
      <c r="A2808" s="38">
        <v>201808</v>
      </c>
      <c r="B2808" s="37" t="s">
        <v>68</v>
      </c>
      <c r="C2808" s="37" t="s">
        <v>195</v>
      </c>
      <c r="D2808" s="37" t="s">
        <v>71</v>
      </c>
      <c r="E2808" s="37">
        <v>19936.240000000002</v>
      </c>
      <c r="F2808" s="37">
        <v>79</v>
      </c>
      <c r="G2808" s="37">
        <v>187581</v>
      </c>
      <c r="H2808" s="60">
        <f t="shared" si="217"/>
        <v>19936.240000000002</v>
      </c>
      <c r="I2808" s="60">
        <f t="shared" si="218"/>
        <v>79</v>
      </c>
      <c r="J2808" s="60">
        <f t="shared" si="219"/>
        <v>187581</v>
      </c>
      <c r="K2808" s="1" t="str">
        <f t="shared" si="220"/>
        <v>RES</v>
      </c>
      <c r="L2808" s="2" t="str">
        <f t="shared" si="216"/>
        <v>02RESD0018</v>
      </c>
      <c r="M2808" s="40" t="str">
        <f>INDEX(CODE!A:B,MATCH(L2808,CODE!A:A,0),2)</f>
        <v>Separate - Res</v>
      </c>
    </row>
    <row r="2809" spans="1:13">
      <c r="A2809" s="38">
        <v>201808</v>
      </c>
      <c r="B2809" s="37" t="s">
        <v>68</v>
      </c>
      <c r="C2809" s="37" t="s">
        <v>195</v>
      </c>
      <c r="D2809" s="37" t="s">
        <v>72</v>
      </c>
      <c r="E2809" s="37">
        <v>3919.26</v>
      </c>
      <c r="F2809" s="37">
        <v>13</v>
      </c>
      <c r="G2809" s="37">
        <v>36730</v>
      </c>
      <c r="H2809" s="60">
        <f t="shared" si="217"/>
        <v>3919.26</v>
      </c>
      <c r="I2809" s="60">
        <f t="shared" si="218"/>
        <v>13</v>
      </c>
      <c r="J2809" s="60">
        <f t="shared" si="219"/>
        <v>36730</v>
      </c>
      <c r="K2809" s="1" t="str">
        <f t="shared" si="220"/>
        <v>RES</v>
      </c>
      <c r="L2809" s="2" t="str">
        <f t="shared" si="216"/>
        <v>02RESD018X</v>
      </c>
      <c r="M2809" s="40" t="str">
        <f>INDEX(CODE!A:B,MATCH(L2809,CODE!A:A,0),2)</f>
        <v>Separate - Res</v>
      </c>
    </row>
    <row r="2810" spans="1:13">
      <c r="A2810" s="38">
        <v>201808</v>
      </c>
      <c r="B2810" s="37" t="s">
        <v>68</v>
      </c>
      <c r="C2810" s="37" t="s">
        <v>195</v>
      </c>
      <c r="D2810" s="37" t="s">
        <v>50</v>
      </c>
      <c r="E2810" s="37">
        <v>231999.35</v>
      </c>
      <c r="F2810" s="37">
        <v>3439</v>
      </c>
      <c r="G2810" s="37">
        <v>1941135</v>
      </c>
      <c r="H2810" s="60">
        <f t="shared" si="217"/>
        <v>231999.35</v>
      </c>
      <c r="I2810" s="60">
        <f t="shared" si="218"/>
        <v>3439</v>
      </c>
      <c r="J2810" s="60">
        <f t="shared" si="219"/>
        <v>1941135</v>
      </c>
      <c r="K2810" s="1" t="str">
        <f t="shared" si="220"/>
        <v>RES</v>
      </c>
      <c r="L2810" s="2" t="str">
        <f t="shared" si="216"/>
        <v>02RGNSB024</v>
      </c>
      <c r="M2810" s="40" t="str">
        <f>INDEX(CODE!A:B,MATCH(L2810,CODE!A:A,0),2)</f>
        <v>Separate - Small GS</v>
      </c>
    </row>
    <row r="2811" spans="1:13">
      <c r="A2811" s="38">
        <v>201808</v>
      </c>
      <c r="B2811" s="37" t="s">
        <v>68</v>
      </c>
      <c r="C2811" s="37" t="s">
        <v>195</v>
      </c>
      <c r="D2811" s="37" t="s">
        <v>74</v>
      </c>
      <c r="E2811" s="37">
        <v>9270.09</v>
      </c>
      <c r="F2811" s="37">
        <v>2</v>
      </c>
      <c r="G2811" s="37">
        <v>113380</v>
      </c>
      <c r="H2811" s="60">
        <f t="shared" si="217"/>
        <v>9270.09</v>
      </c>
      <c r="I2811" s="60">
        <f t="shared" si="218"/>
        <v>2</v>
      </c>
      <c r="J2811" s="60">
        <f t="shared" si="219"/>
        <v>113380</v>
      </c>
      <c r="K2811" s="1" t="str">
        <f t="shared" si="220"/>
        <v>RES</v>
      </c>
      <c r="L2811" s="2" t="str">
        <f t="shared" si="216"/>
        <v>02RGNSB036</v>
      </c>
      <c r="M2811" s="40" t="str">
        <f>INDEX(CODE!A:B,MATCH(L2811,CODE!A:A,0),2)</f>
        <v>Separate - Large GS</v>
      </c>
    </row>
    <row r="2812" spans="1:13">
      <c r="A2812" s="38">
        <v>201808</v>
      </c>
      <c r="B2812" s="37" t="s">
        <v>68</v>
      </c>
      <c r="C2812" s="37" t="s">
        <v>195</v>
      </c>
      <c r="D2812" s="37" t="s">
        <v>75</v>
      </c>
      <c r="E2812" s="37">
        <v>330.78</v>
      </c>
      <c r="F2812" s="37">
        <v>15</v>
      </c>
      <c r="G2812" s="37">
        <v>1033</v>
      </c>
      <c r="H2812" s="60">
        <f t="shared" si="217"/>
        <v>330.78</v>
      </c>
      <c r="I2812" s="60">
        <f t="shared" si="218"/>
        <v>15</v>
      </c>
      <c r="J2812" s="60">
        <f t="shared" si="219"/>
        <v>1033</v>
      </c>
      <c r="K2812" s="1" t="str">
        <f t="shared" si="220"/>
        <v>RES</v>
      </c>
      <c r="L2812" s="2" t="str">
        <f t="shared" si="216"/>
        <v>02RNM24135</v>
      </c>
      <c r="M2812" s="40" t="str">
        <f>INDEX(CODE!A:B,MATCH(L2812,CODE!A:A,0),2)</f>
        <v>Separate - Small GS</v>
      </c>
    </row>
    <row r="2813" spans="1:13">
      <c r="A2813" s="38">
        <v>201808</v>
      </c>
      <c r="B2813" s="37" t="s">
        <v>68</v>
      </c>
      <c r="C2813" s="37" t="s">
        <v>195</v>
      </c>
      <c r="D2813" s="37" t="s">
        <v>101</v>
      </c>
      <c r="E2813" s="37">
        <v>348534.07</v>
      </c>
      <c r="F2813" s="37">
        <v>0</v>
      </c>
      <c r="G2813" s="37">
        <v>0</v>
      </c>
      <c r="H2813" s="60">
        <f t="shared" si="217"/>
        <v>348534.07</v>
      </c>
      <c r="I2813" s="60">
        <f t="shared" si="218"/>
        <v>0</v>
      </c>
      <c r="J2813" s="60">
        <f t="shared" si="219"/>
        <v>0</v>
      </c>
      <c r="K2813" s="1" t="str">
        <f t="shared" si="220"/>
        <v>RES</v>
      </c>
      <c r="L2813" s="2" t="str">
        <f t="shared" si="216"/>
        <v>301170-DSM</v>
      </c>
      <c r="M2813" s="40" t="str">
        <f>INDEX(CODE!A:B,MATCH(L2813,CODE!A:A,0),2)</f>
        <v>NOT USED</v>
      </c>
    </row>
    <row r="2814" spans="1:13">
      <c r="A2814" s="38">
        <v>201808</v>
      </c>
      <c r="B2814" s="37" t="s">
        <v>68</v>
      </c>
      <c r="C2814" s="37" t="s">
        <v>195</v>
      </c>
      <c r="D2814" s="37" t="s">
        <v>102</v>
      </c>
      <c r="E2814" s="37">
        <v>11329.14</v>
      </c>
      <c r="F2814" s="37">
        <v>0</v>
      </c>
      <c r="G2814" s="37">
        <v>0</v>
      </c>
      <c r="H2814" s="60">
        <f t="shared" si="217"/>
        <v>11329.14</v>
      </c>
      <c r="I2814" s="60">
        <f t="shared" si="218"/>
        <v>0</v>
      </c>
      <c r="J2814" s="60">
        <f t="shared" si="219"/>
        <v>0</v>
      </c>
      <c r="K2814" s="1" t="str">
        <f t="shared" si="220"/>
        <v>RES</v>
      </c>
      <c r="L2814" s="2" t="str">
        <f t="shared" si="216"/>
        <v>301180-BLU</v>
      </c>
      <c r="M2814" s="40" t="str">
        <f>INDEX(CODE!A:B,MATCH(L2814,CODE!A:A,0),2)</f>
        <v>NOT USED</v>
      </c>
    </row>
    <row r="2815" spans="1:13">
      <c r="A2815" s="38">
        <v>201808</v>
      </c>
      <c r="B2815" s="37" t="s">
        <v>68</v>
      </c>
      <c r="C2815" s="37" t="s">
        <v>195</v>
      </c>
      <c r="D2815" s="37" t="s">
        <v>103</v>
      </c>
      <c r="E2815" s="37">
        <v>61929.4</v>
      </c>
      <c r="F2815" s="37">
        <v>0</v>
      </c>
      <c r="G2815" s="37">
        <v>0</v>
      </c>
      <c r="H2815" s="60">
        <f t="shared" si="217"/>
        <v>61929.4</v>
      </c>
      <c r="I2815" s="60">
        <f t="shared" si="218"/>
        <v>0</v>
      </c>
      <c r="J2815" s="60">
        <f t="shared" si="219"/>
        <v>0</v>
      </c>
      <c r="K2815" s="1" t="str">
        <f t="shared" si="220"/>
        <v>RES</v>
      </c>
      <c r="L2815" s="2" t="str">
        <f t="shared" si="216"/>
        <v>ALT REVENU</v>
      </c>
      <c r="M2815" s="40" t="str">
        <f>INDEX(CODE!A:B,MATCH(L2815,CODE!A:A,0),2)</f>
        <v>NOT USED</v>
      </c>
    </row>
    <row r="2816" spans="1:13">
      <c r="A2816" s="36">
        <v>201808</v>
      </c>
      <c r="B2816" s="37" t="s">
        <v>68</v>
      </c>
      <c r="C2816" s="37" t="s">
        <v>195</v>
      </c>
      <c r="D2816" s="37" t="s">
        <v>90</v>
      </c>
      <c r="F2816" s="37">
        <v>0</v>
      </c>
      <c r="H2816" s="60">
        <f t="shared" si="217"/>
        <v>0</v>
      </c>
      <c r="I2816" s="60">
        <f t="shared" si="218"/>
        <v>0</v>
      </c>
      <c r="J2816" s="60">
        <f t="shared" si="219"/>
        <v>0</v>
      </c>
      <c r="K2816" s="1" t="str">
        <f t="shared" si="220"/>
        <v>RES</v>
      </c>
      <c r="L2816" s="2" t="str">
        <f t="shared" ref="L2816:L2879" si="221">LEFT(D2816,10)</f>
        <v>CUSTOMER C</v>
      </c>
      <c r="M2816" s="40" t="str">
        <f>INDEX(CODE!A:B,MATCH(L2816,CODE!A:A,0),2)</f>
        <v>NOT USED</v>
      </c>
    </row>
    <row r="2817" spans="1:13">
      <c r="A2817" s="36">
        <v>201808</v>
      </c>
      <c r="B2817" s="37" t="s">
        <v>68</v>
      </c>
      <c r="C2817" s="37" t="s">
        <v>195</v>
      </c>
      <c r="D2817" s="37" t="s">
        <v>91</v>
      </c>
      <c r="E2817" s="37">
        <v>-574087.13</v>
      </c>
      <c r="F2817" s="37">
        <v>0</v>
      </c>
      <c r="G2817" s="37">
        <v>0</v>
      </c>
      <c r="H2817" s="60">
        <f t="shared" si="217"/>
        <v>-574087.13</v>
      </c>
      <c r="I2817" s="60">
        <f t="shared" si="218"/>
        <v>0</v>
      </c>
      <c r="J2817" s="60">
        <f t="shared" si="219"/>
        <v>0</v>
      </c>
      <c r="K2817" s="1" t="str">
        <f t="shared" si="220"/>
        <v>RES</v>
      </c>
      <c r="L2817" s="2" t="str">
        <f t="shared" si="221"/>
        <v>INCOME TAX</v>
      </c>
      <c r="M2817" s="40" t="str">
        <f>INDEX(CODE!A:B,MATCH(L2817,CODE!A:A,0),2)</f>
        <v>NOT USED</v>
      </c>
    </row>
    <row r="2818" spans="1:13">
      <c r="A2818" s="36">
        <v>201808</v>
      </c>
      <c r="B2818" s="37" t="s">
        <v>68</v>
      </c>
      <c r="C2818" s="37" t="s">
        <v>195</v>
      </c>
      <c r="D2818" s="37" t="s">
        <v>92</v>
      </c>
      <c r="E2818" s="37">
        <v>-896516.55</v>
      </c>
      <c r="F2818" s="37">
        <v>0</v>
      </c>
      <c r="G2818" s="37">
        <v>0</v>
      </c>
      <c r="H2818" s="60">
        <f t="shared" si="217"/>
        <v>-896516.55</v>
      </c>
      <c r="I2818" s="60">
        <f t="shared" si="218"/>
        <v>0</v>
      </c>
      <c r="J2818" s="60">
        <f t="shared" si="219"/>
        <v>0</v>
      </c>
      <c r="K2818" s="1" t="str">
        <f t="shared" si="220"/>
        <v>RES</v>
      </c>
      <c r="L2818" s="2" t="str">
        <f t="shared" si="221"/>
        <v>REVENUE_AC</v>
      </c>
      <c r="M2818" s="40" t="str">
        <f>INDEX(CODE!A:B,MATCH(L2818,CODE!A:A,0),2)</f>
        <v>NOT USED</v>
      </c>
    </row>
    <row r="2819" spans="1:13">
      <c r="A2819" s="36">
        <v>201808</v>
      </c>
      <c r="B2819" s="37" t="s">
        <v>68</v>
      </c>
      <c r="C2819" s="37" t="s">
        <v>195</v>
      </c>
      <c r="D2819" s="37" t="s">
        <v>104</v>
      </c>
      <c r="E2819" s="37">
        <v>5748.44</v>
      </c>
      <c r="F2819" s="37">
        <v>0</v>
      </c>
      <c r="G2819" s="37">
        <v>0</v>
      </c>
      <c r="H2819" s="60">
        <f t="shared" ref="H2819:H2882" si="222">IF($C2819="R",E2819,0)</f>
        <v>5748.44</v>
      </c>
      <c r="I2819" s="60">
        <f t="shared" ref="I2819:I2882" si="223">IF($C2819="R",F2819,0)</f>
        <v>0</v>
      </c>
      <c r="J2819" s="60">
        <f t="shared" ref="J2819:J2882" si="224">IF($C2819="R",G2819,0)</f>
        <v>0</v>
      </c>
      <c r="K2819" s="1" t="str">
        <f t="shared" ref="K2819:K2882" si="225">IF(LEFT(B2819,3)="IRR","IRG",LEFT(B2819,3))</f>
        <v>RES</v>
      </c>
      <c r="L2819" s="2" t="str">
        <f t="shared" si="221"/>
        <v>REVENUE AD</v>
      </c>
      <c r="M2819" s="40" t="str">
        <f>INDEX(CODE!A:B,MATCH(L2819,CODE!A:A,0),2)</f>
        <v>NOT USED</v>
      </c>
    </row>
    <row r="2820" spans="1:13">
      <c r="A2820" s="36">
        <v>201808</v>
      </c>
      <c r="B2820" s="37" t="s">
        <v>68</v>
      </c>
      <c r="C2820" s="37" t="s">
        <v>196</v>
      </c>
      <c r="D2820" s="37" t="s">
        <v>210</v>
      </c>
      <c r="E2820" s="37">
        <v>2000</v>
      </c>
      <c r="F2820" s="37">
        <v>0</v>
      </c>
      <c r="G2820" s="37">
        <v>0</v>
      </c>
      <c r="H2820" s="60">
        <f t="shared" si="222"/>
        <v>0</v>
      </c>
      <c r="I2820" s="60">
        <f t="shared" si="223"/>
        <v>0</v>
      </c>
      <c r="J2820" s="60">
        <f t="shared" si="224"/>
        <v>0</v>
      </c>
      <c r="K2820" s="1" t="str">
        <f t="shared" si="225"/>
        <v>RES</v>
      </c>
      <c r="L2820" s="2" t="str">
        <f t="shared" si="221"/>
        <v>301119 - U</v>
      </c>
      <c r="M2820" s="40" t="str">
        <f>INDEX(CODE!A:B,MATCH(L2820,CODE!A:A,0),2)</f>
        <v>NOT USED</v>
      </c>
    </row>
    <row r="2821" spans="1:13">
      <c r="A2821" s="36">
        <v>201808</v>
      </c>
      <c r="B2821" s="37" t="s">
        <v>68</v>
      </c>
      <c r="C2821" s="37" t="s">
        <v>196</v>
      </c>
      <c r="D2821" s="37" t="s">
        <v>197</v>
      </c>
      <c r="E2821" s="37">
        <v>-967000</v>
      </c>
      <c r="F2821" s="37">
        <v>0</v>
      </c>
      <c r="G2821" s="37">
        <v>-10652000</v>
      </c>
      <c r="H2821" s="60">
        <f t="shared" si="222"/>
        <v>0</v>
      </c>
      <c r="I2821" s="60">
        <f t="shared" si="223"/>
        <v>0</v>
      </c>
      <c r="J2821" s="60">
        <f t="shared" si="224"/>
        <v>0</v>
      </c>
      <c r="K2821" s="1" t="str">
        <f t="shared" si="225"/>
        <v>RES</v>
      </c>
      <c r="L2821" s="2" t="str">
        <f t="shared" si="221"/>
        <v>UNBILLED R</v>
      </c>
      <c r="M2821" s="40" t="str">
        <f>INDEX(CODE!A:B,MATCH(L2821,CODE!A:A,0),2)</f>
        <v>NOT USED</v>
      </c>
    </row>
    <row r="2822" spans="1:13">
      <c r="A2822" s="36">
        <v>201809</v>
      </c>
      <c r="B2822" s="37" t="s">
        <v>51</v>
      </c>
      <c r="C2822" s="37" t="s">
        <v>186</v>
      </c>
      <c r="D2822" s="37" t="s">
        <v>187</v>
      </c>
      <c r="E2822" s="37">
        <v>-22681.14</v>
      </c>
      <c r="F2822" s="37">
        <v>1526</v>
      </c>
      <c r="G2822" s="37">
        <v>2782935</v>
      </c>
      <c r="H2822" s="60">
        <f t="shared" si="222"/>
        <v>0</v>
      </c>
      <c r="I2822" s="60">
        <f t="shared" si="223"/>
        <v>0</v>
      </c>
      <c r="J2822" s="60">
        <f t="shared" si="224"/>
        <v>0</v>
      </c>
      <c r="K2822" s="1" t="str">
        <f t="shared" si="225"/>
        <v>COM</v>
      </c>
      <c r="L2822" s="2" t="str">
        <f t="shared" si="221"/>
        <v>02GNSB0024</v>
      </c>
      <c r="M2822" s="40" t="str">
        <f>INDEX(CODE!A:B,MATCH(L2822,CODE!A:A,0),2)</f>
        <v>Separate - Small GS</v>
      </c>
    </row>
    <row r="2823" spans="1:13">
      <c r="A2823" s="36">
        <v>201809</v>
      </c>
      <c r="B2823" s="37" t="s">
        <v>51</v>
      </c>
      <c r="C2823" s="37" t="s">
        <v>186</v>
      </c>
      <c r="D2823" s="37" t="s">
        <v>188</v>
      </c>
      <c r="E2823" s="37">
        <v>-0.59</v>
      </c>
      <c r="F2823" s="37">
        <v>1</v>
      </c>
      <c r="G2823" s="37">
        <v>72</v>
      </c>
      <c r="H2823" s="60">
        <f t="shared" si="222"/>
        <v>0</v>
      </c>
      <c r="I2823" s="60">
        <f t="shared" si="223"/>
        <v>0</v>
      </c>
      <c r="J2823" s="60">
        <f t="shared" si="224"/>
        <v>0</v>
      </c>
      <c r="K2823" s="1" t="str">
        <f t="shared" si="225"/>
        <v>COM</v>
      </c>
      <c r="L2823" s="2" t="str">
        <f t="shared" si="221"/>
        <v>02GNSB024F</v>
      </c>
      <c r="M2823" s="40" t="str">
        <f>INDEX(CODE!A:B,MATCH(L2823,CODE!A:A,0),2)</f>
        <v>Separate - Small GS</v>
      </c>
    </row>
    <row r="2824" spans="1:13">
      <c r="A2824" s="36">
        <v>201809</v>
      </c>
      <c r="B2824" s="37" t="s">
        <v>51</v>
      </c>
      <c r="C2824" s="37" t="s">
        <v>186</v>
      </c>
      <c r="D2824" s="37" t="s">
        <v>189</v>
      </c>
      <c r="E2824" s="37">
        <v>-96.73</v>
      </c>
      <c r="F2824" s="37">
        <v>75</v>
      </c>
      <c r="G2824" s="37">
        <v>11869</v>
      </c>
      <c r="H2824" s="60">
        <f t="shared" si="222"/>
        <v>0</v>
      </c>
      <c r="I2824" s="60">
        <f t="shared" si="223"/>
        <v>0</v>
      </c>
      <c r="J2824" s="60">
        <f t="shared" si="224"/>
        <v>0</v>
      </c>
      <c r="K2824" s="1" t="str">
        <f t="shared" si="225"/>
        <v>COM</v>
      </c>
      <c r="L2824" s="2" t="str">
        <f t="shared" si="221"/>
        <v>02GNSB24FP</v>
      </c>
      <c r="M2824" s="40" t="str">
        <f>INDEX(CODE!A:B,MATCH(L2824,CODE!A:A,0),2)</f>
        <v>Separate - Small GS</v>
      </c>
    </row>
    <row r="2825" spans="1:13">
      <c r="A2825" s="36">
        <v>201809</v>
      </c>
      <c r="B2825" s="37" t="s">
        <v>51</v>
      </c>
      <c r="C2825" s="37" t="s">
        <v>186</v>
      </c>
      <c r="D2825" s="37" t="s">
        <v>190</v>
      </c>
      <c r="E2825" s="37">
        <v>-46023.02</v>
      </c>
      <c r="F2825" s="37">
        <v>89</v>
      </c>
      <c r="G2825" s="37">
        <v>5646992</v>
      </c>
      <c r="H2825" s="60">
        <f t="shared" si="222"/>
        <v>0</v>
      </c>
      <c r="I2825" s="60">
        <f t="shared" si="223"/>
        <v>0</v>
      </c>
      <c r="J2825" s="60">
        <f t="shared" si="224"/>
        <v>0</v>
      </c>
      <c r="K2825" s="1" t="str">
        <f t="shared" si="225"/>
        <v>COM</v>
      </c>
      <c r="L2825" s="2" t="str">
        <f t="shared" si="221"/>
        <v>02LGSB0036</v>
      </c>
      <c r="M2825" s="40" t="str">
        <f>INDEX(CODE!A:B,MATCH(L2825,CODE!A:A,0),2)</f>
        <v>Separate - Large GS</v>
      </c>
    </row>
    <row r="2826" spans="1:13">
      <c r="A2826" s="36">
        <v>201809</v>
      </c>
      <c r="B2826" s="37" t="s">
        <v>51</v>
      </c>
      <c r="C2826" s="37" t="s">
        <v>186</v>
      </c>
      <c r="D2826" s="37" t="s">
        <v>191</v>
      </c>
      <c r="E2826" s="37">
        <v>-158.91999999999999</v>
      </c>
      <c r="F2826" s="37">
        <v>15</v>
      </c>
      <c r="G2826" s="37">
        <v>19498</v>
      </c>
      <c r="H2826" s="60">
        <f t="shared" si="222"/>
        <v>0</v>
      </c>
      <c r="I2826" s="60">
        <f t="shared" si="223"/>
        <v>0</v>
      </c>
      <c r="J2826" s="60">
        <f t="shared" si="224"/>
        <v>0</v>
      </c>
      <c r="K2826" s="1" t="str">
        <f t="shared" si="225"/>
        <v>COM</v>
      </c>
      <c r="L2826" s="2" t="str">
        <f t="shared" si="221"/>
        <v>02NMB24135</v>
      </c>
      <c r="M2826" s="40" t="str">
        <f>INDEX(CODE!A:B,MATCH(L2826,CODE!A:A,0),2)</f>
        <v>Separate - Small GS</v>
      </c>
    </row>
    <row r="2827" spans="1:13">
      <c r="A2827" s="36">
        <v>201809</v>
      </c>
      <c r="B2827" s="37" t="s">
        <v>51</v>
      </c>
      <c r="C2827" s="37" t="s">
        <v>186</v>
      </c>
      <c r="D2827" s="37" t="s">
        <v>192</v>
      </c>
      <c r="E2827" s="37">
        <v>-345.34</v>
      </c>
      <c r="G2827" s="37">
        <v>42360</v>
      </c>
      <c r="H2827" s="60">
        <f t="shared" si="222"/>
        <v>0</v>
      </c>
      <c r="I2827" s="60">
        <f t="shared" si="223"/>
        <v>0</v>
      </c>
      <c r="J2827" s="60">
        <f t="shared" si="224"/>
        <v>0</v>
      </c>
      <c r="K2827" s="1" t="str">
        <f t="shared" si="225"/>
        <v>COM</v>
      </c>
      <c r="L2827" s="2" t="str">
        <f t="shared" si="221"/>
        <v>02OALTB15N</v>
      </c>
      <c r="M2827" s="40" t="str">
        <f>INDEX(CODE!A:B,MATCH(L2827,CODE!A:A,0),2)</f>
        <v>NOT USED</v>
      </c>
    </row>
    <row r="2828" spans="1:13">
      <c r="A2828" s="36">
        <v>201809</v>
      </c>
      <c r="B2828" s="37" t="s">
        <v>51</v>
      </c>
      <c r="C2828" s="37" t="s">
        <v>186</v>
      </c>
      <c r="D2828" s="37" t="s">
        <v>193</v>
      </c>
      <c r="E2828" s="37">
        <v>-2642.3</v>
      </c>
      <c r="F2828" s="37">
        <v>0</v>
      </c>
      <c r="G2828" s="37">
        <v>0</v>
      </c>
      <c r="H2828" s="60">
        <f t="shared" si="222"/>
        <v>0</v>
      </c>
      <c r="I2828" s="60">
        <f t="shared" si="223"/>
        <v>0</v>
      </c>
      <c r="J2828" s="60">
        <f t="shared" si="224"/>
        <v>0</v>
      </c>
      <c r="K2828" s="1" t="str">
        <f t="shared" si="225"/>
        <v>COM</v>
      </c>
      <c r="L2828" s="2" t="str">
        <f t="shared" si="221"/>
        <v>BPA BALANC</v>
      </c>
      <c r="M2828" s="40" t="str">
        <f>INDEX(CODE!A:B,MATCH(L2828,CODE!A:A,0),2)</f>
        <v>NOT USED</v>
      </c>
    </row>
    <row r="2829" spans="1:13">
      <c r="A2829" s="36">
        <v>201809</v>
      </c>
      <c r="B2829" s="37" t="s">
        <v>51</v>
      </c>
      <c r="C2829" s="37" t="s">
        <v>186</v>
      </c>
      <c r="D2829" s="37" t="s">
        <v>194</v>
      </c>
      <c r="F2829" s="37">
        <v>0</v>
      </c>
      <c r="H2829" s="60">
        <f t="shared" si="222"/>
        <v>0</v>
      </c>
      <c r="I2829" s="60">
        <f t="shared" si="223"/>
        <v>0</v>
      </c>
      <c r="J2829" s="60">
        <f t="shared" si="224"/>
        <v>0</v>
      </c>
      <c r="K2829" s="1" t="str">
        <f t="shared" si="225"/>
        <v>COM</v>
      </c>
      <c r="L2829" s="2" t="str">
        <f t="shared" si="221"/>
        <v>CUSTOMER C</v>
      </c>
      <c r="M2829" s="40" t="str">
        <f>INDEX(CODE!A:B,MATCH(L2829,CODE!A:A,0),2)</f>
        <v>NOT USED</v>
      </c>
    </row>
    <row r="2830" spans="1:13">
      <c r="A2830" s="36">
        <v>201809</v>
      </c>
      <c r="B2830" s="37" t="s">
        <v>51</v>
      </c>
      <c r="C2830" s="37" t="s">
        <v>195</v>
      </c>
      <c r="D2830" s="37" t="s">
        <v>36</v>
      </c>
      <c r="E2830" s="37">
        <v>278102.61</v>
      </c>
      <c r="F2830" s="37">
        <v>1526</v>
      </c>
      <c r="G2830" s="37">
        <v>2782939</v>
      </c>
      <c r="H2830" s="60">
        <f t="shared" si="222"/>
        <v>278102.61</v>
      </c>
      <c r="I2830" s="60">
        <f t="shared" si="223"/>
        <v>1526</v>
      </c>
      <c r="J2830" s="60">
        <f t="shared" si="224"/>
        <v>2782939</v>
      </c>
      <c r="K2830" s="1" t="str">
        <f t="shared" si="225"/>
        <v>COM</v>
      </c>
      <c r="L2830" s="2" t="str">
        <f t="shared" si="221"/>
        <v>02GNSB0024</v>
      </c>
      <c r="M2830" s="40" t="str">
        <f>INDEX(CODE!A:B,MATCH(L2830,CODE!A:A,0),2)</f>
        <v>Separate - Small GS</v>
      </c>
    </row>
    <row r="2831" spans="1:13">
      <c r="A2831" s="36">
        <v>201809</v>
      </c>
      <c r="B2831" s="37" t="s">
        <v>51</v>
      </c>
      <c r="C2831" s="37" t="s">
        <v>195</v>
      </c>
      <c r="D2831" s="37" t="s">
        <v>37</v>
      </c>
      <c r="E2831" s="37">
        <v>1710.61</v>
      </c>
      <c r="F2831" s="37">
        <v>6</v>
      </c>
      <c r="G2831" s="37">
        <v>12857</v>
      </c>
      <c r="H2831" s="60">
        <f t="shared" si="222"/>
        <v>1710.61</v>
      </c>
      <c r="I2831" s="60">
        <f t="shared" si="223"/>
        <v>6</v>
      </c>
      <c r="J2831" s="60">
        <f t="shared" si="224"/>
        <v>12857</v>
      </c>
      <c r="K2831" s="1" t="str">
        <f t="shared" si="225"/>
        <v>COM</v>
      </c>
      <c r="L2831" s="2" t="str">
        <f t="shared" si="221"/>
        <v>02GNSB024F</v>
      </c>
      <c r="M2831" s="40" t="str">
        <f>INDEX(CODE!A:B,MATCH(L2831,CODE!A:A,0),2)</f>
        <v>Separate - Small GS</v>
      </c>
    </row>
    <row r="2832" spans="1:13">
      <c r="A2832" s="36">
        <v>201809</v>
      </c>
      <c r="B2832" s="37" t="s">
        <v>51</v>
      </c>
      <c r="C2832" s="37" t="s">
        <v>195</v>
      </c>
      <c r="D2832" s="37" t="s">
        <v>38</v>
      </c>
      <c r="E2832" s="37">
        <v>2808.89</v>
      </c>
      <c r="F2832" s="37">
        <v>75</v>
      </c>
      <c r="G2832" s="37">
        <v>11869</v>
      </c>
      <c r="H2832" s="60">
        <f t="shared" si="222"/>
        <v>2808.89</v>
      </c>
      <c r="I2832" s="60">
        <f t="shared" si="223"/>
        <v>75</v>
      </c>
      <c r="J2832" s="60">
        <f t="shared" si="224"/>
        <v>11869</v>
      </c>
      <c r="K2832" s="1" t="str">
        <f t="shared" si="225"/>
        <v>COM</v>
      </c>
      <c r="L2832" s="2" t="str">
        <f t="shared" si="221"/>
        <v>02GNSB24FP</v>
      </c>
      <c r="M2832" s="40" t="str">
        <f>INDEX(CODE!A:B,MATCH(L2832,CODE!A:A,0),2)</f>
        <v>Separate - Small GS</v>
      </c>
    </row>
    <row r="2833" spans="1:13">
      <c r="A2833" s="36">
        <v>201809</v>
      </c>
      <c r="B2833" s="37" t="s">
        <v>51</v>
      </c>
      <c r="C2833" s="37" t="s">
        <v>195</v>
      </c>
      <c r="D2833" s="37" t="s">
        <v>52</v>
      </c>
      <c r="E2833" s="37">
        <v>3971250.87</v>
      </c>
      <c r="F2833" s="37">
        <v>14277</v>
      </c>
      <c r="G2833" s="37">
        <v>41658046</v>
      </c>
      <c r="H2833" s="60">
        <f t="shared" si="222"/>
        <v>3971250.87</v>
      </c>
      <c r="I2833" s="60">
        <f t="shared" si="223"/>
        <v>14277</v>
      </c>
      <c r="J2833" s="60">
        <f t="shared" si="224"/>
        <v>41658046</v>
      </c>
      <c r="K2833" s="1" t="str">
        <f t="shared" si="225"/>
        <v>COM</v>
      </c>
      <c r="L2833" s="2" t="str">
        <f t="shared" si="221"/>
        <v>02GNSV0024</v>
      </c>
      <c r="M2833" s="40" t="str">
        <f>INDEX(CODE!A:B,MATCH(L2833,CODE!A:A,0),2)</f>
        <v>Separate - Small GS</v>
      </c>
    </row>
    <row r="2834" spans="1:13">
      <c r="A2834" s="36">
        <v>201809</v>
      </c>
      <c r="B2834" s="37" t="s">
        <v>51</v>
      </c>
      <c r="C2834" s="37" t="s">
        <v>195</v>
      </c>
      <c r="D2834" s="37" t="s">
        <v>53</v>
      </c>
      <c r="E2834" s="37">
        <v>12868.84</v>
      </c>
      <c r="F2834" s="37">
        <v>104</v>
      </c>
      <c r="G2834" s="37">
        <v>89459</v>
      </c>
      <c r="H2834" s="60">
        <f t="shared" si="222"/>
        <v>12868.84</v>
      </c>
      <c r="I2834" s="60">
        <f t="shared" si="223"/>
        <v>104</v>
      </c>
      <c r="J2834" s="60">
        <f t="shared" si="224"/>
        <v>89459</v>
      </c>
      <c r="K2834" s="1" t="str">
        <f t="shared" si="225"/>
        <v>COM</v>
      </c>
      <c r="L2834" s="2" t="str">
        <f t="shared" si="221"/>
        <v>02GNSV024F</v>
      </c>
      <c r="M2834" s="40" t="str">
        <f>INDEX(CODE!A:B,MATCH(L2834,CODE!A:A,0),2)</f>
        <v>Separate - Small GS</v>
      </c>
    </row>
    <row r="2835" spans="1:13">
      <c r="A2835" s="36">
        <v>201809</v>
      </c>
      <c r="B2835" s="37" t="s">
        <v>51</v>
      </c>
      <c r="C2835" s="37" t="s">
        <v>195</v>
      </c>
      <c r="D2835" s="37" t="s">
        <v>39</v>
      </c>
      <c r="E2835" s="37">
        <v>476491.84</v>
      </c>
      <c r="F2835" s="37">
        <v>89</v>
      </c>
      <c r="G2835" s="37">
        <v>5646993</v>
      </c>
      <c r="H2835" s="60">
        <f t="shared" si="222"/>
        <v>476491.84</v>
      </c>
      <c r="I2835" s="60">
        <f t="shared" si="223"/>
        <v>89</v>
      </c>
      <c r="J2835" s="60">
        <f t="shared" si="224"/>
        <v>5646993</v>
      </c>
      <c r="K2835" s="1" t="str">
        <f t="shared" si="225"/>
        <v>COM</v>
      </c>
      <c r="L2835" s="2" t="str">
        <f t="shared" si="221"/>
        <v>02LGSB0036</v>
      </c>
      <c r="M2835" s="40" t="str">
        <f>INDEX(CODE!A:B,MATCH(L2835,CODE!A:A,0),2)</f>
        <v>Separate - Large GS</v>
      </c>
    </row>
    <row r="2836" spans="1:13">
      <c r="A2836" s="36">
        <v>201809</v>
      </c>
      <c r="B2836" s="37" t="s">
        <v>51</v>
      </c>
      <c r="C2836" s="37" t="s">
        <v>195</v>
      </c>
      <c r="D2836" s="37" t="s">
        <v>54</v>
      </c>
      <c r="E2836" s="37">
        <v>5859949.9400000004</v>
      </c>
      <c r="F2836" s="37">
        <v>864</v>
      </c>
      <c r="G2836" s="37">
        <v>71928299</v>
      </c>
      <c r="H2836" s="60">
        <f t="shared" si="222"/>
        <v>5859949.9400000004</v>
      </c>
      <c r="I2836" s="60">
        <f t="shared" si="223"/>
        <v>864</v>
      </c>
      <c r="J2836" s="60">
        <f t="shared" si="224"/>
        <v>71928299</v>
      </c>
      <c r="K2836" s="1" t="str">
        <f t="shared" si="225"/>
        <v>COM</v>
      </c>
      <c r="L2836" s="2" t="str">
        <f t="shared" si="221"/>
        <v>02LGSV0036</v>
      </c>
      <c r="M2836" s="40" t="str">
        <f>INDEX(CODE!A:B,MATCH(L2836,CODE!A:A,0),2)</f>
        <v>Separate - Large GS</v>
      </c>
    </row>
    <row r="2837" spans="1:13">
      <c r="A2837" s="36">
        <v>201809</v>
      </c>
      <c r="B2837" s="37" t="s">
        <v>51</v>
      </c>
      <c r="C2837" s="37" t="s">
        <v>195</v>
      </c>
      <c r="D2837" s="37" t="s">
        <v>55</v>
      </c>
      <c r="E2837" s="37">
        <v>1383831.37</v>
      </c>
      <c r="F2837" s="37">
        <v>34</v>
      </c>
      <c r="G2837" s="37">
        <v>18418960</v>
      </c>
      <c r="H2837" s="60">
        <f t="shared" si="222"/>
        <v>1383831.37</v>
      </c>
      <c r="I2837" s="60">
        <f t="shared" si="223"/>
        <v>34</v>
      </c>
      <c r="J2837" s="60">
        <f t="shared" si="224"/>
        <v>18418960</v>
      </c>
      <c r="K2837" s="1" t="str">
        <f t="shared" si="225"/>
        <v>COM</v>
      </c>
      <c r="L2837" s="2" t="str">
        <f t="shared" si="221"/>
        <v>02LGSV048T</v>
      </c>
      <c r="M2837" s="40" t="str">
        <f>INDEX(CODE!A:B,MATCH(L2837,CODE!A:A,0),2)</f>
        <v>NOT USED</v>
      </c>
    </row>
    <row r="2838" spans="1:13">
      <c r="A2838" s="36">
        <v>201809</v>
      </c>
      <c r="B2838" s="37" t="s">
        <v>51</v>
      </c>
      <c r="C2838" s="37" t="s">
        <v>195</v>
      </c>
      <c r="D2838" s="37" t="s">
        <v>79</v>
      </c>
      <c r="E2838" s="37">
        <v>4450.5200000000004</v>
      </c>
      <c r="G2838" s="37">
        <v>0</v>
      </c>
      <c r="H2838" s="60">
        <f t="shared" si="222"/>
        <v>4450.5200000000004</v>
      </c>
      <c r="I2838" s="60">
        <f t="shared" si="223"/>
        <v>0</v>
      </c>
      <c r="J2838" s="60">
        <f t="shared" si="224"/>
        <v>0</v>
      </c>
      <c r="K2838" s="1" t="str">
        <f t="shared" si="225"/>
        <v>COM</v>
      </c>
      <c r="L2838" s="2" t="str">
        <f t="shared" si="221"/>
        <v>02LNX00102</v>
      </c>
      <c r="M2838" s="40" t="str">
        <f>INDEX(CODE!A:B,MATCH(L2838,CODE!A:A,0),2)</f>
        <v>NOT USED</v>
      </c>
    </row>
    <row r="2839" spans="1:13">
      <c r="A2839" s="36">
        <v>201809</v>
      </c>
      <c r="B2839" s="37" t="s">
        <v>51</v>
      </c>
      <c r="C2839" s="37" t="s">
        <v>195</v>
      </c>
      <c r="D2839" s="37" t="s">
        <v>81</v>
      </c>
      <c r="E2839" s="37">
        <v>169.71</v>
      </c>
      <c r="G2839" s="37">
        <v>0</v>
      </c>
      <c r="H2839" s="60">
        <f t="shared" si="222"/>
        <v>169.71</v>
      </c>
      <c r="I2839" s="60">
        <f t="shared" si="223"/>
        <v>0</v>
      </c>
      <c r="J2839" s="60">
        <f t="shared" si="224"/>
        <v>0</v>
      </c>
      <c r="K2839" s="1" t="str">
        <f t="shared" si="225"/>
        <v>COM</v>
      </c>
      <c r="L2839" s="2" t="str">
        <f t="shared" si="221"/>
        <v>02LNX00105</v>
      </c>
      <c r="M2839" s="40" t="str">
        <f>INDEX(CODE!A:B,MATCH(L2839,CODE!A:A,0),2)</f>
        <v>NOT USED</v>
      </c>
    </row>
    <row r="2840" spans="1:13">
      <c r="A2840" s="36">
        <v>201809</v>
      </c>
      <c r="B2840" s="37" t="s">
        <v>51</v>
      </c>
      <c r="C2840" s="37" t="s">
        <v>195</v>
      </c>
      <c r="D2840" s="37" t="s">
        <v>82</v>
      </c>
      <c r="E2840" s="37">
        <v>23494.74</v>
      </c>
      <c r="G2840" s="37">
        <v>0</v>
      </c>
      <c r="H2840" s="60">
        <f t="shared" si="222"/>
        <v>23494.74</v>
      </c>
      <c r="I2840" s="60">
        <f t="shared" si="223"/>
        <v>0</v>
      </c>
      <c r="J2840" s="60">
        <f t="shared" si="224"/>
        <v>0</v>
      </c>
      <c r="K2840" s="1" t="str">
        <f t="shared" si="225"/>
        <v>COM</v>
      </c>
      <c r="L2840" s="2" t="str">
        <f t="shared" si="221"/>
        <v>02LNX00109</v>
      </c>
      <c r="M2840" s="40" t="str">
        <f>INDEX(CODE!A:B,MATCH(L2840,CODE!A:A,0),2)</f>
        <v>NOT USED</v>
      </c>
    </row>
    <row r="2841" spans="1:13">
      <c r="A2841" s="36">
        <v>201809</v>
      </c>
      <c r="B2841" s="37" t="s">
        <v>51</v>
      </c>
      <c r="C2841" s="37" t="s">
        <v>195</v>
      </c>
      <c r="D2841" s="37" t="s">
        <v>83</v>
      </c>
      <c r="E2841" s="37">
        <v>-103.57</v>
      </c>
      <c r="G2841" s="37">
        <v>0</v>
      </c>
      <c r="H2841" s="60">
        <f t="shared" si="222"/>
        <v>-103.57</v>
      </c>
      <c r="I2841" s="60">
        <f t="shared" si="223"/>
        <v>0</v>
      </c>
      <c r="J2841" s="60">
        <f t="shared" si="224"/>
        <v>0</v>
      </c>
      <c r="K2841" s="1" t="str">
        <f t="shared" si="225"/>
        <v>COM</v>
      </c>
      <c r="L2841" s="2" t="str">
        <f t="shared" si="221"/>
        <v>02LNX00110</v>
      </c>
      <c r="M2841" s="40" t="str">
        <f>INDEX(CODE!A:B,MATCH(L2841,CODE!A:A,0),2)</f>
        <v>NOT USED</v>
      </c>
    </row>
    <row r="2842" spans="1:13">
      <c r="A2842" s="36">
        <v>201809</v>
      </c>
      <c r="B2842" s="37" t="s">
        <v>51</v>
      </c>
      <c r="C2842" s="37" t="s">
        <v>195</v>
      </c>
      <c r="D2842" s="37" t="s">
        <v>84</v>
      </c>
      <c r="E2842" s="37">
        <v>55.73</v>
      </c>
      <c r="G2842" s="37">
        <v>0</v>
      </c>
      <c r="H2842" s="60">
        <f t="shared" si="222"/>
        <v>55.73</v>
      </c>
      <c r="I2842" s="60">
        <f t="shared" si="223"/>
        <v>0</v>
      </c>
      <c r="J2842" s="60">
        <f t="shared" si="224"/>
        <v>0</v>
      </c>
      <c r="K2842" s="1" t="str">
        <f t="shared" si="225"/>
        <v>COM</v>
      </c>
      <c r="L2842" s="2" t="str">
        <f t="shared" si="221"/>
        <v>02LNX00112</v>
      </c>
      <c r="M2842" s="40" t="str">
        <f>INDEX(CODE!A:B,MATCH(L2842,CODE!A:A,0),2)</f>
        <v>NOT USED</v>
      </c>
    </row>
    <row r="2843" spans="1:13">
      <c r="A2843" s="36">
        <v>201809</v>
      </c>
      <c r="B2843" s="37" t="s">
        <v>51</v>
      </c>
      <c r="C2843" s="37" t="s">
        <v>195</v>
      </c>
      <c r="D2843" s="37" t="s">
        <v>85</v>
      </c>
      <c r="E2843" s="37">
        <v>191.86</v>
      </c>
      <c r="G2843" s="37">
        <v>0</v>
      </c>
      <c r="H2843" s="60">
        <f t="shared" si="222"/>
        <v>191.86</v>
      </c>
      <c r="I2843" s="60">
        <f t="shared" si="223"/>
        <v>0</v>
      </c>
      <c r="J2843" s="60">
        <f t="shared" si="224"/>
        <v>0</v>
      </c>
      <c r="K2843" s="1" t="str">
        <f t="shared" si="225"/>
        <v>COM</v>
      </c>
      <c r="L2843" s="2" t="str">
        <f t="shared" si="221"/>
        <v>02LNX00300</v>
      </c>
      <c r="M2843" s="40" t="str">
        <f>INDEX(CODE!A:B,MATCH(L2843,CODE!A:A,0),2)</f>
        <v>NOT USED</v>
      </c>
    </row>
    <row r="2844" spans="1:13">
      <c r="A2844" s="36">
        <v>201809</v>
      </c>
      <c r="B2844" s="37" t="s">
        <v>51</v>
      </c>
      <c r="C2844" s="37" t="s">
        <v>195</v>
      </c>
      <c r="D2844" s="37" t="s">
        <v>87</v>
      </c>
      <c r="E2844" s="37">
        <v>2724.35</v>
      </c>
      <c r="G2844" s="37">
        <v>0</v>
      </c>
      <c r="H2844" s="60">
        <f t="shared" si="222"/>
        <v>2724.35</v>
      </c>
      <c r="I2844" s="60">
        <f t="shared" si="223"/>
        <v>0</v>
      </c>
      <c r="J2844" s="60">
        <f t="shared" si="224"/>
        <v>0</v>
      </c>
      <c r="K2844" s="1" t="str">
        <f t="shared" si="225"/>
        <v>COM</v>
      </c>
      <c r="L2844" s="2" t="str">
        <f t="shared" si="221"/>
        <v>02LNX00311</v>
      </c>
      <c r="M2844" s="40" t="str">
        <f>INDEX(CODE!A:B,MATCH(L2844,CODE!A:A,0),2)</f>
        <v>NOT USED</v>
      </c>
    </row>
    <row r="2845" spans="1:13">
      <c r="A2845" s="36">
        <v>201809</v>
      </c>
      <c r="B2845" s="37" t="s">
        <v>51</v>
      </c>
      <c r="C2845" s="37" t="s">
        <v>195</v>
      </c>
      <c r="D2845" s="37" t="s">
        <v>77</v>
      </c>
      <c r="E2845" s="37">
        <v>200</v>
      </c>
      <c r="F2845" s="37">
        <v>15</v>
      </c>
      <c r="G2845" s="37">
        <v>1258</v>
      </c>
      <c r="H2845" s="60">
        <f t="shared" si="222"/>
        <v>200</v>
      </c>
      <c r="I2845" s="60">
        <f t="shared" si="223"/>
        <v>15</v>
      </c>
      <c r="J2845" s="60">
        <f t="shared" si="224"/>
        <v>1258</v>
      </c>
      <c r="K2845" s="1" t="str">
        <f t="shared" si="225"/>
        <v>COM</v>
      </c>
      <c r="L2845" s="2" t="str">
        <f t="shared" si="221"/>
        <v>02NMB24135</v>
      </c>
      <c r="M2845" s="40" t="str">
        <f>INDEX(CODE!A:B,MATCH(L2845,CODE!A:A,0),2)</f>
        <v>Separate - Small GS</v>
      </c>
    </row>
    <row r="2846" spans="1:13">
      <c r="A2846" s="36">
        <v>201809</v>
      </c>
      <c r="B2846" s="37" t="s">
        <v>51</v>
      </c>
      <c r="C2846" s="37" t="s">
        <v>195</v>
      </c>
      <c r="D2846" s="37" t="s">
        <v>40</v>
      </c>
      <c r="E2846" s="37">
        <v>24761.02</v>
      </c>
      <c r="F2846" s="37">
        <v>83</v>
      </c>
      <c r="G2846" s="37">
        <v>236762</v>
      </c>
      <c r="H2846" s="60">
        <f t="shared" si="222"/>
        <v>24761.02</v>
      </c>
      <c r="I2846" s="60">
        <f t="shared" si="223"/>
        <v>83</v>
      </c>
      <c r="J2846" s="60">
        <f t="shared" si="224"/>
        <v>236762</v>
      </c>
      <c r="K2846" s="1" t="str">
        <f t="shared" si="225"/>
        <v>COM</v>
      </c>
      <c r="L2846" s="2" t="str">
        <f t="shared" si="221"/>
        <v>02NMT24135</v>
      </c>
      <c r="M2846" s="40" t="str">
        <f>INDEX(CODE!A:B,MATCH(L2846,CODE!A:A,0),2)</f>
        <v>Separate - Small GS</v>
      </c>
    </row>
    <row r="2847" spans="1:13">
      <c r="A2847" s="36">
        <v>201809</v>
      </c>
      <c r="B2847" s="37" t="s">
        <v>51</v>
      </c>
      <c r="C2847" s="37" t="s">
        <v>195</v>
      </c>
      <c r="D2847" s="37" t="s">
        <v>41</v>
      </c>
      <c r="E2847" s="37">
        <v>85003.31</v>
      </c>
      <c r="F2847" s="37">
        <v>14</v>
      </c>
      <c r="G2847" s="37">
        <v>935379</v>
      </c>
      <c r="H2847" s="60">
        <f t="shared" si="222"/>
        <v>85003.31</v>
      </c>
      <c r="I2847" s="60">
        <f t="shared" si="223"/>
        <v>14</v>
      </c>
      <c r="J2847" s="60">
        <f t="shared" si="224"/>
        <v>935379</v>
      </c>
      <c r="K2847" s="1" t="str">
        <f t="shared" si="225"/>
        <v>COM</v>
      </c>
      <c r="L2847" s="2" t="str">
        <f t="shared" si="221"/>
        <v>02NMT36135</v>
      </c>
      <c r="M2847" s="40" t="str">
        <f>INDEX(CODE!A:B,MATCH(L2847,CODE!A:A,0),2)</f>
        <v>Separate - Large GS</v>
      </c>
    </row>
    <row r="2848" spans="1:13">
      <c r="A2848" s="36">
        <v>201809</v>
      </c>
      <c r="B2848" s="37" t="s">
        <v>51</v>
      </c>
      <c r="C2848" s="37" t="s">
        <v>195</v>
      </c>
      <c r="D2848" s="37" t="s">
        <v>42</v>
      </c>
      <c r="E2848" s="37">
        <v>72955.679999999993</v>
      </c>
      <c r="F2848" s="37">
        <v>2</v>
      </c>
      <c r="G2848" s="37">
        <v>954000</v>
      </c>
      <c r="H2848" s="60">
        <f t="shared" si="222"/>
        <v>72955.679999999993</v>
      </c>
      <c r="I2848" s="60">
        <f t="shared" si="223"/>
        <v>2</v>
      </c>
      <c r="J2848" s="60">
        <f t="shared" si="224"/>
        <v>954000</v>
      </c>
      <c r="K2848" s="1" t="str">
        <f t="shared" si="225"/>
        <v>COM</v>
      </c>
      <c r="L2848" s="2" t="str">
        <f t="shared" si="221"/>
        <v>02NMT48135</v>
      </c>
      <c r="M2848" s="40" t="str">
        <f>INDEX(CODE!A:B,MATCH(L2848,CODE!A:A,0),2)</f>
        <v>NOT USED</v>
      </c>
    </row>
    <row r="2849" spans="1:13">
      <c r="A2849" s="36">
        <v>201809</v>
      </c>
      <c r="B2849" s="37" t="s">
        <v>51</v>
      </c>
      <c r="C2849" s="37" t="s">
        <v>195</v>
      </c>
      <c r="D2849" s="37" t="s">
        <v>56</v>
      </c>
      <c r="E2849" s="37">
        <v>18366.78</v>
      </c>
      <c r="F2849" s="37">
        <v>775</v>
      </c>
      <c r="G2849" s="37">
        <v>123718</v>
      </c>
      <c r="H2849" s="60">
        <f t="shared" si="222"/>
        <v>18366.78</v>
      </c>
      <c r="I2849" s="60">
        <f t="shared" si="223"/>
        <v>775</v>
      </c>
      <c r="J2849" s="60">
        <f t="shared" si="224"/>
        <v>123718</v>
      </c>
      <c r="K2849" s="1" t="str">
        <f t="shared" si="225"/>
        <v>COM</v>
      </c>
      <c r="L2849" s="2" t="str">
        <f t="shared" si="221"/>
        <v>02OALT015N</v>
      </c>
      <c r="M2849" s="40" t="str">
        <f>INDEX(CODE!A:B,MATCH(L2849,CODE!A:A,0),2)</f>
        <v>NOT USED</v>
      </c>
    </row>
    <row r="2850" spans="1:13">
      <c r="A2850" s="36">
        <v>201809</v>
      </c>
      <c r="B2850" s="37" t="s">
        <v>51</v>
      </c>
      <c r="C2850" s="37" t="s">
        <v>195</v>
      </c>
      <c r="D2850" s="37" t="s">
        <v>43</v>
      </c>
      <c r="E2850" s="37">
        <v>6871.2</v>
      </c>
      <c r="F2850" s="37">
        <v>469</v>
      </c>
      <c r="G2850" s="37">
        <v>42360</v>
      </c>
      <c r="H2850" s="60">
        <f t="shared" si="222"/>
        <v>6871.2</v>
      </c>
      <c r="I2850" s="60">
        <f t="shared" si="223"/>
        <v>469</v>
      </c>
      <c r="J2850" s="60">
        <f t="shared" si="224"/>
        <v>42360</v>
      </c>
      <c r="K2850" s="1" t="str">
        <f t="shared" si="225"/>
        <v>COM</v>
      </c>
      <c r="L2850" s="2" t="str">
        <f t="shared" si="221"/>
        <v>02OALTB15N</v>
      </c>
      <c r="M2850" s="40" t="str">
        <f>INDEX(CODE!A:B,MATCH(L2850,CODE!A:A,0),2)</f>
        <v>NOT USED</v>
      </c>
    </row>
    <row r="2851" spans="1:13">
      <c r="A2851" s="36">
        <v>201809</v>
      </c>
      <c r="B2851" s="37" t="s">
        <v>51</v>
      </c>
      <c r="C2851" s="37" t="s">
        <v>195</v>
      </c>
      <c r="D2851" s="37" t="s">
        <v>57</v>
      </c>
      <c r="E2851" s="37">
        <v>2044.61</v>
      </c>
      <c r="F2851" s="37">
        <v>27</v>
      </c>
      <c r="G2851" s="37">
        <v>21253</v>
      </c>
      <c r="H2851" s="60">
        <f t="shared" si="222"/>
        <v>2044.61</v>
      </c>
      <c r="I2851" s="60">
        <f t="shared" si="223"/>
        <v>27</v>
      </c>
      <c r="J2851" s="60">
        <f t="shared" si="224"/>
        <v>21253</v>
      </c>
      <c r="K2851" s="1" t="str">
        <f t="shared" si="225"/>
        <v>COM</v>
      </c>
      <c r="L2851" s="2" t="str">
        <f t="shared" si="221"/>
        <v>02RCFL0054</v>
      </c>
      <c r="M2851" s="40" t="str">
        <f>INDEX(CODE!A:B,MATCH(L2851,CODE!A:A,0),2)</f>
        <v>NOT USED</v>
      </c>
    </row>
    <row r="2852" spans="1:13">
      <c r="A2852" s="36">
        <v>201809</v>
      </c>
      <c r="B2852" s="37" t="s">
        <v>51</v>
      </c>
      <c r="C2852" s="37" t="s">
        <v>195</v>
      </c>
      <c r="D2852" s="37" t="s">
        <v>89</v>
      </c>
      <c r="E2852" s="37">
        <v>373597.66</v>
      </c>
      <c r="F2852" s="37">
        <v>0</v>
      </c>
      <c r="G2852" s="37">
        <v>0</v>
      </c>
      <c r="H2852" s="60">
        <f t="shared" si="222"/>
        <v>373597.66</v>
      </c>
      <c r="I2852" s="60">
        <f t="shared" si="223"/>
        <v>0</v>
      </c>
      <c r="J2852" s="60">
        <f t="shared" si="224"/>
        <v>0</v>
      </c>
      <c r="K2852" s="1" t="str">
        <f t="shared" si="225"/>
        <v>COM</v>
      </c>
      <c r="L2852" s="2" t="str">
        <f t="shared" si="221"/>
        <v>301270-DSM</v>
      </c>
      <c r="M2852" s="40" t="str">
        <f>INDEX(CODE!A:B,MATCH(L2852,CODE!A:A,0),2)</f>
        <v>NOT USED</v>
      </c>
    </row>
    <row r="2853" spans="1:13">
      <c r="A2853" s="36">
        <v>201809</v>
      </c>
      <c r="B2853" s="37" t="s">
        <v>51</v>
      </c>
      <c r="C2853" s="37" t="s">
        <v>195</v>
      </c>
      <c r="D2853" s="37" t="s">
        <v>44</v>
      </c>
      <c r="E2853" s="37">
        <v>1220.94</v>
      </c>
      <c r="F2853" s="37">
        <v>1</v>
      </c>
      <c r="G2853" s="37">
        <v>0</v>
      </c>
      <c r="H2853" s="60">
        <f t="shared" si="222"/>
        <v>1220.94</v>
      </c>
      <c r="I2853" s="60">
        <f t="shared" si="223"/>
        <v>1</v>
      </c>
      <c r="J2853" s="60">
        <f t="shared" si="224"/>
        <v>0</v>
      </c>
      <c r="K2853" s="1" t="str">
        <f t="shared" si="225"/>
        <v>COM</v>
      </c>
      <c r="L2853" s="2" t="str">
        <f t="shared" si="221"/>
        <v>301280-BLU</v>
      </c>
      <c r="M2853" s="40" t="str">
        <f>INDEX(CODE!A:B,MATCH(L2853,CODE!A:A,0),2)</f>
        <v>NOT USED</v>
      </c>
    </row>
    <row r="2854" spans="1:13">
      <c r="A2854" s="36">
        <v>201809</v>
      </c>
      <c r="B2854" s="37" t="s">
        <v>51</v>
      </c>
      <c r="C2854" s="37" t="s">
        <v>195</v>
      </c>
      <c r="D2854" s="37" t="s">
        <v>103</v>
      </c>
      <c r="E2854" s="37">
        <v>-58522.36</v>
      </c>
      <c r="F2854" s="37">
        <v>0</v>
      </c>
      <c r="G2854" s="37">
        <v>0</v>
      </c>
      <c r="H2854" s="60">
        <f t="shared" si="222"/>
        <v>-58522.36</v>
      </c>
      <c r="I2854" s="60">
        <f t="shared" si="223"/>
        <v>0</v>
      </c>
      <c r="J2854" s="60">
        <f t="shared" si="224"/>
        <v>0</v>
      </c>
      <c r="K2854" s="1" t="str">
        <f t="shared" si="225"/>
        <v>COM</v>
      </c>
      <c r="L2854" s="2" t="str">
        <f t="shared" si="221"/>
        <v>ALT REVENU</v>
      </c>
      <c r="M2854" s="40" t="str">
        <f>INDEX(CODE!A:B,MATCH(L2854,CODE!A:A,0),2)</f>
        <v>NOT USED</v>
      </c>
    </row>
    <row r="2855" spans="1:13">
      <c r="A2855" s="36">
        <v>201809</v>
      </c>
      <c r="B2855" s="37" t="s">
        <v>51</v>
      </c>
      <c r="C2855" s="37" t="s">
        <v>195</v>
      </c>
      <c r="D2855" s="37" t="s">
        <v>90</v>
      </c>
      <c r="F2855" s="37">
        <v>0</v>
      </c>
      <c r="H2855" s="60">
        <f t="shared" si="222"/>
        <v>0</v>
      </c>
      <c r="I2855" s="60">
        <f t="shared" si="223"/>
        <v>0</v>
      </c>
      <c r="J2855" s="60">
        <f t="shared" si="224"/>
        <v>0</v>
      </c>
      <c r="K2855" s="1" t="str">
        <f t="shared" si="225"/>
        <v>COM</v>
      </c>
      <c r="L2855" s="2" t="str">
        <f t="shared" si="221"/>
        <v>CUSTOMER C</v>
      </c>
      <c r="M2855" s="40" t="str">
        <f>INDEX(CODE!A:B,MATCH(L2855,CODE!A:A,0),2)</f>
        <v>NOT USED</v>
      </c>
    </row>
    <row r="2856" spans="1:13">
      <c r="A2856" s="36">
        <v>201809</v>
      </c>
      <c r="B2856" s="37" t="s">
        <v>51</v>
      </c>
      <c r="C2856" s="37" t="s">
        <v>195</v>
      </c>
      <c r="D2856" s="37" t="s">
        <v>91</v>
      </c>
      <c r="E2856" s="37">
        <v>-524894</v>
      </c>
      <c r="F2856" s="37">
        <v>0</v>
      </c>
      <c r="G2856" s="37">
        <v>0</v>
      </c>
      <c r="H2856" s="60">
        <f t="shared" si="222"/>
        <v>-524894</v>
      </c>
      <c r="I2856" s="60">
        <f t="shared" si="223"/>
        <v>0</v>
      </c>
      <c r="J2856" s="60">
        <f t="shared" si="224"/>
        <v>0</v>
      </c>
      <c r="K2856" s="1" t="str">
        <f t="shared" si="225"/>
        <v>COM</v>
      </c>
      <c r="L2856" s="2" t="str">
        <f t="shared" si="221"/>
        <v>INCOME TAX</v>
      </c>
      <c r="M2856" s="40" t="str">
        <f>INDEX(CODE!A:B,MATCH(L2856,CODE!A:A,0),2)</f>
        <v>NOT USED</v>
      </c>
    </row>
    <row r="2857" spans="1:13">
      <c r="A2857" s="36">
        <v>201809</v>
      </c>
      <c r="B2857" s="37" t="s">
        <v>51</v>
      </c>
      <c r="C2857" s="37" t="s">
        <v>195</v>
      </c>
      <c r="D2857" s="37" t="s">
        <v>92</v>
      </c>
      <c r="E2857" s="37">
        <v>-834864.33</v>
      </c>
      <c r="F2857" s="37">
        <v>0</v>
      </c>
      <c r="G2857" s="37">
        <v>0</v>
      </c>
      <c r="H2857" s="60">
        <f t="shared" si="222"/>
        <v>-834864.33</v>
      </c>
      <c r="I2857" s="60">
        <f t="shared" si="223"/>
        <v>0</v>
      </c>
      <c r="J2857" s="60">
        <f t="shared" si="224"/>
        <v>0</v>
      </c>
      <c r="K2857" s="1" t="str">
        <f t="shared" si="225"/>
        <v>COM</v>
      </c>
      <c r="L2857" s="2" t="str">
        <f t="shared" si="221"/>
        <v>REVENUE_AC</v>
      </c>
      <c r="M2857" s="40" t="str">
        <f>INDEX(CODE!A:B,MATCH(L2857,CODE!A:A,0),2)</f>
        <v>NOT USED</v>
      </c>
    </row>
    <row r="2858" spans="1:13">
      <c r="A2858" s="36">
        <v>201809</v>
      </c>
      <c r="B2858" s="37" t="s">
        <v>51</v>
      </c>
      <c r="C2858" s="37" t="s">
        <v>195</v>
      </c>
      <c r="D2858" s="37" t="s">
        <v>104</v>
      </c>
      <c r="E2858" s="37">
        <v>4918.1099999999997</v>
      </c>
      <c r="F2858" s="37">
        <v>0</v>
      </c>
      <c r="G2858" s="37">
        <v>0</v>
      </c>
      <c r="H2858" s="60">
        <f t="shared" si="222"/>
        <v>4918.1099999999997</v>
      </c>
      <c r="I2858" s="60">
        <f t="shared" si="223"/>
        <v>0</v>
      </c>
      <c r="J2858" s="60">
        <f t="shared" si="224"/>
        <v>0</v>
      </c>
      <c r="K2858" s="1" t="str">
        <f t="shared" si="225"/>
        <v>COM</v>
      </c>
      <c r="L2858" s="2" t="str">
        <f t="shared" si="221"/>
        <v>REVENUE AD</v>
      </c>
      <c r="M2858" s="40" t="str">
        <f>INDEX(CODE!A:B,MATCH(L2858,CODE!A:A,0),2)</f>
        <v>NOT USED</v>
      </c>
    </row>
    <row r="2859" spans="1:13">
      <c r="A2859" s="36">
        <v>201809</v>
      </c>
      <c r="B2859" s="37" t="s">
        <v>51</v>
      </c>
      <c r="C2859" s="37" t="s">
        <v>196</v>
      </c>
      <c r="D2859" s="37" t="s">
        <v>197</v>
      </c>
      <c r="E2859" s="37">
        <v>-847000</v>
      </c>
      <c r="F2859" s="37">
        <v>0</v>
      </c>
      <c r="G2859" s="37">
        <v>-9866000</v>
      </c>
      <c r="H2859" s="60">
        <f t="shared" si="222"/>
        <v>0</v>
      </c>
      <c r="I2859" s="60">
        <f t="shared" si="223"/>
        <v>0</v>
      </c>
      <c r="J2859" s="60">
        <f t="shared" si="224"/>
        <v>0</v>
      </c>
      <c r="K2859" s="1" t="str">
        <f t="shared" si="225"/>
        <v>COM</v>
      </c>
      <c r="L2859" s="2" t="str">
        <f t="shared" si="221"/>
        <v>UNBILLED R</v>
      </c>
      <c r="M2859" s="40" t="str">
        <f>INDEX(CODE!A:B,MATCH(L2859,CODE!A:A,0),2)</f>
        <v>NOT USED</v>
      </c>
    </row>
    <row r="2860" spans="1:13">
      <c r="A2860" s="36">
        <v>201809</v>
      </c>
      <c r="B2860" s="37" t="s">
        <v>58</v>
      </c>
      <c r="C2860" s="37" t="s">
        <v>186</v>
      </c>
      <c r="D2860" s="37" t="s">
        <v>187</v>
      </c>
      <c r="E2860" s="37">
        <v>-1248.56</v>
      </c>
      <c r="F2860" s="37">
        <v>44</v>
      </c>
      <c r="G2860" s="37">
        <v>153198</v>
      </c>
      <c r="H2860" s="60">
        <f t="shared" si="222"/>
        <v>0</v>
      </c>
      <c r="I2860" s="60">
        <f t="shared" si="223"/>
        <v>0</v>
      </c>
      <c r="J2860" s="60">
        <f t="shared" si="224"/>
        <v>0</v>
      </c>
      <c r="K2860" s="1" t="str">
        <f t="shared" si="225"/>
        <v>IND</v>
      </c>
      <c r="L2860" s="2" t="str">
        <f t="shared" si="221"/>
        <v>02GNSB0024</v>
      </c>
      <c r="M2860" s="40" t="str">
        <f>INDEX(CODE!A:B,MATCH(L2860,CODE!A:A,0),2)</f>
        <v>Separate - Small GS</v>
      </c>
    </row>
    <row r="2861" spans="1:13">
      <c r="A2861" s="36">
        <v>201809</v>
      </c>
      <c r="B2861" s="37" t="s">
        <v>58</v>
      </c>
      <c r="C2861" s="37" t="s">
        <v>186</v>
      </c>
      <c r="D2861" s="37" t="s">
        <v>189</v>
      </c>
      <c r="E2861" s="37">
        <v>-7.51</v>
      </c>
      <c r="F2861" s="37">
        <v>1</v>
      </c>
      <c r="G2861" s="37">
        <v>922</v>
      </c>
      <c r="H2861" s="60">
        <f t="shared" si="222"/>
        <v>0</v>
      </c>
      <c r="I2861" s="60">
        <f t="shared" si="223"/>
        <v>0</v>
      </c>
      <c r="J2861" s="60">
        <f t="shared" si="224"/>
        <v>0</v>
      </c>
      <c r="K2861" s="1" t="str">
        <f t="shared" si="225"/>
        <v>IND</v>
      </c>
      <c r="L2861" s="2" t="str">
        <f t="shared" si="221"/>
        <v>02GNSB24FP</v>
      </c>
      <c r="M2861" s="40" t="str">
        <f>INDEX(CODE!A:B,MATCH(L2861,CODE!A:A,0),2)</f>
        <v>Separate - Small GS</v>
      </c>
    </row>
    <row r="2862" spans="1:13">
      <c r="A2862" s="36">
        <v>201809</v>
      </c>
      <c r="B2862" s="37" t="s">
        <v>58</v>
      </c>
      <c r="C2862" s="37" t="s">
        <v>186</v>
      </c>
      <c r="D2862" s="37" t="s">
        <v>190</v>
      </c>
      <c r="E2862" s="37">
        <v>-4851.2</v>
      </c>
      <c r="F2862" s="37">
        <v>9</v>
      </c>
      <c r="G2862" s="37">
        <v>595240</v>
      </c>
      <c r="H2862" s="60">
        <f t="shared" si="222"/>
        <v>0</v>
      </c>
      <c r="I2862" s="60">
        <f t="shared" si="223"/>
        <v>0</v>
      </c>
      <c r="J2862" s="60">
        <f t="shared" si="224"/>
        <v>0</v>
      </c>
      <c r="K2862" s="1" t="str">
        <f t="shared" si="225"/>
        <v>IND</v>
      </c>
      <c r="L2862" s="2" t="str">
        <f t="shared" si="221"/>
        <v>02LGSB0036</v>
      </c>
      <c r="M2862" s="40" t="str">
        <f>INDEX(CODE!A:B,MATCH(L2862,CODE!A:A,0),2)</f>
        <v>Separate - Large GS</v>
      </c>
    </row>
    <row r="2863" spans="1:13">
      <c r="A2863" s="36">
        <v>201809</v>
      </c>
      <c r="B2863" s="37" t="s">
        <v>58</v>
      </c>
      <c r="C2863" s="37" t="s">
        <v>186</v>
      </c>
      <c r="D2863" s="37" t="s">
        <v>192</v>
      </c>
      <c r="E2863" s="37">
        <v>-18.149999999999999</v>
      </c>
      <c r="G2863" s="37">
        <v>2228</v>
      </c>
      <c r="H2863" s="60">
        <f t="shared" si="222"/>
        <v>0</v>
      </c>
      <c r="I2863" s="60">
        <f t="shared" si="223"/>
        <v>0</v>
      </c>
      <c r="J2863" s="60">
        <f t="shared" si="224"/>
        <v>0</v>
      </c>
      <c r="K2863" s="1" t="str">
        <f t="shared" si="225"/>
        <v>IND</v>
      </c>
      <c r="L2863" s="2" t="str">
        <f t="shared" si="221"/>
        <v>02OALTB15N</v>
      </c>
      <c r="M2863" s="40" t="str">
        <f>INDEX(CODE!A:B,MATCH(L2863,CODE!A:A,0),2)</f>
        <v>NOT USED</v>
      </c>
    </row>
    <row r="2864" spans="1:13">
      <c r="A2864" s="36">
        <v>201809</v>
      </c>
      <c r="B2864" s="37" t="s">
        <v>58</v>
      </c>
      <c r="C2864" s="37" t="s">
        <v>186</v>
      </c>
      <c r="D2864" s="37" t="s">
        <v>193</v>
      </c>
      <c r="E2864" s="37">
        <v>-235.49</v>
      </c>
      <c r="F2864" s="37">
        <v>0</v>
      </c>
      <c r="G2864" s="37">
        <v>0</v>
      </c>
      <c r="H2864" s="60">
        <f t="shared" si="222"/>
        <v>0</v>
      </c>
      <c r="I2864" s="60">
        <f t="shared" si="223"/>
        <v>0</v>
      </c>
      <c r="J2864" s="60">
        <f t="shared" si="224"/>
        <v>0</v>
      </c>
      <c r="K2864" s="1" t="str">
        <f t="shared" si="225"/>
        <v>IND</v>
      </c>
      <c r="L2864" s="2" t="str">
        <f t="shared" si="221"/>
        <v>BPA BALANC</v>
      </c>
      <c r="M2864" s="40" t="str">
        <f>INDEX(CODE!A:B,MATCH(L2864,CODE!A:A,0),2)</f>
        <v>NOT USED</v>
      </c>
    </row>
    <row r="2865" spans="1:13">
      <c r="A2865" s="36">
        <v>201809</v>
      </c>
      <c r="B2865" s="37" t="s">
        <v>58</v>
      </c>
      <c r="C2865" s="37" t="s">
        <v>186</v>
      </c>
      <c r="D2865" s="37" t="s">
        <v>194</v>
      </c>
      <c r="F2865" s="37">
        <v>0</v>
      </c>
      <c r="H2865" s="60">
        <f t="shared" si="222"/>
        <v>0</v>
      </c>
      <c r="I2865" s="60">
        <f t="shared" si="223"/>
        <v>0</v>
      </c>
      <c r="J2865" s="60">
        <f t="shared" si="224"/>
        <v>0</v>
      </c>
      <c r="K2865" s="1" t="str">
        <f t="shared" si="225"/>
        <v>IND</v>
      </c>
      <c r="L2865" s="2" t="str">
        <f t="shared" si="221"/>
        <v>CUSTOMER C</v>
      </c>
      <c r="M2865" s="40" t="str">
        <f>INDEX(CODE!A:B,MATCH(L2865,CODE!A:A,0),2)</f>
        <v>NOT USED</v>
      </c>
    </row>
    <row r="2866" spans="1:13">
      <c r="A2866" s="36">
        <v>201809</v>
      </c>
      <c r="B2866" s="37" t="s">
        <v>58</v>
      </c>
      <c r="C2866" s="37" t="s">
        <v>195</v>
      </c>
      <c r="D2866" s="37" t="s">
        <v>36</v>
      </c>
      <c r="E2866" s="37">
        <v>15065.41</v>
      </c>
      <c r="F2866" s="37">
        <v>44</v>
      </c>
      <c r="G2866" s="37">
        <v>153198</v>
      </c>
      <c r="H2866" s="60">
        <f t="shared" si="222"/>
        <v>15065.41</v>
      </c>
      <c r="I2866" s="60">
        <f t="shared" si="223"/>
        <v>44</v>
      </c>
      <c r="J2866" s="60">
        <f t="shared" si="224"/>
        <v>153198</v>
      </c>
      <c r="K2866" s="1" t="str">
        <f t="shared" si="225"/>
        <v>IND</v>
      </c>
      <c r="L2866" s="2" t="str">
        <f t="shared" si="221"/>
        <v>02GNSB0024</v>
      </c>
      <c r="M2866" s="40" t="str">
        <f>INDEX(CODE!A:B,MATCH(L2866,CODE!A:A,0),2)</f>
        <v>Separate - Small GS</v>
      </c>
    </row>
    <row r="2867" spans="1:13">
      <c r="A2867" s="36">
        <v>201809</v>
      </c>
      <c r="B2867" s="37" t="s">
        <v>58</v>
      </c>
      <c r="C2867" s="37" t="s">
        <v>195</v>
      </c>
      <c r="D2867" s="37" t="s">
        <v>38</v>
      </c>
      <c r="E2867" s="37">
        <v>103.91</v>
      </c>
      <c r="F2867" s="37">
        <v>1</v>
      </c>
      <c r="G2867" s="37">
        <v>922</v>
      </c>
      <c r="H2867" s="60">
        <f t="shared" si="222"/>
        <v>103.91</v>
      </c>
      <c r="I2867" s="60">
        <f t="shared" si="223"/>
        <v>1</v>
      </c>
      <c r="J2867" s="60">
        <f t="shared" si="224"/>
        <v>922</v>
      </c>
      <c r="K2867" s="1" t="str">
        <f t="shared" si="225"/>
        <v>IND</v>
      </c>
      <c r="L2867" s="2" t="str">
        <f t="shared" si="221"/>
        <v>02GNSB24FP</v>
      </c>
      <c r="M2867" s="40" t="str">
        <f>INDEX(CODE!A:B,MATCH(L2867,CODE!A:A,0),2)</f>
        <v>Separate - Small GS</v>
      </c>
    </row>
    <row r="2868" spans="1:13">
      <c r="A2868" s="36">
        <v>201809</v>
      </c>
      <c r="B2868" s="37" t="s">
        <v>58</v>
      </c>
      <c r="C2868" s="37" t="s">
        <v>195</v>
      </c>
      <c r="D2868" s="37" t="s">
        <v>52</v>
      </c>
      <c r="E2868" s="37">
        <v>123709.51</v>
      </c>
      <c r="F2868" s="37">
        <v>326</v>
      </c>
      <c r="G2868" s="37">
        <v>1253304</v>
      </c>
      <c r="H2868" s="60">
        <f t="shared" si="222"/>
        <v>123709.51</v>
      </c>
      <c r="I2868" s="60">
        <f t="shared" si="223"/>
        <v>326</v>
      </c>
      <c r="J2868" s="60">
        <f t="shared" si="224"/>
        <v>1253304</v>
      </c>
      <c r="K2868" s="1" t="str">
        <f t="shared" si="225"/>
        <v>IND</v>
      </c>
      <c r="L2868" s="2" t="str">
        <f t="shared" si="221"/>
        <v>02GNSV0024</v>
      </c>
      <c r="M2868" s="40" t="str">
        <f>INDEX(CODE!A:B,MATCH(L2868,CODE!A:A,0),2)</f>
        <v>Separate - Small GS</v>
      </c>
    </row>
    <row r="2869" spans="1:13">
      <c r="A2869" s="36">
        <v>201809</v>
      </c>
      <c r="B2869" s="37" t="s">
        <v>58</v>
      </c>
      <c r="C2869" s="37" t="s">
        <v>195</v>
      </c>
      <c r="D2869" s="37" t="s">
        <v>53</v>
      </c>
      <c r="E2869" s="37">
        <v>740.84</v>
      </c>
      <c r="F2869" s="37">
        <v>4</v>
      </c>
      <c r="G2869" s="37">
        <v>2776</v>
      </c>
      <c r="H2869" s="60">
        <f t="shared" si="222"/>
        <v>740.84</v>
      </c>
      <c r="I2869" s="60">
        <f t="shared" si="223"/>
        <v>4</v>
      </c>
      <c r="J2869" s="60">
        <f t="shared" si="224"/>
        <v>2776</v>
      </c>
      <c r="K2869" s="1" t="str">
        <f t="shared" si="225"/>
        <v>IND</v>
      </c>
      <c r="L2869" s="2" t="str">
        <f t="shared" si="221"/>
        <v>02GNSV024F</v>
      </c>
      <c r="M2869" s="40" t="str">
        <f>INDEX(CODE!A:B,MATCH(L2869,CODE!A:A,0),2)</f>
        <v>Separate - Small GS</v>
      </c>
    </row>
    <row r="2870" spans="1:13">
      <c r="A2870" s="36">
        <v>201809</v>
      </c>
      <c r="B2870" s="37" t="s">
        <v>58</v>
      </c>
      <c r="C2870" s="37" t="s">
        <v>195</v>
      </c>
      <c r="D2870" s="37" t="s">
        <v>39</v>
      </c>
      <c r="E2870" s="37">
        <v>53424.17</v>
      </c>
      <c r="F2870" s="37">
        <v>9</v>
      </c>
      <c r="G2870" s="37">
        <v>595240</v>
      </c>
      <c r="H2870" s="60">
        <f t="shared" si="222"/>
        <v>53424.17</v>
      </c>
      <c r="I2870" s="60">
        <f t="shared" si="223"/>
        <v>9</v>
      </c>
      <c r="J2870" s="60">
        <f t="shared" si="224"/>
        <v>595240</v>
      </c>
      <c r="K2870" s="1" t="str">
        <f t="shared" si="225"/>
        <v>IND</v>
      </c>
      <c r="L2870" s="2" t="str">
        <f t="shared" si="221"/>
        <v>02LGSB0036</v>
      </c>
      <c r="M2870" s="40" t="str">
        <f>INDEX(CODE!A:B,MATCH(L2870,CODE!A:A,0),2)</f>
        <v>Separate - Large GS</v>
      </c>
    </row>
    <row r="2871" spans="1:13">
      <c r="A2871" s="36">
        <v>201809</v>
      </c>
      <c r="B2871" s="37" t="s">
        <v>58</v>
      </c>
      <c r="C2871" s="37" t="s">
        <v>195</v>
      </c>
      <c r="D2871" s="37" t="s">
        <v>54</v>
      </c>
      <c r="E2871" s="37">
        <v>792929.88</v>
      </c>
      <c r="F2871" s="37">
        <v>94</v>
      </c>
      <c r="G2871" s="37">
        <v>9518679</v>
      </c>
      <c r="H2871" s="60">
        <f t="shared" si="222"/>
        <v>792929.88</v>
      </c>
      <c r="I2871" s="60">
        <f t="shared" si="223"/>
        <v>94</v>
      </c>
      <c r="J2871" s="60">
        <f t="shared" si="224"/>
        <v>9518679</v>
      </c>
      <c r="K2871" s="1" t="str">
        <f t="shared" si="225"/>
        <v>IND</v>
      </c>
      <c r="L2871" s="2" t="str">
        <f t="shared" si="221"/>
        <v>02LGSV0036</v>
      </c>
      <c r="M2871" s="40" t="str">
        <f>INDEX(CODE!A:B,MATCH(L2871,CODE!A:A,0),2)</f>
        <v>Separate - Large GS</v>
      </c>
    </row>
    <row r="2872" spans="1:13">
      <c r="A2872" s="36">
        <v>201809</v>
      </c>
      <c r="B2872" s="37" t="s">
        <v>58</v>
      </c>
      <c r="C2872" s="37" t="s">
        <v>195</v>
      </c>
      <c r="D2872" s="37" t="s">
        <v>55</v>
      </c>
      <c r="E2872" s="37">
        <v>3810359.86</v>
      </c>
      <c r="F2872" s="37">
        <v>29</v>
      </c>
      <c r="G2872" s="37">
        <v>57524850</v>
      </c>
      <c r="H2872" s="60">
        <f t="shared" si="222"/>
        <v>3810359.86</v>
      </c>
      <c r="I2872" s="60">
        <f t="shared" si="223"/>
        <v>29</v>
      </c>
      <c r="J2872" s="60">
        <f t="shared" si="224"/>
        <v>57524850</v>
      </c>
      <c r="K2872" s="1" t="str">
        <f t="shared" si="225"/>
        <v>IND</v>
      </c>
      <c r="L2872" s="2" t="str">
        <f t="shared" si="221"/>
        <v>02LGSV048T</v>
      </c>
      <c r="M2872" s="40" t="str">
        <f>INDEX(CODE!A:B,MATCH(L2872,CODE!A:A,0),2)</f>
        <v>NOT USED</v>
      </c>
    </row>
    <row r="2873" spans="1:13">
      <c r="A2873" s="36">
        <v>201809</v>
      </c>
      <c r="B2873" s="37" t="s">
        <v>58</v>
      </c>
      <c r="C2873" s="37" t="s">
        <v>195</v>
      </c>
      <c r="D2873" s="37" t="s">
        <v>56</v>
      </c>
      <c r="E2873" s="37">
        <v>1103.23</v>
      </c>
      <c r="F2873" s="37">
        <v>37</v>
      </c>
      <c r="G2873" s="37">
        <v>8031</v>
      </c>
      <c r="H2873" s="60">
        <f t="shared" si="222"/>
        <v>1103.23</v>
      </c>
      <c r="I2873" s="60">
        <f t="shared" si="223"/>
        <v>37</v>
      </c>
      <c r="J2873" s="60">
        <f t="shared" si="224"/>
        <v>8031</v>
      </c>
      <c r="K2873" s="1" t="str">
        <f t="shared" si="225"/>
        <v>IND</v>
      </c>
      <c r="L2873" s="2" t="str">
        <f t="shared" si="221"/>
        <v>02OALT015N</v>
      </c>
      <c r="M2873" s="40" t="str">
        <f>INDEX(CODE!A:B,MATCH(L2873,CODE!A:A,0),2)</f>
        <v>NOT USED</v>
      </c>
    </row>
    <row r="2874" spans="1:13">
      <c r="A2874" s="36">
        <v>201809</v>
      </c>
      <c r="B2874" s="37" t="s">
        <v>58</v>
      </c>
      <c r="C2874" s="37" t="s">
        <v>195</v>
      </c>
      <c r="D2874" s="37" t="s">
        <v>43</v>
      </c>
      <c r="E2874" s="37">
        <v>349.38</v>
      </c>
      <c r="F2874" s="37">
        <v>14</v>
      </c>
      <c r="G2874" s="37">
        <v>2228</v>
      </c>
      <c r="H2874" s="60">
        <f t="shared" si="222"/>
        <v>349.38</v>
      </c>
      <c r="I2874" s="60">
        <f t="shared" si="223"/>
        <v>14</v>
      </c>
      <c r="J2874" s="60">
        <f t="shared" si="224"/>
        <v>2228</v>
      </c>
      <c r="K2874" s="1" t="str">
        <f t="shared" si="225"/>
        <v>IND</v>
      </c>
      <c r="L2874" s="2" t="str">
        <f t="shared" si="221"/>
        <v>02OALTB15N</v>
      </c>
      <c r="M2874" s="40" t="str">
        <f>INDEX(CODE!A:B,MATCH(L2874,CODE!A:A,0),2)</f>
        <v>NOT USED</v>
      </c>
    </row>
    <row r="2875" spans="1:13">
      <c r="A2875" s="36">
        <v>201809</v>
      </c>
      <c r="B2875" s="37" t="s">
        <v>58</v>
      </c>
      <c r="C2875" s="37" t="s">
        <v>195</v>
      </c>
      <c r="D2875" s="37" t="s">
        <v>59</v>
      </c>
      <c r="E2875" s="37">
        <v>28431.68</v>
      </c>
      <c r="F2875" s="37">
        <v>1</v>
      </c>
      <c r="G2875" s="37">
        <v>168000</v>
      </c>
      <c r="H2875" s="60">
        <f t="shared" si="222"/>
        <v>28431.68</v>
      </c>
      <c r="I2875" s="60">
        <f t="shared" si="223"/>
        <v>1</v>
      </c>
      <c r="J2875" s="60">
        <f t="shared" si="224"/>
        <v>168000</v>
      </c>
      <c r="K2875" s="1" t="str">
        <f t="shared" si="225"/>
        <v>IND</v>
      </c>
      <c r="L2875" s="2" t="str">
        <f t="shared" si="221"/>
        <v>02PRSV47TM</v>
      </c>
      <c r="M2875" s="40" t="str">
        <f>INDEX(CODE!A:B,MATCH(L2875,CODE!A:A,0),2)</f>
        <v>NOT USED</v>
      </c>
    </row>
    <row r="2876" spans="1:13">
      <c r="A2876" s="36">
        <v>201809</v>
      </c>
      <c r="B2876" s="37" t="s">
        <v>58</v>
      </c>
      <c r="C2876" s="37" t="s">
        <v>195</v>
      </c>
      <c r="D2876" s="37" t="s">
        <v>94</v>
      </c>
      <c r="E2876" s="37">
        <v>121787.49</v>
      </c>
      <c r="F2876" s="37">
        <v>0</v>
      </c>
      <c r="G2876" s="37">
        <v>0</v>
      </c>
      <c r="H2876" s="60">
        <f t="shared" si="222"/>
        <v>121787.49</v>
      </c>
      <c r="I2876" s="60">
        <f t="shared" si="223"/>
        <v>0</v>
      </c>
      <c r="J2876" s="60">
        <f t="shared" si="224"/>
        <v>0</v>
      </c>
      <c r="K2876" s="1" t="str">
        <f t="shared" si="225"/>
        <v>IND</v>
      </c>
      <c r="L2876" s="2" t="str">
        <f t="shared" si="221"/>
        <v>301370-DSM</v>
      </c>
      <c r="M2876" s="40" t="str">
        <f>INDEX(CODE!A:B,MATCH(L2876,CODE!A:A,0),2)</f>
        <v>NOT USED</v>
      </c>
    </row>
    <row r="2877" spans="1:13">
      <c r="A2877" s="36">
        <v>201809</v>
      </c>
      <c r="B2877" s="37" t="s">
        <v>58</v>
      </c>
      <c r="C2877" s="37" t="s">
        <v>195</v>
      </c>
      <c r="D2877" s="37" t="s">
        <v>76</v>
      </c>
      <c r="E2877" s="37">
        <v>1.98</v>
      </c>
      <c r="F2877" s="37">
        <v>2</v>
      </c>
      <c r="G2877" s="37">
        <v>0</v>
      </c>
      <c r="H2877" s="60">
        <f t="shared" si="222"/>
        <v>1.98</v>
      </c>
      <c r="I2877" s="60">
        <f t="shared" si="223"/>
        <v>2</v>
      </c>
      <c r="J2877" s="60">
        <f t="shared" si="224"/>
        <v>0</v>
      </c>
      <c r="K2877" s="1" t="str">
        <f t="shared" si="225"/>
        <v>IND</v>
      </c>
      <c r="L2877" s="2" t="str">
        <f t="shared" si="221"/>
        <v>301380-BLU</v>
      </c>
      <c r="M2877" s="40" t="str">
        <f>INDEX(CODE!A:B,MATCH(L2877,CODE!A:A,0),2)</f>
        <v>NOT USED</v>
      </c>
    </row>
    <row r="2878" spans="1:13">
      <c r="A2878" s="36">
        <v>201809</v>
      </c>
      <c r="B2878" s="37" t="s">
        <v>58</v>
      </c>
      <c r="C2878" s="37" t="s">
        <v>195</v>
      </c>
      <c r="D2878" s="37" t="s">
        <v>103</v>
      </c>
      <c r="E2878" s="37">
        <v>-130040.74</v>
      </c>
      <c r="F2878" s="37">
        <v>0</v>
      </c>
      <c r="G2878" s="37">
        <v>0</v>
      </c>
      <c r="H2878" s="60">
        <f t="shared" si="222"/>
        <v>-130040.74</v>
      </c>
      <c r="I2878" s="60">
        <f t="shared" si="223"/>
        <v>0</v>
      </c>
      <c r="J2878" s="60">
        <f t="shared" si="224"/>
        <v>0</v>
      </c>
      <c r="K2878" s="1" t="str">
        <f t="shared" si="225"/>
        <v>IND</v>
      </c>
      <c r="L2878" s="2" t="str">
        <f t="shared" si="221"/>
        <v>ALT REVENU</v>
      </c>
      <c r="M2878" s="40" t="str">
        <f>INDEX(CODE!A:B,MATCH(L2878,CODE!A:A,0),2)</f>
        <v>NOT USED</v>
      </c>
    </row>
    <row r="2879" spans="1:13">
      <c r="A2879" s="36">
        <v>201809</v>
      </c>
      <c r="B2879" s="37" t="s">
        <v>58</v>
      </c>
      <c r="C2879" s="37" t="s">
        <v>195</v>
      </c>
      <c r="D2879" s="37" t="s">
        <v>90</v>
      </c>
      <c r="F2879" s="37">
        <v>0</v>
      </c>
      <c r="H2879" s="60">
        <f t="shared" si="222"/>
        <v>0</v>
      </c>
      <c r="I2879" s="60">
        <f t="shared" si="223"/>
        <v>0</v>
      </c>
      <c r="J2879" s="60">
        <f t="shared" si="224"/>
        <v>0</v>
      </c>
      <c r="K2879" s="1" t="str">
        <f t="shared" si="225"/>
        <v>IND</v>
      </c>
      <c r="L2879" s="2" t="str">
        <f t="shared" si="221"/>
        <v>CUSTOMER C</v>
      </c>
      <c r="M2879" s="40" t="str">
        <f>INDEX(CODE!A:B,MATCH(L2879,CODE!A:A,0),2)</f>
        <v>NOT USED</v>
      </c>
    </row>
    <row r="2880" spans="1:13">
      <c r="A2880" s="36">
        <v>201809</v>
      </c>
      <c r="B2880" s="37" t="s">
        <v>58</v>
      </c>
      <c r="C2880" s="37" t="s">
        <v>195</v>
      </c>
      <c r="D2880" s="37" t="s">
        <v>91</v>
      </c>
      <c r="E2880" s="37">
        <v>-275017.55</v>
      </c>
      <c r="F2880" s="37">
        <v>0</v>
      </c>
      <c r="G2880" s="37">
        <v>0</v>
      </c>
      <c r="H2880" s="60">
        <f t="shared" si="222"/>
        <v>-275017.55</v>
      </c>
      <c r="I2880" s="60">
        <f t="shared" si="223"/>
        <v>0</v>
      </c>
      <c r="J2880" s="60">
        <f t="shared" si="224"/>
        <v>0</v>
      </c>
      <c r="K2880" s="1" t="str">
        <f t="shared" si="225"/>
        <v>IND</v>
      </c>
      <c r="L2880" s="2" t="str">
        <f t="shared" ref="L2880:L2943" si="226">LEFT(D2880,10)</f>
        <v>INCOME TAX</v>
      </c>
      <c r="M2880" s="40" t="str">
        <f>INDEX(CODE!A:B,MATCH(L2880,CODE!A:A,0),2)</f>
        <v>NOT USED</v>
      </c>
    </row>
    <row r="2881" spans="1:13">
      <c r="A2881" s="36">
        <v>201809</v>
      </c>
      <c r="B2881" s="37" t="s">
        <v>58</v>
      </c>
      <c r="C2881" s="37" t="s">
        <v>195</v>
      </c>
      <c r="D2881" s="37" t="s">
        <v>92</v>
      </c>
      <c r="E2881" s="37">
        <v>-363510.77</v>
      </c>
      <c r="F2881" s="37">
        <v>0</v>
      </c>
      <c r="G2881" s="37">
        <v>0</v>
      </c>
      <c r="H2881" s="60">
        <f t="shared" si="222"/>
        <v>-363510.77</v>
      </c>
      <c r="I2881" s="60">
        <f t="shared" si="223"/>
        <v>0</v>
      </c>
      <c r="J2881" s="60">
        <f t="shared" si="224"/>
        <v>0</v>
      </c>
      <c r="K2881" s="1" t="str">
        <f t="shared" si="225"/>
        <v>IND</v>
      </c>
      <c r="L2881" s="2" t="str">
        <f t="shared" si="226"/>
        <v>REVENUE_AC</v>
      </c>
      <c r="M2881" s="40" t="str">
        <f>INDEX(CODE!A:B,MATCH(L2881,CODE!A:A,0),2)</f>
        <v>NOT USED</v>
      </c>
    </row>
    <row r="2882" spans="1:13">
      <c r="A2882" s="36">
        <v>201809</v>
      </c>
      <c r="B2882" s="37" t="s">
        <v>58</v>
      </c>
      <c r="C2882" s="37" t="s">
        <v>195</v>
      </c>
      <c r="D2882" s="37" t="s">
        <v>104</v>
      </c>
      <c r="E2882" s="37">
        <v>2606.59</v>
      </c>
      <c r="F2882" s="37">
        <v>0</v>
      </c>
      <c r="G2882" s="37">
        <v>0</v>
      </c>
      <c r="H2882" s="60">
        <f t="shared" si="222"/>
        <v>2606.59</v>
      </c>
      <c r="I2882" s="60">
        <f t="shared" si="223"/>
        <v>0</v>
      </c>
      <c r="J2882" s="60">
        <f t="shared" si="224"/>
        <v>0</v>
      </c>
      <c r="K2882" s="1" t="str">
        <f t="shared" si="225"/>
        <v>IND</v>
      </c>
      <c r="L2882" s="2" t="str">
        <f t="shared" si="226"/>
        <v>REVENUE AD</v>
      </c>
      <c r="M2882" s="40" t="str">
        <f>INDEX(CODE!A:B,MATCH(L2882,CODE!A:A,0),2)</f>
        <v>NOT USED</v>
      </c>
    </row>
    <row r="2883" spans="1:13">
      <c r="A2883" s="36">
        <v>201809</v>
      </c>
      <c r="B2883" s="37" t="s">
        <v>58</v>
      </c>
      <c r="C2883" s="37" t="s">
        <v>196</v>
      </c>
      <c r="D2883" s="37" t="s">
        <v>197</v>
      </c>
      <c r="E2883" s="37">
        <v>-462000</v>
      </c>
      <c r="F2883" s="37">
        <v>0</v>
      </c>
      <c r="G2883" s="37">
        <v>-5531000</v>
      </c>
      <c r="H2883" s="60">
        <f t="shared" ref="H2883:H2946" si="227">IF($C2883="R",E2883,0)</f>
        <v>0</v>
      </c>
      <c r="I2883" s="60">
        <f t="shared" ref="I2883:I2946" si="228">IF($C2883="R",F2883,0)</f>
        <v>0</v>
      </c>
      <c r="J2883" s="60">
        <f t="shared" ref="J2883:J2946" si="229">IF($C2883="R",G2883,0)</f>
        <v>0</v>
      </c>
      <c r="K2883" s="1" t="str">
        <f t="shared" ref="K2883:K2946" si="230">IF(LEFT(B2883,3)="IRR","IRG",LEFT(B2883,3))</f>
        <v>IND</v>
      </c>
      <c r="L2883" s="2" t="str">
        <f t="shared" si="226"/>
        <v>UNBILLED R</v>
      </c>
      <c r="M2883" s="40" t="str">
        <f>INDEX(CODE!A:B,MATCH(L2883,CODE!A:A,0),2)</f>
        <v>NOT USED</v>
      </c>
    </row>
    <row r="2884" spans="1:13">
      <c r="A2884" s="36">
        <v>201809</v>
      </c>
      <c r="B2884" s="37" t="s">
        <v>60</v>
      </c>
      <c r="C2884" s="37" t="s">
        <v>186</v>
      </c>
      <c r="D2884" s="37" t="s">
        <v>61</v>
      </c>
      <c r="E2884" s="37">
        <v>-154517.01999999999</v>
      </c>
      <c r="F2884" s="37">
        <v>2899</v>
      </c>
      <c r="G2884" s="37">
        <v>18959184</v>
      </c>
      <c r="H2884" s="60">
        <f t="shared" si="227"/>
        <v>0</v>
      </c>
      <c r="I2884" s="60">
        <f t="shared" si="228"/>
        <v>0</v>
      </c>
      <c r="J2884" s="60">
        <f t="shared" si="229"/>
        <v>0</v>
      </c>
      <c r="K2884" s="1" t="str">
        <f t="shared" si="230"/>
        <v>IRG</v>
      </c>
      <c r="L2884" s="2" t="str">
        <f t="shared" si="226"/>
        <v>02APSV0040</v>
      </c>
      <c r="M2884" s="40" t="str">
        <f>INDEX(CODE!A:B,MATCH(L2884,CODE!A:A,0),2)</f>
        <v>Separate - APS</v>
      </c>
    </row>
    <row r="2885" spans="1:13">
      <c r="A2885" s="36">
        <v>201809</v>
      </c>
      <c r="B2885" s="37" t="s">
        <v>60</v>
      </c>
      <c r="C2885" s="37" t="s">
        <v>186</v>
      </c>
      <c r="D2885" s="37" t="s">
        <v>198</v>
      </c>
      <c r="E2885" s="37">
        <v>30154.880000000001</v>
      </c>
      <c r="G2885" s="37">
        <v>-3699986</v>
      </c>
      <c r="H2885" s="60">
        <f t="shared" si="227"/>
        <v>0</v>
      </c>
      <c r="I2885" s="60">
        <f t="shared" si="228"/>
        <v>0</v>
      </c>
      <c r="J2885" s="60">
        <f t="shared" si="229"/>
        <v>0</v>
      </c>
      <c r="K2885" s="1" t="str">
        <f t="shared" si="230"/>
        <v>IRG</v>
      </c>
      <c r="L2885" s="2" t="str">
        <f t="shared" si="226"/>
        <v>02BPADEBIT</v>
      </c>
      <c r="M2885" s="40" t="str">
        <f>INDEX(CODE!A:B,MATCH(L2885,CODE!A:A,0),2)</f>
        <v>NOT USED</v>
      </c>
    </row>
    <row r="2886" spans="1:13">
      <c r="A2886" s="36">
        <v>201809</v>
      </c>
      <c r="B2886" s="37" t="s">
        <v>60</v>
      </c>
      <c r="C2886" s="37" t="s">
        <v>186</v>
      </c>
      <c r="D2886" s="37" t="s">
        <v>199</v>
      </c>
      <c r="E2886" s="37">
        <v>-332.37</v>
      </c>
      <c r="F2886" s="37">
        <v>9</v>
      </c>
      <c r="G2886" s="37">
        <v>40781</v>
      </c>
      <c r="H2886" s="60">
        <f t="shared" si="227"/>
        <v>0</v>
      </c>
      <c r="I2886" s="60">
        <f t="shared" si="228"/>
        <v>0</v>
      </c>
      <c r="J2886" s="60">
        <f t="shared" si="229"/>
        <v>0</v>
      </c>
      <c r="K2886" s="1" t="str">
        <f t="shared" si="230"/>
        <v>IRG</v>
      </c>
      <c r="L2886" s="2" t="str">
        <f t="shared" si="226"/>
        <v>02NMT40135</v>
      </c>
      <c r="M2886" s="40" t="str">
        <f>INDEX(CODE!A:B,MATCH(L2886,CODE!A:A,0),2)</f>
        <v>Separate - APS</v>
      </c>
    </row>
    <row r="2887" spans="1:13">
      <c r="A2887" s="36">
        <v>201809</v>
      </c>
      <c r="B2887" s="37" t="s">
        <v>60</v>
      </c>
      <c r="C2887" s="37" t="s">
        <v>186</v>
      </c>
      <c r="D2887" s="37" t="s">
        <v>200</v>
      </c>
      <c r="F2887" s="37">
        <v>0</v>
      </c>
      <c r="H2887" s="60">
        <f t="shared" si="227"/>
        <v>0</v>
      </c>
      <c r="I2887" s="60">
        <f t="shared" si="228"/>
        <v>0</v>
      </c>
      <c r="J2887" s="60">
        <f t="shared" si="229"/>
        <v>0</v>
      </c>
      <c r="K2887" s="1" t="str">
        <f t="shared" si="230"/>
        <v>IRG</v>
      </c>
      <c r="L2887" s="2" t="str">
        <f t="shared" si="226"/>
        <v>CUSTOMER C</v>
      </c>
      <c r="M2887" s="40" t="str">
        <f>INDEX(CODE!A:B,MATCH(L2887,CODE!A:A,0),2)</f>
        <v>NOT USED</v>
      </c>
    </row>
    <row r="2888" spans="1:13">
      <c r="A2888" s="36">
        <v>201809</v>
      </c>
      <c r="B2888" s="37" t="s">
        <v>60</v>
      </c>
      <c r="C2888" s="37" t="s">
        <v>186</v>
      </c>
      <c r="D2888" s="37" t="s">
        <v>201</v>
      </c>
      <c r="E2888" s="37">
        <v>-4753.74</v>
      </c>
      <c r="F2888" s="37">
        <v>0</v>
      </c>
      <c r="G2888" s="37">
        <v>0</v>
      </c>
      <c r="H2888" s="60">
        <f t="shared" si="227"/>
        <v>0</v>
      </c>
      <c r="I2888" s="60">
        <f t="shared" si="228"/>
        <v>0</v>
      </c>
      <c r="J2888" s="60">
        <f t="shared" si="229"/>
        <v>0</v>
      </c>
      <c r="K2888" s="1" t="str">
        <f t="shared" si="230"/>
        <v>IRG</v>
      </c>
      <c r="L2888" s="2" t="str">
        <f t="shared" si="226"/>
        <v>IRRIGATION</v>
      </c>
      <c r="M2888" s="40" t="str">
        <f>INDEX(CODE!A:B,MATCH(L2888,CODE!A:A,0),2)</f>
        <v>NOT USED</v>
      </c>
    </row>
    <row r="2889" spans="1:13">
      <c r="A2889" s="36">
        <v>201809</v>
      </c>
      <c r="B2889" s="37" t="s">
        <v>60</v>
      </c>
      <c r="C2889" s="37" t="s">
        <v>195</v>
      </c>
      <c r="D2889" s="37" t="s">
        <v>61</v>
      </c>
      <c r="E2889" s="37">
        <v>1503036.65</v>
      </c>
      <c r="F2889" s="37">
        <v>2899</v>
      </c>
      <c r="G2889" s="37">
        <v>18959192</v>
      </c>
      <c r="H2889" s="60">
        <f t="shared" si="227"/>
        <v>1503036.65</v>
      </c>
      <c r="I2889" s="60">
        <f t="shared" si="228"/>
        <v>2899</v>
      </c>
      <c r="J2889" s="60">
        <f t="shared" si="229"/>
        <v>18959192</v>
      </c>
      <c r="K2889" s="1" t="str">
        <f t="shared" si="230"/>
        <v>IRG</v>
      </c>
      <c r="L2889" s="2" t="str">
        <f t="shared" si="226"/>
        <v>02APSV0040</v>
      </c>
      <c r="M2889" s="40" t="str">
        <f>INDEX(CODE!A:B,MATCH(L2889,CODE!A:A,0),2)</f>
        <v>Separate - APS</v>
      </c>
    </row>
    <row r="2890" spans="1:13">
      <c r="A2890" s="36">
        <v>201809</v>
      </c>
      <c r="B2890" s="37" t="s">
        <v>60</v>
      </c>
      <c r="C2890" s="37" t="s">
        <v>195</v>
      </c>
      <c r="D2890" s="37" t="s">
        <v>62</v>
      </c>
      <c r="E2890" s="37">
        <v>821268.68</v>
      </c>
      <c r="F2890" s="37">
        <v>2277</v>
      </c>
      <c r="G2890" s="37">
        <v>10434924</v>
      </c>
      <c r="H2890" s="60">
        <f t="shared" si="227"/>
        <v>821268.68</v>
      </c>
      <c r="I2890" s="60">
        <f t="shared" si="228"/>
        <v>2277</v>
      </c>
      <c r="J2890" s="60">
        <f t="shared" si="229"/>
        <v>10434924</v>
      </c>
      <c r="K2890" s="1" t="str">
        <f t="shared" si="230"/>
        <v>IRG</v>
      </c>
      <c r="L2890" s="2" t="str">
        <f t="shared" si="226"/>
        <v>02APSV040X</v>
      </c>
      <c r="M2890" s="40" t="str">
        <f>INDEX(CODE!A:B,MATCH(L2890,CODE!A:A,0),2)</f>
        <v>Separate - APS</v>
      </c>
    </row>
    <row r="2891" spans="1:13">
      <c r="A2891" s="36">
        <v>201809</v>
      </c>
      <c r="B2891" s="37" t="s">
        <v>60</v>
      </c>
      <c r="C2891" s="37" t="s">
        <v>195</v>
      </c>
      <c r="D2891" s="37" t="s">
        <v>79</v>
      </c>
      <c r="E2891" s="37">
        <v>197.59</v>
      </c>
      <c r="G2891" s="37">
        <v>0</v>
      </c>
      <c r="H2891" s="60">
        <f t="shared" si="227"/>
        <v>197.59</v>
      </c>
      <c r="I2891" s="60">
        <f t="shared" si="228"/>
        <v>0</v>
      </c>
      <c r="J2891" s="60">
        <f t="shared" si="229"/>
        <v>0</v>
      </c>
      <c r="K2891" s="1" t="str">
        <f t="shared" si="230"/>
        <v>IRG</v>
      </c>
      <c r="L2891" s="2" t="str">
        <f t="shared" si="226"/>
        <v>02LNX00102</v>
      </c>
      <c r="M2891" s="40" t="str">
        <f>INDEX(CODE!A:B,MATCH(L2891,CODE!A:A,0),2)</f>
        <v>NOT USED</v>
      </c>
    </row>
    <row r="2892" spans="1:13">
      <c r="A2892" s="36">
        <v>201809</v>
      </c>
      <c r="B2892" s="37" t="s">
        <v>60</v>
      </c>
      <c r="C2892" s="37" t="s">
        <v>195</v>
      </c>
      <c r="D2892" s="37" t="s">
        <v>81</v>
      </c>
      <c r="E2892" s="37">
        <v>7.15</v>
      </c>
      <c r="G2892" s="37">
        <v>0</v>
      </c>
      <c r="H2892" s="60">
        <f t="shared" si="227"/>
        <v>7.15</v>
      </c>
      <c r="I2892" s="60">
        <f t="shared" si="228"/>
        <v>0</v>
      </c>
      <c r="J2892" s="60">
        <f t="shared" si="229"/>
        <v>0</v>
      </c>
      <c r="K2892" s="1" t="str">
        <f t="shared" si="230"/>
        <v>IRG</v>
      </c>
      <c r="L2892" s="2" t="str">
        <f t="shared" si="226"/>
        <v>02LNX00105</v>
      </c>
      <c r="M2892" s="40" t="str">
        <f>INDEX(CODE!A:B,MATCH(L2892,CODE!A:A,0),2)</f>
        <v>NOT USED</v>
      </c>
    </row>
    <row r="2893" spans="1:13">
      <c r="A2893" s="36">
        <v>201809</v>
      </c>
      <c r="B2893" s="37" t="s">
        <v>60</v>
      </c>
      <c r="C2893" s="37" t="s">
        <v>195</v>
      </c>
      <c r="D2893" s="37" t="s">
        <v>82</v>
      </c>
      <c r="E2893" s="37">
        <v>280.35000000000002</v>
      </c>
      <c r="G2893" s="37">
        <v>0</v>
      </c>
      <c r="H2893" s="60">
        <f t="shared" si="227"/>
        <v>280.35000000000002</v>
      </c>
      <c r="I2893" s="60">
        <f t="shared" si="228"/>
        <v>0</v>
      </c>
      <c r="J2893" s="60">
        <f t="shared" si="229"/>
        <v>0</v>
      </c>
      <c r="K2893" s="1" t="str">
        <f t="shared" si="230"/>
        <v>IRG</v>
      </c>
      <c r="L2893" s="2" t="str">
        <f t="shared" si="226"/>
        <v>02LNX00109</v>
      </c>
      <c r="M2893" s="40" t="str">
        <f>INDEX(CODE!A:B,MATCH(L2893,CODE!A:A,0),2)</f>
        <v>NOT USED</v>
      </c>
    </row>
    <row r="2894" spans="1:13">
      <c r="A2894" s="36">
        <v>201809</v>
      </c>
      <c r="B2894" s="37" t="s">
        <v>60</v>
      </c>
      <c r="C2894" s="37" t="s">
        <v>195</v>
      </c>
      <c r="D2894" s="37" t="s">
        <v>45</v>
      </c>
      <c r="E2894" s="37">
        <v>3220.43</v>
      </c>
      <c r="F2894" s="37">
        <v>9</v>
      </c>
      <c r="G2894" s="37">
        <v>40781</v>
      </c>
      <c r="H2894" s="60">
        <f t="shared" si="227"/>
        <v>3220.43</v>
      </c>
      <c r="I2894" s="60">
        <f t="shared" si="228"/>
        <v>9</v>
      </c>
      <c r="J2894" s="60">
        <f t="shared" si="229"/>
        <v>40781</v>
      </c>
      <c r="K2894" s="1" t="str">
        <f t="shared" si="230"/>
        <v>IRG</v>
      </c>
      <c r="L2894" s="2" t="str">
        <f t="shared" si="226"/>
        <v>02NMT40135</v>
      </c>
      <c r="M2894" s="40" t="str">
        <f>INDEX(CODE!A:B,MATCH(L2894,CODE!A:A,0),2)</f>
        <v>Separate - APS</v>
      </c>
    </row>
    <row r="2895" spans="1:13">
      <c r="A2895" s="36">
        <v>201809</v>
      </c>
      <c r="B2895" s="37" t="s">
        <v>60</v>
      </c>
      <c r="C2895" s="37" t="s">
        <v>195</v>
      </c>
      <c r="D2895" s="37" t="s">
        <v>73</v>
      </c>
      <c r="E2895" s="37">
        <v>65.58</v>
      </c>
      <c r="F2895" s="37">
        <v>3</v>
      </c>
      <c r="G2895" s="37">
        <v>836</v>
      </c>
      <c r="H2895" s="60">
        <f t="shared" si="227"/>
        <v>65.58</v>
      </c>
      <c r="I2895" s="60">
        <f t="shared" si="228"/>
        <v>3</v>
      </c>
      <c r="J2895" s="60">
        <f t="shared" si="229"/>
        <v>836</v>
      </c>
      <c r="K2895" s="1" t="str">
        <f t="shared" si="230"/>
        <v>IRG</v>
      </c>
      <c r="L2895" s="2" t="str">
        <f t="shared" si="226"/>
        <v>02NMX40135</v>
      </c>
      <c r="M2895" s="40" t="str">
        <f>INDEX(CODE!A:B,MATCH(L2895,CODE!A:A,0),2)</f>
        <v>Separate - APS</v>
      </c>
    </row>
    <row r="2896" spans="1:13">
      <c r="A2896" s="36">
        <v>201809</v>
      </c>
      <c r="B2896" s="37" t="s">
        <v>60</v>
      </c>
      <c r="C2896" s="37" t="s">
        <v>195</v>
      </c>
      <c r="D2896" s="37" t="s">
        <v>95</v>
      </c>
      <c r="E2896" s="37">
        <v>362000</v>
      </c>
      <c r="F2896" s="37">
        <v>0</v>
      </c>
      <c r="G2896" s="37">
        <v>0</v>
      </c>
      <c r="H2896" s="60">
        <f t="shared" si="227"/>
        <v>362000</v>
      </c>
      <c r="I2896" s="60">
        <f t="shared" si="228"/>
        <v>0</v>
      </c>
      <c r="J2896" s="60">
        <f t="shared" si="229"/>
        <v>0</v>
      </c>
      <c r="K2896" s="1" t="str">
        <f t="shared" si="230"/>
        <v>IRG</v>
      </c>
      <c r="L2896" s="2" t="str">
        <f t="shared" si="226"/>
        <v>301461-IRR</v>
      </c>
      <c r="M2896" s="40" t="str">
        <f>INDEX(CODE!A:B,MATCH(L2896,CODE!A:A,0),2)</f>
        <v>NOT USED</v>
      </c>
    </row>
    <row r="2897" spans="1:13">
      <c r="A2897" s="36">
        <v>201809</v>
      </c>
      <c r="B2897" s="37" t="s">
        <v>60</v>
      </c>
      <c r="C2897" s="37" t="s">
        <v>195</v>
      </c>
      <c r="D2897" s="37" t="s">
        <v>96</v>
      </c>
      <c r="E2897" s="37">
        <v>108919.77</v>
      </c>
      <c r="F2897" s="37">
        <v>0</v>
      </c>
      <c r="G2897" s="37">
        <v>0</v>
      </c>
      <c r="H2897" s="60">
        <f t="shared" si="227"/>
        <v>108919.77</v>
      </c>
      <c r="I2897" s="60">
        <f t="shared" si="228"/>
        <v>0</v>
      </c>
      <c r="J2897" s="60">
        <f t="shared" si="229"/>
        <v>0</v>
      </c>
      <c r="K2897" s="1" t="str">
        <f t="shared" si="230"/>
        <v>IRG</v>
      </c>
      <c r="L2897" s="2" t="str">
        <f t="shared" si="226"/>
        <v>301470-DSM</v>
      </c>
      <c r="M2897" s="40" t="str">
        <f>INDEX(CODE!A:B,MATCH(L2897,CODE!A:A,0),2)</f>
        <v>NOT USED</v>
      </c>
    </row>
    <row r="2898" spans="1:13">
      <c r="A2898" s="36">
        <v>201809</v>
      </c>
      <c r="B2898" s="37" t="s">
        <v>60</v>
      </c>
      <c r="C2898" s="37" t="s">
        <v>195</v>
      </c>
      <c r="D2898" s="37" t="s">
        <v>46</v>
      </c>
      <c r="E2898" s="37">
        <v>19.8</v>
      </c>
      <c r="F2898" s="37">
        <v>0</v>
      </c>
      <c r="G2898" s="37">
        <v>0</v>
      </c>
      <c r="H2898" s="60">
        <f t="shared" si="227"/>
        <v>19.8</v>
      </c>
      <c r="I2898" s="60">
        <f t="shared" si="228"/>
        <v>0</v>
      </c>
      <c r="J2898" s="60">
        <f t="shared" si="229"/>
        <v>0</v>
      </c>
      <c r="K2898" s="1" t="str">
        <f t="shared" si="230"/>
        <v>IRG</v>
      </c>
      <c r="L2898" s="2" t="str">
        <f t="shared" si="226"/>
        <v>301480-BLU</v>
      </c>
      <c r="M2898" s="40" t="str">
        <f>INDEX(CODE!A:B,MATCH(L2898,CODE!A:A,0),2)</f>
        <v>NOT USED</v>
      </c>
    </row>
    <row r="2899" spans="1:13">
      <c r="A2899" s="36">
        <v>201809</v>
      </c>
      <c r="B2899" s="37" t="s">
        <v>60</v>
      </c>
      <c r="C2899" s="37" t="s">
        <v>195</v>
      </c>
      <c r="D2899" s="37" t="s">
        <v>103</v>
      </c>
      <c r="E2899" s="37">
        <v>-142443.04</v>
      </c>
      <c r="F2899" s="37">
        <v>0</v>
      </c>
      <c r="G2899" s="37">
        <v>0</v>
      </c>
      <c r="H2899" s="60">
        <f t="shared" si="227"/>
        <v>-142443.04</v>
      </c>
      <c r="I2899" s="60">
        <f t="shared" si="228"/>
        <v>0</v>
      </c>
      <c r="J2899" s="60">
        <f t="shared" si="229"/>
        <v>0</v>
      </c>
      <c r="K2899" s="1" t="str">
        <f t="shared" si="230"/>
        <v>IRG</v>
      </c>
      <c r="L2899" s="2" t="str">
        <f t="shared" si="226"/>
        <v>ALT REVENU</v>
      </c>
      <c r="M2899" s="40" t="str">
        <f>INDEX(CODE!A:B,MATCH(L2899,CODE!A:A,0),2)</f>
        <v>NOT USED</v>
      </c>
    </row>
    <row r="2900" spans="1:13">
      <c r="A2900" s="36">
        <v>201809</v>
      </c>
      <c r="B2900" s="37" t="s">
        <v>60</v>
      </c>
      <c r="C2900" s="37" t="s">
        <v>195</v>
      </c>
      <c r="D2900" s="37" t="s">
        <v>97</v>
      </c>
      <c r="F2900" s="37">
        <v>0</v>
      </c>
      <c r="H2900" s="60">
        <f t="shared" si="227"/>
        <v>0</v>
      </c>
      <c r="I2900" s="60">
        <f t="shared" si="228"/>
        <v>0</v>
      </c>
      <c r="J2900" s="60">
        <f t="shared" si="229"/>
        <v>0</v>
      </c>
      <c r="K2900" s="1" t="str">
        <f t="shared" si="230"/>
        <v>IRG</v>
      </c>
      <c r="L2900" s="2" t="str">
        <f t="shared" si="226"/>
        <v>CUSTOMER C</v>
      </c>
      <c r="M2900" s="40" t="str">
        <f>INDEX(CODE!A:B,MATCH(L2900,CODE!A:A,0),2)</f>
        <v>NOT USED</v>
      </c>
    </row>
    <row r="2901" spans="1:13">
      <c r="A2901" s="36">
        <v>201809</v>
      </c>
      <c r="B2901" s="37" t="s">
        <v>60</v>
      </c>
      <c r="C2901" s="37" t="s">
        <v>195</v>
      </c>
      <c r="D2901" s="37" t="s">
        <v>91</v>
      </c>
      <c r="E2901" s="37">
        <v>-48047.91</v>
      </c>
      <c r="F2901" s="37">
        <v>0</v>
      </c>
      <c r="G2901" s="37">
        <v>0</v>
      </c>
      <c r="H2901" s="60">
        <f t="shared" si="227"/>
        <v>-48047.91</v>
      </c>
      <c r="I2901" s="60">
        <f t="shared" si="228"/>
        <v>0</v>
      </c>
      <c r="J2901" s="60">
        <f t="shared" si="229"/>
        <v>0</v>
      </c>
      <c r="K2901" s="1" t="str">
        <f t="shared" si="230"/>
        <v>IRG</v>
      </c>
      <c r="L2901" s="2" t="str">
        <f t="shared" si="226"/>
        <v>INCOME TAX</v>
      </c>
      <c r="M2901" s="40" t="str">
        <f>INDEX(CODE!A:B,MATCH(L2901,CODE!A:A,0),2)</f>
        <v>NOT USED</v>
      </c>
    </row>
    <row r="2902" spans="1:13">
      <c r="A2902" s="36">
        <v>201809</v>
      </c>
      <c r="B2902" s="37" t="s">
        <v>60</v>
      </c>
      <c r="C2902" s="37" t="s">
        <v>195</v>
      </c>
      <c r="D2902" s="37" t="s">
        <v>92</v>
      </c>
      <c r="E2902" s="37">
        <v>-248581.29</v>
      </c>
      <c r="F2902" s="37">
        <v>0</v>
      </c>
      <c r="G2902" s="37">
        <v>0</v>
      </c>
      <c r="H2902" s="60">
        <f t="shared" si="227"/>
        <v>-248581.29</v>
      </c>
      <c r="I2902" s="60">
        <f t="shared" si="228"/>
        <v>0</v>
      </c>
      <c r="J2902" s="60">
        <f t="shared" si="229"/>
        <v>0</v>
      </c>
      <c r="K2902" s="1" t="str">
        <f t="shared" si="230"/>
        <v>IRG</v>
      </c>
      <c r="L2902" s="2" t="str">
        <f t="shared" si="226"/>
        <v>REVENUE_AC</v>
      </c>
      <c r="M2902" s="40" t="str">
        <f>INDEX(CODE!A:B,MATCH(L2902,CODE!A:A,0),2)</f>
        <v>NOT USED</v>
      </c>
    </row>
    <row r="2903" spans="1:13">
      <c r="A2903" s="36">
        <v>201809</v>
      </c>
      <c r="B2903" s="37" t="s">
        <v>60</v>
      </c>
      <c r="C2903" s="37" t="s">
        <v>195</v>
      </c>
      <c r="D2903" s="37" t="s">
        <v>104</v>
      </c>
      <c r="E2903" s="37">
        <v>489.56</v>
      </c>
      <c r="F2903" s="37">
        <v>0</v>
      </c>
      <c r="G2903" s="37">
        <v>0</v>
      </c>
      <c r="H2903" s="60">
        <f t="shared" si="227"/>
        <v>489.56</v>
      </c>
      <c r="I2903" s="60">
        <f t="shared" si="228"/>
        <v>0</v>
      </c>
      <c r="J2903" s="60">
        <f t="shared" si="229"/>
        <v>0</v>
      </c>
      <c r="K2903" s="1" t="str">
        <f t="shared" si="230"/>
        <v>IRG</v>
      </c>
      <c r="L2903" s="2" t="str">
        <f t="shared" si="226"/>
        <v>REVENUE AD</v>
      </c>
      <c r="M2903" s="40" t="str">
        <f>INDEX(CODE!A:B,MATCH(L2903,CODE!A:A,0),2)</f>
        <v>NOT USED</v>
      </c>
    </row>
    <row r="2904" spans="1:13">
      <c r="A2904" s="36">
        <v>201809</v>
      </c>
      <c r="B2904" s="37" t="s">
        <v>60</v>
      </c>
      <c r="C2904" s="37" t="s">
        <v>196</v>
      </c>
      <c r="D2904" s="37" t="s">
        <v>202</v>
      </c>
      <c r="E2904" s="37">
        <v>-786000</v>
      </c>
      <c r="F2904" s="37">
        <v>0</v>
      </c>
      <c r="G2904" s="37">
        <v>-9804000</v>
      </c>
      <c r="H2904" s="60">
        <f t="shared" si="227"/>
        <v>0</v>
      </c>
      <c r="I2904" s="60">
        <f t="shared" si="228"/>
        <v>0</v>
      </c>
      <c r="J2904" s="60">
        <f t="shared" si="229"/>
        <v>0</v>
      </c>
      <c r="K2904" s="1" t="str">
        <f t="shared" si="230"/>
        <v>IRG</v>
      </c>
      <c r="L2904" s="2" t="str">
        <f t="shared" si="226"/>
        <v>IRRIGATION</v>
      </c>
      <c r="M2904" s="40" t="str">
        <f>INDEX(CODE!A:B,MATCH(L2904,CODE!A:A,0),2)</f>
        <v>NOT USED</v>
      </c>
    </row>
    <row r="2905" spans="1:13">
      <c r="A2905" s="36">
        <v>201809</v>
      </c>
      <c r="B2905" s="37" t="s">
        <v>63</v>
      </c>
      <c r="C2905" s="37" t="s">
        <v>195</v>
      </c>
      <c r="D2905" s="37" t="s">
        <v>98</v>
      </c>
      <c r="E2905" s="37">
        <v>7.57</v>
      </c>
      <c r="G2905" s="37">
        <v>0</v>
      </c>
      <c r="H2905" s="60">
        <f t="shared" si="227"/>
        <v>7.57</v>
      </c>
      <c r="I2905" s="60">
        <f t="shared" si="228"/>
        <v>0</v>
      </c>
      <c r="J2905" s="60">
        <f t="shared" si="229"/>
        <v>0</v>
      </c>
      <c r="K2905" s="1" t="str">
        <f t="shared" si="230"/>
        <v>PUB</v>
      </c>
      <c r="L2905" s="2" t="str">
        <f t="shared" si="226"/>
        <v>02CFR00012</v>
      </c>
      <c r="M2905" s="40" t="str">
        <f>INDEX(CODE!A:B,MATCH(L2905,CODE!A:A,0),2)</f>
        <v>NOT USED</v>
      </c>
    </row>
    <row r="2906" spans="1:13">
      <c r="A2906" s="36">
        <v>201809</v>
      </c>
      <c r="B2906" s="37" t="s">
        <v>63</v>
      </c>
      <c r="C2906" s="37" t="s">
        <v>195</v>
      </c>
      <c r="D2906" s="37" t="s">
        <v>64</v>
      </c>
      <c r="E2906" s="37">
        <v>2581.9899999999998</v>
      </c>
      <c r="F2906" s="37">
        <v>14</v>
      </c>
      <c r="G2906" s="37">
        <v>11853</v>
      </c>
      <c r="H2906" s="60">
        <f t="shared" si="227"/>
        <v>2581.9899999999998</v>
      </c>
      <c r="I2906" s="60">
        <f t="shared" si="228"/>
        <v>14</v>
      </c>
      <c r="J2906" s="60">
        <f t="shared" si="229"/>
        <v>11853</v>
      </c>
      <c r="K2906" s="1" t="str">
        <f t="shared" si="230"/>
        <v>PUB</v>
      </c>
      <c r="L2906" s="2" t="str">
        <f t="shared" si="226"/>
        <v>02COSL0052</v>
      </c>
      <c r="M2906" s="40" t="str">
        <f>INDEX(CODE!A:B,MATCH(L2906,CODE!A:A,0),2)</f>
        <v>NOT USED</v>
      </c>
    </row>
    <row r="2907" spans="1:13">
      <c r="A2907" s="36">
        <v>201809</v>
      </c>
      <c r="B2907" s="37" t="s">
        <v>63</v>
      </c>
      <c r="C2907" s="37" t="s">
        <v>195</v>
      </c>
      <c r="D2907" s="37" t="s">
        <v>65</v>
      </c>
      <c r="E2907" s="37">
        <v>18628.59</v>
      </c>
      <c r="F2907" s="37">
        <v>120</v>
      </c>
      <c r="G2907" s="37">
        <v>245474</v>
      </c>
      <c r="H2907" s="60">
        <f t="shared" si="227"/>
        <v>18628.59</v>
      </c>
      <c r="I2907" s="60">
        <f t="shared" si="228"/>
        <v>120</v>
      </c>
      <c r="J2907" s="60">
        <f t="shared" si="229"/>
        <v>245474</v>
      </c>
      <c r="K2907" s="1" t="str">
        <f t="shared" si="230"/>
        <v>PUB</v>
      </c>
      <c r="L2907" s="2" t="str">
        <f t="shared" si="226"/>
        <v>02CUSL053F</v>
      </c>
      <c r="M2907" s="40" t="str">
        <f>INDEX(CODE!A:B,MATCH(L2907,CODE!A:A,0),2)</f>
        <v>NOT USED</v>
      </c>
    </row>
    <row r="2908" spans="1:13">
      <c r="A2908" s="36">
        <v>201809</v>
      </c>
      <c r="B2908" s="37" t="s">
        <v>63</v>
      </c>
      <c r="C2908" s="37" t="s">
        <v>195</v>
      </c>
      <c r="D2908" s="37" t="s">
        <v>66</v>
      </c>
      <c r="E2908" s="37">
        <v>4129.8</v>
      </c>
      <c r="F2908" s="37">
        <v>113</v>
      </c>
      <c r="G2908" s="37">
        <v>54974</v>
      </c>
      <c r="H2908" s="60">
        <f t="shared" si="227"/>
        <v>4129.8</v>
      </c>
      <c r="I2908" s="60">
        <f t="shared" si="228"/>
        <v>113</v>
      </c>
      <c r="J2908" s="60">
        <f t="shared" si="229"/>
        <v>54974</v>
      </c>
      <c r="K2908" s="1" t="str">
        <f t="shared" si="230"/>
        <v>PUB</v>
      </c>
      <c r="L2908" s="2" t="str">
        <f t="shared" si="226"/>
        <v>02CUSL053M</v>
      </c>
      <c r="M2908" s="40" t="str">
        <f>INDEX(CODE!A:B,MATCH(L2908,CODE!A:A,0),2)</f>
        <v>NOT USED</v>
      </c>
    </row>
    <row r="2909" spans="1:13">
      <c r="A2909" s="36">
        <v>201809</v>
      </c>
      <c r="B2909" s="37" t="s">
        <v>63</v>
      </c>
      <c r="C2909" s="37" t="s">
        <v>195</v>
      </c>
      <c r="D2909" s="37" t="s">
        <v>67</v>
      </c>
      <c r="E2909" s="37">
        <v>17555.93</v>
      </c>
      <c r="F2909" s="37">
        <v>39</v>
      </c>
      <c r="G2909" s="37">
        <v>131816</v>
      </c>
      <c r="H2909" s="60">
        <f t="shared" si="227"/>
        <v>17555.93</v>
      </c>
      <c r="I2909" s="60">
        <f t="shared" si="228"/>
        <v>39</v>
      </c>
      <c r="J2909" s="60">
        <f t="shared" si="229"/>
        <v>131816</v>
      </c>
      <c r="K2909" s="1" t="str">
        <f t="shared" si="230"/>
        <v>PUB</v>
      </c>
      <c r="L2909" s="2" t="str">
        <f t="shared" si="226"/>
        <v>02MVSL0057</v>
      </c>
      <c r="M2909" s="40" t="str">
        <f>INDEX(CODE!A:B,MATCH(L2909,CODE!A:A,0),2)</f>
        <v>NOT USED</v>
      </c>
    </row>
    <row r="2910" spans="1:13">
      <c r="A2910" s="36">
        <v>201809</v>
      </c>
      <c r="B2910" s="37" t="s">
        <v>63</v>
      </c>
      <c r="C2910" s="37" t="s">
        <v>195</v>
      </c>
      <c r="D2910" s="37" t="s">
        <v>47</v>
      </c>
      <c r="E2910" s="37">
        <v>67390.759999999995</v>
      </c>
      <c r="F2910" s="37">
        <v>214</v>
      </c>
      <c r="G2910" s="37">
        <v>318367</v>
      </c>
      <c r="H2910" s="60">
        <f t="shared" si="227"/>
        <v>67390.759999999995</v>
      </c>
      <c r="I2910" s="60">
        <f t="shared" si="228"/>
        <v>214</v>
      </c>
      <c r="J2910" s="60">
        <f t="shared" si="229"/>
        <v>318367</v>
      </c>
      <c r="K2910" s="1" t="str">
        <f t="shared" si="230"/>
        <v>PUB</v>
      </c>
      <c r="L2910" s="2" t="str">
        <f t="shared" si="226"/>
        <v>02SLCO0051</v>
      </c>
      <c r="M2910" s="40" t="str">
        <f>INDEX(CODE!A:B,MATCH(L2910,CODE!A:A,0),2)</f>
        <v>NOT USED</v>
      </c>
    </row>
    <row r="2911" spans="1:13">
      <c r="A2911" s="36">
        <v>201809</v>
      </c>
      <c r="B2911" s="37" t="s">
        <v>63</v>
      </c>
      <c r="C2911" s="37" t="s">
        <v>195</v>
      </c>
      <c r="D2911" s="37" t="s">
        <v>99</v>
      </c>
      <c r="E2911" s="37">
        <v>1810.5</v>
      </c>
      <c r="F2911" s="37">
        <v>0</v>
      </c>
      <c r="G2911" s="37">
        <v>0</v>
      </c>
      <c r="H2911" s="60">
        <f t="shared" si="227"/>
        <v>1810.5</v>
      </c>
      <c r="I2911" s="60">
        <f t="shared" si="228"/>
        <v>0</v>
      </c>
      <c r="J2911" s="60">
        <f t="shared" si="229"/>
        <v>0</v>
      </c>
      <c r="K2911" s="1" t="str">
        <f t="shared" si="230"/>
        <v>PUB</v>
      </c>
      <c r="L2911" s="2" t="str">
        <f t="shared" si="226"/>
        <v>301670-DSM</v>
      </c>
      <c r="M2911" s="40" t="str">
        <f>INDEX(CODE!A:B,MATCH(L2911,CODE!A:A,0),2)</f>
        <v>NOT USED</v>
      </c>
    </row>
    <row r="2912" spans="1:13">
      <c r="A2912" s="36">
        <v>201809</v>
      </c>
      <c r="B2912" s="37" t="s">
        <v>63</v>
      </c>
      <c r="C2912" s="37" t="s">
        <v>195</v>
      </c>
      <c r="D2912" s="37" t="s">
        <v>90</v>
      </c>
      <c r="F2912" s="37">
        <v>0</v>
      </c>
      <c r="H2912" s="60">
        <f t="shared" si="227"/>
        <v>0</v>
      </c>
      <c r="I2912" s="60">
        <f t="shared" si="228"/>
        <v>0</v>
      </c>
      <c r="J2912" s="60">
        <f t="shared" si="229"/>
        <v>0</v>
      </c>
      <c r="K2912" s="1" t="str">
        <f t="shared" si="230"/>
        <v>PUB</v>
      </c>
      <c r="L2912" s="2" t="str">
        <f t="shared" si="226"/>
        <v>CUSTOMER C</v>
      </c>
      <c r="M2912" s="40" t="str">
        <f>INDEX(CODE!A:B,MATCH(L2912,CODE!A:A,0),2)</f>
        <v>NOT USED</v>
      </c>
    </row>
    <row r="2913" spans="1:13">
      <c r="A2913" s="36">
        <v>201809</v>
      </c>
      <c r="B2913" s="37" t="s">
        <v>63</v>
      </c>
      <c r="C2913" s="37" t="s">
        <v>195</v>
      </c>
      <c r="D2913" s="37" t="s">
        <v>91</v>
      </c>
      <c r="E2913" s="37">
        <v>-3980.7</v>
      </c>
      <c r="F2913" s="37">
        <v>0</v>
      </c>
      <c r="G2913" s="37">
        <v>0</v>
      </c>
      <c r="H2913" s="60">
        <f t="shared" si="227"/>
        <v>-3980.7</v>
      </c>
      <c r="I2913" s="60">
        <f t="shared" si="228"/>
        <v>0</v>
      </c>
      <c r="J2913" s="60">
        <f t="shared" si="229"/>
        <v>0</v>
      </c>
      <c r="K2913" s="1" t="str">
        <f t="shared" si="230"/>
        <v>PUB</v>
      </c>
      <c r="L2913" s="2" t="str">
        <f t="shared" si="226"/>
        <v>INCOME TAX</v>
      </c>
      <c r="M2913" s="40" t="str">
        <f>INDEX(CODE!A:B,MATCH(L2913,CODE!A:A,0),2)</f>
        <v>NOT USED</v>
      </c>
    </row>
    <row r="2914" spans="1:13">
      <c r="A2914" s="36">
        <v>201809</v>
      </c>
      <c r="B2914" s="37" t="s">
        <v>63</v>
      </c>
      <c r="C2914" s="37" t="s">
        <v>195</v>
      </c>
      <c r="D2914" s="37" t="s">
        <v>92</v>
      </c>
      <c r="E2914" s="37">
        <v>-5319.18</v>
      </c>
      <c r="F2914" s="37">
        <v>0</v>
      </c>
      <c r="G2914" s="37">
        <v>0</v>
      </c>
      <c r="H2914" s="60">
        <f t="shared" si="227"/>
        <v>-5319.18</v>
      </c>
      <c r="I2914" s="60">
        <f t="shared" si="228"/>
        <v>0</v>
      </c>
      <c r="J2914" s="60">
        <f t="shared" si="229"/>
        <v>0</v>
      </c>
      <c r="K2914" s="1" t="str">
        <f t="shared" si="230"/>
        <v>PUB</v>
      </c>
      <c r="L2914" s="2" t="str">
        <f t="shared" si="226"/>
        <v>REVENUE_AC</v>
      </c>
      <c r="M2914" s="40" t="str">
        <f>INDEX(CODE!A:B,MATCH(L2914,CODE!A:A,0),2)</f>
        <v>NOT USED</v>
      </c>
    </row>
    <row r="2915" spans="1:13">
      <c r="A2915" s="36">
        <v>201809</v>
      </c>
      <c r="B2915" s="37" t="s">
        <v>63</v>
      </c>
      <c r="C2915" s="37" t="s">
        <v>196</v>
      </c>
      <c r="D2915" s="37" t="s">
        <v>197</v>
      </c>
      <c r="E2915" s="37">
        <v>-30000</v>
      </c>
      <c r="F2915" s="37">
        <v>0</v>
      </c>
      <c r="G2915" s="37">
        <v>-159000</v>
      </c>
      <c r="H2915" s="60">
        <f t="shared" si="227"/>
        <v>0</v>
      </c>
      <c r="I2915" s="60">
        <f t="shared" si="228"/>
        <v>0</v>
      </c>
      <c r="J2915" s="60">
        <f t="shared" si="229"/>
        <v>0</v>
      </c>
      <c r="K2915" s="1" t="str">
        <f t="shared" si="230"/>
        <v>PUB</v>
      </c>
      <c r="L2915" s="2" t="str">
        <f t="shared" si="226"/>
        <v>UNBILLED R</v>
      </c>
      <c r="M2915" s="40" t="str">
        <f>INDEX(CODE!A:B,MATCH(L2915,CODE!A:A,0),2)</f>
        <v>NOT USED</v>
      </c>
    </row>
    <row r="2916" spans="1:13">
      <c r="A2916" s="36">
        <v>201809</v>
      </c>
      <c r="B2916" s="37" t="s">
        <v>68</v>
      </c>
      <c r="C2916" s="37" t="s">
        <v>186</v>
      </c>
      <c r="D2916" s="37" t="s">
        <v>203</v>
      </c>
      <c r="E2916" s="37">
        <v>-3775.27</v>
      </c>
      <c r="F2916" s="37">
        <v>1032</v>
      </c>
      <c r="G2916" s="37">
        <v>463211</v>
      </c>
      <c r="H2916" s="60">
        <f t="shared" si="227"/>
        <v>0</v>
      </c>
      <c r="I2916" s="60">
        <f t="shared" si="228"/>
        <v>0</v>
      </c>
      <c r="J2916" s="60">
        <f t="shared" si="229"/>
        <v>0</v>
      </c>
      <c r="K2916" s="1" t="str">
        <f t="shared" si="230"/>
        <v>RES</v>
      </c>
      <c r="L2916" s="2" t="str">
        <f t="shared" si="226"/>
        <v>02NETMT135</v>
      </c>
      <c r="M2916" s="40" t="str">
        <f>INDEX(CODE!A:B,MATCH(L2916,CODE!A:A,0),2)</f>
        <v>Separate - Res</v>
      </c>
    </row>
    <row r="2917" spans="1:13">
      <c r="A2917" s="36">
        <v>201809</v>
      </c>
      <c r="B2917" s="37" t="s">
        <v>68</v>
      </c>
      <c r="C2917" s="37" t="s">
        <v>186</v>
      </c>
      <c r="D2917" s="37" t="s">
        <v>204</v>
      </c>
      <c r="E2917" s="37">
        <v>-650.66999999999996</v>
      </c>
      <c r="G2917" s="37">
        <v>79796</v>
      </c>
      <c r="H2917" s="60">
        <f t="shared" si="227"/>
        <v>0</v>
      </c>
      <c r="I2917" s="60">
        <f t="shared" si="228"/>
        <v>0</v>
      </c>
      <c r="J2917" s="60">
        <f t="shared" si="229"/>
        <v>0</v>
      </c>
      <c r="K2917" s="1" t="str">
        <f t="shared" si="230"/>
        <v>RES</v>
      </c>
      <c r="L2917" s="2" t="str">
        <f t="shared" si="226"/>
        <v>02OALTB15R</v>
      </c>
      <c r="M2917" s="40" t="str">
        <f>INDEX(CODE!A:B,MATCH(L2917,CODE!A:A,0),2)</f>
        <v>NOT USED</v>
      </c>
    </row>
    <row r="2918" spans="1:13">
      <c r="A2918" s="36">
        <v>201809</v>
      </c>
      <c r="B2918" s="37" t="s">
        <v>68</v>
      </c>
      <c r="C2918" s="37" t="s">
        <v>186</v>
      </c>
      <c r="D2918" s="37" t="s">
        <v>205</v>
      </c>
      <c r="E2918" s="37">
        <v>-795051.03</v>
      </c>
      <c r="F2918" s="37">
        <v>101898</v>
      </c>
      <c r="G2918" s="37">
        <v>97552037</v>
      </c>
      <c r="H2918" s="60">
        <f t="shared" si="227"/>
        <v>0</v>
      </c>
      <c r="I2918" s="60">
        <f t="shared" si="228"/>
        <v>0</v>
      </c>
      <c r="J2918" s="60">
        <f t="shared" si="229"/>
        <v>0</v>
      </c>
      <c r="K2918" s="1" t="str">
        <f t="shared" si="230"/>
        <v>RES</v>
      </c>
      <c r="L2918" s="2" t="str">
        <f t="shared" si="226"/>
        <v>02RESD0016</v>
      </c>
      <c r="M2918" s="40" t="str">
        <f>INDEX(CODE!A:B,MATCH(L2918,CODE!A:A,0),2)</f>
        <v>Separate - Res</v>
      </c>
    </row>
    <row r="2919" spans="1:13">
      <c r="A2919" s="36">
        <v>201809</v>
      </c>
      <c r="B2919" s="37" t="s">
        <v>68</v>
      </c>
      <c r="C2919" s="37" t="s">
        <v>186</v>
      </c>
      <c r="D2919" s="37" t="s">
        <v>206</v>
      </c>
      <c r="E2919" s="37">
        <v>-31002.86</v>
      </c>
      <c r="F2919" s="37">
        <v>4797</v>
      </c>
      <c r="G2919" s="37">
        <v>3804055</v>
      </c>
      <c r="H2919" s="60">
        <f t="shared" si="227"/>
        <v>0</v>
      </c>
      <c r="I2919" s="60">
        <f t="shared" si="228"/>
        <v>0</v>
      </c>
      <c r="J2919" s="60">
        <f t="shared" si="229"/>
        <v>0</v>
      </c>
      <c r="K2919" s="1" t="str">
        <f t="shared" si="230"/>
        <v>RES</v>
      </c>
      <c r="L2919" s="2" t="str">
        <f t="shared" si="226"/>
        <v>02RESD0017</v>
      </c>
      <c r="M2919" s="40" t="str">
        <f>INDEX(CODE!A:B,MATCH(L2919,CODE!A:A,0),2)</f>
        <v>Separate - Res</v>
      </c>
    </row>
    <row r="2920" spans="1:13">
      <c r="A2920" s="36">
        <v>201809</v>
      </c>
      <c r="B2920" s="37" t="s">
        <v>68</v>
      </c>
      <c r="C2920" s="37" t="s">
        <v>186</v>
      </c>
      <c r="D2920" s="37" t="s">
        <v>207</v>
      </c>
      <c r="E2920" s="37">
        <v>-1249.8599999999999</v>
      </c>
      <c r="F2920" s="37">
        <v>80</v>
      </c>
      <c r="G2920" s="37">
        <v>153362</v>
      </c>
      <c r="H2920" s="60">
        <f t="shared" si="227"/>
        <v>0</v>
      </c>
      <c r="I2920" s="60">
        <f t="shared" si="228"/>
        <v>0</v>
      </c>
      <c r="J2920" s="60">
        <f t="shared" si="229"/>
        <v>0</v>
      </c>
      <c r="K2920" s="1" t="str">
        <f t="shared" si="230"/>
        <v>RES</v>
      </c>
      <c r="L2920" s="2" t="str">
        <f t="shared" si="226"/>
        <v>02RESD0018</v>
      </c>
      <c r="M2920" s="40" t="str">
        <f>INDEX(CODE!A:B,MATCH(L2920,CODE!A:A,0),2)</f>
        <v>Separate - Res</v>
      </c>
    </row>
    <row r="2921" spans="1:13">
      <c r="A2921" s="36">
        <v>201809</v>
      </c>
      <c r="B2921" s="37" t="s">
        <v>68</v>
      </c>
      <c r="C2921" s="37" t="s">
        <v>186</v>
      </c>
      <c r="D2921" s="37" t="s">
        <v>208</v>
      </c>
      <c r="E2921" s="37">
        <v>-217.9</v>
      </c>
      <c r="F2921" s="37">
        <v>13</v>
      </c>
      <c r="G2921" s="37">
        <v>26736</v>
      </c>
      <c r="H2921" s="60">
        <f t="shared" si="227"/>
        <v>0</v>
      </c>
      <c r="I2921" s="60">
        <f t="shared" si="228"/>
        <v>0</v>
      </c>
      <c r="J2921" s="60">
        <f t="shared" si="229"/>
        <v>0</v>
      </c>
      <c r="K2921" s="1" t="str">
        <f t="shared" si="230"/>
        <v>RES</v>
      </c>
      <c r="L2921" s="2" t="str">
        <f t="shared" si="226"/>
        <v>02RESD018X</v>
      </c>
      <c r="M2921" s="40" t="str">
        <f>INDEX(CODE!A:B,MATCH(L2921,CODE!A:A,0),2)</f>
        <v>Separate - Res</v>
      </c>
    </row>
    <row r="2922" spans="1:13">
      <c r="A2922" s="36">
        <v>201809</v>
      </c>
      <c r="B2922" s="37" t="s">
        <v>68</v>
      </c>
      <c r="C2922" s="37" t="s">
        <v>186</v>
      </c>
      <c r="D2922" s="37" t="s">
        <v>209</v>
      </c>
      <c r="E2922" s="37">
        <v>-14254.8</v>
      </c>
      <c r="F2922" s="37">
        <v>3440</v>
      </c>
      <c r="G2922" s="37">
        <v>1797025</v>
      </c>
      <c r="H2922" s="60">
        <f t="shared" si="227"/>
        <v>0</v>
      </c>
      <c r="I2922" s="60">
        <f t="shared" si="228"/>
        <v>0</v>
      </c>
      <c r="J2922" s="60">
        <f t="shared" si="229"/>
        <v>0</v>
      </c>
      <c r="K2922" s="1" t="str">
        <f t="shared" si="230"/>
        <v>RES</v>
      </c>
      <c r="L2922" s="2" t="str">
        <f t="shared" si="226"/>
        <v>02RGNSB024</v>
      </c>
      <c r="M2922" s="40" t="str">
        <f>INDEX(CODE!A:B,MATCH(L2922,CODE!A:A,0),2)</f>
        <v>Separate - Small GS</v>
      </c>
    </row>
    <row r="2923" spans="1:13">
      <c r="A2923" s="36">
        <v>201809</v>
      </c>
      <c r="B2923" s="37" t="s">
        <v>68</v>
      </c>
      <c r="C2923" s="37" t="s">
        <v>186</v>
      </c>
      <c r="D2923" s="37" t="s">
        <v>213</v>
      </c>
      <c r="E2923" s="37">
        <v>-452.33</v>
      </c>
      <c r="F2923" s="37">
        <v>1</v>
      </c>
      <c r="G2923" s="37">
        <v>55500</v>
      </c>
      <c r="H2923" s="60">
        <f t="shared" si="227"/>
        <v>0</v>
      </c>
      <c r="I2923" s="60">
        <f t="shared" si="228"/>
        <v>0</v>
      </c>
      <c r="J2923" s="60">
        <f t="shared" si="229"/>
        <v>0</v>
      </c>
      <c r="K2923" s="1" t="str">
        <f t="shared" si="230"/>
        <v>RES</v>
      </c>
      <c r="L2923" s="2" t="str">
        <f t="shared" si="226"/>
        <v>02RGNSB036</v>
      </c>
      <c r="M2923" s="40" t="str">
        <f>INDEX(CODE!A:B,MATCH(L2923,CODE!A:A,0),2)</f>
        <v>Separate - Large GS</v>
      </c>
    </row>
    <row r="2924" spans="1:13">
      <c r="A2924" s="36">
        <v>201809</v>
      </c>
      <c r="B2924" s="37" t="s">
        <v>68</v>
      </c>
      <c r="C2924" s="37" t="s">
        <v>186</v>
      </c>
      <c r="D2924" s="37" t="s">
        <v>212</v>
      </c>
      <c r="E2924" s="37">
        <v>-19.059999999999999</v>
      </c>
      <c r="F2924" s="37">
        <v>24</v>
      </c>
      <c r="G2924" s="37">
        <v>2339</v>
      </c>
      <c r="H2924" s="60">
        <f t="shared" si="227"/>
        <v>0</v>
      </c>
      <c r="I2924" s="60">
        <f t="shared" si="228"/>
        <v>0</v>
      </c>
      <c r="J2924" s="60">
        <f t="shared" si="229"/>
        <v>0</v>
      </c>
      <c r="K2924" s="1" t="str">
        <f t="shared" si="230"/>
        <v>RES</v>
      </c>
      <c r="L2924" s="2" t="str">
        <f t="shared" si="226"/>
        <v>02RNM24135</v>
      </c>
      <c r="M2924" s="40" t="str">
        <f>INDEX(CODE!A:B,MATCH(L2924,CODE!A:A,0),2)</f>
        <v>Separate - Small GS</v>
      </c>
    </row>
    <row r="2925" spans="1:13">
      <c r="A2925" s="36">
        <v>201809</v>
      </c>
      <c r="B2925" s="37" t="s">
        <v>68</v>
      </c>
      <c r="C2925" s="37" t="s">
        <v>186</v>
      </c>
      <c r="D2925" s="37" t="s">
        <v>193</v>
      </c>
      <c r="E2925" s="37">
        <v>-32282.32</v>
      </c>
      <c r="F2925" s="37">
        <v>0</v>
      </c>
      <c r="G2925" s="37">
        <v>0</v>
      </c>
      <c r="H2925" s="60">
        <f t="shared" si="227"/>
        <v>0</v>
      </c>
      <c r="I2925" s="60">
        <f t="shared" si="228"/>
        <v>0</v>
      </c>
      <c r="J2925" s="60">
        <f t="shared" si="229"/>
        <v>0</v>
      </c>
      <c r="K2925" s="1" t="str">
        <f t="shared" si="230"/>
        <v>RES</v>
      </c>
      <c r="L2925" s="2" t="str">
        <f t="shared" si="226"/>
        <v>BPA BALANC</v>
      </c>
      <c r="M2925" s="40" t="str">
        <f>INDEX(CODE!A:B,MATCH(L2925,CODE!A:A,0),2)</f>
        <v>NOT USED</v>
      </c>
    </row>
    <row r="2926" spans="1:13">
      <c r="A2926" s="36">
        <v>201809</v>
      </c>
      <c r="B2926" s="37" t="s">
        <v>68</v>
      </c>
      <c r="C2926" s="37" t="s">
        <v>186</v>
      </c>
      <c r="D2926" s="37" t="s">
        <v>194</v>
      </c>
      <c r="F2926" s="37">
        <v>0</v>
      </c>
      <c r="H2926" s="60">
        <f t="shared" si="227"/>
        <v>0</v>
      </c>
      <c r="I2926" s="60">
        <f t="shared" si="228"/>
        <v>0</v>
      </c>
      <c r="J2926" s="60">
        <f t="shared" si="229"/>
        <v>0</v>
      </c>
      <c r="K2926" s="1" t="str">
        <f t="shared" si="230"/>
        <v>RES</v>
      </c>
      <c r="L2926" s="2" t="str">
        <f t="shared" si="226"/>
        <v>CUSTOMER C</v>
      </c>
      <c r="M2926" s="40" t="str">
        <f>INDEX(CODE!A:B,MATCH(L2926,CODE!A:A,0),2)</f>
        <v>NOT USED</v>
      </c>
    </row>
    <row r="2927" spans="1:13">
      <c r="A2927" s="36">
        <v>201809</v>
      </c>
      <c r="B2927" s="37" t="s">
        <v>68</v>
      </c>
      <c r="C2927" s="37" t="s">
        <v>195</v>
      </c>
      <c r="D2927" s="37" t="s">
        <v>100</v>
      </c>
      <c r="E2927" s="37">
        <v>-0.35</v>
      </c>
      <c r="G2927" s="37">
        <v>0</v>
      </c>
      <c r="H2927" s="60">
        <f t="shared" si="227"/>
        <v>-0.35</v>
      </c>
      <c r="I2927" s="60">
        <f t="shared" si="228"/>
        <v>0</v>
      </c>
      <c r="J2927" s="60">
        <f t="shared" si="229"/>
        <v>0</v>
      </c>
      <c r="K2927" s="1" t="str">
        <f t="shared" si="230"/>
        <v>RES</v>
      </c>
      <c r="L2927" s="2" t="str">
        <f t="shared" si="226"/>
        <v>02BLSKY01R</v>
      </c>
      <c r="M2927" s="40" t="str">
        <f>INDEX(CODE!A:B,MATCH(L2927,CODE!A:A,0),2)</f>
        <v>NOT USED</v>
      </c>
    </row>
    <row r="2928" spans="1:13">
      <c r="A2928" s="36">
        <v>201809</v>
      </c>
      <c r="B2928" s="37" t="s">
        <v>68</v>
      </c>
      <c r="C2928" s="37" t="s">
        <v>195</v>
      </c>
      <c r="D2928" s="37" t="s">
        <v>82</v>
      </c>
      <c r="E2928" s="37">
        <v>153.55000000000001</v>
      </c>
      <c r="G2928" s="37">
        <v>0</v>
      </c>
      <c r="H2928" s="60">
        <f t="shared" si="227"/>
        <v>153.55000000000001</v>
      </c>
      <c r="I2928" s="60">
        <f t="shared" si="228"/>
        <v>0</v>
      </c>
      <c r="J2928" s="60">
        <f t="shared" si="229"/>
        <v>0</v>
      </c>
      <c r="K2928" s="1" t="str">
        <f t="shared" si="230"/>
        <v>RES</v>
      </c>
      <c r="L2928" s="2" t="str">
        <f t="shared" si="226"/>
        <v>02LNX00109</v>
      </c>
      <c r="M2928" s="40" t="str">
        <f>INDEX(CODE!A:B,MATCH(L2928,CODE!A:A,0),2)</f>
        <v>NOT USED</v>
      </c>
    </row>
    <row r="2929" spans="1:13">
      <c r="A2929" s="36">
        <v>201809</v>
      </c>
      <c r="B2929" s="37" t="s">
        <v>68</v>
      </c>
      <c r="C2929" s="37" t="s">
        <v>195</v>
      </c>
      <c r="D2929" s="37" t="s">
        <v>48</v>
      </c>
      <c r="E2929" s="37">
        <v>49420.15</v>
      </c>
      <c r="F2929" s="37">
        <v>1032</v>
      </c>
      <c r="G2929" s="37">
        <v>467629</v>
      </c>
      <c r="H2929" s="60">
        <f t="shared" si="227"/>
        <v>49420.15</v>
      </c>
      <c r="I2929" s="60">
        <f t="shared" si="228"/>
        <v>1032</v>
      </c>
      <c r="J2929" s="60">
        <f t="shared" si="229"/>
        <v>467629</v>
      </c>
      <c r="K2929" s="1" t="str">
        <f t="shared" si="230"/>
        <v>RES</v>
      </c>
      <c r="L2929" s="2" t="str">
        <f t="shared" si="226"/>
        <v>02NETMT135</v>
      </c>
      <c r="M2929" s="40" t="str">
        <f>INDEX(CODE!A:B,MATCH(L2929,CODE!A:A,0),2)</f>
        <v>Separate - Res</v>
      </c>
    </row>
    <row r="2930" spans="1:13">
      <c r="A2930" s="36">
        <v>201809</v>
      </c>
      <c r="B2930" s="37" t="s">
        <v>68</v>
      </c>
      <c r="C2930" s="37" t="s">
        <v>195</v>
      </c>
      <c r="D2930" s="37" t="s">
        <v>49</v>
      </c>
      <c r="E2930" s="37">
        <v>12699.87</v>
      </c>
      <c r="F2930" s="37">
        <v>1042</v>
      </c>
      <c r="G2930" s="37">
        <v>79796</v>
      </c>
      <c r="H2930" s="60">
        <f t="shared" si="227"/>
        <v>12699.87</v>
      </c>
      <c r="I2930" s="60">
        <f t="shared" si="228"/>
        <v>1042</v>
      </c>
      <c r="J2930" s="60">
        <f t="shared" si="229"/>
        <v>79796</v>
      </c>
      <c r="K2930" s="1" t="str">
        <f t="shared" si="230"/>
        <v>RES</v>
      </c>
      <c r="L2930" s="2" t="str">
        <f t="shared" si="226"/>
        <v>02OALTB15R</v>
      </c>
      <c r="M2930" s="40" t="str">
        <f>INDEX(CODE!A:B,MATCH(L2930,CODE!A:A,0),2)</f>
        <v>NOT USED</v>
      </c>
    </row>
    <row r="2931" spans="1:13">
      <c r="A2931" s="36">
        <v>201809</v>
      </c>
      <c r="B2931" s="37" t="s">
        <v>68</v>
      </c>
      <c r="C2931" s="37" t="s">
        <v>195</v>
      </c>
      <c r="D2931" s="37" t="s">
        <v>69</v>
      </c>
      <c r="E2931" s="37">
        <v>9146677.3000000007</v>
      </c>
      <c r="F2931" s="37">
        <v>101898</v>
      </c>
      <c r="G2931" s="37">
        <v>97668904</v>
      </c>
      <c r="H2931" s="60">
        <f t="shared" si="227"/>
        <v>9146677.3000000007</v>
      </c>
      <c r="I2931" s="60">
        <f t="shared" si="228"/>
        <v>101898</v>
      </c>
      <c r="J2931" s="60">
        <f t="shared" si="229"/>
        <v>97668904</v>
      </c>
      <c r="K2931" s="1" t="str">
        <f t="shared" si="230"/>
        <v>RES</v>
      </c>
      <c r="L2931" s="2" t="str">
        <f t="shared" si="226"/>
        <v>02RESD0016</v>
      </c>
      <c r="M2931" s="40" t="str">
        <f>INDEX(CODE!A:B,MATCH(L2931,CODE!A:A,0),2)</f>
        <v>Separate - Res</v>
      </c>
    </row>
    <row r="2932" spans="1:13">
      <c r="A2932" s="36">
        <v>201809</v>
      </c>
      <c r="B2932" s="37" t="s">
        <v>68</v>
      </c>
      <c r="C2932" s="37" t="s">
        <v>195</v>
      </c>
      <c r="D2932" s="37" t="s">
        <v>70</v>
      </c>
      <c r="E2932" s="37">
        <v>348913.94</v>
      </c>
      <c r="F2932" s="37">
        <v>4797</v>
      </c>
      <c r="G2932" s="37">
        <v>3804055</v>
      </c>
      <c r="H2932" s="60">
        <f t="shared" si="227"/>
        <v>348913.94</v>
      </c>
      <c r="I2932" s="60">
        <f t="shared" si="228"/>
        <v>4797</v>
      </c>
      <c r="J2932" s="60">
        <f t="shared" si="229"/>
        <v>3804055</v>
      </c>
      <c r="K2932" s="1" t="str">
        <f t="shared" si="230"/>
        <v>RES</v>
      </c>
      <c r="L2932" s="2" t="str">
        <f t="shared" si="226"/>
        <v>02RESD0017</v>
      </c>
      <c r="M2932" s="40" t="str">
        <f>INDEX(CODE!A:B,MATCH(L2932,CODE!A:A,0),2)</f>
        <v>Separate - Res</v>
      </c>
    </row>
    <row r="2933" spans="1:13">
      <c r="A2933" s="36">
        <v>201809</v>
      </c>
      <c r="B2933" s="37" t="s">
        <v>68</v>
      </c>
      <c r="C2933" s="37" t="s">
        <v>195</v>
      </c>
      <c r="D2933" s="37" t="s">
        <v>71</v>
      </c>
      <c r="E2933" s="37">
        <v>16237.21</v>
      </c>
      <c r="F2933" s="37">
        <v>80</v>
      </c>
      <c r="G2933" s="37">
        <v>153362</v>
      </c>
      <c r="H2933" s="60">
        <f t="shared" si="227"/>
        <v>16237.21</v>
      </c>
      <c r="I2933" s="60">
        <f t="shared" si="228"/>
        <v>80</v>
      </c>
      <c r="J2933" s="60">
        <f t="shared" si="229"/>
        <v>153362</v>
      </c>
      <c r="K2933" s="1" t="str">
        <f t="shared" si="230"/>
        <v>RES</v>
      </c>
      <c r="L2933" s="2" t="str">
        <f t="shared" si="226"/>
        <v>02RESD0018</v>
      </c>
      <c r="M2933" s="40" t="str">
        <f>INDEX(CODE!A:B,MATCH(L2933,CODE!A:A,0),2)</f>
        <v>Separate - Res</v>
      </c>
    </row>
    <row r="2934" spans="1:13">
      <c r="A2934" s="36">
        <v>201809</v>
      </c>
      <c r="B2934" s="37" t="s">
        <v>68</v>
      </c>
      <c r="C2934" s="37" t="s">
        <v>195</v>
      </c>
      <c r="D2934" s="37" t="s">
        <v>72</v>
      </c>
      <c r="E2934" s="37">
        <v>2753.49</v>
      </c>
      <c r="F2934" s="37">
        <v>13</v>
      </c>
      <c r="G2934" s="37">
        <v>26736</v>
      </c>
      <c r="H2934" s="60">
        <f t="shared" si="227"/>
        <v>2753.49</v>
      </c>
      <c r="I2934" s="60">
        <f t="shared" si="228"/>
        <v>13</v>
      </c>
      <c r="J2934" s="60">
        <f t="shared" si="229"/>
        <v>26736</v>
      </c>
      <c r="K2934" s="1" t="str">
        <f t="shared" si="230"/>
        <v>RES</v>
      </c>
      <c r="L2934" s="2" t="str">
        <f t="shared" si="226"/>
        <v>02RESD018X</v>
      </c>
      <c r="M2934" s="40" t="str">
        <f>INDEX(CODE!A:B,MATCH(L2934,CODE!A:A,0),2)</f>
        <v>Separate - Res</v>
      </c>
    </row>
    <row r="2935" spans="1:13">
      <c r="A2935" s="36">
        <v>201809</v>
      </c>
      <c r="B2935" s="37" t="s">
        <v>68</v>
      </c>
      <c r="C2935" s="37" t="s">
        <v>195</v>
      </c>
      <c r="D2935" s="37" t="s">
        <v>50</v>
      </c>
      <c r="E2935" s="37">
        <v>221897.23</v>
      </c>
      <c r="F2935" s="37">
        <v>3440</v>
      </c>
      <c r="G2935" s="37">
        <v>1831022</v>
      </c>
      <c r="H2935" s="60">
        <f t="shared" si="227"/>
        <v>221897.23</v>
      </c>
      <c r="I2935" s="60">
        <f t="shared" si="228"/>
        <v>3440</v>
      </c>
      <c r="J2935" s="60">
        <f t="shared" si="229"/>
        <v>1831022</v>
      </c>
      <c r="K2935" s="1" t="str">
        <f t="shared" si="230"/>
        <v>RES</v>
      </c>
      <c r="L2935" s="2" t="str">
        <f t="shared" si="226"/>
        <v>02RGNSB024</v>
      </c>
      <c r="M2935" s="40" t="str">
        <f>INDEX(CODE!A:B,MATCH(L2935,CODE!A:A,0),2)</f>
        <v>Separate - Small GS</v>
      </c>
    </row>
    <row r="2936" spans="1:13">
      <c r="A2936" s="36">
        <v>201809</v>
      </c>
      <c r="B2936" s="37" t="s">
        <v>68</v>
      </c>
      <c r="C2936" s="37" t="s">
        <v>195</v>
      </c>
      <c r="D2936" s="37" t="s">
        <v>74</v>
      </c>
      <c r="E2936" s="37">
        <v>7452.99</v>
      </c>
      <c r="F2936" s="37">
        <v>2</v>
      </c>
      <c r="G2936" s="37">
        <v>88620</v>
      </c>
      <c r="H2936" s="60">
        <f t="shared" si="227"/>
        <v>7452.99</v>
      </c>
      <c r="I2936" s="60">
        <f t="shared" si="228"/>
        <v>2</v>
      </c>
      <c r="J2936" s="60">
        <f t="shared" si="229"/>
        <v>88620</v>
      </c>
      <c r="K2936" s="1" t="str">
        <f t="shared" si="230"/>
        <v>RES</v>
      </c>
      <c r="L2936" s="2" t="str">
        <f t="shared" si="226"/>
        <v>02RGNSB036</v>
      </c>
      <c r="M2936" s="40" t="str">
        <f>INDEX(CODE!A:B,MATCH(L2936,CODE!A:A,0),2)</f>
        <v>Separate - Large GS</v>
      </c>
    </row>
    <row r="2937" spans="1:13">
      <c r="A2937" s="36">
        <v>201809</v>
      </c>
      <c r="B2937" s="37" t="s">
        <v>68</v>
      </c>
      <c r="C2937" s="37" t="s">
        <v>195</v>
      </c>
      <c r="D2937" s="37" t="s">
        <v>75</v>
      </c>
      <c r="E2937" s="37">
        <v>525.59</v>
      </c>
      <c r="F2937" s="37">
        <v>24</v>
      </c>
      <c r="G2937" s="37">
        <v>2339</v>
      </c>
      <c r="H2937" s="60">
        <f t="shared" si="227"/>
        <v>525.59</v>
      </c>
      <c r="I2937" s="60">
        <f t="shared" si="228"/>
        <v>24</v>
      </c>
      <c r="J2937" s="60">
        <f t="shared" si="229"/>
        <v>2339</v>
      </c>
      <c r="K2937" s="1" t="str">
        <f t="shared" si="230"/>
        <v>RES</v>
      </c>
      <c r="L2937" s="2" t="str">
        <f t="shared" si="226"/>
        <v>02RNM24135</v>
      </c>
      <c r="M2937" s="40" t="str">
        <f>INDEX(CODE!A:B,MATCH(L2937,CODE!A:A,0),2)</f>
        <v>Separate - Small GS</v>
      </c>
    </row>
    <row r="2938" spans="1:13">
      <c r="A2938" s="36">
        <v>201809</v>
      </c>
      <c r="B2938" s="37" t="s">
        <v>68</v>
      </c>
      <c r="C2938" s="37" t="s">
        <v>195</v>
      </c>
      <c r="D2938" s="37" t="s">
        <v>101</v>
      </c>
      <c r="E2938" s="37">
        <v>393470.09</v>
      </c>
      <c r="F2938" s="37">
        <v>0</v>
      </c>
      <c r="G2938" s="37">
        <v>0</v>
      </c>
      <c r="H2938" s="60">
        <f t="shared" si="227"/>
        <v>393470.09</v>
      </c>
      <c r="I2938" s="60">
        <f t="shared" si="228"/>
        <v>0</v>
      </c>
      <c r="J2938" s="60">
        <f t="shared" si="229"/>
        <v>0</v>
      </c>
      <c r="K2938" s="1" t="str">
        <f t="shared" si="230"/>
        <v>RES</v>
      </c>
      <c r="L2938" s="2" t="str">
        <f t="shared" si="226"/>
        <v>301170-DSM</v>
      </c>
      <c r="M2938" s="40" t="str">
        <f>INDEX(CODE!A:B,MATCH(L2938,CODE!A:A,0),2)</f>
        <v>NOT USED</v>
      </c>
    </row>
    <row r="2939" spans="1:13">
      <c r="A2939" s="36">
        <v>201809</v>
      </c>
      <c r="B2939" s="37" t="s">
        <v>68</v>
      </c>
      <c r="C2939" s="37" t="s">
        <v>195</v>
      </c>
      <c r="D2939" s="37" t="s">
        <v>102</v>
      </c>
      <c r="E2939" s="37">
        <v>10426.75</v>
      </c>
      <c r="F2939" s="37">
        <v>0</v>
      </c>
      <c r="G2939" s="37">
        <v>0</v>
      </c>
      <c r="H2939" s="60">
        <f t="shared" si="227"/>
        <v>10426.75</v>
      </c>
      <c r="I2939" s="60">
        <f t="shared" si="228"/>
        <v>0</v>
      </c>
      <c r="J2939" s="60">
        <f t="shared" si="229"/>
        <v>0</v>
      </c>
      <c r="K2939" s="1" t="str">
        <f t="shared" si="230"/>
        <v>RES</v>
      </c>
      <c r="L2939" s="2" t="str">
        <f t="shared" si="226"/>
        <v>301180-BLU</v>
      </c>
      <c r="M2939" s="40" t="str">
        <f>INDEX(CODE!A:B,MATCH(L2939,CODE!A:A,0),2)</f>
        <v>NOT USED</v>
      </c>
    </row>
    <row r="2940" spans="1:13">
      <c r="A2940" s="36">
        <v>201809</v>
      </c>
      <c r="B2940" s="37" t="s">
        <v>68</v>
      </c>
      <c r="C2940" s="37" t="s">
        <v>195</v>
      </c>
      <c r="D2940" s="37" t="s">
        <v>103</v>
      </c>
      <c r="E2940" s="37">
        <v>712729.5</v>
      </c>
      <c r="F2940" s="37">
        <v>0</v>
      </c>
      <c r="G2940" s="37">
        <v>0</v>
      </c>
      <c r="H2940" s="60">
        <f t="shared" si="227"/>
        <v>712729.5</v>
      </c>
      <c r="I2940" s="60">
        <f t="shared" si="228"/>
        <v>0</v>
      </c>
      <c r="J2940" s="60">
        <f t="shared" si="229"/>
        <v>0</v>
      </c>
      <c r="K2940" s="1" t="str">
        <f t="shared" si="230"/>
        <v>RES</v>
      </c>
      <c r="L2940" s="2" t="str">
        <f t="shared" si="226"/>
        <v>ALT REVENU</v>
      </c>
      <c r="M2940" s="40" t="str">
        <f>INDEX(CODE!A:B,MATCH(L2940,CODE!A:A,0),2)</f>
        <v>NOT USED</v>
      </c>
    </row>
    <row r="2941" spans="1:13">
      <c r="A2941" s="36">
        <v>201809</v>
      </c>
      <c r="B2941" s="37" t="s">
        <v>68</v>
      </c>
      <c r="C2941" s="37" t="s">
        <v>195</v>
      </c>
      <c r="D2941" s="37" t="s">
        <v>90</v>
      </c>
      <c r="F2941" s="37">
        <v>0</v>
      </c>
      <c r="H2941" s="60">
        <f t="shared" si="227"/>
        <v>0</v>
      </c>
      <c r="I2941" s="60">
        <f t="shared" si="228"/>
        <v>0</v>
      </c>
      <c r="J2941" s="60">
        <f t="shared" si="229"/>
        <v>0</v>
      </c>
      <c r="K2941" s="1" t="str">
        <f t="shared" si="230"/>
        <v>RES</v>
      </c>
      <c r="L2941" s="2" t="str">
        <f t="shared" si="226"/>
        <v>CUSTOMER C</v>
      </c>
      <c r="M2941" s="40" t="str">
        <f>INDEX(CODE!A:B,MATCH(L2941,CODE!A:A,0),2)</f>
        <v>NOT USED</v>
      </c>
    </row>
    <row r="2942" spans="1:13">
      <c r="A2942" s="36">
        <v>201809</v>
      </c>
      <c r="B2942" s="37" t="s">
        <v>68</v>
      </c>
      <c r="C2942" s="37" t="s">
        <v>195</v>
      </c>
      <c r="D2942" s="37" t="s">
        <v>91</v>
      </c>
      <c r="E2942" s="37">
        <v>-574087.13</v>
      </c>
      <c r="F2942" s="37">
        <v>0</v>
      </c>
      <c r="G2942" s="37">
        <v>0</v>
      </c>
      <c r="H2942" s="60">
        <f t="shared" si="227"/>
        <v>-574087.13</v>
      </c>
      <c r="I2942" s="60">
        <f t="shared" si="228"/>
        <v>0</v>
      </c>
      <c r="J2942" s="60">
        <f t="shared" si="229"/>
        <v>0</v>
      </c>
      <c r="K2942" s="1" t="str">
        <f t="shared" si="230"/>
        <v>RES</v>
      </c>
      <c r="L2942" s="2" t="str">
        <f t="shared" si="226"/>
        <v>INCOME TAX</v>
      </c>
      <c r="M2942" s="40" t="str">
        <f>INDEX(CODE!A:B,MATCH(L2942,CODE!A:A,0),2)</f>
        <v>NOT USED</v>
      </c>
    </row>
    <row r="2943" spans="1:13">
      <c r="A2943" s="36">
        <v>201809</v>
      </c>
      <c r="B2943" s="37" t="s">
        <v>68</v>
      </c>
      <c r="C2943" s="37" t="s">
        <v>195</v>
      </c>
      <c r="D2943" s="37" t="s">
        <v>92</v>
      </c>
      <c r="E2943" s="37">
        <v>-676241.45</v>
      </c>
      <c r="F2943" s="37">
        <v>0</v>
      </c>
      <c r="G2943" s="37">
        <v>0</v>
      </c>
      <c r="H2943" s="60">
        <f t="shared" si="227"/>
        <v>-676241.45</v>
      </c>
      <c r="I2943" s="60">
        <f t="shared" si="228"/>
        <v>0</v>
      </c>
      <c r="J2943" s="60">
        <f t="shared" si="229"/>
        <v>0</v>
      </c>
      <c r="K2943" s="1" t="str">
        <f t="shared" si="230"/>
        <v>RES</v>
      </c>
      <c r="L2943" s="2" t="str">
        <f t="shared" si="226"/>
        <v>REVENUE_AC</v>
      </c>
      <c r="M2943" s="40" t="str">
        <f>INDEX(CODE!A:B,MATCH(L2943,CODE!A:A,0),2)</f>
        <v>NOT USED</v>
      </c>
    </row>
    <row r="2944" spans="1:13">
      <c r="A2944" s="36">
        <v>201809</v>
      </c>
      <c r="B2944" s="37" t="s">
        <v>68</v>
      </c>
      <c r="C2944" s="37" t="s">
        <v>195</v>
      </c>
      <c r="D2944" s="37" t="s">
        <v>104</v>
      </c>
      <c r="E2944" s="37">
        <v>5217.1400000000003</v>
      </c>
      <c r="F2944" s="37">
        <v>0</v>
      </c>
      <c r="G2944" s="37">
        <v>0</v>
      </c>
      <c r="H2944" s="60">
        <f t="shared" si="227"/>
        <v>5217.1400000000003</v>
      </c>
      <c r="I2944" s="60">
        <f t="shared" si="228"/>
        <v>0</v>
      </c>
      <c r="J2944" s="60">
        <f t="shared" si="229"/>
        <v>0</v>
      </c>
      <c r="K2944" s="1" t="str">
        <f t="shared" si="230"/>
        <v>RES</v>
      </c>
      <c r="L2944" s="2" t="str">
        <f t="shared" ref="L2944:L3007" si="231">LEFT(D2944,10)</f>
        <v>REVENUE AD</v>
      </c>
      <c r="M2944" s="40" t="str">
        <f>INDEX(CODE!A:B,MATCH(L2944,CODE!A:A,0),2)</f>
        <v>NOT USED</v>
      </c>
    </row>
    <row r="2945" spans="1:13">
      <c r="A2945" s="36">
        <v>201809</v>
      </c>
      <c r="B2945" s="37" t="s">
        <v>68</v>
      </c>
      <c r="C2945" s="37" t="s">
        <v>196</v>
      </c>
      <c r="D2945" s="37" t="s">
        <v>210</v>
      </c>
      <c r="E2945" s="37">
        <v>10000</v>
      </c>
      <c r="F2945" s="37">
        <v>0</v>
      </c>
      <c r="G2945" s="37">
        <v>0</v>
      </c>
      <c r="H2945" s="60">
        <f t="shared" si="227"/>
        <v>0</v>
      </c>
      <c r="I2945" s="60">
        <f t="shared" si="228"/>
        <v>0</v>
      </c>
      <c r="J2945" s="60">
        <f t="shared" si="229"/>
        <v>0</v>
      </c>
      <c r="K2945" s="1" t="str">
        <f t="shared" si="230"/>
        <v>RES</v>
      </c>
      <c r="L2945" s="2" t="str">
        <f t="shared" si="231"/>
        <v>301119 - U</v>
      </c>
      <c r="M2945" s="40" t="str">
        <f>INDEX(CODE!A:B,MATCH(L2945,CODE!A:A,0),2)</f>
        <v>NOT USED</v>
      </c>
    </row>
    <row r="2946" spans="1:13">
      <c r="A2946" s="36">
        <v>201809</v>
      </c>
      <c r="B2946" s="37" t="s">
        <v>68</v>
      </c>
      <c r="C2946" s="37" t="s">
        <v>196</v>
      </c>
      <c r="D2946" s="37" t="s">
        <v>197</v>
      </c>
      <c r="E2946" s="37">
        <v>-1484000</v>
      </c>
      <c r="F2946" s="37">
        <v>0</v>
      </c>
      <c r="G2946" s="37">
        <v>-16302000</v>
      </c>
      <c r="H2946" s="60">
        <f t="shared" si="227"/>
        <v>0</v>
      </c>
      <c r="I2946" s="60">
        <f t="shared" si="228"/>
        <v>0</v>
      </c>
      <c r="J2946" s="60">
        <f t="shared" si="229"/>
        <v>0</v>
      </c>
      <c r="K2946" s="1" t="str">
        <f t="shared" si="230"/>
        <v>RES</v>
      </c>
      <c r="L2946" s="2" t="str">
        <f t="shared" si="231"/>
        <v>UNBILLED R</v>
      </c>
      <c r="M2946" s="40" t="str">
        <f>INDEX(CODE!A:B,MATCH(L2946,CODE!A:A,0),2)</f>
        <v>NOT USED</v>
      </c>
    </row>
    <row r="2947" spans="1:13">
      <c r="A2947" s="36">
        <v>201810</v>
      </c>
      <c r="B2947" s="37" t="s">
        <v>51</v>
      </c>
      <c r="C2947" s="37" t="s">
        <v>186</v>
      </c>
      <c r="D2947" s="37" t="s">
        <v>187</v>
      </c>
      <c r="E2947" s="37">
        <v>-20293.48</v>
      </c>
      <c r="F2947" s="37">
        <v>1517</v>
      </c>
      <c r="G2947" s="37">
        <v>2489977</v>
      </c>
      <c r="H2947" s="60">
        <f t="shared" ref="H2947:H3010" si="232">IF($C2947="R",E2947,0)</f>
        <v>0</v>
      </c>
      <c r="I2947" s="60">
        <f t="shared" ref="I2947:I3010" si="233">IF($C2947="R",F2947,0)</f>
        <v>0</v>
      </c>
      <c r="J2947" s="60">
        <f t="shared" ref="J2947:J3010" si="234">IF($C2947="R",G2947,0)</f>
        <v>0</v>
      </c>
      <c r="K2947" s="1" t="str">
        <f t="shared" ref="K2947:K3010" si="235">IF(LEFT(B2947,3)="IRR","IRG",LEFT(B2947,3))</f>
        <v>COM</v>
      </c>
      <c r="L2947" s="2" t="str">
        <f t="shared" si="231"/>
        <v>02GNSB0024</v>
      </c>
      <c r="M2947" s="40" t="str">
        <f>INDEX(CODE!A:B,MATCH(L2947,CODE!A:A,0),2)</f>
        <v>Separate - Small GS</v>
      </c>
    </row>
    <row r="2948" spans="1:13">
      <c r="A2948" s="36">
        <v>201810</v>
      </c>
      <c r="B2948" s="37" t="s">
        <v>51</v>
      </c>
      <c r="C2948" s="37" t="s">
        <v>186</v>
      </c>
      <c r="D2948" s="37" t="s">
        <v>188</v>
      </c>
      <c r="E2948" s="37">
        <v>-0.59</v>
      </c>
      <c r="F2948" s="37">
        <v>1</v>
      </c>
      <c r="G2948" s="37">
        <v>72</v>
      </c>
      <c r="H2948" s="60">
        <f t="shared" si="232"/>
        <v>0</v>
      </c>
      <c r="I2948" s="60">
        <f t="shared" si="233"/>
        <v>0</v>
      </c>
      <c r="J2948" s="60">
        <f t="shared" si="234"/>
        <v>0</v>
      </c>
      <c r="K2948" s="1" t="str">
        <f t="shared" si="235"/>
        <v>COM</v>
      </c>
      <c r="L2948" s="2" t="str">
        <f t="shared" si="231"/>
        <v>02GNSB024F</v>
      </c>
      <c r="M2948" s="40" t="str">
        <f>INDEX(CODE!A:B,MATCH(L2948,CODE!A:A,0),2)</f>
        <v>Separate - Small GS</v>
      </c>
    </row>
    <row r="2949" spans="1:13">
      <c r="A2949" s="36">
        <v>201810</v>
      </c>
      <c r="B2949" s="37" t="s">
        <v>51</v>
      </c>
      <c r="C2949" s="37" t="s">
        <v>186</v>
      </c>
      <c r="D2949" s="37" t="s">
        <v>189</v>
      </c>
      <c r="E2949" s="37">
        <v>-148.71</v>
      </c>
      <c r="F2949" s="37">
        <v>75</v>
      </c>
      <c r="G2949" s="37">
        <v>18249</v>
      </c>
      <c r="H2949" s="60">
        <f t="shared" si="232"/>
        <v>0</v>
      </c>
      <c r="I2949" s="60">
        <f t="shared" si="233"/>
        <v>0</v>
      </c>
      <c r="J2949" s="60">
        <f t="shared" si="234"/>
        <v>0</v>
      </c>
      <c r="K2949" s="1" t="str">
        <f t="shared" si="235"/>
        <v>COM</v>
      </c>
      <c r="L2949" s="2" t="str">
        <f t="shared" si="231"/>
        <v>02GNSB24FP</v>
      </c>
      <c r="M2949" s="40" t="str">
        <f>INDEX(CODE!A:B,MATCH(L2949,CODE!A:A,0),2)</f>
        <v>Separate - Small GS</v>
      </c>
    </row>
    <row r="2950" spans="1:13">
      <c r="A2950" s="36">
        <v>201810</v>
      </c>
      <c r="B2950" s="37" t="s">
        <v>51</v>
      </c>
      <c r="C2950" s="37" t="s">
        <v>186</v>
      </c>
      <c r="D2950" s="37" t="s">
        <v>190</v>
      </c>
      <c r="E2950" s="37">
        <v>-47294.74</v>
      </c>
      <c r="F2950" s="37">
        <v>93</v>
      </c>
      <c r="G2950" s="37">
        <v>5803037</v>
      </c>
      <c r="H2950" s="60">
        <f t="shared" si="232"/>
        <v>0</v>
      </c>
      <c r="I2950" s="60">
        <f t="shared" si="233"/>
        <v>0</v>
      </c>
      <c r="J2950" s="60">
        <f t="shared" si="234"/>
        <v>0</v>
      </c>
      <c r="K2950" s="1" t="str">
        <f t="shared" si="235"/>
        <v>COM</v>
      </c>
      <c r="L2950" s="2" t="str">
        <f t="shared" si="231"/>
        <v>02LGSB0036</v>
      </c>
      <c r="M2950" s="40" t="str">
        <f>INDEX(CODE!A:B,MATCH(L2950,CODE!A:A,0),2)</f>
        <v>Separate - Large GS</v>
      </c>
    </row>
    <row r="2951" spans="1:13">
      <c r="A2951" s="36">
        <v>201810</v>
      </c>
      <c r="B2951" s="37" t="s">
        <v>51</v>
      </c>
      <c r="C2951" s="37" t="s">
        <v>186</v>
      </c>
      <c r="D2951" s="37" t="s">
        <v>191</v>
      </c>
      <c r="E2951" s="37">
        <v>-35.36</v>
      </c>
      <c r="F2951" s="37">
        <v>19</v>
      </c>
      <c r="G2951" s="37">
        <v>4338</v>
      </c>
      <c r="H2951" s="60">
        <f t="shared" si="232"/>
        <v>0</v>
      </c>
      <c r="I2951" s="60">
        <f t="shared" si="233"/>
        <v>0</v>
      </c>
      <c r="J2951" s="60">
        <f t="shared" si="234"/>
        <v>0</v>
      </c>
      <c r="K2951" s="1" t="str">
        <f t="shared" si="235"/>
        <v>COM</v>
      </c>
      <c r="L2951" s="2" t="str">
        <f t="shared" si="231"/>
        <v>02NMB24135</v>
      </c>
      <c r="M2951" s="40" t="str">
        <f>INDEX(CODE!A:B,MATCH(L2951,CODE!A:A,0),2)</f>
        <v>Separate - Small GS</v>
      </c>
    </row>
    <row r="2952" spans="1:13">
      <c r="A2952" s="36">
        <v>201810</v>
      </c>
      <c r="B2952" s="37" t="s">
        <v>51</v>
      </c>
      <c r="C2952" s="37" t="s">
        <v>186</v>
      </c>
      <c r="D2952" s="37" t="s">
        <v>192</v>
      </c>
      <c r="E2952" s="37">
        <v>-353.08</v>
      </c>
      <c r="G2952" s="37">
        <v>43303</v>
      </c>
      <c r="H2952" s="60">
        <f t="shared" si="232"/>
        <v>0</v>
      </c>
      <c r="I2952" s="60">
        <f t="shared" si="233"/>
        <v>0</v>
      </c>
      <c r="J2952" s="60">
        <f t="shared" si="234"/>
        <v>0</v>
      </c>
      <c r="K2952" s="1" t="str">
        <f t="shared" si="235"/>
        <v>COM</v>
      </c>
      <c r="L2952" s="2" t="str">
        <f t="shared" si="231"/>
        <v>02OALTB15N</v>
      </c>
      <c r="M2952" s="40" t="str">
        <f>INDEX(CODE!A:B,MATCH(L2952,CODE!A:A,0),2)</f>
        <v>NOT USED</v>
      </c>
    </row>
    <row r="2953" spans="1:13">
      <c r="A2953" s="36">
        <v>201810</v>
      </c>
      <c r="B2953" s="37" t="s">
        <v>51</v>
      </c>
      <c r="C2953" s="37" t="s">
        <v>186</v>
      </c>
      <c r="D2953" s="37" t="s">
        <v>193</v>
      </c>
      <c r="E2953" s="37">
        <v>-1002.68</v>
      </c>
      <c r="F2953" s="37">
        <v>0</v>
      </c>
      <c r="G2953" s="37">
        <v>0</v>
      </c>
      <c r="H2953" s="60">
        <f t="shared" si="232"/>
        <v>0</v>
      </c>
      <c r="I2953" s="60">
        <f t="shared" si="233"/>
        <v>0</v>
      </c>
      <c r="J2953" s="60">
        <f t="shared" si="234"/>
        <v>0</v>
      </c>
      <c r="K2953" s="1" t="str">
        <f t="shared" si="235"/>
        <v>COM</v>
      </c>
      <c r="L2953" s="2" t="str">
        <f t="shared" si="231"/>
        <v>BPA BALANC</v>
      </c>
      <c r="M2953" s="40" t="str">
        <f>INDEX(CODE!A:B,MATCH(L2953,CODE!A:A,0),2)</f>
        <v>NOT USED</v>
      </c>
    </row>
    <row r="2954" spans="1:13">
      <c r="A2954" s="36">
        <v>201810</v>
      </c>
      <c r="B2954" s="37" t="s">
        <v>51</v>
      </c>
      <c r="C2954" s="37" t="s">
        <v>186</v>
      </c>
      <c r="D2954" s="37" t="s">
        <v>194</v>
      </c>
      <c r="F2954" s="37">
        <v>0</v>
      </c>
      <c r="H2954" s="60">
        <f t="shared" si="232"/>
        <v>0</v>
      </c>
      <c r="I2954" s="60">
        <f t="shared" si="233"/>
        <v>0</v>
      </c>
      <c r="J2954" s="60">
        <f t="shared" si="234"/>
        <v>0</v>
      </c>
      <c r="K2954" s="1" t="str">
        <f t="shared" si="235"/>
        <v>COM</v>
      </c>
      <c r="L2954" s="2" t="str">
        <f t="shared" si="231"/>
        <v>CUSTOMER C</v>
      </c>
      <c r="M2954" s="40" t="str">
        <f>INDEX(CODE!A:B,MATCH(L2954,CODE!A:A,0),2)</f>
        <v>NOT USED</v>
      </c>
    </row>
    <row r="2955" spans="1:13">
      <c r="A2955" s="36">
        <v>201810</v>
      </c>
      <c r="B2955" s="37" t="s">
        <v>51</v>
      </c>
      <c r="C2955" s="37" t="s">
        <v>195</v>
      </c>
      <c r="D2955" s="37" t="s">
        <v>36</v>
      </c>
      <c r="E2955" s="37">
        <v>250380.92</v>
      </c>
      <c r="F2955" s="37">
        <v>1517</v>
      </c>
      <c r="G2955" s="37">
        <v>2489977</v>
      </c>
      <c r="H2955" s="60">
        <f t="shared" si="232"/>
        <v>250380.92</v>
      </c>
      <c r="I2955" s="60">
        <f t="shared" si="233"/>
        <v>1517</v>
      </c>
      <c r="J2955" s="60">
        <f t="shared" si="234"/>
        <v>2489977</v>
      </c>
      <c r="K2955" s="1" t="str">
        <f t="shared" si="235"/>
        <v>COM</v>
      </c>
      <c r="L2955" s="2" t="str">
        <f t="shared" si="231"/>
        <v>02GNSB0024</v>
      </c>
      <c r="M2955" s="40" t="str">
        <f>INDEX(CODE!A:B,MATCH(L2955,CODE!A:A,0),2)</f>
        <v>Separate - Small GS</v>
      </c>
    </row>
    <row r="2956" spans="1:13">
      <c r="A2956" s="36">
        <v>201810</v>
      </c>
      <c r="B2956" s="37" t="s">
        <v>51</v>
      </c>
      <c r="C2956" s="37" t="s">
        <v>195</v>
      </c>
      <c r="D2956" s="37" t="s">
        <v>37</v>
      </c>
      <c r="E2956" s="37">
        <v>1710.61</v>
      </c>
      <c r="F2956" s="37">
        <v>6</v>
      </c>
      <c r="G2956" s="37">
        <v>12857</v>
      </c>
      <c r="H2956" s="60">
        <f t="shared" si="232"/>
        <v>1710.61</v>
      </c>
      <c r="I2956" s="60">
        <f t="shared" si="233"/>
        <v>6</v>
      </c>
      <c r="J2956" s="60">
        <f t="shared" si="234"/>
        <v>12857</v>
      </c>
      <c r="K2956" s="1" t="str">
        <f t="shared" si="235"/>
        <v>COM</v>
      </c>
      <c r="L2956" s="2" t="str">
        <f t="shared" si="231"/>
        <v>02GNSB024F</v>
      </c>
      <c r="M2956" s="40" t="str">
        <f>INDEX(CODE!A:B,MATCH(L2956,CODE!A:A,0),2)</f>
        <v>Separate - Small GS</v>
      </c>
    </row>
    <row r="2957" spans="1:13">
      <c r="A2957" s="36">
        <v>201810</v>
      </c>
      <c r="B2957" s="37" t="s">
        <v>51</v>
      </c>
      <c r="C2957" s="37" t="s">
        <v>195</v>
      </c>
      <c r="D2957" s="37" t="s">
        <v>38</v>
      </c>
      <c r="E2957" s="37">
        <v>2724.01</v>
      </c>
      <c r="F2957" s="37">
        <v>75</v>
      </c>
      <c r="G2957" s="37">
        <v>18249</v>
      </c>
      <c r="H2957" s="60">
        <f t="shared" si="232"/>
        <v>2724.01</v>
      </c>
      <c r="I2957" s="60">
        <f t="shared" si="233"/>
        <v>75</v>
      </c>
      <c r="J2957" s="60">
        <f t="shared" si="234"/>
        <v>18249</v>
      </c>
      <c r="K2957" s="1" t="str">
        <f t="shared" si="235"/>
        <v>COM</v>
      </c>
      <c r="L2957" s="2" t="str">
        <f t="shared" si="231"/>
        <v>02GNSB24FP</v>
      </c>
      <c r="M2957" s="40" t="str">
        <f>INDEX(CODE!A:B,MATCH(L2957,CODE!A:A,0),2)</f>
        <v>Separate - Small GS</v>
      </c>
    </row>
    <row r="2958" spans="1:13">
      <c r="A2958" s="36">
        <v>201810</v>
      </c>
      <c r="B2958" s="37" t="s">
        <v>51</v>
      </c>
      <c r="C2958" s="37" t="s">
        <v>195</v>
      </c>
      <c r="D2958" s="37" t="s">
        <v>52</v>
      </c>
      <c r="E2958" s="37">
        <v>3482553.14</v>
      </c>
      <c r="F2958" s="37">
        <v>14282</v>
      </c>
      <c r="G2958" s="37">
        <v>35597593</v>
      </c>
      <c r="H2958" s="60">
        <f t="shared" si="232"/>
        <v>3482553.14</v>
      </c>
      <c r="I2958" s="60">
        <f t="shared" si="233"/>
        <v>14282</v>
      </c>
      <c r="J2958" s="60">
        <f t="shared" si="234"/>
        <v>35597593</v>
      </c>
      <c r="K2958" s="1" t="str">
        <f t="shared" si="235"/>
        <v>COM</v>
      </c>
      <c r="L2958" s="2" t="str">
        <f t="shared" si="231"/>
        <v>02GNSV0024</v>
      </c>
      <c r="M2958" s="40" t="str">
        <f>INDEX(CODE!A:B,MATCH(L2958,CODE!A:A,0),2)</f>
        <v>Separate - Small GS</v>
      </c>
    </row>
    <row r="2959" spans="1:13">
      <c r="A2959" s="36">
        <v>201810</v>
      </c>
      <c r="B2959" s="37" t="s">
        <v>51</v>
      </c>
      <c r="C2959" s="37" t="s">
        <v>195</v>
      </c>
      <c r="D2959" s="37" t="s">
        <v>53</v>
      </c>
      <c r="E2959" s="37">
        <v>12829.3</v>
      </c>
      <c r="F2959" s="37">
        <v>104</v>
      </c>
      <c r="G2959" s="37">
        <v>89196</v>
      </c>
      <c r="H2959" s="60">
        <f t="shared" si="232"/>
        <v>12829.3</v>
      </c>
      <c r="I2959" s="60">
        <f t="shared" si="233"/>
        <v>104</v>
      </c>
      <c r="J2959" s="60">
        <f t="shared" si="234"/>
        <v>89196</v>
      </c>
      <c r="K2959" s="1" t="str">
        <f t="shared" si="235"/>
        <v>COM</v>
      </c>
      <c r="L2959" s="2" t="str">
        <f t="shared" si="231"/>
        <v>02GNSV024F</v>
      </c>
      <c r="M2959" s="40" t="str">
        <f>INDEX(CODE!A:B,MATCH(L2959,CODE!A:A,0),2)</f>
        <v>Separate - Small GS</v>
      </c>
    </row>
    <row r="2960" spans="1:13">
      <c r="A2960" s="36">
        <v>201810</v>
      </c>
      <c r="B2960" s="37" t="s">
        <v>51</v>
      </c>
      <c r="C2960" s="37" t="s">
        <v>195</v>
      </c>
      <c r="D2960" s="37" t="s">
        <v>39</v>
      </c>
      <c r="E2960" s="37">
        <v>481968.81</v>
      </c>
      <c r="F2960" s="37">
        <v>93</v>
      </c>
      <c r="G2960" s="37">
        <v>5803037</v>
      </c>
      <c r="H2960" s="60">
        <f t="shared" si="232"/>
        <v>481968.81</v>
      </c>
      <c r="I2960" s="60">
        <f t="shared" si="233"/>
        <v>93</v>
      </c>
      <c r="J2960" s="60">
        <f t="shared" si="234"/>
        <v>5803037</v>
      </c>
      <c r="K2960" s="1" t="str">
        <f t="shared" si="235"/>
        <v>COM</v>
      </c>
      <c r="L2960" s="2" t="str">
        <f t="shared" si="231"/>
        <v>02LGSB0036</v>
      </c>
      <c r="M2960" s="40" t="str">
        <f>INDEX(CODE!A:B,MATCH(L2960,CODE!A:A,0),2)</f>
        <v>Separate - Large GS</v>
      </c>
    </row>
    <row r="2961" spans="1:13">
      <c r="A2961" s="36">
        <v>201810</v>
      </c>
      <c r="B2961" s="37" t="s">
        <v>51</v>
      </c>
      <c r="C2961" s="37" t="s">
        <v>195</v>
      </c>
      <c r="D2961" s="37" t="s">
        <v>54</v>
      </c>
      <c r="E2961" s="37">
        <v>5780728.6699999999</v>
      </c>
      <c r="F2961" s="37">
        <v>866</v>
      </c>
      <c r="G2961" s="37">
        <v>71169493</v>
      </c>
      <c r="H2961" s="60">
        <f t="shared" si="232"/>
        <v>5780728.6699999999</v>
      </c>
      <c r="I2961" s="60">
        <f t="shared" si="233"/>
        <v>866</v>
      </c>
      <c r="J2961" s="60">
        <f t="shared" si="234"/>
        <v>71169493</v>
      </c>
      <c r="K2961" s="1" t="str">
        <f t="shared" si="235"/>
        <v>COM</v>
      </c>
      <c r="L2961" s="2" t="str">
        <f t="shared" si="231"/>
        <v>02LGSV0036</v>
      </c>
      <c r="M2961" s="40" t="str">
        <f>INDEX(CODE!A:B,MATCH(L2961,CODE!A:A,0),2)</f>
        <v>Separate - Large GS</v>
      </c>
    </row>
    <row r="2962" spans="1:13">
      <c r="A2962" s="36">
        <v>201810</v>
      </c>
      <c r="B2962" s="37" t="s">
        <v>51</v>
      </c>
      <c r="C2962" s="37" t="s">
        <v>195</v>
      </c>
      <c r="D2962" s="37" t="s">
        <v>55</v>
      </c>
      <c r="E2962" s="37">
        <v>1305454.6499999999</v>
      </c>
      <c r="F2962" s="37">
        <v>34</v>
      </c>
      <c r="G2962" s="37">
        <v>17356020</v>
      </c>
      <c r="H2962" s="60">
        <f t="shared" si="232"/>
        <v>1305454.6499999999</v>
      </c>
      <c r="I2962" s="60">
        <f t="shared" si="233"/>
        <v>34</v>
      </c>
      <c r="J2962" s="60">
        <f t="shared" si="234"/>
        <v>17356020</v>
      </c>
      <c r="K2962" s="1" t="str">
        <f t="shared" si="235"/>
        <v>COM</v>
      </c>
      <c r="L2962" s="2" t="str">
        <f t="shared" si="231"/>
        <v>02LGSV048T</v>
      </c>
      <c r="M2962" s="40" t="str">
        <f>INDEX(CODE!A:B,MATCH(L2962,CODE!A:A,0),2)</f>
        <v>NOT USED</v>
      </c>
    </row>
    <row r="2963" spans="1:13">
      <c r="A2963" s="36">
        <v>201810</v>
      </c>
      <c r="B2963" s="37" t="s">
        <v>51</v>
      </c>
      <c r="C2963" s="37" t="s">
        <v>195</v>
      </c>
      <c r="D2963" s="37" t="s">
        <v>79</v>
      </c>
      <c r="E2963" s="37">
        <v>4878.71</v>
      </c>
      <c r="G2963" s="37">
        <v>0</v>
      </c>
      <c r="H2963" s="60">
        <f t="shared" si="232"/>
        <v>4878.71</v>
      </c>
      <c r="I2963" s="60">
        <f t="shared" si="233"/>
        <v>0</v>
      </c>
      <c r="J2963" s="60">
        <f t="shared" si="234"/>
        <v>0</v>
      </c>
      <c r="K2963" s="1" t="str">
        <f t="shared" si="235"/>
        <v>COM</v>
      </c>
      <c r="L2963" s="2" t="str">
        <f t="shared" si="231"/>
        <v>02LNX00102</v>
      </c>
      <c r="M2963" s="40" t="str">
        <f>INDEX(CODE!A:B,MATCH(L2963,CODE!A:A,0),2)</f>
        <v>NOT USED</v>
      </c>
    </row>
    <row r="2964" spans="1:13">
      <c r="A2964" s="36">
        <v>201810</v>
      </c>
      <c r="B2964" s="37" t="s">
        <v>51</v>
      </c>
      <c r="C2964" s="37" t="s">
        <v>195</v>
      </c>
      <c r="D2964" s="37" t="s">
        <v>81</v>
      </c>
      <c r="E2964" s="37">
        <v>139.51</v>
      </c>
      <c r="G2964" s="37">
        <v>0</v>
      </c>
      <c r="H2964" s="60">
        <f t="shared" si="232"/>
        <v>139.51</v>
      </c>
      <c r="I2964" s="60">
        <f t="shared" si="233"/>
        <v>0</v>
      </c>
      <c r="J2964" s="60">
        <f t="shared" si="234"/>
        <v>0</v>
      </c>
      <c r="K2964" s="1" t="str">
        <f t="shared" si="235"/>
        <v>COM</v>
      </c>
      <c r="L2964" s="2" t="str">
        <f t="shared" si="231"/>
        <v>02LNX00105</v>
      </c>
      <c r="M2964" s="40" t="str">
        <f>INDEX(CODE!A:B,MATCH(L2964,CODE!A:A,0),2)</f>
        <v>NOT USED</v>
      </c>
    </row>
    <row r="2965" spans="1:13">
      <c r="A2965" s="36">
        <v>201810</v>
      </c>
      <c r="B2965" s="37" t="s">
        <v>51</v>
      </c>
      <c r="C2965" s="37" t="s">
        <v>195</v>
      </c>
      <c r="D2965" s="37" t="s">
        <v>82</v>
      </c>
      <c r="E2965" s="37">
        <v>24807.06</v>
      </c>
      <c r="G2965" s="37">
        <v>0</v>
      </c>
      <c r="H2965" s="60">
        <f t="shared" si="232"/>
        <v>24807.06</v>
      </c>
      <c r="I2965" s="60">
        <f t="shared" si="233"/>
        <v>0</v>
      </c>
      <c r="J2965" s="60">
        <f t="shared" si="234"/>
        <v>0</v>
      </c>
      <c r="K2965" s="1" t="str">
        <f t="shared" si="235"/>
        <v>COM</v>
      </c>
      <c r="L2965" s="2" t="str">
        <f t="shared" si="231"/>
        <v>02LNX00109</v>
      </c>
      <c r="M2965" s="40" t="str">
        <f>INDEX(CODE!A:B,MATCH(L2965,CODE!A:A,0),2)</f>
        <v>NOT USED</v>
      </c>
    </row>
    <row r="2966" spans="1:13">
      <c r="A2966" s="36">
        <v>201810</v>
      </c>
      <c r="B2966" s="37" t="s">
        <v>51</v>
      </c>
      <c r="C2966" s="37" t="s">
        <v>195</v>
      </c>
      <c r="D2966" s="37" t="s">
        <v>84</v>
      </c>
      <c r="E2966" s="37">
        <v>55.73</v>
      </c>
      <c r="G2966" s="37">
        <v>0</v>
      </c>
      <c r="H2966" s="60">
        <f t="shared" si="232"/>
        <v>55.73</v>
      </c>
      <c r="I2966" s="60">
        <f t="shared" si="233"/>
        <v>0</v>
      </c>
      <c r="J2966" s="60">
        <f t="shared" si="234"/>
        <v>0</v>
      </c>
      <c r="K2966" s="1" t="str">
        <f t="shared" si="235"/>
        <v>COM</v>
      </c>
      <c r="L2966" s="2" t="str">
        <f t="shared" si="231"/>
        <v>02LNX00112</v>
      </c>
      <c r="M2966" s="40" t="str">
        <f>INDEX(CODE!A:B,MATCH(L2966,CODE!A:A,0),2)</f>
        <v>NOT USED</v>
      </c>
    </row>
    <row r="2967" spans="1:13">
      <c r="A2967" s="36">
        <v>201810</v>
      </c>
      <c r="B2967" s="37" t="s">
        <v>51</v>
      </c>
      <c r="C2967" s="37" t="s">
        <v>195</v>
      </c>
      <c r="D2967" s="37" t="s">
        <v>85</v>
      </c>
      <c r="E2967" s="37">
        <v>274.35000000000002</v>
      </c>
      <c r="G2967" s="37">
        <v>0</v>
      </c>
      <c r="H2967" s="60">
        <f t="shared" si="232"/>
        <v>274.35000000000002</v>
      </c>
      <c r="I2967" s="60">
        <f t="shared" si="233"/>
        <v>0</v>
      </c>
      <c r="J2967" s="60">
        <f t="shared" si="234"/>
        <v>0</v>
      </c>
      <c r="K2967" s="1" t="str">
        <f t="shared" si="235"/>
        <v>COM</v>
      </c>
      <c r="L2967" s="2" t="str">
        <f t="shared" si="231"/>
        <v>02LNX00300</v>
      </c>
      <c r="M2967" s="40" t="str">
        <f>INDEX(CODE!A:B,MATCH(L2967,CODE!A:A,0),2)</f>
        <v>NOT USED</v>
      </c>
    </row>
    <row r="2968" spans="1:13">
      <c r="A2968" s="36">
        <v>201810</v>
      </c>
      <c r="B2968" s="37" t="s">
        <v>51</v>
      </c>
      <c r="C2968" s="37" t="s">
        <v>195</v>
      </c>
      <c r="D2968" s="37" t="s">
        <v>87</v>
      </c>
      <c r="E2968" s="37">
        <v>2141.38</v>
      </c>
      <c r="G2968" s="37">
        <v>0</v>
      </c>
      <c r="H2968" s="60">
        <f t="shared" si="232"/>
        <v>2141.38</v>
      </c>
      <c r="I2968" s="60">
        <f t="shared" si="233"/>
        <v>0</v>
      </c>
      <c r="J2968" s="60">
        <f t="shared" si="234"/>
        <v>0</v>
      </c>
      <c r="K2968" s="1" t="str">
        <f t="shared" si="235"/>
        <v>COM</v>
      </c>
      <c r="L2968" s="2" t="str">
        <f t="shared" si="231"/>
        <v>02LNX00311</v>
      </c>
      <c r="M2968" s="40" t="str">
        <f>INDEX(CODE!A:B,MATCH(L2968,CODE!A:A,0),2)</f>
        <v>NOT USED</v>
      </c>
    </row>
    <row r="2969" spans="1:13">
      <c r="A2969" s="36">
        <v>201810</v>
      </c>
      <c r="B2969" s="37" t="s">
        <v>51</v>
      </c>
      <c r="C2969" s="37" t="s">
        <v>195</v>
      </c>
      <c r="D2969" s="37" t="s">
        <v>77</v>
      </c>
      <c r="E2969" s="37">
        <v>893.3</v>
      </c>
      <c r="F2969" s="37">
        <v>19</v>
      </c>
      <c r="G2969" s="37">
        <v>4338</v>
      </c>
      <c r="H2969" s="60">
        <f t="shared" si="232"/>
        <v>893.3</v>
      </c>
      <c r="I2969" s="60">
        <f t="shared" si="233"/>
        <v>19</v>
      </c>
      <c r="J2969" s="60">
        <f t="shared" si="234"/>
        <v>4338</v>
      </c>
      <c r="K2969" s="1" t="str">
        <f t="shared" si="235"/>
        <v>COM</v>
      </c>
      <c r="L2969" s="2" t="str">
        <f t="shared" si="231"/>
        <v>02NMB24135</v>
      </c>
      <c r="M2969" s="40" t="str">
        <f>INDEX(CODE!A:B,MATCH(L2969,CODE!A:A,0),2)</f>
        <v>Separate - Small GS</v>
      </c>
    </row>
    <row r="2970" spans="1:13">
      <c r="A2970" s="36">
        <v>201810</v>
      </c>
      <c r="B2970" s="37" t="s">
        <v>51</v>
      </c>
      <c r="C2970" s="37" t="s">
        <v>195</v>
      </c>
      <c r="D2970" s="37" t="s">
        <v>40</v>
      </c>
      <c r="E2970" s="37">
        <v>22295.1</v>
      </c>
      <c r="F2970" s="37">
        <v>83</v>
      </c>
      <c r="G2970" s="37">
        <v>213855</v>
      </c>
      <c r="H2970" s="60">
        <f t="shared" si="232"/>
        <v>22295.1</v>
      </c>
      <c r="I2970" s="60">
        <f t="shared" si="233"/>
        <v>83</v>
      </c>
      <c r="J2970" s="60">
        <f t="shared" si="234"/>
        <v>213855</v>
      </c>
      <c r="K2970" s="1" t="str">
        <f t="shared" si="235"/>
        <v>COM</v>
      </c>
      <c r="L2970" s="2" t="str">
        <f t="shared" si="231"/>
        <v>02NMT24135</v>
      </c>
      <c r="M2970" s="40" t="str">
        <f>INDEX(CODE!A:B,MATCH(L2970,CODE!A:A,0),2)</f>
        <v>Separate - Small GS</v>
      </c>
    </row>
    <row r="2971" spans="1:13">
      <c r="A2971" s="36">
        <v>201810</v>
      </c>
      <c r="B2971" s="37" t="s">
        <v>51</v>
      </c>
      <c r="C2971" s="37" t="s">
        <v>195</v>
      </c>
      <c r="D2971" s="37" t="s">
        <v>41</v>
      </c>
      <c r="E2971" s="37">
        <v>79955.58</v>
      </c>
      <c r="F2971" s="37">
        <v>15</v>
      </c>
      <c r="G2971" s="37">
        <v>872227</v>
      </c>
      <c r="H2971" s="60">
        <f t="shared" si="232"/>
        <v>79955.58</v>
      </c>
      <c r="I2971" s="60">
        <f t="shared" si="233"/>
        <v>15</v>
      </c>
      <c r="J2971" s="60">
        <f t="shared" si="234"/>
        <v>872227</v>
      </c>
      <c r="K2971" s="1" t="str">
        <f t="shared" si="235"/>
        <v>COM</v>
      </c>
      <c r="L2971" s="2" t="str">
        <f t="shared" si="231"/>
        <v>02NMT36135</v>
      </c>
      <c r="M2971" s="40" t="str">
        <f>INDEX(CODE!A:B,MATCH(L2971,CODE!A:A,0),2)</f>
        <v>Separate - Large GS</v>
      </c>
    </row>
    <row r="2972" spans="1:13">
      <c r="A2972" s="36">
        <v>201810</v>
      </c>
      <c r="B2972" s="37" t="s">
        <v>51</v>
      </c>
      <c r="C2972" s="37" t="s">
        <v>195</v>
      </c>
      <c r="D2972" s="37" t="s">
        <v>42</v>
      </c>
      <c r="E2972" s="37">
        <v>66956.479999999996</v>
      </c>
      <c r="F2972" s="37">
        <v>2</v>
      </c>
      <c r="G2972" s="37">
        <v>882000</v>
      </c>
      <c r="H2972" s="60">
        <f t="shared" si="232"/>
        <v>66956.479999999996</v>
      </c>
      <c r="I2972" s="60">
        <f t="shared" si="233"/>
        <v>2</v>
      </c>
      <c r="J2972" s="60">
        <f t="shared" si="234"/>
        <v>882000</v>
      </c>
      <c r="K2972" s="1" t="str">
        <f t="shared" si="235"/>
        <v>COM</v>
      </c>
      <c r="L2972" s="2" t="str">
        <f t="shared" si="231"/>
        <v>02NMT48135</v>
      </c>
      <c r="M2972" s="40" t="str">
        <f>INDEX(CODE!A:B,MATCH(L2972,CODE!A:A,0),2)</f>
        <v>NOT USED</v>
      </c>
    </row>
    <row r="2973" spans="1:13">
      <c r="A2973" s="36">
        <v>201810</v>
      </c>
      <c r="B2973" s="37" t="s">
        <v>51</v>
      </c>
      <c r="C2973" s="37" t="s">
        <v>195</v>
      </c>
      <c r="D2973" s="37" t="s">
        <v>56</v>
      </c>
      <c r="E2973" s="37">
        <v>17855.88</v>
      </c>
      <c r="F2973" s="37">
        <v>765</v>
      </c>
      <c r="G2973" s="37">
        <v>120332</v>
      </c>
      <c r="H2973" s="60">
        <f t="shared" si="232"/>
        <v>17855.88</v>
      </c>
      <c r="I2973" s="60">
        <f t="shared" si="233"/>
        <v>765</v>
      </c>
      <c r="J2973" s="60">
        <f t="shared" si="234"/>
        <v>120332</v>
      </c>
      <c r="K2973" s="1" t="str">
        <f t="shared" si="235"/>
        <v>COM</v>
      </c>
      <c r="L2973" s="2" t="str">
        <f t="shared" si="231"/>
        <v>02OALT015N</v>
      </c>
      <c r="M2973" s="40" t="str">
        <f>INDEX(CODE!A:B,MATCH(L2973,CODE!A:A,0),2)</f>
        <v>NOT USED</v>
      </c>
    </row>
    <row r="2974" spans="1:13">
      <c r="A2974" s="36">
        <v>201810</v>
      </c>
      <c r="B2974" s="37" t="s">
        <v>51</v>
      </c>
      <c r="C2974" s="37" t="s">
        <v>195</v>
      </c>
      <c r="D2974" s="37" t="s">
        <v>43</v>
      </c>
      <c r="E2974" s="37">
        <v>7019.88</v>
      </c>
      <c r="F2974" s="37">
        <v>469</v>
      </c>
      <c r="G2974" s="37">
        <v>43303</v>
      </c>
      <c r="H2974" s="60">
        <f t="shared" si="232"/>
        <v>7019.88</v>
      </c>
      <c r="I2974" s="60">
        <f t="shared" si="233"/>
        <v>469</v>
      </c>
      <c r="J2974" s="60">
        <f t="shared" si="234"/>
        <v>43303</v>
      </c>
      <c r="K2974" s="1" t="str">
        <f t="shared" si="235"/>
        <v>COM</v>
      </c>
      <c r="L2974" s="2" t="str">
        <f t="shared" si="231"/>
        <v>02OALTB15N</v>
      </c>
      <c r="M2974" s="40" t="str">
        <f>INDEX(CODE!A:B,MATCH(L2974,CODE!A:A,0),2)</f>
        <v>NOT USED</v>
      </c>
    </row>
    <row r="2975" spans="1:13">
      <c r="A2975" s="36">
        <v>201810</v>
      </c>
      <c r="B2975" s="37" t="s">
        <v>51</v>
      </c>
      <c r="C2975" s="37" t="s">
        <v>195</v>
      </c>
      <c r="D2975" s="37" t="s">
        <v>57</v>
      </c>
      <c r="E2975" s="37">
        <v>2614.5300000000002</v>
      </c>
      <c r="F2975" s="37">
        <v>27</v>
      </c>
      <c r="G2975" s="37">
        <v>27731</v>
      </c>
      <c r="H2975" s="60">
        <f t="shared" si="232"/>
        <v>2614.5300000000002</v>
      </c>
      <c r="I2975" s="60">
        <f t="shared" si="233"/>
        <v>27</v>
      </c>
      <c r="J2975" s="60">
        <f t="shared" si="234"/>
        <v>27731</v>
      </c>
      <c r="K2975" s="1" t="str">
        <f t="shared" si="235"/>
        <v>COM</v>
      </c>
      <c r="L2975" s="2" t="str">
        <f t="shared" si="231"/>
        <v>02RCFL0054</v>
      </c>
      <c r="M2975" s="40" t="str">
        <f>INDEX(CODE!A:B,MATCH(L2975,CODE!A:A,0),2)</f>
        <v>NOT USED</v>
      </c>
    </row>
    <row r="2976" spans="1:13">
      <c r="A2976" s="36">
        <v>201810</v>
      </c>
      <c r="B2976" s="37" t="s">
        <v>51</v>
      </c>
      <c r="C2976" s="37" t="s">
        <v>195</v>
      </c>
      <c r="D2976" s="37" t="s">
        <v>89</v>
      </c>
      <c r="E2976" s="37">
        <v>368120.26</v>
      </c>
      <c r="F2976" s="37">
        <v>0</v>
      </c>
      <c r="G2976" s="37">
        <v>0</v>
      </c>
      <c r="H2976" s="60">
        <f t="shared" si="232"/>
        <v>368120.26</v>
      </c>
      <c r="I2976" s="60">
        <f t="shared" si="233"/>
        <v>0</v>
      </c>
      <c r="J2976" s="60">
        <f t="shared" si="234"/>
        <v>0</v>
      </c>
      <c r="K2976" s="1" t="str">
        <f t="shared" si="235"/>
        <v>COM</v>
      </c>
      <c r="L2976" s="2" t="str">
        <f t="shared" si="231"/>
        <v>301270-DSM</v>
      </c>
      <c r="M2976" s="40" t="str">
        <f>INDEX(CODE!A:B,MATCH(L2976,CODE!A:A,0),2)</f>
        <v>NOT USED</v>
      </c>
    </row>
    <row r="2977" spans="1:13">
      <c r="A2977" s="36">
        <v>201810</v>
      </c>
      <c r="B2977" s="37" t="s">
        <v>51</v>
      </c>
      <c r="C2977" s="37" t="s">
        <v>195</v>
      </c>
      <c r="D2977" s="37" t="s">
        <v>44</v>
      </c>
      <c r="E2977" s="37">
        <v>1450.08</v>
      </c>
      <c r="F2977" s="37">
        <v>1</v>
      </c>
      <c r="G2977" s="37">
        <v>0</v>
      </c>
      <c r="H2977" s="60">
        <f t="shared" si="232"/>
        <v>1450.08</v>
      </c>
      <c r="I2977" s="60">
        <f t="shared" si="233"/>
        <v>1</v>
      </c>
      <c r="J2977" s="60">
        <f t="shared" si="234"/>
        <v>0</v>
      </c>
      <c r="K2977" s="1" t="str">
        <f t="shared" si="235"/>
        <v>COM</v>
      </c>
      <c r="L2977" s="2" t="str">
        <f t="shared" si="231"/>
        <v>301280-BLU</v>
      </c>
      <c r="M2977" s="40" t="str">
        <f>INDEX(CODE!A:B,MATCH(L2977,CODE!A:A,0),2)</f>
        <v>NOT USED</v>
      </c>
    </row>
    <row r="2978" spans="1:13">
      <c r="A2978" s="36">
        <v>201810</v>
      </c>
      <c r="B2978" s="37" t="s">
        <v>51</v>
      </c>
      <c r="C2978" s="37" t="s">
        <v>195</v>
      </c>
      <c r="D2978" s="37" t="s">
        <v>103</v>
      </c>
      <c r="E2978" s="37">
        <v>397043.98</v>
      </c>
      <c r="F2978" s="37">
        <v>0</v>
      </c>
      <c r="G2978" s="37">
        <v>0</v>
      </c>
      <c r="H2978" s="60">
        <f t="shared" si="232"/>
        <v>397043.98</v>
      </c>
      <c r="I2978" s="60">
        <f t="shared" si="233"/>
        <v>0</v>
      </c>
      <c r="J2978" s="60">
        <f t="shared" si="234"/>
        <v>0</v>
      </c>
      <c r="K2978" s="1" t="str">
        <f t="shared" si="235"/>
        <v>COM</v>
      </c>
      <c r="L2978" s="2" t="str">
        <f t="shared" si="231"/>
        <v>ALT REVENU</v>
      </c>
      <c r="M2978" s="40" t="str">
        <f>INDEX(CODE!A:B,MATCH(L2978,CODE!A:A,0),2)</f>
        <v>NOT USED</v>
      </c>
    </row>
    <row r="2979" spans="1:13">
      <c r="A2979" s="36">
        <v>201810</v>
      </c>
      <c r="B2979" s="37" t="s">
        <v>51</v>
      </c>
      <c r="C2979" s="37" t="s">
        <v>195</v>
      </c>
      <c r="D2979" s="37" t="s">
        <v>90</v>
      </c>
      <c r="F2979" s="37">
        <v>0</v>
      </c>
      <c r="H2979" s="60">
        <f t="shared" si="232"/>
        <v>0</v>
      </c>
      <c r="I2979" s="60">
        <f t="shared" si="233"/>
        <v>0</v>
      </c>
      <c r="J2979" s="60">
        <f t="shared" si="234"/>
        <v>0</v>
      </c>
      <c r="K2979" s="1" t="str">
        <f t="shared" si="235"/>
        <v>COM</v>
      </c>
      <c r="L2979" s="2" t="str">
        <f t="shared" si="231"/>
        <v>CUSTOMER C</v>
      </c>
      <c r="M2979" s="40" t="str">
        <f>INDEX(CODE!A:B,MATCH(L2979,CODE!A:A,0),2)</f>
        <v>NOT USED</v>
      </c>
    </row>
    <row r="2980" spans="1:13">
      <c r="A2980" s="36">
        <v>201810</v>
      </c>
      <c r="B2980" s="37" t="s">
        <v>51</v>
      </c>
      <c r="C2980" s="37" t="s">
        <v>195</v>
      </c>
      <c r="D2980" s="37" t="s">
        <v>91</v>
      </c>
      <c r="E2980" s="37">
        <v>-524894</v>
      </c>
      <c r="F2980" s="37">
        <v>0</v>
      </c>
      <c r="G2980" s="37">
        <v>0</v>
      </c>
      <c r="H2980" s="60">
        <f t="shared" si="232"/>
        <v>-524894</v>
      </c>
      <c r="I2980" s="60">
        <f t="shared" si="233"/>
        <v>0</v>
      </c>
      <c r="J2980" s="60">
        <f t="shared" si="234"/>
        <v>0</v>
      </c>
      <c r="K2980" s="1" t="str">
        <f t="shared" si="235"/>
        <v>COM</v>
      </c>
      <c r="L2980" s="2" t="str">
        <f t="shared" si="231"/>
        <v>INCOME TAX</v>
      </c>
      <c r="M2980" s="40" t="str">
        <f>INDEX(CODE!A:B,MATCH(L2980,CODE!A:A,0),2)</f>
        <v>NOT USED</v>
      </c>
    </row>
    <row r="2981" spans="1:13">
      <c r="A2981" s="36">
        <v>201810</v>
      </c>
      <c r="B2981" s="37" t="s">
        <v>51</v>
      </c>
      <c r="C2981" s="37" t="s">
        <v>195</v>
      </c>
      <c r="D2981" s="37" t="s">
        <v>92</v>
      </c>
      <c r="E2981" s="37">
        <v>-756935.53</v>
      </c>
      <c r="F2981" s="37">
        <v>0</v>
      </c>
      <c r="G2981" s="37">
        <v>0</v>
      </c>
      <c r="H2981" s="60">
        <f t="shared" si="232"/>
        <v>-756935.53</v>
      </c>
      <c r="I2981" s="60">
        <f t="shared" si="233"/>
        <v>0</v>
      </c>
      <c r="J2981" s="60">
        <f t="shared" si="234"/>
        <v>0</v>
      </c>
      <c r="K2981" s="1" t="str">
        <f t="shared" si="235"/>
        <v>COM</v>
      </c>
      <c r="L2981" s="2" t="str">
        <f t="shared" si="231"/>
        <v>REVENUE_AC</v>
      </c>
      <c r="M2981" s="40" t="str">
        <f>INDEX(CODE!A:B,MATCH(L2981,CODE!A:A,0),2)</f>
        <v>NOT USED</v>
      </c>
    </row>
    <row r="2982" spans="1:13">
      <c r="A2982" s="36">
        <v>201810</v>
      </c>
      <c r="B2982" s="37" t="s">
        <v>51</v>
      </c>
      <c r="C2982" s="37" t="s">
        <v>195</v>
      </c>
      <c r="D2982" s="37" t="s">
        <v>104</v>
      </c>
      <c r="E2982" s="37">
        <v>4330.7299999999996</v>
      </c>
      <c r="F2982" s="37">
        <v>0</v>
      </c>
      <c r="G2982" s="37">
        <v>0</v>
      </c>
      <c r="H2982" s="60">
        <f t="shared" si="232"/>
        <v>4330.7299999999996</v>
      </c>
      <c r="I2982" s="60">
        <f t="shared" si="233"/>
        <v>0</v>
      </c>
      <c r="J2982" s="60">
        <f t="shared" si="234"/>
        <v>0</v>
      </c>
      <c r="K2982" s="1" t="str">
        <f t="shared" si="235"/>
        <v>COM</v>
      </c>
      <c r="L2982" s="2" t="str">
        <f t="shared" si="231"/>
        <v>REVENUE AD</v>
      </c>
      <c r="M2982" s="40" t="str">
        <f>INDEX(CODE!A:B,MATCH(L2982,CODE!A:A,0),2)</f>
        <v>NOT USED</v>
      </c>
    </row>
    <row r="2983" spans="1:13">
      <c r="A2983" s="36">
        <v>201810</v>
      </c>
      <c r="B2983" s="37" t="s">
        <v>51</v>
      </c>
      <c r="C2983" s="37" t="s">
        <v>196</v>
      </c>
      <c r="D2983" s="37" t="s">
        <v>197</v>
      </c>
      <c r="E2983" s="37">
        <v>120000</v>
      </c>
      <c r="F2983" s="37">
        <v>0</v>
      </c>
      <c r="G2983" s="37">
        <v>1384000</v>
      </c>
      <c r="H2983" s="60">
        <f t="shared" si="232"/>
        <v>0</v>
      </c>
      <c r="I2983" s="60">
        <f t="shared" si="233"/>
        <v>0</v>
      </c>
      <c r="J2983" s="60">
        <f t="shared" si="234"/>
        <v>0</v>
      </c>
      <c r="K2983" s="1" t="str">
        <f t="shared" si="235"/>
        <v>COM</v>
      </c>
      <c r="L2983" s="2" t="str">
        <f t="shared" si="231"/>
        <v>UNBILLED R</v>
      </c>
      <c r="M2983" s="40" t="str">
        <f>INDEX(CODE!A:B,MATCH(L2983,CODE!A:A,0),2)</f>
        <v>NOT USED</v>
      </c>
    </row>
    <row r="2984" spans="1:13">
      <c r="A2984" s="36">
        <v>201810</v>
      </c>
      <c r="B2984" s="37" t="s">
        <v>58</v>
      </c>
      <c r="C2984" s="37" t="s">
        <v>186</v>
      </c>
      <c r="D2984" s="37" t="s">
        <v>187</v>
      </c>
      <c r="E2984" s="37">
        <v>-1432.13</v>
      </c>
      <c r="F2984" s="37">
        <v>44</v>
      </c>
      <c r="G2984" s="37">
        <v>175719</v>
      </c>
      <c r="H2984" s="60">
        <f t="shared" si="232"/>
        <v>0</v>
      </c>
      <c r="I2984" s="60">
        <f t="shared" si="233"/>
        <v>0</v>
      </c>
      <c r="J2984" s="60">
        <f t="shared" si="234"/>
        <v>0</v>
      </c>
      <c r="K2984" s="1" t="str">
        <f t="shared" si="235"/>
        <v>IND</v>
      </c>
      <c r="L2984" s="2" t="str">
        <f t="shared" si="231"/>
        <v>02GNSB0024</v>
      </c>
      <c r="M2984" s="40" t="str">
        <f>INDEX(CODE!A:B,MATCH(L2984,CODE!A:A,0),2)</f>
        <v>Separate - Small GS</v>
      </c>
    </row>
    <row r="2985" spans="1:13">
      <c r="A2985" s="36">
        <v>201810</v>
      </c>
      <c r="B2985" s="37" t="s">
        <v>58</v>
      </c>
      <c r="C2985" s="37" t="s">
        <v>186</v>
      </c>
      <c r="D2985" s="37" t="s">
        <v>189</v>
      </c>
      <c r="E2985" s="37">
        <v>-1.86</v>
      </c>
      <c r="F2985" s="37">
        <v>1</v>
      </c>
      <c r="G2985" s="37">
        <v>228</v>
      </c>
      <c r="H2985" s="60">
        <f t="shared" si="232"/>
        <v>0</v>
      </c>
      <c r="I2985" s="60">
        <f t="shared" si="233"/>
        <v>0</v>
      </c>
      <c r="J2985" s="60">
        <f t="shared" si="234"/>
        <v>0</v>
      </c>
      <c r="K2985" s="1" t="str">
        <f t="shared" si="235"/>
        <v>IND</v>
      </c>
      <c r="L2985" s="2" t="str">
        <f t="shared" si="231"/>
        <v>02GNSB24FP</v>
      </c>
      <c r="M2985" s="40" t="str">
        <f>INDEX(CODE!A:B,MATCH(L2985,CODE!A:A,0),2)</f>
        <v>Separate - Small GS</v>
      </c>
    </row>
    <row r="2986" spans="1:13">
      <c r="A2986" s="36">
        <v>201810</v>
      </c>
      <c r="B2986" s="37" t="s">
        <v>58</v>
      </c>
      <c r="C2986" s="37" t="s">
        <v>186</v>
      </c>
      <c r="D2986" s="37" t="s">
        <v>190</v>
      </c>
      <c r="E2986" s="37">
        <v>-3552.75</v>
      </c>
      <c r="F2986" s="37">
        <v>8</v>
      </c>
      <c r="G2986" s="37">
        <v>435920</v>
      </c>
      <c r="H2986" s="60">
        <f t="shared" si="232"/>
        <v>0</v>
      </c>
      <c r="I2986" s="60">
        <f t="shared" si="233"/>
        <v>0</v>
      </c>
      <c r="J2986" s="60">
        <f t="shared" si="234"/>
        <v>0</v>
      </c>
      <c r="K2986" s="1" t="str">
        <f t="shared" si="235"/>
        <v>IND</v>
      </c>
      <c r="L2986" s="2" t="str">
        <f t="shared" si="231"/>
        <v>02LGSB0036</v>
      </c>
      <c r="M2986" s="40" t="str">
        <f>INDEX(CODE!A:B,MATCH(L2986,CODE!A:A,0),2)</f>
        <v>Separate - Large GS</v>
      </c>
    </row>
    <row r="2987" spans="1:13">
      <c r="A2987" s="36">
        <v>201810</v>
      </c>
      <c r="B2987" s="37" t="s">
        <v>58</v>
      </c>
      <c r="C2987" s="37" t="s">
        <v>186</v>
      </c>
      <c r="D2987" s="37" t="s">
        <v>192</v>
      </c>
      <c r="E2987" s="37">
        <v>-17.53</v>
      </c>
      <c r="G2987" s="37">
        <v>2152</v>
      </c>
      <c r="H2987" s="60">
        <f t="shared" si="232"/>
        <v>0</v>
      </c>
      <c r="I2987" s="60">
        <f t="shared" si="233"/>
        <v>0</v>
      </c>
      <c r="J2987" s="60">
        <f t="shared" si="234"/>
        <v>0</v>
      </c>
      <c r="K2987" s="1" t="str">
        <f t="shared" si="235"/>
        <v>IND</v>
      </c>
      <c r="L2987" s="2" t="str">
        <f t="shared" si="231"/>
        <v>02OALTB15N</v>
      </c>
      <c r="M2987" s="40" t="str">
        <f>INDEX(CODE!A:B,MATCH(L2987,CODE!A:A,0),2)</f>
        <v>NOT USED</v>
      </c>
    </row>
    <row r="2988" spans="1:13">
      <c r="A2988" s="36">
        <v>201810</v>
      </c>
      <c r="B2988" s="37" t="s">
        <v>58</v>
      </c>
      <c r="C2988" s="37" t="s">
        <v>186</v>
      </c>
      <c r="D2988" s="37" t="s">
        <v>193</v>
      </c>
      <c r="E2988" s="37">
        <v>-73.27</v>
      </c>
      <c r="F2988" s="37">
        <v>0</v>
      </c>
      <c r="G2988" s="37">
        <v>0</v>
      </c>
      <c r="H2988" s="60">
        <f t="shared" si="232"/>
        <v>0</v>
      </c>
      <c r="I2988" s="60">
        <f t="shared" si="233"/>
        <v>0</v>
      </c>
      <c r="J2988" s="60">
        <f t="shared" si="234"/>
        <v>0</v>
      </c>
      <c r="K2988" s="1" t="str">
        <f t="shared" si="235"/>
        <v>IND</v>
      </c>
      <c r="L2988" s="2" t="str">
        <f t="shared" si="231"/>
        <v>BPA BALANC</v>
      </c>
      <c r="M2988" s="40" t="str">
        <f>INDEX(CODE!A:B,MATCH(L2988,CODE!A:A,0),2)</f>
        <v>NOT USED</v>
      </c>
    </row>
    <row r="2989" spans="1:13">
      <c r="A2989" s="36">
        <v>201810</v>
      </c>
      <c r="B2989" s="37" t="s">
        <v>58</v>
      </c>
      <c r="C2989" s="37" t="s">
        <v>186</v>
      </c>
      <c r="D2989" s="37" t="s">
        <v>194</v>
      </c>
      <c r="F2989" s="37">
        <v>0</v>
      </c>
      <c r="H2989" s="60">
        <f t="shared" si="232"/>
        <v>0</v>
      </c>
      <c r="I2989" s="60">
        <f t="shared" si="233"/>
        <v>0</v>
      </c>
      <c r="J2989" s="60">
        <f t="shared" si="234"/>
        <v>0</v>
      </c>
      <c r="K2989" s="1" t="str">
        <f t="shared" si="235"/>
        <v>IND</v>
      </c>
      <c r="L2989" s="2" t="str">
        <f t="shared" si="231"/>
        <v>CUSTOMER C</v>
      </c>
      <c r="M2989" s="40" t="str">
        <f>INDEX(CODE!A:B,MATCH(L2989,CODE!A:A,0),2)</f>
        <v>NOT USED</v>
      </c>
    </row>
    <row r="2990" spans="1:13">
      <c r="A2990" s="36">
        <v>201810</v>
      </c>
      <c r="B2990" s="37" t="s">
        <v>58</v>
      </c>
      <c r="C2990" s="37" t="s">
        <v>195</v>
      </c>
      <c r="D2990" s="37" t="s">
        <v>36</v>
      </c>
      <c r="E2990" s="37">
        <v>17607.669999999998</v>
      </c>
      <c r="F2990" s="37">
        <v>44</v>
      </c>
      <c r="G2990" s="37">
        <v>175719</v>
      </c>
      <c r="H2990" s="60">
        <f t="shared" si="232"/>
        <v>17607.669999999998</v>
      </c>
      <c r="I2990" s="60">
        <f t="shared" si="233"/>
        <v>44</v>
      </c>
      <c r="J2990" s="60">
        <f t="shared" si="234"/>
        <v>175719</v>
      </c>
      <c r="K2990" s="1" t="str">
        <f t="shared" si="235"/>
        <v>IND</v>
      </c>
      <c r="L2990" s="2" t="str">
        <f t="shared" si="231"/>
        <v>02GNSB0024</v>
      </c>
      <c r="M2990" s="40" t="str">
        <f>INDEX(CODE!A:B,MATCH(L2990,CODE!A:A,0),2)</f>
        <v>Separate - Small GS</v>
      </c>
    </row>
    <row r="2991" spans="1:13">
      <c r="A2991" s="36">
        <v>201810</v>
      </c>
      <c r="B2991" s="37" t="s">
        <v>58</v>
      </c>
      <c r="C2991" s="37" t="s">
        <v>195</v>
      </c>
      <c r="D2991" s="37" t="s">
        <v>38</v>
      </c>
      <c r="E2991" s="37">
        <v>26.13</v>
      </c>
      <c r="F2991" s="37">
        <v>1</v>
      </c>
      <c r="G2991" s="37">
        <v>228</v>
      </c>
      <c r="H2991" s="60">
        <f t="shared" si="232"/>
        <v>26.13</v>
      </c>
      <c r="I2991" s="60">
        <f t="shared" si="233"/>
        <v>1</v>
      </c>
      <c r="J2991" s="60">
        <f t="shared" si="234"/>
        <v>228</v>
      </c>
      <c r="K2991" s="1" t="str">
        <f t="shared" si="235"/>
        <v>IND</v>
      </c>
      <c r="L2991" s="2" t="str">
        <f t="shared" si="231"/>
        <v>02GNSB24FP</v>
      </c>
      <c r="M2991" s="40" t="str">
        <f>INDEX(CODE!A:B,MATCH(L2991,CODE!A:A,0),2)</f>
        <v>Separate - Small GS</v>
      </c>
    </row>
    <row r="2992" spans="1:13">
      <c r="A2992" s="36">
        <v>201810</v>
      </c>
      <c r="B2992" s="37" t="s">
        <v>58</v>
      </c>
      <c r="C2992" s="37" t="s">
        <v>195</v>
      </c>
      <c r="D2992" s="37" t="s">
        <v>52</v>
      </c>
      <c r="E2992" s="37">
        <v>117606.63</v>
      </c>
      <c r="F2992" s="37">
        <v>327</v>
      </c>
      <c r="G2992" s="37">
        <v>1198409</v>
      </c>
      <c r="H2992" s="60">
        <f t="shared" si="232"/>
        <v>117606.63</v>
      </c>
      <c r="I2992" s="60">
        <f t="shared" si="233"/>
        <v>327</v>
      </c>
      <c r="J2992" s="60">
        <f t="shared" si="234"/>
        <v>1198409</v>
      </c>
      <c r="K2992" s="1" t="str">
        <f t="shared" si="235"/>
        <v>IND</v>
      </c>
      <c r="L2992" s="2" t="str">
        <f t="shared" si="231"/>
        <v>02GNSV0024</v>
      </c>
      <c r="M2992" s="40" t="str">
        <f>INDEX(CODE!A:B,MATCH(L2992,CODE!A:A,0),2)</f>
        <v>Separate - Small GS</v>
      </c>
    </row>
    <row r="2993" spans="1:13">
      <c r="A2993" s="36">
        <v>201810</v>
      </c>
      <c r="B2993" s="37" t="s">
        <v>58</v>
      </c>
      <c r="C2993" s="37" t="s">
        <v>195</v>
      </c>
      <c r="D2993" s="37" t="s">
        <v>53</v>
      </c>
      <c r="E2993" s="37">
        <v>740.84</v>
      </c>
      <c r="F2993" s="37">
        <v>4</v>
      </c>
      <c r="G2993" s="37">
        <v>2776</v>
      </c>
      <c r="H2993" s="60">
        <f t="shared" si="232"/>
        <v>740.84</v>
      </c>
      <c r="I2993" s="60">
        <f t="shared" si="233"/>
        <v>4</v>
      </c>
      <c r="J2993" s="60">
        <f t="shared" si="234"/>
        <v>2776</v>
      </c>
      <c r="K2993" s="1" t="str">
        <f t="shared" si="235"/>
        <v>IND</v>
      </c>
      <c r="L2993" s="2" t="str">
        <f t="shared" si="231"/>
        <v>02GNSV024F</v>
      </c>
      <c r="M2993" s="40" t="str">
        <f>INDEX(CODE!A:B,MATCH(L2993,CODE!A:A,0),2)</f>
        <v>Separate - Small GS</v>
      </c>
    </row>
    <row r="2994" spans="1:13">
      <c r="A2994" s="36">
        <v>201810</v>
      </c>
      <c r="B2994" s="37" t="s">
        <v>58</v>
      </c>
      <c r="C2994" s="37" t="s">
        <v>195</v>
      </c>
      <c r="D2994" s="37" t="s">
        <v>39</v>
      </c>
      <c r="E2994" s="37">
        <v>37866.769999999997</v>
      </c>
      <c r="F2994" s="37">
        <v>8</v>
      </c>
      <c r="G2994" s="37">
        <v>435920</v>
      </c>
      <c r="H2994" s="60">
        <f t="shared" si="232"/>
        <v>37866.769999999997</v>
      </c>
      <c r="I2994" s="60">
        <f t="shared" si="233"/>
        <v>8</v>
      </c>
      <c r="J2994" s="60">
        <f t="shared" si="234"/>
        <v>435920</v>
      </c>
      <c r="K2994" s="1" t="str">
        <f t="shared" si="235"/>
        <v>IND</v>
      </c>
      <c r="L2994" s="2" t="str">
        <f t="shared" si="231"/>
        <v>02LGSB0036</v>
      </c>
      <c r="M2994" s="40" t="str">
        <f>INDEX(CODE!A:B,MATCH(L2994,CODE!A:A,0),2)</f>
        <v>Separate - Large GS</v>
      </c>
    </row>
    <row r="2995" spans="1:13">
      <c r="A2995" s="36">
        <v>201810</v>
      </c>
      <c r="B2995" s="37" t="s">
        <v>58</v>
      </c>
      <c r="C2995" s="37" t="s">
        <v>195</v>
      </c>
      <c r="D2995" s="37" t="s">
        <v>54</v>
      </c>
      <c r="E2995" s="37">
        <v>847419.07</v>
      </c>
      <c r="F2995" s="37">
        <v>95</v>
      </c>
      <c r="G2995" s="37">
        <v>10347900</v>
      </c>
      <c r="H2995" s="60">
        <f t="shared" si="232"/>
        <v>847419.07</v>
      </c>
      <c r="I2995" s="60">
        <f t="shared" si="233"/>
        <v>95</v>
      </c>
      <c r="J2995" s="60">
        <f t="shared" si="234"/>
        <v>10347900</v>
      </c>
      <c r="K2995" s="1" t="str">
        <f t="shared" si="235"/>
        <v>IND</v>
      </c>
      <c r="L2995" s="2" t="str">
        <f t="shared" si="231"/>
        <v>02LGSV0036</v>
      </c>
      <c r="M2995" s="40" t="str">
        <f>INDEX(CODE!A:B,MATCH(L2995,CODE!A:A,0),2)</f>
        <v>Separate - Large GS</v>
      </c>
    </row>
    <row r="2996" spans="1:13">
      <c r="A2996" s="36">
        <v>201810</v>
      </c>
      <c r="B2996" s="37" t="s">
        <v>58</v>
      </c>
      <c r="C2996" s="37" t="s">
        <v>195</v>
      </c>
      <c r="D2996" s="37" t="s">
        <v>55</v>
      </c>
      <c r="E2996" s="37">
        <v>3411497.71</v>
      </c>
      <c r="F2996" s="37">
        <v>29</v>
      </c>
      <c r="G2996" s="37">
        <v>51581550</v>
      </c>
      <c r="H2996" s="60">
        <f t="shared" si="232"/>
        <v>3411497.71</v>
      </c>
      <c r="I2996" s="60">
        <f t="shared" si="233"/>
        <v>29</v>
      </c>
      <c r="J2996" s="60">
        <f t="shared" si="234"/>
        <v>51581550</v>
      </c>
      <c r="K2996" s="1" t="str">
        <f t="shared" si="235"/>
        <v>IND</v>
      </c>
      <c r="L2996" s="2" t="str">
        <f t="shared" si="231"/>
        <v>02LGSV048T</v>
      </c>
      <c r="M2996" s="40" t="str">
        <f>INDEX(CODE!A:B,MATCH(L2996,CODE!A:A,0),2)</f>
        <v>NOT USED</v>
      </c>
    </row>
    <row r="2997" spans="1:13">
      <c r="A2997" s="36">
        <v>201810</v>
      </c>
      <c r="B2997" s="37" t="s">
        <v>58</v>
      </c>
      <c r="C2997" s="37" t="s">
        <v>195</v>
      </c>
      <c r="D2997" s="37" t="s">
        <v>56</v>
      </c>
      <c r="E2997" s="37">
        <v>1103.23</v>
      </c>
      <c r="F2997" s="37">
        <v>37</v>
      </c>
      <c r="G2997" s="37">
        <v>8031</v>
      </c>
      <c r="H2997" s="60">
        <f t="shared" si="232"/>
        <v>1103.23</v>
      </c>
      <c r="I2997" s="60">
        <f t="shared" si="233"/>
        <v>37</v>
      </c>
      <c r="J2997" s="60">
        <f t="shared" si="234"/>
        <v>8031</v>
      </c>
      <c r="K2997" s="1" t="str">
        <f t="shared" si="235"/>
        <v>IND</v>
      </c>
      <c r="L2997" s="2" t="str">
        <f t="shared" si="231"/>
        <v>02OALT015N</v>
      </c>
      <c r="M2997" s="40" t="str">
        <f>INDEX(CODE!A:B,MATCH(L2997,CODE!A:A,0),2)</f>
        <v>NOT USED</v>
      </c>
    </row>
    <row r="2998" spans="1:13">
      <c r="A2998" s="36">
        <v>201810</v>
      </c>
      <c r="B2998" s="37" t="s">
        <v>58</v>
      </c>
      <c r="C2998" s="37" t="s">
        <v>195</v>
      </c>
      <c r="D2998" s="37" t="s">
        <v>43</v>
      </c>
      <c r="E2998" s="37">
        <v>337.91</v>
      </c>
      <c r="F2998" s="37">
        <v>14</v>
      </c>
      <c r="G2998" s="37">
        <v>2152</v>
      </c>
      <c r="H2998" s="60">
        <f t="shared" si="232"/>
        <v>337.91</v>
      </c>
      <c r="I2998" s="60">
        <f t="shared" si="233"/>
        <v>14</v>
      </c>
      <c r="J2998" s="60">
        <f t="shared" si="234"/>
        <v>2152</v>
      </c>
      <c r="K2998" s="1" t="str">
        <f t="shared" si="235"/>
        <v>IND</v>
      </c>
      <c r="L2998" s="2" t="str">
        <f t="shared" si="231"/>
        <v>02OALTB15N</v>
      </c>
      <c r="M2998" s="40" t="str">
        <f>INDEX(CODE!A:B,MATCH(L2998,CODE!A:A,0),2)</f>
        <v>NOT USED</v>
      </c>
    </row>
    <row r="2999" spans="1:13">
      <c r="A2999" s="36">
        <v>201810</v>
      </c>
      <c r="B2999" s="37" t="s">
        <v>58</v>
      </c>
      <c r="C2999" s="37" t="s">
        <v>195</v>
      </c>
      <c r="D2999" s="37" t="s">
        <v>59</v>
      </c>
      <c r="E2999" s="37">
        <v>28665.26</v>
      </c>
      <c r="F2999" s="37">
        <v>1</v>
      </c>
      <c r="G2999" s="37">
        <v>186000</v>
      </c>
      <c r="H2999" s="60">
        <f t="shared" si="232"/>
        <v>28665.26</v>
      </c>
      <c r="I2999" s="60">
        <f t="shared" si="233"/>
        <v>1</v>
      </c>
      <c r="J2999" s="60">
        <f t="shared" si="234"/>
        <v>186000</v>
      </c>
      <c r="K2999" s="1" t="str">
        <f t="shared" si="235"/>
        <v>IND</v>
      </c>
      <c r="L2999" s="2" t="str">
        <f t="shared" si="231"/>
        <v>02PRSV47TM</v>
      </c>
      <c r="M2999" s="40" t="str">
        <f>INDEX(CODE!A:B,MATCH(L2999,CODE!A:A,0),2)</f>
        <v>NOT USED</v>
      </c>
    </row>
    <row r="3000" spans="1:13">
      <c r="A3000" s="36">
        <v>201810</v>
      </c>
      <c r="B3000" s="37" t="s">
        <v>58</v>
      </c>
      <c r="C3000" s="37" t="s">
        <v>195</v>
      </c>
      <c r="D3000" s="37" t="s">
        <v>94</v>
      </c>
      <c r="E3000" s="37">
        <v>148215.13</v>
      </c>
      <c r="F3000" s="37">
        <v>0</v>
      </c>
      <c r="G3000" s="37">
        <v>0</v>
      </c>
      <c r="H3000" s="60">
        <f t="shared" si="232"/>
        <v>148215.13</v>
      </c>
      <c r="I3000" s="60">
        <f t="shared" si="233"/>
        <v>0</v>
      </c>
      <c r="J3000" s="60">
        <f t="shared" si="234"/>
        <v>0</v>
      </c>
      <c r="K3000" s="1" t="str">
        <f t="shared" si="235"/>
        <v>IND</v>
      </c>
      <c r="L3000" s="2" t="str">
        <f t="shared" si="231"/>
        <v>301370-DSM</v>
      </c>
      <c r="M3000" s="40" t="str">
        <f>INDEX(CODE!A:B,MATCH(L3000,CODE!A:A,0),2)</f>
        <v>NOT USED</v>
      </c>
    </row>
    <row r="3001" spans="1:13">
      <c r="A3001" s="36">
        <v>201810</v>
      </c>
      <c r="B3001" s="37" t="s">
        <v>58</v>
      </c>
      <c r="C3001" s="37" t="s">
        <v>195</v>
      </c>
      <c r="D3001" s="37" t="s">
        <v>76</v>
      </c>
      <c r="E3001" s="37">
        <v>2.41</v>
      </c>
      <c r="F3001" s="37">
        <v>2</v>
      </c>
      <c r="G3001" s="37">
        <v>0</v>
      </c>
      <c r="H3001" s="60">
        <f t="shared" si="232"/>
        <v>2.41</v>
      </c>
      <c r="I3001" s="60">
        <f t="shared" si="233"/>
        <v>2</v>
      </c>
      <c r="J3001" s="60">
        <f t="shared" si="234"/>
        <v>0</v>
      </c>
      <c r="K3001" s="1" t="str">
        <f t="shared" si="235"/>
        <v>IND</v>
      </c>
      <c r="L3001" s="2" t="str">
        <f t="shared" si="231"/>
        <v>301380-BLU</v>
      </c>
      <c r="M3001" s="40" t="str">
        <f>INDEX(CODE!A:B,MATCH(L3001,CODE!A:A,0),2)</f>
        <v>NOT USED</v>
      </c>
    </row>
    <row r="3002" spans="1:13">
      <c r="A3002" s="36">
        <v>201810</v>
      </c>
      <c r="B3002" s="37" t="s">
        <v>58</v>
      </c>
      <c r="C3002" s="37" t="s">
        <v>195</v>
      </c>
      <c r="D3002" s="37" t="s">
        <v>103</v>
      </c>
      <c r="E3002" s="37">
        <v>-137396.73000000001</v>
      </c>
      <c r="F3002" s="37">
        <v>0</v>
      </c>
      <c r="G3002" s="37">
        <v>0</v>
      </c>
      <c r="H3002" s="60">
        <f t="shared" si="232"/>
        <v>-137396.73000000001</v>
      </c>
      <c r="I3002" s="60">
        <f t="shared" si="233"/>
        <v>0</v>
      </c>
      <c r="J3002" s="60">
        <f t="shared" si="234"/>
        <v>0</v>
      </c>
      <c r="K3002" s="1" t="str">
        <f t="shared" si="235"/>
        <v>IND</v>
      </c>
      <c r="L3002" s="2" t="str">
        <f t="shared" si="231"/>
        <v>ALT REVENU</v>
      </c>
      <c r="M3002" s="40" t="str">
        <f>INDEX(CODE!A:B,MATCH(L3002,CODE!A:A,0),2)</f>
        <v>NOT USED</v>
      </c>
    </row>
    <row r="3003" spans="1:13">
      <c r="A3003" s="36">
        <v>201810</v>
      </c>
      <c r="B3003" s="37" t="s">
        <v>58</v>
      </c>
      <c r="C3003" s="37" t="s">
        <v>195</v>
      </c>
      <c r="D3003" s="37" t="s">
        <v>90</v>
      </c>
      <c r="F3003" s="37">
        <v>0</v>
      </c>
      <c r="H3003" s="60">
        <f t="shared" si="232"/>
        <v>0</v>
      </c>
      <c r="I3003" s="60">
        <f t="shared" si="233"/>
        <v>0</v>
      </c>
      <c r="J3003" s="60">
        <f t="shared" si="234"/>
        <v>0</v>
      </c>
      <c r="K3003" s="1" t="str">
        <f t="shared" si="235"/>
        <v>IND</v>
      </c>
      <c r="L3003" s="2" t="str">
        <f t="shared" si="231"/>
        <v>CUSTOMER C</v>
      </c>
      <c r="M3003" s="40" t="str">
        <f>INDEX(CODE!A:B,MATCH(L3003,CODE!A:A,0),2)</f>
        <v>NOT USED</v>
      </c>
    </row>
    <row r="3004" spans="1:13">
      <c r="A3004" s="36">
        <v>201810</v>
      </c>
      <c r="B3004" s="37" t="s">
        <v>58</v>
      </c>
      <c r="C3004" s="37" t="s">
        <v>195</v>
      </c>
      <c r="D3004" s="37" t="s">
        <v>91</v>
      </c>
      <c r="E3004" s="37">
        <v>-275017.55</v>
      </c>
      <c r="F3004" s="37">
        <v>0</v>
      </c>
      <c r="G3004" s="37">
        <v>0</v>
      </c>
      <c r="H3004" s="60">
        <f t="shared" si="232"/>
        <v>-275017.55</v>
      </c>
      <c r="I3004" s="60">
        <f t="shared" si="233"/>
        <v>0</v>
      </c>
      <c r="J3004" s="60">
        <f t="shared" si="234"/>
        <v>0</v>
      </c>
      <c r="K3004" s="1" t="str">
        <f t="shared" si="235"/>
        <v>IND</v>
      </c>
      <c r="L3004" s="2" t="str">
        <f t="shared" si="231"/>
        <v>INCOME TAX</v>
      </c>
      <c r="M3004" s="40" t="str">
        <f>INDEX(CODE!A:B,MATCH(L3004,CODE!A:A,0),2)</f>
        <v>NOT USED</v>
      </c>
    </row>
    <row r="3005" spans="1:13">
      <c r="A3005" s="36">
        <v>201810</v>
      </c>
      <c r="B3005" s="37" t="s">
        <v>58</v>
      </c>
      <c r="C3005" s="37" t="s">
        <v>195</v>
      </c>
      <c r="D3005" s="37" t="s">
        <v>92</v>
      </c>
      <c r="E3005" s="37">
        <v>-351970.81</v>
      </c>
      <c r="F3005" s="37">
        <v>0</v>
      </c>
      <c r="G3005" s="37">
        <v>0</v>
      </c>
      <c r="H3005" s="60">
        <f t="shared" si="232"/>
        <v>-351970.81</v>
      </c>
      <c r="I3005" s="60">
        <f t="shared" si="233"/>
        <v>0</v>
      </c>
      <c r="J3005" s="60">
        <f t="shared" si="234"/>
        <v>0</v>
      </c>
      <c r="K3005" s="1" t="str">
        <f t="shared" si="235"/>
        <v>IND</v>
      </c>
      <c r="L3005" s="2" t="str">
        <f t="shared" si="231"/>
        <v>REVENUE_AC</v>
      </c>
      <c r="M3005" s="40" t="str">
        <f>INDEX(CODE!A:B,MATCH(L3005,CODE!A:A,0),2)</f>
        <v>NOT USED</v>
      </c>
    </row>
    <row r="3006" spans="1:13">
      <c r="A3006" s="36">
        <v>201810</v>
      </c>
      <c r="B3006" s="37" t="s">
        <v>58</v>
      </c>
      <c r="C3006" s="37" t="s">
        <v>195</v>
      </c>
      <c r="D3006" s="37" t="s">
        <v>104</v>
      </c>
      <c r="E3006" s="37">
        <v>2295.27</v>
      </c>
      <c r="F3006" s="37">
        <v>0</v>
      </c>
      <c r="G3006" s="37">
        <v>0</v>
      </c>
      <c r="H3006" s="60">
        <f t="shared" si="232"/>
        <v>2295.27</v>
      </c>
      <c r="I3006" s="60">
        <f t="shared" si="233"/>
        <v>0</v>
      </c>
      <c r="J3006" s="60">
        <f t="shared" si="234"/>
        <v>0</v>
      </c>
      <c r="K3006" s="1" t="str">
        <f t="shared" si="235"/>
        <v>IND</v>
      </c>
      <c r="L3006" s="2" t="str">
        <f t="shared" si="231"/>
        <v>REVENUE AD</v>
      </c>
      <c r="M3006" s="40" t="str">
        <f>INDEX(CODE!A:B,MATCH(L3006,CODE!A:A,0),2)</f>
        <v>NOT USED</v>
      </c>
    </row>
    <row r="3007" spans="1:13">
      <c r="A3007" s="36">
        <v>201810</v>
      </c>
      <c r="B3007" s="37" t="s">
        <v>58</v>
      </c>
      <c r="C3007" s="37" t="s">
        <v>196</v>
      </c>
      <c r="D3007" s="37" t="s">
        <v>197</v>
      </c>
      <c r="E3007" s="37">
        <v>391000</v>
      </c>
      <c r="F3007" s="37">
        <v>0</v>
      </c>
      <c r="G3007" s="37">
        <v>8168000</v>
      </c>
      <c r="H3007" s="60">
        <f t="shared" si="232"/>
        <v>0</v>
      </c>
      <c r="I3007" s="60">
        <f t="shared" si="233"/>
        <v>0</v>
      </c>
      <c r="J3007" s="60">
        <f t="shared" si="234"/>
        <v>0</v>
      </c>
      <c r="K3007" s="1" t="str">
        <f t="shared" si="235"/>
        <v>IND</v>
      </c>
      <c r="L3007" s="2" t="str">
        <f t="shared" si="231"/>
        <v>UNBILLED R</v>
      </c>
      <c r="M3007" s="40" t="str">
        <f>INDEX(CODE!A:B,MATCH(L3007,CODE!A:A,0),2)</f>
        <v>NOT USED</v>
      </c>
    </row>
    <row r="3008" spans="1:13">
      <c r="A3008" s="36">
        <v>201810</v>
      </c>
      <c r="B3008" s="37" t="s">
        <v>60</v>
      </c>
      <c r="C3008" s="37" t="s">
        <v>186</v>
      </c>
      <c r="D3008" s="37" t="s">
        <v>61</v>
      </c>
      <c r="E3008" s="37">
        <v>-94103.2</v>
      </c>
      <c r="F3008" s="37">
        <v>2894</v>
      </c>
      <c r="G3008" s="37">
        <v>11546422</v>
      </c>
      <c r="H3008" s="60">
        <f t="shared" si="232"/>
        <v>0</v>
      </c>
      <c r="I3008" s="60">
        <f t="shared" si="233"/>
        <v>0</v>
      </c>
      <c r="J3008" s="60">
        <f t="shared" si="234"/>
        <v>0</v>
      </c>
      <c r="K3008" s="1" t="str">
        <f t="shared" si="235"/>
        <v>IRG</v>
      </c>
      <c r="L3008" s="2" t="str">
        <f t="shared" ref="L3008:L3071" si="236">LEFT(D3008,10)</f>
        <v>02APSV0040</v>
      </c>
      <c r="M3008" s="40" t="str">
        <f>INDEX(CODE!A:B,MATCH(L3008,CODE!A:A,0),2)</f>
        <v>Separate - APS</v>
      </c>
    </row>
    <row r="3009" spans="1:13">
      <c r="A3009" s="36">
        <v>201810</v>
      </c>
      <c r="B3009" s="37" t="s">
        <v>60</v>
      </c>
      <c r="C3009" s="37" t="s">
        <v>186</v>
      </c>
      <c r="D3009" s="37" t="s">
        <v>198</v>
      </c>
      <c r="E3009" s="37">
        <v>18834.57</v>
      </c>
      <c r="G3009" s="37">
        <v>-2310992</v>
      </c>
      <c r="H3009" s="60">
        <f t="shared" si="232"/>
        <v>0</v>
      </c>
      <c r="I3009" s="60">
        <f t="shared" si="233"/>
        <v>0</v>
      </c>
      <c r="J3009" s="60">
        <f t="shared" si="234"/>
        <v>0</v>
      </c>
      <c r="K3009" s="1" t="str">
        <f t="shared" si="235"/>
        <v>IRG</v>
      </c>
      <c r="L3009" s="2" t="str">
        <f t="shared" si="236"/>
        <v>02BPADEBIT</v>
      </c>
      <c r="M3009" s="40" t="str">
        <f>INDEX(CODE!A:B,MATCH(L3009,CODE!A:A,0),2)</f>
        <v>NOT USED</v>
      </c>
    </row>
    <row r="3010" spans="1:13">
      <c r="A3010" s="36">
        <v>201810</v>
      </c>
      <c r="B3010" s="37" t="s">
        <v>60</v>
      </c>
      <c r="C3010" s="37" t="s">
        <v>186</v>
      </c>
      <c r="D3010" s="37" t="s">
        <v>199</v>
      </c>
      <c r="E3010" s="37">
        <v>-192.92</v>
      </c>
      <c r="F3010" s="37">
        <v>9</v>
      </c>
      <c r="G3010" s="37">
        <v>23671</v>
      </c>
      <c r="H3010" s="60">
        <f t="shared" si="232"/>
        <v>0</v>
      </c>
      <c r="I3010" s="60">
        <f t="shared" si="233"/>
        <v>0</v>
      </c>
      <c r="J3010" s="60">
        <f t="shared" si="234"/>
        <v>0</v>
      </c>
      <c r="K3010" s="1" t="str">
        <f t="shared" si="235"/>
        <v>IRG</v>
      </c>
      <c r="L3010" s="2" t="str">
        <f t="shared" si="236"/>
        <v>02NMT40135</v>
      </c>
      <c r="M3010" s="40" t="str">
        <f>INDEX(CODE!A:B,MATCH(L3010,CODE!A:A,0),2)</f>
        <v>Separate - APS</v>
      </c>
    </row>
    <row r="3011" spans="1:13">
      <c r="A3011" s="36">
        <v>201810</v>
      </c>
      <c r="B3011" s="37" t="s">
        <v>60</v>
      </c>
      <c r="C3011" s="37" t="s">
        <v>186</v>
      </c>
      <c r="D3011" s="37" t="s">
        <v>200</v>
      </c>
      <c r="F3011" s="37">
        <v>0</v>
      </c>
      <c r="H3011" s="60">
        <f t="shared" ref="H3011:H3074" si="237">IF($C3011="R",E3011,0)</f>
        <v>0</v>
      </c>
      <c r="I3011" s="60">
        <f t="shared" ref="I3011:I3074" si="238">IF($C3011="R",F3011,0)</f>
        <v>0</v>
      </c>
      <c r="J3011" s="60">
        <f t="shared" ref="J3011:J3074" si="239">IF($C3011="R",G3011,0)</f>
        <v>0</v>
      </c>
      <c r="K3011" s="1" t="str">
        <f t="shared" ref="K3011:K3074" si="240">IF(LEFT(B3011,3)="IRR","IRG",LEFT(B3011,3))</f>
        <v>IRG</v>
      </c>
      <c r="L3011" s="2" t="str">
        <f t="shared" si="236"/>
        <v>CUSTOMER C</v>
      </c>
      <c r="M3011" s="40" t="str">
        <f>INDEX(CODE!A:B,MATCH(L3011,CODE!A:A,0),2)</f>
        <v>NOT USED</v>
      </c>
    </row>
    <row r="3012" spans="1:13">
      <c r="A3012" s="36">
        <v>201810</v>
      </c>
      <c r="B3012" s="37" t="s">
        <v>60</v>
      </c>
      <c r="C3012" s="37" t="s">
        <v>186</v>
      </c>
      <c r="D3012" s="37" t="s">
        <v>201</v>
      </c>
      <c r="E3012" s="37">
        <v>-1110.6600000000001</v>
      </c>
      <c r="F3012" s="37">
        <v>0</v>
      </c>
      <c r="G3012" s="37">
        <v>0</v>
      </c>
      <c r="H3012" s="60">
        <f t="shared" si="237"/>
        <v>0</v>
      </c>
      <c r="I3012" s="60">
        <f t="shared" si="238"/>
        <v>0</v>
      </c>
      <c r="J3012" s="60">
        <f t="shared" si="239"/>
        <v>0</v>
      </c>
      <c r="K3012" s="1" t="str">
        <f t="shared" si="240"/>
        <v>IRG</v>
      </c>
      <c r="L3012" s="2" t="str">
        <f t="shared" si="236"/>
        <v>IRRIGATION</v>
      </c>
      <c r="M3012" s="40" t="str">
        <f>INDEX(CODE!A:B,MATCH(L3012,CODE!A:A,0),2)</f>
        <v>NOT USED</v>
      </c>
    </row>
    <row r="3013" spans="1:13">
      <c r="A3013" s="36">
        <v>201810</v>
      </c>
      <c r="B3013" s="37" t="s">
        <v>60</v>
      </c>
      <c r="C3013" s="37" t="s">
        <v>195</v>
      </c>
      <c r="D3013" s="37" t="s">
        <v>61</v>
      </c>
      <c r="E3013" s="37">
        <v>915768.13</v>
      </c>
      <c r="F3013" s="37">
        <v>2894</v>
      </c>
      <c r="G3013" s="37">
        <v>11546422</v>
      </c>
      <c r="H3013" s="60">
        <f t="shared" si="237"/>
        <v>915768.13</v>
      </c>
      <c r="I3013" s="60">
        <f t="shared" si="238"/>
        <v>2894</v>
      </c>
      <c r="J3013" s="60">
        <f t="shared" si="239"/>
        <v>11546422</v>
      </c>
      <c r="K3013" s="1" t="str">
        <f t="shared" si="240"/>
        <v>IRG</v>
      </c>
      <c r="L3013" s="2" t="str">
        <f t="shared" si="236"/>
        <v>02APSV0040</v>
      </c>
      <c r="M3013" s="40" t="str">
        <f>INDEX(CODE!A:B,MATCH(L3013,CODE!A:A,0),2)</f>
        <v>Separate - APS</v>
      </c>
    </row>
    <row r="3014" spans="1:13">
      <c r="A3014" s="36">
        <v>201810</v>
      </c>
      <c r="B3014" s="37" t="s">
        <v>60</v>
      </c>
      <c r="C3014" s="37" t="s">
        <v>195</v>
      </c>
      <c r="D3014" s="37" t="s">
        <v>62</v>
      </c>
      <c r="E3014" s="37">
        <v>508453.34</v>
      </c>
      <c r="F3014" s="37">
        <v>2270</v>
      </c>
      <c r="G3014" s="37">
        <v>6415185</v>
      </c>
      <c r="H3014" s="60">
        <f t="shared" si="237"/>
        <v>508453.34</v>
      </c>
      <c r="I3014" s="60">
        <f t="shared" si="238"/>
        <v>2270</v>
      </c>
      <c r="J3014" s="60">
        <f t="shared" si="239"/>
        <v>6415185</v>
      </c>
      <c r="K3014" s="1" t="str">
        <f t="shared" si="240"/>
        <v>IRG</v>
      </c>
      <c r="L3014" s="2" t="str">
        <f t="shared" si="236"/>
        <v>02APSV040X</v>
      </c>
      <c r="M3014" s="40" t="str">
        <f>INDEX(CODE!A:B,MATCH(L3014,CODE!A:A,0),2)</f>
        <v>Separate - APS</v>
      </c>
    </row>
    <row r="3015" spans="1:13">
      <c r="A3015" s="36">
        <v>201810</v>
      </c>
      <c r="B3015" s="37" t="s">
        <v>60</v>
      </c>
      <c r="C3015" s="37" t="s">
        <v>195</v>
      </c>
      <c r="D3015" s="37" t="s">
        <v>79</v>
      </c>
      <c r="E3015" s="37">
        <v>258.24</v>
      </c>
      <c r="G3015" s="37">
        <v>0</v>
      </c>
      <c r="H3015" s="60">
        <f t="shared" si="237"/>
        <v>258.24</v>
      </c>
      <c r="I3015" s="60">
        <f t="shared" si="238"/>
        <v>0</v>
      </c>
      <c r="J3015" s="60">
        <f t="shared" si="239"/>
        <v>0</v>
      </c>
      <c r="K3015" s="1" t="str">
        <f t="shared" si="240"/>
        <v>IRG</v>
      </c>
      <c r="L3015" s="2" t="str">
        <f t="shared" si="236"/>
        <v>02LNX00102</v>
      </c>
      <c r="M3015" s="40" t="str">
        <f>INDEX(CODE!A:B,MATCH(L3015,CODE!A:A,0),2)</f>
        <v>NOT USED</v>
      </c>
    </row>
    <row r="3016" spans="1:13">
      <c r="A3016" s="36">
        <v>201810</v>
      </c>
      <c r="B3016" s="37" t="s">
        <v>60</v>
      </c>
      <c r="C3016" s="37" t="s">
        <v>195</v>
      </c>
      <c r="D3016" s="37" t="s">
        <v>81</v>
      </c>
      <c r="E3016" s="37">
        <v>7.22</v>
      </c>
      <c r="G3016" s="37">
        <v>0</v>
      </c>
      <c r="H3016" s="60">
        <f t="shared" si="237"/>
        <v>7.22</v>
      </c>
      <c r="I3016" s="60">
        <f t="shared" si="238"/>
        <v>0</v>
      </c>
      <c r="J3016" s="60">
        <f t="shared" si="239"/>
        <v>0</v>
      </c>
      <c r="K3016" s="1" t="str">
        <f t="shared" si="240"/>
        <v>IRG</v>
      </c>
      <c r="L3016" s="2" t="str">
        <f t="shared" si="236"/>
        <v>02LNX00105</v>
      </c>
      <c r="M3016" s="40" t="str">
        <f>INDEX(CODE!A:B,MATCH(L3016,CODE!A:A,0),2)</f>
        <v>NOT USED</v>
      </c>
    </row>
    <row r="3017" spans="1:13">
      <c r="A3017" s="36">
        <v>201810</v>
      </c>
      <c r="B3017" s="37" t="s">
        <v>60</v>
      </c>
      <c r="C3017" s="37" t="s">
        <v>195</v>
      </c>
      <c r="D3017" s="37" t="s">
        <v>45</v>
      </c>
      <c r="E3017" s="37">
        <v>1874.97</v>
      </c>
      <c r="F3017" s="37">
        <v>9</v>
      </c>
      <c r="G3017" s="37">
        <v>23671</v>
      </c>
      <c r="H3017" s="60">
        <f t="shared" si="237"/>
        <v>1874.97</v>
      </c>
      <c r="I3017" s="60">
        <f t="shared" si="238"/>
        <v>9</v>
      </c>
      <c r="J3017" s="60">
        <f t="shared" si="239"/>
        <v>23671</v>
      </c>
      <c r="K3017" s="1" t="str">
        <f t="shared" si="240"/>
        <v>IRG</v>
      </c>
      <c r="L3017" s="2" t="str">
        <f t="shared" si="236"/>
        <v>02NMT40135</v>
      </c>
      <c r="M3017" s="40" t="str">
        <f>INDEX(CODE!A:B,MATCH(L3017,CODE!A:A,0),2)</f>
        <v>Separate - APS</v>
      </c>
    </row>
    <row r="3018" spans="1:13">
      <c r="A3018" s="36">
        <v>201810</v>
      </c>
      <c r="B3018" s="37" t="s">
        <v>60</v>
      </c>
      <c r="C3018" s="37" t="s">
        <v>195</v>
      </c>
      <c r="D3018" s="37" t="s">
        <v>73</v>
      </c>
      <c r="E3018" s="37">
        <v>78.92</v>
      </c>
      <c r="F3018" s="37">
        <v>3</v>
      </c>
      <c r="G3018" s="37">
        <v>1006</v>
      </c>
      <c r="H3018" s="60">
        <f t="shared" si="237"/>
        <v>78.92</v>
      </c>
      <c r="I3018" s="60">
        <f t="shared" si="238"/>
        <v>3</v>
      </c>
      <c r="J3018" s="60">
        <f t="shared" si="239"/>
        <v>1006</v>
      </c>
      <c r="K3018" s="1" t="str">
        <f t="shared" si="240"/>
        <v>IRG</v>
      </c>
      <c r="L3018" s="2" t="str">
        <f t="shared" si="236"/>
        <v>02NMX40135</v>
      </c>
      <c r="M3018" s="40" t="str">
        <f>INDEX(CODE!A:B,MATCH(L3018,CODE!A:A,0),2)</f>
        <v>Separate - APS</v>
      </c>
    </row>
    <row r="3019" spans="1:13">
      <c r="A3019" s="36">
        <v>201810</v>
      </c>
      <c r="B3019" s="37" t="s">
        <v>60</v>
      </c>
      <c r="C3019" s="37" t="s">
        <v>195</v>
      </c>
      <c r="D3019" s="37" t="s">
        <v>95</v>
      </c>
      <c r="E3019" s="37">
        <v>174000</v>
      </c>
      <c r="F3019" s="37">
        <v>0</v>
      </c>
      <c r="G3019" s="37">
        <v>0</v>
      </c>
      <c r="H3019" s="60">
        <f t="shared" si="237"/>
        <v>174000</v>
      </c>
      <c r="I3019" s="60">
        <f t="shared" si="238"/>
        <v>0</v>
      </c>
      <c r="J3019" s="60">
        <f t="shared" si="239"/>
        <v>0</v>
      </c>
      <c r="K3019" s="1" t="str">
        <f t="shared" si="240"/>
        <v>IRG</v>
      </c>
      <c r="L3019" s="2" t="str">
        <f t="shared" si="236"/>
        <v>301461-IRR</v>
      </c>
      <c r="M3019" s="40" t="str">
        <f>INDEX(CODE!A:B,MATCH(L3019,CODE!A:A,0),2)</f>
        <v>NOT USED</v>
      </c>
    </row>
    <row r="3020" spans="1:13">
      <c r="A3020" s="36">
        <v>201810</v>
      </c>
      <c r="B3020" s="37" t="s">
        <v>60</v>
      </c>
      <c r="C3020" s="37" t="s">
        <v>195</v>
      </c>
      <c r="D3020" s="37" t="s">
        <v>96</v>
      </c>
      <c r="E3020" s="37">
        <v>86941.66</v>
      </c>
      <c r="F3020" s="37">
        <v>0</v>
      </c>
      <c r="G3020" s="37">
        <v>0</v>
      </c>
      <c r="H3020" s="60">
        <f t="shared" si="237"/>
        <v>86941.66</v>
      </c>
      <c r="I3020" s="60">
        <f t="shared" si="238"/>
        <v>0</v>
      </c>
      <c r="J3020" s="60">
        <f t="shared" si="239"/>
        <v>0</v>
      </c>
      <c r="K3020" s="1" t="str">
        <f t="shared" si="240"/>
        <v>IRG</v>
      </c>
      <c r="L3020" s="2" t="str">
        <f t="shared" si="236"/>
        <v>301470-DSM</v>
      </c>
      <c r="M3020" s="40" t="str">
        <f>INDEX(CODE!A:B,MATCH(L3020,CODE!A:A,0),2)</f>
        <v>NOT USED</v>
      </c>
    </row>
    <row r="3021" spans="1:13">
      <c r="A3021" s="36">
        <v>201810</v>
      </c>
      <c r="B3021" s="37" t="s">
        <v>60</v>
      </c>
      <c r="C3021" s="37" t="s">
        <v>195</v>
      </c>
      <c r="D3021" s="37" t="s">
        <v>46</v>
      </c>
      <c r="E3021" s="37">
        <v>24.14</v>
      </c>
      <c r="F3021" s="37">
        <v>0</v>
      </c>
      <c r="G3021" s="37">
        <v>0</v>
      </c>
      <c r="H3021" s="60">
        <f t="shared" si="237"/>
        <v>24.14</v>
      </c>
      <c r="I3021" s="60">
        <f t="shared" si="238"/>
        <v>0</v>
      </c>
      <c r="J3021" s="60">
        <f t="shared" si="239"/>
        <v>0</v>
      </c>
      <c r="K3021" s="1" t="str">
        <f t="shared" si="240"/>
        <v>IRG</v>
      </c>
      <c r="L3021" s="2" t="str">
        <f t="shared" si="236"/>
        <v>301480-BLU</v>
      </c>
      <c r="M3021" s="40" t="str">
        <f>INDEX(CODE!A:B,MATCH(L3021,CODE!A:A,0),2)</f>
        <v>NOT USED</v>
      </c>
    </row>
    <row r="3022" spans="1:13">
      <c r="A3022" s="36">
        <v>201810</v>
      </c>
      <c r="B3022" s="37" t="s">
        <v>60</v>
      </c>
      <c r="C3022" s="37" t="s">
        <v>195</v>
      </c>
      <c r="D3022" s="37" t="s">
        <v>103</v>
      </c>
      <c r="E3022" s="37">
        <v>-116407.49</v>
      </c>
      <c r="F3022" s="37">
        <v>0</v>
      </c>
      <c r="G3022" s="37">
        <v>0</v>
      </c>
      <c r="H3022" s="60">
        <f t="shared" si="237"/>
        <v>-116407.49</v>
      </c>
      <c r="I3022" s="60">
        <f t="shared" si="238"/>
        <v>0</v>
      </c>
      <c r="J3022" s="60">
        <f t="shared" si="239"/>
        <v>0</v>
      </c>
      <c r="K3022" s="1" t="str">
        <f t="shared" si="240"/>
        <v>IRG</v>
      </c>
      <c r="L3022" s="2" t="str">
        <f t="shared" si="236"/>
        <v>ALT REVENU</v>
      </c>
      <c r="M3022" s="40" t="str">
        <f>INDEX(CODE!A:B,MATCH(L3022,CODE!A:A,0),2)</f>
        <v>NOT USED</v>
      </c>
    </row>
    <row r="3023" spans="1:13">
      <c r="A3023" s="36">
        <v>201810</v>
      </c>
      <c r="B3023" s="37" t="s">
        <v>60</v>
      </c>
      <c r="C3023" s="37" t="s">
        <v>195</v>
      </c>
      <c r="D3023" s="37" t="s">
        <v>97</v>
      </c>
      <c r="F3023" s="37">
        <v>0</v>
      </c>
      <c r="H3023" s="60">
        <f t="shared" si="237"/>
        <v>0</v>
      </c>
      <c r="I3023" s="60">
        <f t="shared" si="238"/>
        <v>0</v>
      </c>
      <c r="J3023" s="60">
        <f t="shared" si="239"/>
        <v>0</v>
      </c>
      <c r="K3023" s="1" t="str">
        <f t="shared" si="240"/>
        <v>IRG</v>
      </c>
      <c r="L3023" s="2" t="str">
        <f t="shared" si="236"/>
        <v>CUSTOMER C</v>
      </c>
      <c r="M3023" s="40" t="str">
        <f>INDEX(CODE!A:B,MATCH(L3023,CODE!A:A,0),2)</f>
        <v>NOT USED</v>
      </c>
    </row>
    <row r="3024" spans="1:13">
      <c r="A3024" s="36">
        <v>201810</v>
      </c>
      <c r="B3024" s="37" t="s">
        <v>60</v>
      </c>
      <c r="C3024" s="37" t="s">
        <v>195</v>
      </c>
      <c r="D3024" s="37" t="s">
        <v>91</v>
      </c>
      <c r="E3024" s="37">
        <v>-48047.91</v>
      </c>
      <c r="F3024" s="37">
        <v>0</v>
      </c>
      <c r="G3024" s="37">
        <v>0</v>
      </c>
      <c r="H3024" s="60">
        <f t="shared" si="237"/>
        <v>-48047.91</v>
      </c>
      <c r="I3024" s="60">
        <f t="shared" si="238"/>
        <v>0</v>
      </c>
      <c r="J3024" s="60">
        <f t="shared" si="239"/>
        <v>0</v>
      </c>
      <c r="K3024" s="1" t="str">
        <f t="shared" si="240"/>
        <v>IRG</v>
      </c>
      <c r="L3024" s="2" t="str">
        <f t="shared" si="236"/>
        <v>INCOME TAX</v>
      </c>
      <c r="M3024" s="40" t="str">
        <f>INDEX(CODE!A:B,MATCH(L3024,CODE!A:A,0),2)</f>
        <v>NOT USED</v>
      </c>
    </row>
    <row r="3025" spans="1:13">
      <c r="A3025" s="36">
        <v>201810</v>
      </c>
      <c r="B3025" s="37" t="s">
        <v>60</v>
      </c>
      <c r="C3025" s="37" t="s">
        <v>195</v>
      </c>
      <c r="D3025" s="37" t="s">
        <v>92</v>
      </c>
      <c r="E3025" s="37">
        <v>-182073.17</v>
      </c>
      <c r="F3025" s="37">
        <v>0</v>
      </c>
      <c r="G3025" s="37">
        <v>0</v>
      </c>
      <c r="H3025" s="60">
        <f t="shared" si="237"/>
        <v>-182073.17</v>
      </c>
      <c r="I3025" s="60">
        <f t="shared" si="238"/>
        <v>0</v>
      </c>
      <c r="J3025" s="60">
        <f t="shared" si="239"/>
        <v>0</v>
      </c>
      <c r="K3025" s="1" t="str">
        <f t="shared" si="240"/>
        <v>IRG</v>
      </c>
      <c r="L3025" s="2" t="str">
        <f t="shared" si="236"/>
        <v>REVENUE_AC</v>
      </c>
      <c r="M3025" s="40" t="str">
        <f>INDEX(CODE!A:B,MATCH(L3025,CODE!A:A,0),2)</f>
        <v>NOT USED</v>
      </c>
    </row>
    <row r="3026" spans="1:13">
      <c r="A3026" s="36">
        <v>201810</v>
      </c>
      <c r="B3026" s="37" t="s">
        <v>60</v>
      </c>
      <c r="C3026" s="37" t="s">
        <v>195</v>
      </c>
      <c r="D3026" s="37" t="s">
        <v>104</v>
      </c>
      <c r="E3026" s="37">
        <v>431.09</v>
      </c>
      <c r="F3026" s="37">
        <v>0</v>
      </c>
      <c r="G3026" s="37">
        <v>0</v>
      </c>
      <c r="H3026" s="60">
        <f t="shared" si="237"/>
        <v>431.09</v>
      </c>
      <c r="I3026" s="60">
        <f t="shared" si="238"/>
        <v>0</v>
      </c>
      <c r="J3026" s="60">
        <f t="shared" si="239"/>
        <v>0</v>
      </c>
      <c r="K3026" s="1" t="str">
        <f t="shared" si="240"/>
        <v>IRG</v>
      </c>
      <c r="L3026" s="2" t="str">
        <f t="shared" si="236"/>
        <v>REVENUE AD</v>
      </c>
      <c r="M3026" s="40" t="str">
        <f>INDEX(CODE!A:B,MATCH(L3026,CODE!A:A,0),2)</f>
        <v>NOT USED</v>
      </c>
    </row>
    <row r="3027" spans="1:13">
      <c r="A3027" s="36">
        <v>201810</v>
      </c>
      <c r="B3027" s="37" t="s">
        <v>60</v>
      </c>
      <c r="C3027" s="37" t="s">
        <v>196</v>
      </c>
      <c r="D3027" s="37" t="s">
        <v>202</v>
      </c>
      <c r="E3027" s="37">
        <v>-594000</v>
      </c>
      <c r="F3027" s="37">
        <v>0</v>
      </c>
      <c r="G3027" s="37">
        <v>-7543000</v>
      </c>
      <c r="H3027" s="60">
        <f t="shared" si="237"/>
        <v>0</v>
      </c>
      <c r="I3027" s="60">
        <f t="shared" si="238"/>
        <v>0</v>
      </c>
      <c r="J3027" s="60">
        <f t="shared" si="239"/>
        <v>0</v>
      </c>
      <c r="K3027" s="1" t="str">
        <f t="shared" si="240"/>
        <v>IRG</v>
      </c>
      <c r="L3027" s="2" t="str">
        <f t="shared" si="236"/>
        <v>IRRIGATION</v>
      </c>
      <c r="M3027" s="40" t="str">
        <f>INDEX(CODE!A:B,MATCH(L3027,CODE!A:A,0),2)</f>
        <v>NOT USED</v>
      </c>
    </row>
    <row r="3028" spans="1:13">
      <c r="A3028" s="36">
        <v>201810</v>
      </c>
      <c r="B3028" s="37" t="s">
        <v>63</v>
      </c>
      <c r="C3028" s="37" t="s">
        <v>195</v>
      </c>
      <c r="D3028" s="37" t="s">
        <v>98</v>
      </c>
      <c r="E3028" s="37">
        <v>7.57</v>
      </c>
      <c r="G3028" s="37">
        <v>0</v>
      </c>
      <c r="H3028" s="60">
        <f t="shared" si="237"/>
        <v>7.57</v>
      </c>
      <c r="I3028" s="60">
        <f t="shared" si="238"/>
        <v>0</v>
      </c>
      <c r="J3028" s="60">
        <f t="shared" si="239"/>
        <v>0</v>
      </c>
      <c r="K3028" s="1" t="str">
        <f t="shared" si="240"/>
        <v>PUB</v>
      </c>
      <c r="L3028" s="2" t="str">
        <f t="shared" si="236"/>
        <v>02CFR00012</v>
      </c>
      <c r="M3028" s="40" t="str">
        <f>INDEX(CODE!A:B,MATCH(L3028,CODE!A:A,0),2)</f>
        <v>NOT USED</v>
      </c>
    </row>
    <row r="3029" spans="1:13">
      <c r="A3029" s="36">
        <v>201810</v>
      </c>
      <c r="B3029" s="37" t="s">
        <v>63</v>
      </c>
      <c r="C3029" s="37" t="s">
        <v>195</v>
      </c>
      <c r="D3029" s="37" t="s">
        <v>64</v>
      </c>
      <c r="E3029" s="37">
        <v>2581.9899999999998</v>
      </c>
      <c r="F3029" s="37">
        <v>14</v>
      </c>
      <c r="G3029" s="37">
        <v>11853</v>
      </c>
      <c r="H3029" s="60">
        <f t="shared" si="237"/>
        <v>2581.9899999999998</v>
      </c>
      <c r="I3029" s="60">
        <f t="shared" si="238"/>
        <v>14</v>
      </c>
      <c r="J3029" s="60">
        <f t="shared" si="239"/>
        <v>11853</v>
      </c>
      <c r="K3029" s="1" t="str">
        <f t="shared" si="240"/>
        <v>PUB</v>
      </c>
      <c r="L3029" s="2" t="str">
        <f t="shared" si="236"/>
        <v>02COSL0052</v>
      </c>
      <c r="M3029" s="40" t="str">
        <f>INDEX(CODE!A:B,MATCH(L3029,CODE!A:A,0),2)</f>
        <v>NOT USED</v>
      </c>
    </row>
    <row r="3030" spans="1:13">
      <c r="A3030" s="36">
        <v>201810</v>
      </c>
      <c r="B3030" s="37" t="s">
        <v>63</v>
      </c>
      <c r="C3030" s="37" t="s">
        <v>195</v>
      </c>
      <c r="D3030" s="37" t="s">
        <v>65</v>
      </c>
      <c r="E3030" s="37">
        <v>18705.099999999999</v>
      </c>
      <c r="F3030" s="37">
        <v>120</v>
      </c>
      <c r="G3030" s="37">
        <v>246494</v>
      </c>
      <c r="H3030" s="60">
        <f t="shared" si="237"/>
        <v>18705.099999999999</v>
      </c>
      <c r="I3030" s="60">
        <f t="shared" si="238"/>
        <v>120</v>
      </c>
      <c r="J3030" s="60">
        <f t="shared" si="239"/>
        <v>246494</v>
      </c>
      <c r="K3030" s="1" t="str">
        <f t="shared" si="240"/>
        <v>PUB</v>
      </c>
      <c r="L3030" s="2" t="str">
        <f t="shared" si="236"/>
        <v>02CUSL053F</v>
      </c>
      <c r="M3030" s="40" t="str">
        <f>INDEX(CODE!A:B,MATCH(L3030,CODE!A:A,0),2)</f>
        <v>NOT USED</v>
      </c>
    </row>
    <row r="3031" spans="1:13">
      <c r="A3031" s="36">
        <v>201810</v>
      </c>
      <c r="B3031" s="37" t="s">
        <v>63</v>
      </c>
      <c r="C3031" s="37" t="s">
        <v>195</v>
      </c>
      <c r="D3031" s="37" t="s">
        <v>66</v>
      </c>
      <c r="E3031" s="37">
        <v>4535.6400000000003</v>
      </c>
      <c r="F3031" s="37">
        <v>112</v>
      </c>
      <c r="G3031" s="37">
        <v>60379</v>
      </c>
      <c r="H3031" s="60">
        <f t="shared" si="237"/>
        <v>4535.6400000000003</v>
      </c>
      <c r="I3031" s="60">
        <f t="shared" si="238"/>
        <v>112</v>
      </c>
      <c r="J3031" s="60">
        <f t="shared" si="239"/>
        <v>60379</v>
      </c>
      <c r="K3031" s="1" t="str">
        <f t="shared" si="240"/>
        <v>PUB</v>
      </c>
      <c r="L3031" s="2" t="str">
        <f t="shared" si="236"/>
        <v>02CUSL053M</v>
      </c>
      <c r="M3031" s="40" t="str">
        <f>INDEX(CODE!A:B,MATCH(L3031,CODE!A:A,0),2)</f>
        <v>NOT USED</v>
      </c>
    </row>
    <row r="3032" spans="1:13">
      <c r="A3032" s="36">
        <v>201810</v>
      </c>
      <c r="B3032" s="37" t="s">
        <v>63</v>
      </c>
      <c r="C3032" s="37" t="s">
        <v>195</v>
      </c>
      <c r="D3032" s="37" t="s">
        <v>67</v>
      </c>
      <c r="E3032" s="37">
        <v>17543.07</v>
      </c>
      <c r="F3032" s="37">
        <v>39</v>
      </c>
      <c r="G3032" s="37">
        <v>131720</v>
      </c>
      <c r="H3032" s="60">
        <f t="shared" si="237"/>
        <v>17543.07</v>
      </c>
      <c r="I3032" s="60">
        <f t="shared" si="238"/>
        <v>39</v>
      </c>
      <c r="J3032" s="60">
        <f t="shared" si="239"/>
        <v>131720</v>
      </c>
      <c r="K3032" s="1" t="str">
        <f t="shared" si="240"/>
        <v>PUB</v>
      </c>
      <c r="L3032" s="2" t="str">
        <f t="shared" si="236"/>
        <v>02MVSL0057</v>
      </c>
      <c r="M3032" s="40" t="str">
        <f>INDEX(CODE!A:B,MATCH(L3032,CODE!A:A,0),2)</f>
        <v>NOT USED</v>
      </c>
    </row>
    <row r="3033" spans="1:13">
      <c r="A3033" s="36">
        <v>201810</v>
      </c>
      <c r="B3033" s="37" t="s">
        <v>63</v>
      </c>
      <c r="C3033" s="37" t="s">
        <v>195</v>
      </c>
      <c r="D3033" s="37" t="s">
        <v>47</v>
      </c>
      <c r="E3033" s="37">
        <v>69512.850000000006</v>
      </c>
      <c r="F3033" s="37">
        <v>215</v>
      </c>
      <c r="G3033" s="37">
        <v>317989</v>
      </c>
      <c r="H3033" s="60">
        <f t="shared" si="237"/>
        <v>69512.850000000006</v>
      </c>
      <c r="I3033" s="60">
        <f t="shared" si="238"/>
        <v>215</v>
      </c>
      <c r="J3033" s="60">
        <f t="shared" si="239"/>
        <v>317989</v>
      </c>
      <c r="K3033" s="1" t="str">
        <f t="shared" si="240"/>
        <v>PUB</v>
      </c>
      <c r="L3033" s="2" t="str">
        <f t="shared" si="236"/>
        <v>02SLCO0051</v>
      </c>
      <c r="M3033" s="40" t="str">
        <f>INDEX(CODE!A:B,MATCH(L3033,CODE!A:A,0),2)</f>
        <v>NOT USED</v>
      </c>
    </row>
    <row r="3034" spans="1:13">
      <c r="A3034" s="36">
        <v>201810</v>
      </c>
      <c r="B3034" s="37" t="s">
        <v>63</v>
      </c>
      <c r="C3034" s="37" t="s">
        <v>195</v>
      </c>
      <c r="D3034" s="37" t="s">
        <v>99</v>
      </c>
      <c r="E3034" s="37">
        <v>1974.43</v>
      </c>
      <c r="F3034" s="37">
        <v>0</v>
      </c>
      <c r="G3034" s="37">
        <v>0</v>
      </c>
      <c r="H3034" s="60">
        <f t="shared" si="237"/>
        <v>1974.43</v>
      </c>
      <c r="I3034" s="60">
        <f t="shared" si="238"/>
        <v>0</v>
      </c>
      <c r="J3034" s="60">
        <f t="shared" si="239"/>
        <v>0</v>
      </c>
      <c r="K3034" s="1" t="str">
        <f t="shared" si="240"/>
        <v>PUB</v>
      </c>
      <c r="L3034" s="2" t="str">
        <f t="shared" si="236"/>
        <v>301670-DSM</v>
      </c>
      <c r="M3034" s="40" t="str">
        <f>INDEX(CODE!A:B,MATCH(L3034,CODE!A:A,0),2)</f>
        <v>NOT USED</v>
      </c>
    </row>
    <row r="3035" spans="1:13">
      <c r="A3035" s="36">
        <v>201810</v>
      </c>
      <c r="B3035" s="37" t="s">
        <v>63</v>
      </c>
      <c r="C3035" s="37" t="s">
        <v>195</v>
      </c>
      <c r="D3035" s="37" t="s">
        <v>90</v>
      </c>
      <c r="F3035" s="37">
        <v>0</v>
      </c>
      <c r="H3035" s="60">
        <f t="shared" si="237"/>
        <v>0</v>
      </c>
      <c r="I3035" s="60">
        <f t="shared" si="238"/>
        <v>0</v>
      </c>
      <c r="J3035" s="60">
        <f t="shared" si="239"/>
        <v>0</v>
      </c>
      <c r="K3035" s="1" t="str">
        <f t="shared" si="240"/>
        <v>PUB</v>
      </c>
      <c r="L3035" s="2" t="str">
        <f t="shared" si="236"/>
        <v>CUSTOMER C</v>
      </c>
      <c r="M3035" s="40" t="str">
        <f>INDEX(CODE!A:B,MATCH(L3035,CODE!A:A,0),2)</f>
        <v>NOT USED</v>
      </c>
    </row>
    <row r="3036" spans="1:13">
      <c r="A3036" s="36">
        <v>201810</v>
      </c>
      <c r="B3036" s="37" t="s">
        <v>63</v>
      </c>
      <c r="C3036" s="37" t="s">
        <v>195</v>
      </c>
      <c r="D3036" s="37" t="s">
        <v>91</v>
      </c>
      <c r="E3036" s="37">
        <v>-3980.7</v>
      </c>
      <c r="F3036" s="37">
        <v>0</v>
      </c>
      <c r="G3036" s="37">
        <v>0</v>
      </c>
      <c r="H3036" s="60">
        <f t="shared" si="237"/>
        <v>-3980.7</v>
      </c>
      <c r="I3036" s="60">
        <f t="shared" si="238"/>
        <v>0</v>
      </c>
      <c r="J3036" s="60">
        <f t="shared" si="239"/>
        <v>0</v>
      </c>
      <c r="K3036" s="1" t="str">
        <f t="shared" si="240"/>
        <v>PUB</v>
      </c>
      <c r="L3036" s="2" t="str">
        <f t="shared" si="236"/>
        <v>INCOME TAX</v>
      </c>
      <c r="M3036" s="40" t="str">
        <f>INDEX(CODE!A:B,MATCH(L3036,CODE!A:A,0),2)</f>
        <v>NOT USED</v>
      </c>
    </row>
    <row r="3037" spans="1:13">
      <c r="A3037" s="36">
        <v>201810</v>
      </c>
      <c r="B3037" s="37" t="s">
        <v>63</v>
      </c>
      <c r="C3037" s="37" t="s">
        <v>195</v>
      </c>
      <c r="D3037" s="37" t="s">
        <v>92</v>
      </c>
      <c r="E3037" s="37">
        <v>-4932</v>
      </c>
      <c r="F3037" s="37">
        <v>0</v>
      </c>
      <c r="G3037" s="37">
        <v>0</v>
      </c>
      <c r="H3037" s="60">
        <f t="shared" si="237"/>
        <v>-4932</v>
      </c>
      <c r="I3037" s="60">
        <f t="shared" si="238"/>
        <v>0</v>
      </c>
      <c r="J3037" s="60">
        <f t="shared" si="239"/>
        <v>0</v>
      </c>
      <c r="K3037" s="1" t="str">
        <f t="shared" si="240"/>
        <v>PUB</v>
      </c>
      <c r="L3037" s="2" t="str">
        <f t="shared" si="236"/>
        <v>REVENUE_AC</v>
      </c>
      <c r="M3037" s="40" t="str">
        <f>INDEX(CODE!A:B,MATCH(L3037,CODE!A:A,0),2)</f>
        <v>NOT USED</v>
      </c>
    </row>
    <row r="3038" spans="1:13">
      <c r="A3038" s="36">
        <v>201810</v>
      </c>
      <c r="B3038" s="37" t="s">
        <v>63</v>
      </c>
      <c r="C3038" s="37" t="s">
        <v>196</v>
      </c>
      <c r="D3038" s="37" t="s">
        <v>197</v>
      </c>
      <c r="E3038" s="37">
        <v>32000</v>
      </c>
      <c r="F3038" s="37">
        <v>0</v>
      </c>
      <c r="G3038" s="37">
        <v>200000</v>
      </c>
      <c r="H3038" s="60">
        <f t="shared" si="237"/>
        <v>0</v>
      </c>
      <c r="I3038" s="60">
        <f t="shared" si="238"/>
        <v>0</v>
      </c>
      <c r="J3038" s="60">
        <f t="shared" si="239"/>
        <v>0</v>
      </c>
      <c r="K3038" s="1" t="str">
        <f t="shared" si="240"/>
        <v>PUB</v>
      </c>
      <c r="L3038" s="2" t="str">
        <f t="shared" si="236"/>
        <v>UNBILLED R</v>
      </c>
      <c r="M3038" s="40" t="str">
        <f>INDEX(CODE!A:B,MATCH(L3038,CODE!A:A,0),2)</f>
        <v>NOT USED</v>
      </c>
    </row>
    <row r="3039" spans="1:13">
      <c r="A3039" s="36">
        <v>201810</v>
      </c>
      <c r="B3039" s="37" t="s">
        <v>68</v>
      </c>
      <c r="C3039" s="37" t="s">
        <v>186</v>
      </c>
      <c r="D3039" s="37" t="s">
        <v>203</v>
      </c>
      <c r="E3039" s="37">
        <v>-2941.16</v>
      </c>
      <c r="F3039" s="37">
        <v>1056</v>
      </c>
      <c r="G3039" s="37">
        <v>360876</v>
      </c>
      <c r="H3039" s="60">
        <f t="shared" si="237"/>
        <v>0</v>
      </c>
      <c r="I3039" s="60">
        <f t="shared" si="238"/>
        <v>0</v>
      </c>
      <c r="J3039" s="60">
        <f t="shared" si="239"/>
        <v>0</v>
      </c>
      <c r="K3039" s="1" t="str">
        <f t="shared" si="240"/>
        <v>RES</v>
      </c>
      <c r="L3039" s="2" t="str">
        <f t="shared" si="236"/>
        <v>02NETMT135</v>
      </c>
      <c r="M3039" s="40" t="str">
        <f>INDEX(CODE!A:B,MATCH(L3039,CODE!A:A,0),2)</f>
        <v>Separate - Res</v>
      </c>
    </row>
    <row r="3040" spans="1:13">
      <c r="A3040" s="36">
        <v>201810</v>
      </c>
      <c r="B3040" s="37" t="s">
        <v>68</v>
      </c>
      <c r="C3040" s="37" t="s">
        <v>186</v>
      </c>
      <c r="D3040" s="37" t="s">
        <v>204</v>
      </c>
      <c r="E3040" s="37">
        <v>-648.33000000000004</v>
      </c>
      <c r="G3040" s="37">
        <v>79510</v>
      </c>
      <c r="H3040" s="60">
        <f t="shared" si="237"/>
        <v>0</v>
      </c>
      <c r="I3040" s="60">
        <f t="shared" si="238"/>
        <v>0</v>
      </c>
      <c r="J3040" s="60">
        <f t="shared" si="239"/>
        <v>0</v>
      </c>
      <c r="K3040" s="1" t="str">
        <f t="shared" si="240"/>
        <v>RES</v>
      </c>
      <c r="L3040" s="2" t="str">
        <f t="shared" si="236"/>
        <v>02OALTB15R</v>
      </c>
      <c r="M3040" s="40" t="str">
        <f>INDEX(CODE!A:B,MATCH(L3040,CODE!A:A,0),2)</f>
        <v>NOT USED</v>
      </c>
    </row>
    <row r="3041" spans="1:13">
      <c r="A3041" s="36">
        <v>201810</v>
      </c>
      <c r="B3041" s="37" t="s">
        <v>68</v>
      </c>
      <c r="C3041" s="37" t="s">
        <v>186</v>
      </c>
      <c r="D3041" s="37" t="s">
        <v>205</v>
      </c>
      <c r="E3041" s="37">
        <v>-676948.31</v>
      </c>
      <c r="F3041" s="37">
        <v>101701</v>
      </c>
      <c r="G3041" s="37">
        <v>83060782</v>
      </c>
      <c r="H3041" s="60">
        <f t="shared" si="237"/>
        <v>0</v>
      </c>
      <c r="I3041" s="60">
        <f t="shared" si="238"/>
        <v>0</v>
      </c>
      <c r="J3041" s="60">
        <f t="shared" si="239"/>
        <v>0</v>
      </c>
      <c r="K3041" s="1" t="str">
        <f t="shared" si="240"/>
        <v>RES</v>
      </c>
      <c r="L3041" s="2" t="str">
        <f t="shared" si="236"/>
        <v>02RESD0016</v>
      </c>
      <c r="M3041" s="40" t="str">
        <f>INDEX(CODE!A:B,MATCH(L3041,CODE!A:A,0),2)</f>
        <v>Separate - Res</v>
      </c>
    </row>
    <row r="3042" spans="1:13">
      <c r="A3042" s="36">
        <v>201810</v>
      </c>
      <c r="B3042" s="37" t="s">
        <v>68</v>
      </c>
      <c r="C3042" s="37" t="s">
        <v>186</v>
      </c>
      <c r="D3042" s="37" t="s">
        <v>206</v>
      </c>
      <c r="E3042" s="37">
        <v>-31850.17</v>
      </c>
      <c r="F3042" s="37">
        <v>4917</v>
      </c>
      <c r="G3042" s="37">
        <v>3907945</v>
      </c>
      <c r="H3042" s="60">
        <f t="shared" si="237"/>
        <v>0</v>
      </c>
      <c r="I3042" s="60">
        <f t="shared" si="238"/>
        <v>0</v>
      </c>
      <c r="J3042" s="60">
        <f t="shared" si="239"/>
        <v>0</v>
      </c>
      <c r="K3042" s="1" t="str">
        <f t="shared" si="240"/>
        <v>RES</v>
      </c>
      <c r="L3042" s="2" t="str">
        <f t="shared" si="236"/>
        <v>02RESD0017</v>
      </c>
      <c r="M3042" s="40" t="str">
        <f>INDEX(CODE!A:B,MATCH(L3042,CODE!A:A,0),2)</f>
        <v>Separate - Res</v>
      </c>
    </row>
    <row r="3043" spans="1:13">
      <c r="A3043" s="36">
        <v>201810</v>
      </c>
      <c r="B3043" s="37" t="s">
        <v>68</v>
      </c>
      <c r="C3043" s="37" t="s">
        <v>186</v>
      </c>
      <c r="D3043" s="37" t="s">
        <v>207</v>
      </c>
      <c r="E3043" s="37">
        <v>-1157.9000000000001</v>
      </c>
      <c r="F3043" s="37">
        <v>83</v>
      </c>
      <c r="G3043" s="37">
        <v>142072</v>
      </c>
      <c r="H3043" s="60">
        <f t="shared" si="237"/>
        <v>0</v>
      </c>
      <c r="I3043" s="60">
        <f t="shared" si="238"/>
        <v>0</v>
      </c>
      <c r="J3043" s="60">
        <f t="shared" si="239"/>
        <v>0</v>
      </c>
      <c r="K3043" s="1" t="str">
        <f t="shared" si="240"/>
        <v>RES</v>
      </c>
      <c r="L3043" s="2" t="str">
        <f t="shared" si="236"/>
        <v>02RESD0018</v>
      </c>
      <c r="M3043" s="40" t="str">
        <f>INDEX(CODE!A:B,MATCH(L3043,CODE!A:A,0),2)</f>
        <v>Separate - Res</v>
      </c>
    </row>
    <row r="3044" spans="1:13">
      <c r="A3044" s="36">
        <v>201810</v>
      </c>
      <c r="B3044" s="37" t="s">
        <v>68</v>
      </c>
      <c r="C3044" s="37" t="s">
        <v>186</v>
      </c>
      <c r="D3044" s="37" t="s">
        <v>208</v>
      </c>
      <c r="E3044" s="37">
        <v>-143.69</v>
      </c>
      <c r="F3044" s="37">
        <v>13</v>
      </c>
      <c r="G3044" s="37">
        <v>17628</v>
      </c>
      <c r="H3044" s="60">
        <f t="shared" si="237"/>
        <v>0</v>
      </c>
      <c r="I3044" s="60">
        <f t="shared" si="238"/>
        <v>0</v>
      </c>
      <c r="J3044" s="60">
        <f t="shared" si="239"/>
        <v>0</v>
      </c>
      <c r="K3044" s="1" t="str">
        <f t="shared" si="240"/>
        <v>RES</v>
      </c>
      <c r="L3044" s="2" t="str">
        <f t="shared" si="236"/>
        <v>02RESD018X</v>
      </c>
      <c r="M3044" s="40" t="str">
        <f>INDEX(CODE!A:B,MATCH(L3044,CODE!A:A,0),2)</f>
        <v>Separate - Res</v>
      </c>
    </row>
    <row r="3045" spans="1:13">
      <c r="A3045" s="36">
        <v>201810</v>
      </c>
      <c r="B3045" s="37" t="s">
        <v>68</v>
      </c>
      <c r="C3045" s="37" t="s">
        <v>186</v>
      </c>
      <c r="D3045" s="37" t="s">
        <v>209</v>
      </c>
      <c r="E3045" s="37">
        <v>-10835.04</v>
      </c>
      <c r="F3045" s="37">
        <v>3439</v>
      </c>
      <c r="G3045" s="37">
        <v>1329446</v>
      </c>
      <c r="H3045" s="60">
        <f t="shared" si="237"/>
        <v>0</v>
      </c>
      <c r="I3045" s="60">
        <f t="shared" si="238"/>
        <v>0</v>
      </c>
      <c r="J3045" s="60">
        <f t="shared" si="239"/>
        <v>0</v>
      </c>
      <c r="K3045" s="1" t="str">
        <f t="shared" si="240"/>
        <v>RES</v>
      </c>
      <c r="L3045" s="2" t="str">
        <f t="shared" si="236"/>
        <v>02RGNSB024</v>
      </c>
      <c r="M3045" s="40" t="str">
        <f>INDEX(CODE!A:B,MATCH(L3045,CODE!A:A,0),2)</f>
        <v>Separate - Small GS</v>
      </c>
    </row>
    <row r="3046" spans="1:13">
      <c r="A3046" s="36">
        <v>201810</v>
      </c>
      <c r="B3046" s="37" t="s">
        <v>68</v>
      </c>
      <c r="C3046" s="37" t="s">
        <v>186</v>
      </c>
      <c r="D3046" s="37" t="s">
        <v>213</v>
      </c>
      <c r="E3046" s="37">
        <v>-545.24</v>
      </c>
      <c r="F3046" s="37">
        <v>1</v>
      </c>
      <c r="G3046" s="37">
        <v>66900</v>
      </c>
      <c r="H3046" s="60">
        <f t="shared" si="237"/>
        <v>0</v>
      </c>
      <c r="I3046" s="60">
        <f t="shared" si="238"/>
        <v>0</v>
      </c>
      <c r="J3046" s="60">
        <f t="shared" si="239"/>
        <v>0</v>
      </c>
      <c r="K3046" s="1" t="str">
        <f t="shared" si="240"/>
        <v>RES</v>
      </c>
      <c r="L3046" s="2" t="str">
        <f t="shared" si="236"/>
        <v>02RGNSB036</v>
      </c>
      <c r="M3046" s="40" t="str">
        <f>INDEX(CODE!A:B,MATCH(L3046,CODE!A:A,0),2)</f>
        <v>Separate - Large GS</v>
      </c>
    </row>
    <row r="3047" spans="1:13">
      <c r="A3047" s="36">
        <v>201810</v>
      </c>
      <c r="B3047" s="37" t="s">
        <v>68</v>
      </c>
      <c r="C3047" s="37" t="s">
        <v>186</v>
      </c>
      <c r="D3047" s="37" t="s">
        <v>212</v>
      </c>
      <c r="E3047" s="37">
        <v>-102.87</v>
      </c>
      <c r="F3047" s="37">
        <v>26</v>
      </c>
      <c r="G3047" s="37">
        <v>12622</v>
      </c>
      <c r="H3047" s="60">
        <f t="shared" si="237"/>
        <v>0</v>
      </c>
      <c r="I3047" s="60">
        <f t="shared" si="238"/>
        <v>0</v>
      </c>
      <c r="J3047" s="60">
        <f t="shared" si="239"/>
        <v>0</v>
      </c>
      <c r="K3047" s="1" t="str">
        <f t="shared" si="240"/>
        <v>RES</v>
      </c>
      <c r="L3047" s="2" t="str">
        <f t="shared" si="236"/>
        <v>02RNM24135</v>
      </c>
      <c r="M3047" s="40" t="str">
        <f>INDEX(CODE!A:B,MATCH(L3047,CODE!A:A,0),2)</f>
        <v>Separate - Small GS</v>
      </c>
    </row>
    <row r="3048" spans="1:13">
      <c r="A3048" s="36">
        <v>201810</v>
      </c>
      <c r="B3048" s="37" t="s">
        <v>68</v>
      </c>
      <c r="C3048" s="37" t="s">
        <v>186</v>
      </c>
      <c r="D3048" s="37" t="s">
        <v>193</v>
      </c>
      <c r="E3048" s="37">
        <v>-10668.21</v>
      </c>
      <c r="F3048" s="37">
        <v>0</v>
      </c>
      <c r="G3048" s="37">
        <v>0</v>
      </c>
      <c r="H3048" s="60">
        <f t="shared" si="237"/>
        <v>0</v>
      </c>
      <c r="I3048" s="60">
        <f t="shared" si="238"/>
        <v>0</v>
      </c>
      <c r="J3048" s="60">
        <f t="shared" si="239"/>
        <v>0</v>
      </c>
      <c r="K3048" s="1" t="str">
        <f t="shared" si="240"/>
        <v>RES</v>
      </c>
      <c r="L3048" s="2" t="str">
        <f t="shared" si="236"/>
        <v>BPA BALANC</v>
      </c>
      <c r="M3048" s="40" t="str">
        <f>INDEX(CODE!A:B,MATCH(L3048,CODE!A:A,0),2)</f>
        <v>NOT USED</v>
      </c>
    </row>
    <row r="3049" spans="1:13">
      <c r="A3049" s="36">
        <v>201810</v>
      </c>
      <c r="B3049" s="37" t="s">
        <v>68</v>
      </c>
      <c r="C3049" s="37" t="s">
        <v>186</v>
      </c>
      <c r="D3049" s="37" t="s">
        <v>194</v>
      </c>
      <c r="F3049" s="37">
        <v>0</v>
      </c>
      <c r="H3049" s="60">
        <f t="shared" si="237"/>
        <v>0</v>
      </c>
      <c r="I3049" s="60">
        <f t="shared" si="238"/>
        <v>0</v>
      </c>
      <c r="J3049" s="60">
        <f t="shared" si="239"/>
        <v>0</v>
      </c>
      <c r="K3049" s="1" t="str">
        <f t="shared" si="240"/>
        <v>RES</v>
      </c>
      <c r="L3049" s="2" t="str">
        <f t="shared" si="236"/>
        <v>CUSTOMER C</v>
      </c>
      <c r="M3049" s="40" t="str">
        <f>INDEX(CODE!A:B,MATCH(L3049,CODE!A:A,0),2)</f>
        <v>NOT USED</v>
      </c>
    </row>
    <row r="3050" spans="1:13">
      <c r="A3050" s="36">
        <v>201810</v>
      </c>
      <c r="B3050" s="37" t="s">
        <v>68</v>
      </c>
      <c r="C3050" s="37" t="s">
        <v>195</v>
      </c>
      <c r="D3050" s="37" t="s">
        <v>100</v>
      </c>
      <c r="E3050" s="37">
        <v>-7.0000000000000007E-2</v>
      </c>
      <c r="G3050" s="37">
        <v>0</v>
      </c>
      <c r="H3050" s="60">
        <f t="shared" si="237"/>
        <v>-7.0000000000000007E-2</v>
      </c>
      <c r="I3050" s="60">
        <f t="shared" si="238"/>
        <v>0</v>
      </c>
      <c r="J3050" s="60">
        <f t="shared" si="239"/>
        <v>0</v>
      </c>
      <c r="K3050" s="1" t="str">
        <f t="shared" si="240"/>
        <v>RES</v>
      </c>
      <c r="L3050" s="2" t="str">
        <f t="shared" si="236"/>
        <v>02BLSKY01R</v>
      </c>
      <c r="M3050" s="40" t="str">
        <f>INDEX(CODE!A:B,MATCH(L3050,CODE!A:A,0),2)</f>
        <v>NOT USED</v>
      </c>
    </row>
    <row r="3051" spans="1:13">
      <c r="A3051" s="36">
        <v>201810</v>
      </c>
      <c r="B3051" s="37" t="s">
        <v>68</v>
      </c>
      <c r="C3051" s="37" t="s">
        <v>195</v>
      </c>
      <c r="D3051" s="37" t="s">
        <v>82</v>
      </c>
      <c r="E3051" s="37">
        <v>156.75</v>
      </c>
      <c r="G3051" s="37">
        <v>0</v>
      </c>
      <c r="H3051" s="60">
        <f t="shared" si="237"/>
        <v>156.75</v>
      </c>
      <c r="I3051" s="60">
        <f t="shared" si="238"/>
        <v>0</v>
      </c>
      <c r="J3051" s="60">
        <f t="shared" si="239"/>
        <v>0</v>
      </c>
      <c r="K3051" s="1" t="str">
        <f t="shared" si="240"/>
        <v>RES</v>
      </c>
      <c r="L3051" s="2" t="str">
        <f t="shared" si="236"/>
        <v>02LNX00109</v>
      </c>
      <c r="M3051" s="40" t="str">
        <f>INDEX(CODE!A:B,MATCH(L3051,CODE!A:A,0),2)</f>
        <v>NOT USED</v>
      </c>
    </row>
    <row r="3052" spans="1:13">
      <c r="A3052" s="36">
        <v>201810</v>
      </c>
      <c r="B3052" s="37" t="s">
        <v>68</v>
      </c>
      <c r="C3052" s="37" t="s">
        <v>195</v>
      </c>
      <c r="D3052" s="37" t="s">
        <v>48</v>
      </c>
      <c r="E3052" s="37">
        <v>37777.230000000003</v>
      </c>
      <c r="F3052" s="37">
        <v>1056</v>
      </c>
      <c r="G3052" s="37">
        <v>353702</v>
      </c>
      <c r="H3052" s="60">
        <f t="shared" si="237"/>
        <v>37777.230000000003</v>
      </c>
      <c r="I3052" s="60">
        <f t="shared" si="238"/>
        <v>1056</v>
      </c>
      <c r="J3052" s="60">
        <f t="shared" si="239"/>
        <v>353702</v>
      </c>
      <c r="K3052" s="1" t="str">
        <f t="shared" si="240"/>
        <v>RES</v>
      </c>
      <c r="L3052" s="2" t="str">
        <f t="shared" si="236"/>
        <v>02NETMT135</v>
      </c>
      <c r="M3052" s="40" t="str">
        <f>INDEX(CODE!A:B,MATCH(L3052,CODE!A:A,0),2)</f>
        <v>Separate - Res</v>
      </c>
    </row>
    <row r="3053" spans="1:13">
      <c r="A3053" s="36">
        <v>201810</v>
      </c>
      <c r="B3053" s="37" t="s">
        <v>68</v>
      </c>
      <c r="C3053" s="37" t="s">
        <v>195</v>
      </c>
      <c r="D3053" s="37" t="s">
        <v>49</v>
      </c>
      <c r="E3053" s="37">
        <v>12656.69</v>
      </c>
      <c r="F3053" s="37">
        <v>1042</v>
      </c>
      <c r="G3053" s="37">
        <v>79510</v>
      </c>
      <c r="H3053" s="60">
        <f t="shared" si="237"/>
        <v>12656.69</v>
      </c>
      <c r="I3053" s="60">
        <f t="shared" si="238"/>
        <v>1042</v>
      </c>
      <c r="J3053" s="60">
        <f t="shared" si="239"/>
        <v>79510</v>
      </c>
      <c r="K3053" s="1" t="str">
        <f t="shared" si="240"/>
        <v>RES</v>
      </c>
      <c r="L3053" s="2" t="str">
        <f t="shared" si="236"/>
        <v>02OALTB15R</v>
      </c>
      <c r="M3053" s="40" t="str">
        <f>INDEX(CODE!A:B,MATCH(L3053,CODE!A:A,0),2)</f>
        <v>NOT USED</v>
      </c>
    </row>
    <row r="3054" spans="1:13">
      <c r="A3054" s="36">
        <v>201810</v>
      </c>
      <c r="B3054" s="37" t="s">
        <v>68</v>
      </c>
      <c r="C3054" s="37" t="s">
        <v>195</v>
      </c>
      <c r="D3054" s="37" t="s">
        <v>69</v>
      </c>
      <c r="E3054" s="37">
        <v>7660586</v>
      </c>
      <c r="F3054" s="37">
        <v>101701</v>
      </c>
      <c r="G3054" s="37">
        <v>83149265</v>
      </c>
      <c r="H3054" s="60">
        <f t="shared" si="237"/>
        <v>7660586</v>
      </c>
      <c r="I3054" s="60">
        <f t="shared" si="238"/>
        <v>101701</v>
      </c>
      <c r="J3054" s="60">
        <f t="shared" si="239"/>
        <v>83149265</v>
      </c>
      <c r="K3054" s="1" t="str">
        <f t="shared" si="240"/>
        <v>RES</v>
      </c>
      <c r="L3054" s="2" t="str">
        <f t="shared" si="236"/>
        <v>02RESD0016</v>
      </c>
      <c r="M3054" s="40" t="str">
        <f>INDEX(CODE!A:B,MATCH(L3054,CODE!A:A,0),2)</f>
        <v>Separate - Res</v>
      </c>
    </row>
    <row r="3055" spans="1:13">
      <c r="A3055" s="36">
        <v>201810</v>
      </c>
      <c r="B3055" s="37" t="s">
        <v>68</v>
      </c>
      <c r="C3055" s="37" t="s">
        <v>195</v>
      </c>
      <c r="D3055" s="37" t="s">
        <v>70</v>
      </c>
      <c r="E3055" s="37">
        <v>356552.91</v>
      </c>
      <c r="F3055" s="37">
        <v>4917</v>
      </c>
      <c r="G3055" s="37">
        <v>3907945</v>
      </c>
      <c r="H3055" s="60">
        <f t="shared" si="237"/>
        <v>356552.91</v>
      </c>
      <c r="I3055" s="60">
        <f t="shared" si="238"/>
        <v>4917</v>
      </c>
      <c r="J3055" s="60">
        <f t="shared" si="239"/>
        <v>3907945</v>
      </c>
      <c r="K3055" s="1" t="str">
        <f t="shared" si="240"/>
        <v>RES</v>
      </c>
      <c r="L3055" s="2" t="str">
        <f t="shared" si="236"/>
        <v>02RESD0017</v>
      </c>
      <c r="M3055" s="40" t="str">
        <f>INDEX(CODE!A:B,MATCH(L3055,CODE!A:A,0),2)</f>
        <v>Separate - Res</v>
      </c>
    </row>
    <row r="3056" spans="1:13">
      <c r="A3056" s="36">
        <v>201810</v>
      </c>
      <c r="B3056" s="37" t="s">
        <v>68</v>
      </c>
      <c r="C3056" s="37" t="s">
        <v>195</v>
      </c>
      <c r="D3056" s="37" t="s">
        <v>71</v>
      </c>
      <c r="E3056" s="37">
        <v>14987.1</v>
      </c>
      <c r="F3056" s="37">
        <v>83</v>
      </c>
      <c r="G3056" s="37">
        <v>142072</v>
      </c>
      <c r="H3056" s="60">
        <f t="shared" si="237"/>
        <v>14987.1</v>
      </c>
      <c r="I3056" s="60">
        <f t="shared" si="238"/>
        <v>83</v>
      </c>
      <c r="J3056" s="60">
        <f t="shared" si="239"/>
        <v>142072</v>
      </c>
      <c r="K3056" s="1" t="str">
        <f t="shared" si="240"/>
        <v>RES</v>
      </c>
      <c r="L3056" s="2" t="str">
        <f t="shared" si="236"/>
        <v>02RESD0018</v>
      </c>
      <c r="M3056" s="40" t="str">
        <f>INDEX(CODE!A:B,MATCH(L3056,CODE!A:A,0),2)</f>
        <v>Separate - Res</v>
      </c>
    </row>
    <row r="3057" spans="1:13">
      <c r="A3057" s="36">
        <v>201810</v>
      </c>
      <c r="B3057" s="37" t="s">
        <v>68</v>
      </c>
      <c r="C3057" s="37" t="s">
        <v>195</v>
      </c>
      <c r="D3057" s="37" t="s">
        <v>72</v>
      </c>
      <c r="E3057" s="37">
        <v>1798.75</v>
      </c>
      <c r="F3057" s="37">
        <v>13</v>
      </c>
      <c r="G3057" s="37">
        <v>17628</v>
      </c>
      <c r="H3057" s="60">
        <f t="shared" si="237"/>
        <v>1798.75</v>
      </c>
      <c r="I3057" s="60">
        <f t="shared" si="238"/>
        <v>13</v>
      </c>
      <c r="J3057" s="60">
        <f t="shared" si="239"/>
        <v>17628</v>
      </c>
      <c r="K3057" s="1" t="str">
        <f t="shared" si="240"/>
        <v>RES</v>
      </c>
      <c r="L3057" s="2" t="str">
        <f t="shared" si="236"/>
        <v>02RESD018X</v>
      </c>
      <c r="M3057" s="40" t="str">
        <f>INDEX(CODE!A:B,MATCH(L3057,CODE!A:A,0),2)</f>
        <v>Separate - Res</v>
      </c>
    </row>
    <row r="3058" spans="1:13">
      <c r="A3058" s="36">
        <v>201810</v>
      </c>
      <c r="B3058" s="37" t="s">
        <v>68</v>
      </c>
      <c r="C3058" s="37" t="s">
        <v>195</v>
      </c>
      <c r="D3058" s="37" t="s">
        <v>50</v>
      </c>
      <c r="E3058" s="37">
        <v>178544.72</v>
      </c>
      <c r="F3058" s="37">
        <v>3439</v>
      </c>
      <c r="G3058" s="37">
        <v>1357211</v>
      </c>
      <c r="H3058" s="60">
        <f t="shared" si="237"/>
        <v>178544.72</v>
      </c>
      <c r="I3058" s="60">
        <f t="shared" si="238"/>
        <v>3439</v>
      </c>
      <c r="J3058" s="60">
        <f t="shared" si="239"/>
        <v>1357211</v>
      </c>
      <c r="K3058" s="1" t="str">
        <f t="shared" si="240"/>
        <v>RES</v>
      </c>
      <c r="L3058" s="2" t="str">
        <f t="shared" si="236"/>
        <v>02RGNSB024</v>
      </c>
      <c r="M3058" s="40" t="str">
        <f>INDEX(CODE!A:B,MATCH(L3058,CODE!A:A,0),2)</f>
        <v>Separate - Small GS</v>
      </c>
    </row>
    <row r="3059" spans="1:13">
      <c r="A3059" s="36">
        <v>201810</v>
      </c>
      <c r="B3059" s="37" t="s">
        <v>68</v>
      </c>
      <c r="C3059" s="37" t="s">
        <v>195</v>
      </c>
      <c r="D3059" s="37" t="s">
        <v>74</v>
      </c>
      <c r="E3059" s="37">
        <v>8196.3700000000008</v>
      </c>
      <c r="F3059" s="37">
        <v>2</v>
      </c>
      <c r="G3059" s="37">
        <v>95940</v>
      </c>
      <c r="H3059" s="60">
        <f t="shared" si="237"/>
        <v>8196.3700000000008</v>
      </c>
      <c r="I3059" s="60">
        <f t="shared" si="238"/>
        <v>2</v>
      </c>
      <c r="J3059" s="60">
        <f t="shared" si="239"/>
        <v>95940</v>
      </c>
      <c r="K3059" s="1" t="str">
        <f t="shared" si="240"/>
        <v>RES</v>
      </c>
      <c r="L3059" s="2" t="str">
        <f t="shared" si="236"/>
        <v>02RGNSB036</v>
      </c>
      <c r="M3059" s="40" t="str">
        <f>INDEX(CODE!A:B,MATCH(L3059,CODE!A:A,0),2)</f>
        <v>Separate - Large GS</v>
      </c>
    </row>
    <row r="3060" spans="1:13">
      <c r="A3060" s="36">
        <v>201810</v>
      </c>
      <c r="B3060" s="37" t="s">
        <v>68</v>
      </c>
      <c r="C3060" s="37" t="s">
        <v>195</v>
      </c>
      <c r="D3060" s="37" t="s">
        <v>75</v>
      </c>
      <c r="E3060" s="37">
        <v>1515.84</v>
      </c>
      <c r="F3060" s="37">
        <v>26</v>
      </c>
      <c r="G3060" s="37">
        <v>12622</v>
      </c>
      <c r="H3060" s="60">
        <f t="shared" si="237"/>
        <v>1515.84</v>
      </c>
      <c r="I3060" s="60">
        <f t="shared" si="238"/>
        <v>26</v>
      </c>
      <c r="J3060" s="60">
        <f t="shared" si="239"/>
        <v>12622</v>
      </c>
      <c r="K3060" s="1" t="str">
        <f t="shared" si="240"/>
        <v>RES</v>
      </c>
      <c r="L3060" s="2" t="str">
        <f t="shared" si="236"/>
        <v>02RNM24135</v>
      </c>
      <c r="M3060" s="40" t="str">
        <f>INDEX(CODE!A:B,MATCH(L3060,CODE!A:A,0),2)</f>
        <v>Separate - Small GS</v>
      </c>
    </row>
    <row r="3061" spans="1:13">
      <c r="A3061" s="36">
        <v>201810</v>
      </c>
      <c r="B3061" s="37" t="s">
        <v>68</v>
      </c>
      <c r="C3061" s="37" t="s">
        <v>195</v>
      </c>
      <c r="D3061" s="37" t="s">
        <v>101</v>
      </c>
      <c r="E3061" s="37">
        <v>290404.63</v>
      </c>
      <c r="F3061" s="37">
        <v>0</v>
      </c>
      <c r="G3061" s="37">
        <v>0</v>
      </c>
      <c r="H3061" s="60">
        <f t="shared" si="237"/>
        <v>290404.63</v>
      </c>
      <c r="I3061" s="60">
        <f t="shared" si="238"/>
        <v>0</v>
      </c>
      <c r="J3061" s="60">
        <f t="shared" si="239"/>
        <v>0</v>
      </c>
      <c r="K3061" s="1" t="str">
        <f t="shared" si="240"/>
        <v>RES</v>
      </c>
      <c r="L3061" s="2" t="str">
        <f t="shared" si="236"/>
        <v>301170-DSM</v>
      </c>
      <c r="M3061" s="40" t="str">
        <f>INDEX(CODE!A:B,MATCH(L3061,CODE!A:A,0),2)</f>
        <v>NOT USED</v>
      </c>
    </row>
    <row r="3062" spans="1:13">
      <c r="A3062" s="36">
        <v>201810</v>
      </c>
      <c r="B3062" s="37" t="s">
        <v>68</v>
      </c>
      <c r="C3062" s="37" t="s">
        <v>195</v>
      </c>
      <c r="D3062" s="37" t="s">
        <v>102</v>
      </c>
      <c r="E3062" s="37">
        <v>12718.39</v>
      </c>
      <c r="F3062" s="37">
        <v>0</v>
      </c>
      <c r="G3062" s="37">
        <v>0</v>
      </c>
      <c r="H3062" s="60">
        <f t="shared" si="237"/>
        <v>12718.39</v>
      </c>
      <c r="I3062" s="60">
        <f t="shared" si="238"/>
        <v>0</v>
      </c>
      <c r="J3062" s="60">
        <f t="shared" si="239"/>
        <v>0</v>
      </c>
      <c r="K3062" s="1" t="str">
        <f t="shared" si="240"/>
        <v>RES</v>
      </c>
      <c r="L3062" s="2" t="str">
        <f t="shared" si="236"/>
        <v>301180-BLU</v>
      </c>
      <c r="M3062" s="40" t="str">
        <f>INDEX(CODE!A:B,MATCH(L3062,CODE!A:A,0),2)</f>
        <v>NOT USED</v>
      </c>
    </row>
    <row r="3063" spans="1:13">
      <c r="A3063" s="36">
        <v>201810</v>
      </c>
      <c r="B3063" s="37" t="s">
        <v>68</v>
      </c>
      <c r="C3063" s="37" t="s">
        <v>195</v>
      </c>
      <c r="D3063" s="37" t="s">
        <v>103</v>
      </c>
      <c r="E3063" s="37">
        <v>1184730.83</v>
      </c>
      <c r="F3063" s="37">
        <v>0</v>
      </c>
      <c r="G3063" s="37">
        <v>0</v>
      </c>
      <c r="H3063" s="60">
        <f t="shared" si="237"/>
        <v>1184730.83</v>
      </c>
      <c r="I3063" s="60">
        <f t="shared" si="238"/>
        <v>0</v>
      </c>
      <c r="J3063" s="60">
        <f t="shared" si="239"/>
        <v>0</v>
      </c>
      <c r="K3063" s="1" t="str">
        <f t="shared" si="240"/>
        <v>RES</v>
      </c>
      <c r="L3063" s="2" t="str">
        <f t="shared" si="236"/>
        <v>ALT REVENU</v>
      </c>
      <c r="M3063" s="40" t="str">
        <f>INDEX(CODE!A:B,MATCH(L3063,CODE!A:A,0),2)</f>
        <v>NOT USED</v>
      </c>
    </row>
    <row r="3064" spans="1:13">
      <c r="A3064" s="36">
        <v>201810</v>
      </c>
      <c r="B3064" s="37" t="s">
        <v>68</v>
      </c>
      <c r="C3064" s="37" t="s">
        <v>195</v>
      </c>
      <c r="D3064" s="37" t="s">
        <v>90</v>
      </c>
      <c r="F3064" s="37">
        <v>0</v>
      </c>
      <c r="H3064" s="60">
        <f t="shared" si="237"/>
        <v>0</v>
      </c>
      <c r="I3064" s="60">
        <f t="shared" si="238"/>
        <v>0</v>
      </c>
      <c r="J3064" s="60">
        <f t="shared" si="239"/>
        <v>0</v>
      </c>
      <c r="K3064" s="1" t="str">
        <f t="shared" si="240"/>
        <v>RES</v>
      </c>
      <c r="L3064" s="2" t="str">
        <f t="shared" si="236"/>
        <v>CUSTOMER C</v>
      </c>
      <c r="M3064" s="40" t="str">
        <f>INDEX(CODE!A:B,MATCH(L3064,CODE!A:A,0),2)</f>
        <v>NOT USED</v>
      </c>
    </row>
    <row r="3065" spans="1:13">
      <c r="A3065" s="36">
        <v>201810</v>
      </c>
      <c r="B3065" s="37" t="s">
        <v>68</v>
      </c>
      <c r="C3065" s="37" t="s">
        <v>195</v>
      </c>
      <c r="D3065" s="37" t="s">
        <v>91</v>
      </c>
      <c r="E3065" s="37">
        <v>-574087.13</v>
      </c>
      <c r="F3065" s="37">
        <v>0</v>
      </c>
      <c r="G3065" s="37">
        <v>0</v>
      </c>
      <c r="H3065" s="60">
        <f t="shared" si="237"/>
        <v>-574087.13</v>
      </c>
      <c r="I3065" s="60">
        <f t="shared" si="238"/>
        <v>0</v>
      </c>
      <c r="J3065" s="60">
        <f t="shared" si="239"/>
        <v>0</v>
      </c>
      <c r="K3065" s="1" t="str">
        <f t="shared" si="240"/>
        <v>RES</v>
      </c>
      <c r="L3065" s="2" t="str">
        <f t="shared" si="236"/>
        <v>INCOME TAX</v>
      </c>
      <c r="M3065" s="40" t="str">
        <f>INDEX(CODE!A:B,MATCH(L3065,CODE!A:A,0),2)</f>
        <v>NOT USED</v>
      </c>
    </row>
    <row r="3066" spans="1:13">
      <c r="A3066" s="36">
        <v>201810</v>
      </c>
      <c r="B3066" s="37" t="s">
        <v>68</v>
      </c>
      <c r="C3066" s="37" t="s">
        <v>195</v>
      </c>
      <c r="D3066" s="37" t="s">
        <v>92</v>
      </c>
      <c r="E3066" s="37">
        <v>-525035.39</v>
      </c>
      <c r="F3066" s="37">
        <v>0</v>
      </c>
      <c r="G3066" s="37">
        <v>0</v>
      </c>
      <c r="H3066" s="60">
        <f t="shared" si="237"/>
        <v>-525035.39</v>
      </c>
      <c r="I3066" s="60">
        <f t="shared" si="238"/>
        <v>0</v>
      </c>
      <c r="J3066" s="60">
        <f t="shared" si="239"/>
        <v>0</v>
      </c>
      <c r="K3066" s="1" t="str">
        <f t="shared" si="240"/>
        <v>RES</v>
      </c>
      <c r="L3066" s="2" t="str">
        <f t="shared" si="236"/>
        <v>REVENUE_AC</v>
      </c>
      <c r="M3066" s="40" t="str">
        <f>INDEX(CODE!A:B,MATCH(L3066,CODE!A:A,0),2)</f>
        <v>NOT USED</v>
      </c>
    </row>
    <row r="3067" spans="1:13">
      <c r="A3067" s="36">
        <v>201810</v>
      </c>
      <c r="B3067" s="37" t="s">
        <v>68</v>
      </c>
      <c r="C3067" s="37" t="s">
        <v>195</v>
      </c>
      <c r="D3067" s="37" t="s">
        <v>104</v>
      </c>
      <c r="E3067" s="37">
        <v>4594.05</v>
      </c>
      <c r="F3067" s="37">
        <v>0</v>
      </c>
      <c r="G3067" s="37">
        <v>0</v>
      </c>
      <c r="H3067" s="60">
        <f t="shared" si="237"/>
        <v>4594.05</v>
      </c>
      <c r="I3067" s="60">
        <f t="shared" si="238"/>
        <v>0</v>
      </c>
      <c r="J3067" s="60">
        <f t="shared" si="239"/>
        <v>0</v>
      </c>
      <c r="K3067" s="1" t="str">
        <f t="shared" si="240"/>
        <v>RES</v>
      </c>
      <c r="L3067" s="2" t="str">
        <f t="shared" si="236"/>
        <v>REVENUE AD</v>
      </c>
      <c r="M3067" s="40" t="str">
        <f>INDEX(CODE!A:B,MATCH(L3067,CODE!A:A,0),2)</f>
        <v>NOT USED</v>
      </c>
    </row>
    <row r="3068" spans="1:13">
      <c r="A3068" s="36">
        <v>201810</v>
      </c>
      <c r="B3068" s="37" t="s">
        <v>68</v>
      </c>
      <c r="C3068" s="37" t="s">
        <v>196</v>
      </c>
      <c r="D3068" s="37" t="s">
        <v>210</v>
      </c>
      <c r="E3068" s="37">
        <v>-2000</v>
      </c>
      <c r="F3068" s="37">
        <v>0</v>
      </c>
      <c r="G3068" s="37">
        <v>0</v>
      </c>
      <c r="H3068" s="60">
        <f t="shared" si="237"/>
        <v>0</v>
      </c>
      <c r="I3068" s="60">
        <f t="shared" si="238"/>
        <v>0</v>
      </c>
      <c r="J3068" s="60">
        <f t="shared" si="239"/>
        <v>0</v>
      </c>
      <c r="K3068" s="1" t="str">
        <f t="shared" si="240"/>
        <v>RES</v>
      </c>
      <c r="L3068" s="2" t="str">
        <f t="shared" si="236"/>
        <v>301119 - U</v>
      </c>
      <c r="M3068" s="40" t="str">
        <f>INDEX(CODE!A:B,MATCH(L3068,CODE!A:A,0),2)</f>
        <v>NOT USED</v>
      </c>
    </row>
    <row r="3069" spans="1:13">
      <c r="A3069" s="36">
        <v>201810</v>
      </c>
      <c r="B3069" s="37" t="s">
        <v>68</v>
      </c>
      <c r="C3069" s="37" t="s">
        <v>196</v>
      </c>
      <c r="D3069" s="37" t="s">
        <v>197</v>
      </c>
      <c r="E3069" s="37">
        <v>919000</v>
      </c>
      <c r="F3069" s="37">
        <v>0</v>
      </c>
      <c r="G3069" s="37">
        <v>13415000</v>
      </c>
      <c r="H3069" s="60">
        <f t="shared" si="237"/>
        <v>0</v>
      </c>
      <c r="I3069" s="60">
        <f t="shared" si="238"/>
        <v>0</v>
      </c>
      <c r="J3069" s="60">
        <f t="shared" si="239"/>
        <v>0</v>
      </c>
      <c r="K3069" s="1" t="str">
        <f t="shared" si="240"/>
        <v>RES</v>
      </c>
      <c r="L3069" s="2" t="str">
        <f t="shared" si="236"/>
        <v>UNBILLED R</v>
      </c>
      <c r="M3069" s="40" t="str">
        <f>INDEX(CODE!A:B,MATCH(L3069,CODE!A:A,0),2)</f>
        <v>NOT USED</v>
      </c>
    </row>
    <row r="3070" spans="1:13">
      <c r="A3070" s="36">
        <v>201811</v>
      </c>
      <c r="B3070" s="37" t="s">
        <v>51</v>
      </c>
      <c r="C3070" s="37" t="s">
        <v>186</v>
      </c>
      <c r="D3070" s="37" t="s">
        <v>187</v>
      </c>
      <c r="E3070" s="37">
        <v>-17132.189999999999</v>
      </c>
      <c r="F3070" s="37">
        <v>1514</v>
      </c>
      <c r="G3070" s="37">
        <v>2102127</v>
      </c>
      <c r="H3070" s="60">
        <f t="shared" si="237"/>
        <v>0</v>
      </c>
      <c r="I3070" s="60">
        <f t="shared" si="238"/>
        <v>0</v>
      </c>
      <c r="J3070" s="60">
        <f t="shared" si="239"/>
        <v>0</v>
      </c>
      <c r="K3070" s="1" t="str">
        <f t="shared" si="240"/>
        <v>COM</v>
      </c>
      <c r="L3070" s="2" t="str">
        <f t="shared" si="236"/>
        <v>02GNSB0024</v>
      </c>
      <c r="M3070" s="40" t="str">
        <f>INDEX(CODE!A:B,MATCH(L3070,CODE!A:A,0),2)</f>
        <v>Separate - Small GS</v>
      </c>
    </row>
    <row r="3071" spans="1:13">
      <c r="A3071" s="36">
        <v>201811</v>
      </c>
      <c r="B3071" s="37" t="s">
        <v>51</v>
      </c>
      <c r="C3071" s="37" t="s">
        <v>186</v>
      </c>
      <c r="D3071" s="37" t="s">
        <v>188</v>
      </c>
      <c r="E3071" s="37">
        <v>-0.59</v>
      </c>
      <c r="F3071" s="37">
        <v>1</v>
      </c>
      <c r="G3071" s="37">
        <v>72</v>
      </c>
      <c r="H3071" s="60">
        <f t="shared" si="237"/>
        <v>0</v>
      </c>
      <c r="I3071" s="60">
        <f t="shared" si="238"/>
        <v>0</v>
      </c>
      <c r="J3071" s="60">
        <f t="shared" si="239"/>
        <v>0</v>
      </c>
      <c r="K3071" s="1" t="str">
        <f t="shared" si="240"/>
        <v>COM</v>
      </c>
      <c r="L3071" s="2" t="str">
        <f t="shared" si="236"/>
        <v>02GNSB024F</v>
      </c>
      <c r="M3071" s="40" t="str">
        <f>INDEX(CODE!A:B,MATCH(L3071,CODE!A:A,0),2)</f>
        <v>Separate - Small GS</v>
      </c>
    </row>
    <row r="3072" spans="1:13">
      <c r="A3072" s="36">
        <v>201811</v>
      </c>
      <c r="B3072" s="37" t="s">
        <v>51</v>
      </c>
      <c r="C3072" s="37" t="s">
        <v>186</v>
      </c>
      <c r="D3072" s="37" t="s">
        <v>189</v>
      </c>
      <c r="E3072" s="37">
        <v>-72.92</v>
      </c>
      <c r="F3072" s="37">
        <v>75</v>
      </c>
      <c r="G3072" s="37">
        <v>8945</v>
      </c>
      <c r="H3072" s="60">
        <f t="shared" si="237"/>
        <v>0</v>
      </c>
      <c r="I3072" s="60">
        <f t="shared" si="238"/>
        <v>0</v>
      </c>
      <c r="J3072" s="60">
        <f t="shared" si="239"/>
        <v>0</v>
      </c>
      <c r="K3072" s="1" t="str">
        <f t="shared" si="240"/>
        <v>COM</v>
      </c>
      <c r="L3072" s="2" t="str">
        <f t="shared" ref="L3072:L3135" si="241">LEFT(D3072,10)</f>
        <v>02GNSB24FP</v>
      </c>
      <c r="M3072" s="40" t="str">
        <f>INDEX(CODE!A:B,MATCH(L3072,CODE!A:A,0),2)</f>
        <v>Separate - Small GS</v>
      </c>
    </row>
    <row r="3073" spans="1:13">
      <c r="A3073" s="36">
        <v>201811</v>
      </c>
      <c r="B3073" s="37" t="s">
        <v>51</v>
      </c>
      <c r="C3073" s="37" t="s">
        <v>186</v>
      </c>
      <c r="D3073" s="37" t="s">
        <v>190</v>
      </c>
      <c r="E3073" s="37">
        <v>-41175.019999999997</v>
      </c>
      <c r="F3073" s="37">
        <v>92</v>
      </c>
      <c r="G3073" s="37">
        <v>5052146</v>
      </c>
      <c r="H3073" s="60">
        <f t="shared" si="237"/>
        <v>0</v>
      </c>
      <c r="I3073" s="60">
        <f t="shared" si="238"/>
        <v>0</v>
      </c>
      <c r="J3073" s="60">
        <f t="shared" si="239"/>
        <v>0</v>
      </c>
      <c r="K3073" s="1" t="str">
        <f t="shared" si="240"/>
        <v>COM</v>
      </c>
      <c r="L3073" s="2" t="str">
        <f t="shared" si="241"/>
        <v>02LGSB0036</v>
      </c>
      <c r="M3073" s="40" t="str">
        <f>INDEX(CODE!A:B,MATCH(L3073,CODE!A:A,0),2)</f>
        <v>Separate - Large GS</v>
      </c>
    </row>
    <row r="3074" spans="1:13">
      <c r="A3074" s="36">
        <v>201811</v>
      </c>
      <c r="B3074" s="37" t="s">
        <v>51</v>
      </c>
      <c r="C3074" s="37" t="s">
        <v>186</v>
      </c>
      <c r="D3074" s="37" t="s">
        <v>191</v>
      </c>
      <c r="E3074" s="37">
        <v>-31.69</v>
      </c>
      <c r="F3074" s="37">
        <v>20</v>
      </c>
      <c r="G3074" s="37">
        <v>3890</v>
      </c>
      <c r="H3074" s="60">
        <f t="shared" si="237"/>
        <v>0</v>
      </c>
      <c r="I3074" s="60">
        <f t="shared" si="238"/>
        <v>0</v>
      </c>
      <c r="J3074" s="60">
        <f t="shared" si="239"/>
        <v>0</v>
      </c>
      <c r="K3074" s="1" t="str">
        <f t="shared" si="240"/>
        <v>COM</v>
      </c>
      <c r="L3074" s="2" t="str">
        <f t="shared" si="241"/>
        <v>02NMB24135</v>
      </c>
      <c r="M3074" s="40" t="str">
        <f>INDEX(CODE!A:B,MATCH(L3074,CODE!A:A,0),2)</f>
        <v>Separate - Small GS</v>
      </c>
    </row>
    <row r="3075" spans="1:13">
      <c r="A3075" s="36">
        <v>201811</v>
      </c>
      <c r="B3075" s="37" t="s">
        <v>51</v>
      </c>
      <c r="C3075" s="37" t="s">
        <v>186</v>
      </c>
      <c r="D3075" s="37" t="s">
        <v>192</v>
      </c>
      <c r="E3075" s="37">
        <v>-347</v>
      </c>
      <c r="G3075" s="37">
        <v>42561</v>
      </c>
      <c r="H3075" s="60">
        <f t="shared" ref="H3075:H3138" si="242">IF($C3075="R",E3075,0)</f>
        <v>0</v>
      </c>
      <c r="I3075" s="60">
        <f t="shared" ref="I3075:I3138" si="243">IF($C3075="R",F3075,0)</f>
        <v>0</v>
      </c>
      <c r="J3075" s="60">
        <f t="shared" ref="J3075:J3138" si="244">IF($C3075="R",G3075,0)</f>
        <v>0</v>
      </c>
      <c r="K3075" s="1" t="str">
        <f t="shared" ref="K3075:K3138" si="245">IF(LEFT(B3075,3)="IRR","IRG",LEFT(B3075,3))</f>
        <v>COM</v>
      </c>
      <c r="L3075" s="2" t="str">
        <f t="shared" si="241"/>
        <v>02OALTB15N</v>
      </c>
      <c r="M3075" s="40" t="str">
        <f>INDEX(CODE!A:B,MATCH(L3075,CODE!A:A,0),2)</f>
        <v>NOT USED</v>
      </c>
    </row>
    <row r="3076" spans="1:13">
      <c r="A3076" s="36">
        <v>201811</v>
      </c>
      <c r="B3076" s="37" t="s">
        <v>51</v>
      </c>
      <c r="C3076" s="37" t="s">
        <v>186</v>
      </c>
      <c r="D3076" s="37" t="s">
        <v>193</v>
      </c>
      <c r="E3076" s="37">
        <v>4712.08</v>
      </c>
      <c r="F3076" s="37">
        <v>0</v>
      </c>
      <c r="G3076" s="37">
        <v>0</v>
      </c>
      <c r="H3076" s="60">
        <f t="shared" si="242"/>
        <v>0</v>
      </c>
      <c r="I3076" s="60">
        <f t="shared" si="243"/>
        <v>0</v>
      </c>
      <c r="J3076" s="60">
        <f t="shared" si="244"/>
        <v>0</v>
      </c>
      <c r="K3076" s="1" t="str">
        <f t="shared" si="245"/>
        <v>COM</v>
      </c>
      <c r="L3076" s="2" t="str">
        <f t="shared" si="241"/>
        <v>BPA BALANC</v>
      </c>
      <c r="M3076" s="40" t="str">
        <f>INDEX(CODE!A:B,MATCH(L3076,CODE!A:A,0),2)</f>
        <v>NOT USED</v>
      </c>
    </row>
    <row r="3077" spans="1:13">
      <c r="A3077" s="36">
        <v>201811</v>
      </c>
      <c r="B3077" s="37" t="s">
        <v>51</v>
      </c>
      <c r="C3077" s="37" t="s">
        <v>186</v>
      </c>
      <c r="D3077" s="37" t="s">
        <v>194</v>
      </c>
      <c r="F3077" s="37">
        <v>0</v>
      </c>
      <c r="H3077" s="60">
        <f t="shared" si="242"/>
        <v>0</v>
      </c>
      <c r="I3077" s="60">
        <f t="shared" si="243"/>
        <v>0</v>
      </c>
      <c r="J3077" s="60">
        <f t="shared" si="244"/>
        <v>0</v>
      </c>
      <c r="K3077" s="1" t="str">
        <f t="shared" si="245"/>
        <v>COM</v>
      </c>
      <c r="L3077" s="2" t="str">
        <f t="shared" si="241"/>
        <v>CUSTOMER C</v>
      </c>
      <c r="M3077" s="40" t="str">
        <f>INDEX(CODE!A:B,MATCH(L3077,CODE!A:A,0),2)</f>
        <v>NOT USED</v>
      </c>
    </row>
    <row r="3078" spans="1:13">
      <c r="A3078" s="36">
        <v>201811</v>
      </c>
      <c r="B3078" s="37" t="s">
        <v>51</v>
      </c>
      <c r="C3078" s="37" t="s">
        <v>195</v>
      </c>
      <c r="D3078" s="37" t="s">
        <v>36</v>
      </c>
      <c r="E3078" s="37">
        <v>213878.47</v>
      </c>
      <c r="F3078" s="37">
        <v>1514</v>
      </c>
      <c r="G3078" s="37">
        <v>2102127</v>
      </c>
      <c r="H3078" s="60">
        <f t="shared" si="242"/>
        <v>213878.47</v>
      </c>
      <c r="I3078" s="60">
        <f t="shared" si="243"/>
        <v>1514</v>
      </c>
      <c r="J3078" s="60">
        <f t="shared" si="244"/>
        <v>2102127</v>
      </c>
      <c r="K3078" s="1" t="str">
        <f t="shared" si="245"/>
        <v>COM</v>
      </c>
      <c r="L3078" s="2" t="str">
        <f t="shared" si="241"/>
        <v>02GNSB0024</v>
      </c>
      <c r="M3078" s="40" t="str">
        <f>INDEX(CODE!A:B,MATCH(L3078,CODE!A:A,0),2)</f>
        <v>Separate - Small GS</v>
      </c>
    </row>
    <row r="3079" spans="1:13">
      <c r="A3079" s="36">
        <v>201811</v>
      </c>
      <c r="B3079" s="37" t="s">
        <v>51</v>
      </c>
      <c r="C3079" s="37" t="s">
        <v>195</v>
      </c>
      <c r="D3079" s="37" t="s">
        <v>37</v>
      </c>
      <c r="E3079" s="37">
        <v>1654.93</v>
      </c>
      <c r="F3079" s="37">
        <v>6</v>
      </c>
      <c r="G3079" s="37">
        <v>12857</v>
      </c>
      <c r="H3079" s="60">
        <f t="shared" si="242"/>
        <v>1654.93</v>
      </c>
      <c r="I3079" s="60">
        <f t="shared" si="243"/>
        <v>6</v>
      </c>
      <c r="J3079" s="60">
        <f t="shared" si="244"/>
        <v>12857</v>
      </c>
      <c r="K3079" s="1" t="str">
        <f t="shared" si="245"/>
        <v>COM</v>
      </c>
      <c r="L3079" s="2" t="str">
        <f t="shared" si="241"/>
        <v>02GNSB024F</v>
      </c>
      <c r="M3079" s="40" t="str">
        <f>INDEX(CODE!A:B,MATCH(L3079,CODE!A:A,0),2)</f>
        <v>Separate - Small GS</v>
      </c>
    </row>
    <row r="3080" spans="1:13">
      <c r="A3080" s="36">
        <v>201811</v>
      </c>
      <c r="B3080" s="37" t="s">
        <v>51</v>
      </c>
      <c r="C3080" s="37" t="s">
        <v>195</v>
      </c>
      <c r="D3080" s="37" t="s">
        <v>38</v>
      </c>
      <c r="E3080" s="37">
        <v>35617.06</v>
      </c>
      <c r="F3080" s="37">
        <v>75</v>
      </c>
      <c r="G3080" s="37">
        <v>8945</v>
      </c>
      <c r="H3080" s="60">
        <f t="shared" si="242"/>
        <v>35617.06</v>
      </c>
      <c r="I3080" s="60">
        <f t="shared" si="243"/>
        <v>75</v>
      </c>
      <c r="J3080" s="60">
        <f t="shared" si="244"/>
        <v>8945</v>
      </c>
      <c r="K3080" s="1" t="str">
        <f t="shared" si="245"/>
        <v>COM</v>
      </c>
      <c r="L3080" s="2" t="str">
        <f t="shared" si="241"/>
        <v>02GNSB24FP</v>
      </c>
      <c r="M3080" s="40" t="str">
        <f>INDEX(CODE!A:B,MATCH(L3080,CODE!A:A,0),2)</f>
        <v>Separate - Small GS</v>
      </c>
    </row>
    <row r="3081" spans="1:13">
      <c r="A3081" s="36">
        <v>201811</v>
      </c>
      <c r="B3081" s="37" t="s">
        <v>51</v>
      </c>
      <c r="C3081" s="37" t="s">
        <v>195</v>
      </c>
      <c r="D3081" s="37" t="s">
        <v>52</v>
      </c>
      <c r="E3081" s="37">
        <v>3518334.95</v>
      </c>
      <c r="F3081" s="37">
        <v>14310</v>
      </c>
      <c r="G3081" s="37">
        <v>36720610</v>
      </c>
      <c r="H3081" s="60">
        <f t="shared" si="242"/>
        <v>3518334.95</v>
      </c>
      <c r="I3081" s="60">
        <f t="shared" si="243"/>
        <v>14310</v>
      </c>
      <c r="J3081" s="60">
        <f t="shared" si="244"/>
        <v>36720610</v>
      </c>
      <c r="K3081" s="1" t="str">
        <f t="shared" si="245"/>
        <v>COM</v>
      </c>
      <c r="L3081" s="2" t="str">
        <f t="shared" si="241"/>
        <v>02GNSV0024</v>
      </c>
      <c r="M3081" s="40" t="str">
        <f>INDEX(CODE!A:B,MATCH(L3081,CODE!A:A,0),2)</f>
        <v>Separate - Small GS</v>
      </c>
    </row>
    <row r="3082" spans="1:13">
      <c r="A3082" s="36">
        <v>201811</v>
      </c>
      <c r="B3082" s="37" t="s">
        <v>51</v>
      </c>
      <c r="C3082" s="37" t="s">
        <v>195</v>
      </c>
      <c r="D3082" s="37" t="s">
        <v>53</v>
      </c>
      <c r="E3082" s="37">
        <v>12602.71</v>
      </c>
      <c r="F3082" s="37">
        <v>104</v>
      </c>
      <c r="G3082" s="37">
        <v>88314</v>
      </c>
      <c r="H3082" s="60">
        <f t="shared" si="242"/>
        <v>12602.71</v>
      </c>
      <c r="I3082" s="60">
        <f t="shared" si="243"/>
        <v>104</v>
      </c>
      <c r="J3082" s="60">
        <f t="shared" si="244"/>
        <v>88314</v>
      </c>
      <c r="K3082" s="1" t="str">
        <f t="shared" si="245"/>
        <v>COM</v>
      </c>
      <c r="L3082" s="2" t="str">
        <f t="shared" si="241"/>
        <v>02GNSV024F</v>
      </c>
      <c r="M3082" s="40" t="str">
        <f>INDEX(CODE!A:B,MATCH(L3082,CODE!A:A,0),2)</f>
        <v>Separate - Small GS</v>
      </c>
    </row>
    <row r="3083" spans="1:13">
      <c r="A3083" s="36">
        <v>201811</v>
      </c>
      <c r="B3083" s="37" t="s">
        <v>51</v>
      </c>
      <c r="C3083" s="37" t="s">
        <v>195</v>
      </c>
      <c r="D3083" s="37" t="s">
        <v>39</v>
      </c>
      <c r="E3083" s="37">
        <v>411540.3</v>
      </c>
      <c r="F3083" s="37">
        <v>92</v>
      </c>
      <c r="G3083" s="37">
        <v>5052146</v>
      </c>
      <c r="H3083" s="60">
        <f t="shared" si="242"/>
        <v>411540.3</v>
      </c>
      <c r="I3083" s="60">
        <f t="shared" si="243"/>
        <v>92</v>
      </c>
      <c r="J3083" s="60">
        <f t="shared" si="244"/>
        <v>5052146</v>
      </c>
      <c r="K3083" s="1" t="str">
        <f t="shared" si="245"/>
        <v>COM</v>
      </c>
      <c r="L3083" s="2" t="str">
        <f t="shared" si="241"/>
        <v>02LGSB0036</v>
      </c>
      <c r="M3083" s="40" t="str">
        <f>INDEX(CODE!A:B,MATCH(L3083,CODE!A:A,0),2)</f>
        <v>Separate - Large GS</v>
      </c>
    </row>
    <row r="3084" spans="1:13">
      <c r="A3084" s="36">
        <v>201811</v>
      </c>
      <c r="B3084" s="37" t="s">
        <v>51</v>
      </c>
      <c r="C3084" s="37" t="s">
        <v>195</v>
      </c>
      <c r="D3084" s="37" t="s">
        <v>54</v>
      </c>
      <c r="E3084" s="37">
        <v>5498589.04</v>
      </c>
      <c r="F3084" s="37">
        <v>866</v>
      </c>
      <c r="G3084" s="37">
        <v>68949780</v>
      </c>
      <c r="H3084" s="60">
        <f t="shared" si="242"/>
        <v>5498589.04</v>
      </c>
      <c r="I3084" s="60">
        <f t="shared" si="243"/>
        <v>866</v>
      </c>
      <c r="J3084" s="60">
        <f t="shared" si="244"/>
        <v>68949780</v>
      </c>
      <c r="K3084" s="1" t="str">
        <f t="shared" si="245"/>
        <v>COM</v>
      </c>
      <c r="L3084" s="2" t="str">
        <f t="shared" si="241"/>
        <v>02LGSV0036</v>
      </c>
      <c r="M3084" s="40" t="str">
        <f>INDEX(CODE!A:B,MATCH(L3084,CODE!A:A,0),2)</f>
        <v>Separate - Large GS</v>
      </c>
    </row>
    <row r="3085" spans="1:13">
      <c r="A3085" s="36">
        <v>201811</v>
      </c>
      <c r="B3085" s="37" t="s">
        <v>51</v>
      </c>
      <c r="C3085" s="37" t="s">
        <v>195</v>
      </c>
      <c r="D3085" s="37" t="s">
        <v>55</v>
      </c>
      <c r="E3085" s="37">
        <v>1184045.77</v>
      </c>
      <c r="F3085" s="37">
        <v>34</v>
      </c>
      <c r="G3085" s="37">
        <v>16313620</v>
      </c>
      <c r="H3085" s="60">
        <f t="shared" si="242"/>
        <v>1184045.77</v>
      </c>
      <c r="I3085" s="60">
        <f t="shared" si="243"/>
        <v>34</v>
      </c>
      <c r="J3085" s="60">
        <f t="shared" si="244"/>
        <v>16313620</v>
      </c>
      <c r="K3085" s="1" t="str">
        <f t="shared" si="245"/>
        <v>COM</v>
      </c>
      <c r="L3085" s="2" t="str">
        <f t="shared" si="241"/>
        <v>02LGSV048T</v>
      </c>
      <c r="M3085" s="40" t="str">
        <f>INDEX(CODE!A:B,MATCH(L3085,CODE!A:A,0),2)</f>
        <v>NOT USED</v>
      </c>
    </row>
    <row r="3086" spans="1:13">
      <c r="A3086" s="36">
        <v>201811</v>
      </c>
      <c r="B3086" s="37" t="s">
        <v>51</v>
      </c>
      <c r="C3086" s="37" t="s">
        <v>195</v>
      </c>
      <c r="D3086" s="37" t="s">
        <v>79</v>
      </c>
      <c r="E3086" s="37">
        <v>4738.32</v>
      </c>
      <c r="G3086" s="37">
        <v>0</v>
      </c>
      <c r="H3086" s="60">
        <f t="shared" si="242"/>
        <v>4738.32</v>
      </c>
      <c r="I3086" s="60">
        <f t="shared" si="243"/>
        <v>0</v>
      </c>
      <c r="J3086" s="60">
        <f t="shared" si="244"/>
        <v>0</v>
      </c>
      <c r="K3086" s="1" t="str">
        <f t="shared" si="245"/>
        <v>COM</v>
      </c>
      <c r="L3086" s="2" t="str">
        <f t="shared" si="241"/>
        <v>02LNX00102</v>
      </c>
      <c r="M3086" s="40" t="str">
        <f>INDEX(CODE!A:B,MATCH(L3086,CODE!A:A,0),2)</f>
        <v>NOT USED</v>
      </c>
    </row>
    <row r="3087" spans="1:13">
      <c r="A3087" s="36">
        <v>201811</v>
      </c>
      <c r="B3087" s="37" t="s">
        <v>51</v>
      </c>
      <c r="C3087" s="37" t="s">
        <v>195</v>
      </c>
      <c r="D3087" s="37" t="s">
        <v>80</v>
      </c>
      <c r="E3087" s="37">
        <v>1547.92</v>
      </c>
      <c r="G3087" s="37">
        <v>0</v>
      </c>
      <c r="H3087" s="60">
        <f t="shared" si="242"/>
        <v>1547.92</v>
      </c>
      <c r="I3087" s="60">
        <f t="shared" si="243"/>
        <v>0</v>
      </c>
      <c r="J3087" s="60">
        <f t="shared" si="244"/>
        <v>0</v>
      </c>
      <c r="K3087" s="1" t="str">
        <f t="shared" si="245"/>
        <v>COM</v>
      </c>
      <c r="L3087" s="2" t="str">
        <f t="shared" si="241"/>
        <v>02LNX00103</v>
      </c>
      <c r="M3087" s="40" t="str">
        <f>INDEX(CODE!A:B,MATCH(L3087,CODE!A:A,0),2)</f>
        <v>NOT USED</v>
      </c>
    </row>
    <row r="3088" spans="1:13">
      <c r="A3088" s="36">
        <v>201811</v>
      </c>
      <c r="B3088" s="37" t="s">
        <v>51</v>
      </c>
      <c r="C3088" s="37" t="s">
        <v>195</v>
      </c>
      <c r="D3088" s="37" t="s">
        <v>81</v>
      </c>
      <c r="E3088" s="37">
        <v>127.71</v>
      </c>
      <c r="G3088" s="37">
        <v>0</v>
      </c>
      <c r="H3088" s="60">
        <f t="shared" si="242"/>
        <v>127.71</v>
      </c>
      <c r="I3088" s="60">
        <f t="shared" si="243"/>
        <v>0</v>
      </c>
      <c r="J3088" s="60">
        <f t="shared" si="244"/>
        <v>0</v>
      </c>
      <c r="K3088" s="1" t="str">
        <f t="shared" si="245"/>
        <v>COM</v>
      </c>
      <c r="L3088" s="2" t="str">
        <f t="shared" si="241"/>
        <v>02LNX00105</v>
      </c>
      <c r="M3088" s="40" t="str">
        <f>INDEX(CODE!A:B,MATCH(L3088,CODE!A:A,0),2)</f>
        <v>NOT USED</v>
      </c>
    </row>
    <row r="3089" spans="1:13">
      <c r="A3089" s="36">
        <v>201811</v>
      </c>
      <c r="B3089" s="37" t="s">
        <v>51</v>
      </c>
      <c r="C3089" s="37" t="s">
        <v>195</v>
      </c>
      <c r="D3089" s="37" t="s">
        <v>82</v>
      </c>
      <c r="E3089" s="37">
        <v>25675.31</v>
      </c>
      <c r="G3089" s="37">
        <v>0</v>
      </c>
      <c r="H3089" s="60">
        <f t="shared" si="242"/>
        <v>25675.31</v>
      </c>
      <c r="I3089" s="60">
        <f t="shared" si="243"/>
        <v>0</v>
      </c>
      <c r="J3089" s="60">
        <f t="shared" si="244"/>
        <v>0</v>
      </c>
      <c r="K3089" s="1" t="str">
        <f t="shared" si="245"/>
        <v>COM</v>
      </c>
      <c r="L3089" s="2" t="str">
        <f t="shared" si="241"/>
        <v>02LNX00109</v>
      </c>
      <c r="M3089" s="40" t="str">
        <f>INDEX(CODE!A:B,MATCH(L3089,CODE!A:A,0),2)</f>
        <v>NOT USED</v>
      </c>
    </row>
    <row r="3090" spans="1:13">
      <c r="A3090" s="36">
        <v>201811</v>
      </c>
      <c r="B3090" s="37" t="s">
        <v>51</v>
      </c>
      <c r="C3090" s="37" t="s">
        <v>195</v>
      </c>
      <c r="D3090" s="37" t="s">
        <v>83</v>
      </c>
      <c r="E3090" s="37">
        <v>7759.29</v>
      </c>
      <c r="G3090" s="37">
        <v>0</v>
      </c>
      <c r="H3090" s="60">
        <f t="shared" si="242"/>
        <v>7759.29</v>
      </c>
      <c r="I3090" s="60">
        <f t="shared" si="243"/>
        <v>0</v>
      </c>
      <c r="J3090" s="60">
        <f t="shared" si="244"/>
        <v>0</v>
      </c>
      <c r="K3090" s="1" t="str">
        <f t="shared" si="245"/>
        <v>COM</v>
      </c>
      <c r="L3090" s="2" t="str">
        <f t="shared" si="241"/>
        <v>02LNX00110</v>
      </c>
      <c r="M3090" s="40" t="str">
        <f>INDEX(CODE!A:B,MATCH(L3090,CODE!A:A,0),2)</f>
        <v>NOT USED</v>
      </c>
    </row>
    <row r="3091" spans="1:13">
      <c r="A3091" s="36">
        <v>201811</v>
      </c>
      <c r="B3091" s="37" t="s">
        <v>51</v>
      </c>
      <c r="C3091" s="37" t="s">
        <v>195</v>
      </c>
      <c r="D3091" s="37" t="s">
        <v>84</v>
      </c>
      <c r="E3091" s="37">
        <v>55.73</v>
      </c>
      <c r="G3091" s="37">
        <v>0</v>
      </c>
      <c r="H3091" s="60">
        <f t="shared" si="242"/>
        <v>55.73</v>
      </c>
      <c r="I3091" s="60">
        <f t="shared" si="243"/>
        <v>0</v>
      </c>
      <c r="J3091" s="60">
        <f t="shared" si="244"/>
        <v>0</v>
      </c>
      <c r="K3091" s="1" t="str">
        <f t="shared" si="245"/>
        <v>COM</v>
      </c>
      <c r="L3091" s="2" t="str">
        <f t="shared" si="241"/>
        <v>02LNX00112</v>
      </c>
      <c r="M3091" s="40" t="str">
        <f>INDEX(CODE!A:B,MATCH(L3091,CODE!A:A,0),2)</f>
        <v>NOT USED</v>
      </c>
    </row>
    <row r="3092" spans="1:13">
      <c r="A3092" s="36">
        <v>201811</v>
      </c>
      <c r="B3092" s="37" t="s">
        <v>51</v>
      </c>
      <c r="C3092" s="37" t="s">
        <v>195</v>
      </c>
      <c r="D3092" s="37" t="s">
        <v>85</v>
      </c>
      <c r="E3092" s="37">
        <v>2491.06</v>
      </c>
      <c r="G3092" s="37">
        <v>0</v>
      </c>
      <c r="H3092" s="60">
        <f t="shared" si="242"/>
        <v>2491.06</v>
      </c>
      <c r="I3092" s="60">
        <f t="shared" si="243"/>
        <v>0</v>
      </c>
      <c r="J3092" s="60">
        <f t="shared" si="244"/>
        <v>0</v>
      </c>
      <c r="K3092" s="1" t="str">
        <f t="shared" si="245"/>
        <v>COM</v>
      </c>
      <c r="L3092" s="2" t="str">
        <f t="shared" si="241"/>
        <v>02LNX00300</v>
      </c>
      <c r="M3092" s="40" t="str">
        <f>INDEX(CODE!A:B,MATCH(L3092,CODE!A:A,0),2)</f>
        <v>NOT USED</v>
      </c>
    </row>
    <row r="3093" spans="1:13">
      <c r="A3093" s="36">
        <v>201811</v>
      </c>
      <c r="B3093" s="37" t="s">
        <v>51</v>
      </c>
      <c r="C3093" s="37" t="s">
        <v>195</v>
      </c>
      <c r="D3093" s="37" t="s">
        <v>87</v>
      </c>
      <c r="E3093" s="37">
        <v>2654.72</v>
      </c>
      <c r="G3093" s="37">
        <v>0</v>
      </c>
      <c r="H3093" s="60">
        <f t="shared" si="242"/>
        <v>2654.72</v>
      </c>
      <c r="I3093" s="60">
        <f t="shared" si="243"/>
        <v>0</v>
      </c>
      <c r="J3093" s="60">
        <f t="shared" si="244"/>
        <v>0</v>
      </c>
      <c r="K3093" s="1" t="str">
        <f t="shared" si="245"/>
        <v>COM</v>
      </c>
      <c r="L3093" s="2" t="str">
        <f t="shared" si="241"/>
        <v>02LNX00311</v>
      </c>
      <c r="M3093" s="40" t="str">
        <f>INDEX(CODE!A:B,MATCH(L3093,CODE!A:A,0),2)</f>
        <v>NOT USED</v>
      </c>
    </row>
    <row r="3094" spans="1:13">
      <c r="A3094" s="36">
        <v>201811</v>
      </c>
      <c r="B3094" s="37" t="s">
        <v>51</v>
      </c>
      <c r="C3094" s="37" t="s">
        <v>195</v>
      </c>
      <c r="D3094" s="37" t="s">
        <v>88</v>
      </c>
      <c r="E3094" s="37">
        <v>2284.59</v>
      </c>
      <c r="G3094" s="37">
        <v>0</v>
      </c>
      <c r="H3094" s="60">
        <f t="shared" si="242"/>
        <v>2284.59</v>
      </c>
      <c r="I3094" s="60">
        <f t="shared" si="243"/>
        <v>0</v>
      </c>
      <c r="J3094" s="60">
        <f t="shared" si="244"/>
        <v>0</v>
      </c>
      <c r="K3094" s="1" t="str">
        <f t="shared" si="245"/>
        <v>COM</v>
      </c>
      <c r="L3094" s="2" t="str">
        <f t="shared" si="241"/>
        <v>02LNX00312</v>
      </c>
      <c r="M3094" s="40" t="str">
        <f>INDEX(CODE!A:B,MATCH(L3094,CODE!A:A,0),2)</f>
        <v>NOT USED</v>
      </c>
    </row>
    <row r="3095" spans="1:13">
      <c r="A3095" s="36">
        <v>201811</v>
      </c>
      <c r="B3095" s="37" t="s">
        <v>51</v>
      </c>
      <c r="C3095" s="37" t="s">
        <v>195</v>
      </c>
      <c r="D3095" s="37" t="s">
        <v>77</v>
      </c>
      <c r="E3095" s="37">
        <v>690.71</v>
      </c>
      <c r="F3095" s="37">
        <v>20</v>
      </c>
      <c r="G3095" s="37">
        <v>3890</v>
      </c>
      <c r="H3095" s="60">
        <f t="shared" si="242"/>
        <v>690.71</v>
      </c>
      <c r="I3095" s="60">
        <f t="shared" si="243"/>
        <v>20</v>
      </c>
      <c r="J3095" s="60">
        <f t="shared" si="244"/>
        <v>3890</v>
      </c>
      <c r="K3095" s="1" t="str">
        <f t="shared" si="245"/>
        <v>COM</v>
      </c>
      <c r="L3095" s="2" t="str">
        <f t="shared" si="241"/>
        <v>02NMB24135</v>
      </c>
      <c r="M3095" s="40" t="str">
        <f>INDEX(CODE!A:B,MATCH(L3095,CODE!A:A,0),2)</f>
        <v>Separate - Small GS</v>
      </c>
    </row>
    <row r="3096" spans="1:13">
      <c r="A3096" s="36">
        <v>201811</v>
      </c>
      <c r="B3096" s="37" t="s">
        <v>51</v>
      </c>
      <c r="C3096" s="37" t="s">
        <v>195</v>
      </c>
      <c r="D3096" s="37" t="s">
        <v>40</v>
      </c>
      <c r="E3096" s="37">
        <v>24303.64</v>
      </c>
      <c r="F3096" s="37">
        <v>85</v>
      </c>
      <c r="G3096" s="37">
        <v>246687</v>
      </c>
      <c r="H3096" s="60">
        <f t="shared" si="242"/>
        <v>24303.64</v>
      </c>
      <c r="I3096" s="60">
        <f t="shared" si="243"/>
        <v>85</v>
      </c>
      <c r="J3096" s="60">
        <f t="shared" si="244"/>
        <v>246687</v>
      </c>
      <c r="K3096" s="1" t="str">
        <f t="shared" si="245"/>
        <v>COM</v>
      </c>
      <c r="L3096" s="2" t="str">
        <f t="shared" si="241"/>
        <v>02NMT24135</v>
      </c>
      <c r="M3096" s="40" t="str">
        <f>INDEX(CODE!A:B,MATCH(L3096,CODE!A:A,0),2)</f>
        <v>Separate - Small GS</v>
      </c>
    </row>
    <row r="3097" spans="1:13">
      <c r="A3097" s="36">
        <v>201811</v>
      </c>
      <c r="B3097" s="37" t="s">
        <v>51</v>
      </c>
      <c r="C3097" s="37" t="s">
        <v>195</v>
      </c>
      <c r="D3097" s="37" t="s">
        <v>41</v>
      </c>
      <c r="E3097" s="37">
        <v>83837.08</v>
      </c>
      <c r="F3097" s="37">
        <v>15</v>
      </c>
      <c r="G3097" s="37">
        <v>962973</v>
      </c>
      <c r="H3097" s="60">
        <f t="shared" si="242"/>
        <v>83837.08</v>
      </c>
      <c r="I3097" s="60">
        <f t="shared" si="243"/>
        <v>15</v>
      </c>
      <c r="J3097" s="60">
        <f t="shared" si="244"/>
        <v>962973</v>
      </c>
      <c r="K3097" s="1" t="str">
        <f t="shared" si="245"/>
        <v>COM</v>
      </c>
      <c r="L3097" s="2" t="str">
        <f t="shared" si="241"/>
        <v>02NMT36135</v>
      </c>
      <c r="M3097" s="40" t="str">
        <f>INDEX(CODE!A:B,MATCH(L3097,CODE!A:A,0),2)</f>
        <v>Separate - Large GS</v>
      </c>
    </row>
    <row r="3098" spans="1:13">
      <c r="A3098" s="36">
        <v>201811</v>
      </c>
      <c r="B3098" s="37" t="s">
        <v>51</v>
      </c>
      <c r="C3098" s="37" t="s">
        <v>195</v>
      </c>
      <c r="D3098" s="37" t="s">
        <v>42</v>
      </c>
      <c r="E3098" s="37">
        <v>60372.28</v>
      </c>
      <c r="F3098" s="37">
        <v>2</v>
      </c>
      <c r="G3098" s="37">
        <v>777600</v>
      </c>
      <c r="H3098" s="60">
        <f t="shared" si="242"/>
        <v>60372.28</v>
      </c>
      <c r="I3098" s="60">
        <f t="shared" si="243"/>
        <v>2</v>
      </c>
      <c r="J3098" s="60">
        <f t="shared" si="244"/>
        <v>777600</v>
      </c>
      <c r="K3098" s="1" t="str">
        <f t="shared" si="245"/>
        <v>COM</v>
      </c>
      <c r="L3098" s="2" t="str">
        <f t="shared" si="241"/>
        <v>02NMT48135</v>
      </c>
      <c r="M3098" s="40" t="str">
        <f>INDEX(CODE!A:B,MATCH(L3098,CODE!A:A,0),2)</f>
        <v>NOT USED</v>
      </c>
    </row>
    <row r="3099" spans="1:13">
      <c r="A3099" s="36">
        <v>201811</v>
      </c>
      <c r="B3099" s="37" t="s">
        <v>51</v>
      </c>
      <c r="C3099" s="37" t="s">
        <v>195</v>
      </c>
      <c r="D3099" s="37" t="s">
        <v>56</v>
      </c>
      <c r="E3099" s="37">
        <v>17734.009999999998</v>
      </c>
      <c r="F3099" s="37">
        <v>765</v>
      </c>
      <c r="G3099" s="37">
        <v>120368</v>
      </c>
      <c r="H3099" s="60">
        <f t="shared" si="242"/>
        <v>17734.009999999998</v>
      </c>
      <c r="I3099" s="60">
        <f t="shared" si="243"/>
        <v>765</v>
      </c>
      <c r="J3099" s="60">
        <f t="shared" si="244"/>
        <v>120368</v>
      </c>
      <c r="K3099" s="1" t="str">
        <f t="shared" si="245"/>
        <v>COM</v>
      </c>
      <c r="L3099" s="2" t="str">
        <f t="shared" si="241"/>
        <v>02OALT015N</v>
      </c>
      <c r="M3099" s="40" t="str">
        <f>INDEX(CODE!A:B,MATCH(L3099,CODE!A:A,0),2)</f>
        <v>NOT USED</v>
      </c>
    </row>
    <row r="3100" spans="1:13">
      <c r="A3100" s="36">
        <v>201811</v>
      </c>
      <c r="B3100" s="37" t="s">
        <v>51</v>
      </c>
      <c r="C3100" s="37" t="s">
        <v>195</v>
      </c>
      <c r="D3100" s="37" t="s">
        <v>43</v>
      </c>
      <c r="E3100" s="37">
        <v>6865.86</v>
      </c>
      <c r="F3100" s="37">
        <v>468</v>
      </c>
      <c r="G3100" s="37">
        <v>42561</v>
      </c>
      <c r="H3100" s="60">
        <f t="shared" si="242"/>
        <v>6865.86</v>
      </c>
      <c r="I3100" s="60">
        <f t="shared" si="243"/>
        <v>468</v>
      </c>
      <c r="J3100" s="60">
        <f t="shared" si="244"/>
        <v>42561</v>
      </c>
      <c r="K3100" s="1" t="str">
        <f t="shared" si="245"/>
        <v>COM</v>
      </c>
      <c r="L3100" s="2" t="str">
        <f t="shared" si="241"/>
        <v>02OALTB15N</v>
      </c>
      <c r="M3100" s="40" t="str">
        <f>INDEX(CODE!A:B,MATCH(L3100,CODE!A:A,0),2)</f>
        <v>NOT USED</v>
      </c>
    </row>
    <row r="3101" spans="1:13">
      <c r="A3101" s="36">
        <v>201811</v>
      </c>
      <c r="B3101" s="37" t="s">
        <v>51</v>
      </c>
      <c r="C3101" s="37" t="s">
        <v>195</v>
      </c>
      <c r="D3101" s="37" t="s">
        <v>57</v>
      </c>
      <c r="E3101" s="37">
        <v>2879.34</v>
      </c>
      <c r="F3101" s="37">
        <v>27</v>
      </c>
      <c r="G3101" s="37">
        <v>30851</v>
      </c>
      <c r="H3101" s="60">
        <f t="shared" si="242"/>
        <v>2879.34</v>
      </c>
      <c r="I3101" s="60">
        <f t="shared" si="243"/>
        <v>27</v>
      </c>
      <c r="J3101" s="60">
        <f t="shared" si="244"/>
        <v>30851</v>
      </c>
      <c r="K3101" s="1" t="str">
        <f t="shared" si="245"/>
        <v>COM</v>
      </c>
      <c r="L3101" s="2" t="str">
        <f t="shared" si="241"/>
        <v>02RCFL0054</v>
      </c>
      <c r="M3101" s="40" t="str">
        <f>INDEX(CODE!A:B,MATCH(L3101,CODE!A:A,0),2)</f>
        <v>NOT USED</v>
      </c>
    </row>
    <row r="3102" spans="1:13">
      <c r="A3102" s="36">
        <v>201811</v>
      </c>
      <c r="B3102" s="37" t="s">
        <v>51</v>
      </c>
      <c r="C3102" s="37" t="s">
        <v>195</v>
      </c>
      <c r="D3102" s="37" t="s">
        <v>89</v>
      </c>
      <c r="E3102" s="37">
        <v>466772.28</v>
      </c>
      <c r="F3102" s="37">
        <v>0</v>
      </c>
      <c r="G3102" s="37">
        <v>0</v>
      </c>
      <c r="H3102" s="60">
        <f t="shared" si="242"/>
        <v>466772.28</v>
      </c>
      <c r="I3102" s="60">
        <f t="shared" si="243"/>
        <v>0</v>
      </c>
      <c r="J3102" s="60">
        <f t="shared" si="244"/>
        <v>0</v>
      </c>
      <c r="K3102" s="1" t="str">
        <f t="shared" si="245"/>
        <v>COM</v>
      </c>
      <c r="L3102" s="2" t="str">
        <f t="shared" si="241"/>
        <v>301270-DSM</v>
      </c>
      <c r="M3102" s="40" t="str">
        <f>INDEX(CODE!A:B,MATCH(L3102,CODE!A:A,0),2)</f>
        <v>NOT USED</v>
      </c>
    </row>
    <row r="3103" spans="1:13">
      <c r="A3103" s="36">
        <v>201811</v>
      </c>
      <c r="B3103" s="37" t="s">
        <v>51</v>
      </c>
      <c r="C3103" s="37" t="s">
        <v>195</v>
      </c>
      <c r="D3103" s="37" t="s">
        <v>44</v>
      </c>
      <c r="E3103" s="37">
        <v>997.36</v>
      </c>
      <c r="F3103" s="37">
        <v>1</v>
      </c>
      <c r="G3103" s="37">
        <v>0</v>
      </c>
      <c r="H3103" s="60">
        <f t="shared" si="242"/>
        <v>997.36</v>
      </c>
      <c r="I3103" s="60">
        <f t="shared" si="243"/>
        <v>1</v>
      </c>
      <c r="J3103" s="60">
        <f t="shared" si="244"/>
        <v>0</v>
      </c>
      <c r="K3103" s="1" t="str">
        <f t="shared" si="245"/>
        <v>COM</v>
      </c>
      <c r="L3103" s="2" t="str">
        <f t="shared" si="241"/>
        <v>301280-BLU</v>
      </c>
      <c r="M3103" s="40" t="str">
        <f>INDEX(CODE!A:B,MATCH(L3103,CODE!A:A,0),2)</f>
        <v>NOT USED</v>
      </c>
    </row>
    <row r="3104" spans="1:13">
      <c r="A3104" s="36">
        <v>201811</v>
      </c>
      <c r="B3104" s="37" t="s">
        <v>51</v>
      </c>
      <c r="C3104" s="37" t="s">
        <v>195</v>
      </c>
      <c r="D3104" s="37" t="s">
        <v>103</v>
      </c>
      <c r="E3104" s="37">
        <v>232366.29</v>
      </c>
      <c r="F3104" s="37">
        <v>0</v>
      </c>
      <c r="G3104" s="37">
        <v>0</v>
      </c>
      <c r="H3104" s="60">
        <f t="shared" si="242"/>
        <v>232366.29</v>
      </c>
      <c r="I3104" s="60">
        <f t="shared" si="243"/>
        <v>0</v>
      </c>
      <c r="J3104" s="60">
        <f t="shared" si="244"/>
        <v>0</v>
      </c>
      <c r="K3104" s="1" t="str">
        <f t="shared" si="245"/>
        <v>COM</v>
      </c>
      <c r="L3104" s="2" t="str">
        <f t="shared" si="241"/>
        <v>ALT REVENU</v>
      </c>
      <c r="M3104" s="40" t="str">
        <f>INDEX(CODE!A:B,MATCH(L3104,CODE!A:A,0),2)</f>
        <v>NOT USED</v>
      </c>
    </row>
    <row r="3105" spans="1:13">
      <c r="A3105" s="36">
        <v>201811</v>
      </c>
      <c r="B3105" s="37" t="s">
        <v>51</v>
      </c>
      <c r="C3105" s="37" t="s">
        <v>195</v>
      </c>
      <c r="D3105" s="37" t="s">
        <v>90</v>
      </c>
      <c r="F3105" s="37">
        <v>0</v>
      </c>
      <c r="H3105" s="60">
        <f t="shared" si="242"/>
        <v>0</v>
      </c>
      <c r="I3105" s="60">
        <f t="shared" si="243"/>
        <v>0</v>
      </c>
      <c r="J3105" s="60">
        <f t="shared" si="244"/>
        <v>0</v>
      </c>
      <c r="K3105" s="1" t="str">
        <f t="shared" si="245"/>
        <v>COM</v>
      </c>
      <c r="L3105" s="2" t="str">
        <f t="shared" si="241"/>
        <v>CUSTOMER C</v>
      </c>
      <c r="M3105" s="40" t="str">
        <f>INDEX(CODE!A:B,MATCH(L3105,CODE!A:A,0),2)</f>
        <v>NOT USED</v>
      </c>
    </row>
    <row r="3106" spans="1:13">
      <c r="A3106" s="36">
        <v>201811</v>
      </c>
      <c r="B3106" s="37" t="s">
        <v>51</v>
      </c>
      <c r="C3106" s="37" t="s">
        <v>195</v>
      </c>
      <c r="D3106" s="37" t="s">
        <v>91</v>
      </c>
      <c r="E3106" s="37">
        <v>-524894</v>
      </c>
      <c r="F3106" s="37">
        <v>0</v>
      </c>
      <c r="G3106" s="37">
        <v>0</v>
      </c>
      <c r="H3106" s="60">
        <f t="shared" si="242"/>
        <v>-524894</v>
      </c>
      <c r="I3106" s="60">
        <f t="shared" si="243"/>
        <v>0</v>
      </c>
      <c r="J3106" s="60">
        <f t="shared" si="244"/>
        <v>0</v>
      </c>
      <c r="K3106" s="1" t="str">
        <f t="shared" si="245"/>
        <v>COM</v>
      </c>
      <c r="L3106" s="2" t="str">
        <f t="shared" si="241"/>
        <v>INCOME TAX</v>
      </c>
      <c r="M3106" s="40" t="str">
        <f>INDEX(CODE!A:B,MATCH(L3106,CODE!A:A,0),2)</f>
        <v>NOT USED</v>
      </c>
    </row>
    <row r="3107" spans="1:13">
      <c r="A3107" s="36">
        <v>201811</v>
      </c>
      <c r="B3107" s="37" t="s">
        <v>51</v>
      </c>
      <c r="C3107" s="37" t="s">
        <v>195</v>
      </c>
      <c r="D3107" s="37" t="s">
        <v>92</v>
      </c>
      <c r="E3107" s="37">
        <v>-765821.8</v>
      </c>
      <c r="F3107" s="37">
        <v>0</v>
      </c>
      <c r="G3107" s="37">
        <v>0</v>
      </c>
      <c r="H3107" s="60">
        <f t="shared" si="242"/>
        <v>-765821.8</v>
      </c>
      <c r="I3107" s="60">
        <f t="shared" si="243"/>
        <v>0</v>
      </c>
      <c r="J3107" s="60">
        <f t="shared" si="244"/>
        <v>0</v>
      </c>
      <c r="K3107" s="1" t="str">
        <f t="shared" si="245"/>
        <v>COM</v>
      </c>
      <c r="L3107" s="2" t="str">
        <f t="shared" si="241"/>
        <v>REVENUE_AC</v>
      </c>
      <c r="M3107" s="40" t="str">
        <f>INDEX(CODE!A:B,MATCH(L3107,CODE!A:A,0),2)</f>
        <v>NOT USED</v>
      </c>
    </row>
    <row r="3108" spans="1:13">
      <c r="A3108" s="36">
        <v>201811</v>
      </c>
      <c r="B3108" s="37" t="s">
        <v>51</v>
      </c>
      <c r="C3108" s="37" t="s">
        <v>195</v>
      </c>
      <c r="D3108" s="37" t="s">
        <v>104</v>
      </c>
      <c r="E3108" s="37">
        <v>4548.32</v>
      </c>
      <c r="F3108" s="37">
        <v>0</v>
      </c>
      <c r="G3108" s="37">
        <v>0</v>
      </c>
      <c r="H3108" s="60">
        <f t="shared" si="242"/>
        <v>4548.32</v>
      </c>
      <c r="I3108" s="60">
        <f t="shared" si="243"/>
        <v>0</v>
      </c>
      <c r="J3108" s="60">
        <f t="shared" si="244"/>
        <v>0</v>
      </c>
      <c r="K3108" s="1" t="str">
        <f t="shared" si="245"/>
        <v>COM</v>
      </c>
      <c r="L3108" s="2" t="str">
        <f t="shared" si="241"/>
        <v>REVENUE AD</v>
      </c>
      <c r="M3108" s="40" t="str">
        <f>INDEX(CODE!A:B,MATCH(L3108,CODE!A:A,0),2)</f>
        <v>NOT USED</v>
      </c>
    </row>
    <row r="3109" spans="1:13">
      <c r="A3109" s="36">
        <v>201811</v>
      </c>
      <c r="B3109" s="37" t="s">
        <v>51</v>
      </c>
      <c r="C3109" s="37" t="s">
        <v>196</v>
      </c>
      <c r="D3109" s="37" t="s">
        <v>197</v>
      </c>
      <c r="E3109" s="37">
        <v>50000</v>
      </c>
      <c r="F3109" s="37">
        <v>0</v>
      </c>
      <c r="G3109" s="37">
        <v>588000</v>
      </c>
      <c r="H3109" s="60">
        <f t="shared" si="242"/>
        <v>0</v>
      </c>
      <c r="I3109" s="60">
        <f t="shared" si="243"/>
        <v>0</v>
      </c>
      <c r="J3109" s="60">
        <f t="shared" si="244"/>
        <v>0</v>
      </c>
      <c r="K3109" s="1" t="str">
        <f t="shared" si="245"/>
        <v>COM</v>
      </c>
      <c r="L3109" s="2" t="str">
        <f t="shared" si="241"/>
        <v>UNBILLED R</v>
      </c>
      <c r="M3109" s="40" t="str">
        <f>INDEX(CODE!A:B,MATCH(L3109,CODE!A:A,0),2)</f>
        <v>NOT USED</v>
      </c>
    </row>
    <row r="3110" spans="1:13">
      <c r="A3110" s="36">
        <v>201811</v>
      </c>
      <c r="B3110" s="37" t="s">
        <v>58</v>
      </c>
      <c r="C3110" s="37" t="s">
        <v>186</v>
      </c>
      <c r="D3110" s="37" t="s">
        <v>187</v>
      </c>
      <c r="E3110" s="37">
        <v>-492.25</v>
      </c>
      <c r="F3110" s="37">
        <v>44</v>
      </c>
      <c r="G3110" s="37">
        <v>60397</v>
      </c>
      <c r="H3110" s="60">
        <f t="shared" si="242"/>
        <v>0</v>
      </c>
      <c r="I3110" s="60">
        <f t="shared" si="243"/>
        <v>0</v>
      </c>
      <c r="J3110" s="60">
        <f t="shared" si="244"/>
        <v>0</v>
      </c>
      <c r="K3110" s="1" t="str">
        <f t="shared" si="245"/>
        <v>IND</v>
      </c>
      <c r="L3110" s="2" t="str">
        <f t="shared" si="241"/>
        <v>02GNSB0024</v>
      </c>
      <c r="M3110" s="40" t="str">
        <f>INDEX(CODE!A:B,MATCH(L3110,CODE!A:A,0),2)</f>
        <v>Separate - Small GS</v>
      </c>
    </row>
    <row r="3111" spans="1:13">
      <c r="A3111" s="36">
        <v>201811</v>
      </c>
      <c r="B3111" s="37" t="s">
        <v>58</v>
      </c>
      <c r="C3111" s="37" t="s">
        <v>186</v>
      </c>
      <c r="D3111" s="37" t="s">
        <v>189</v>
      </c>
      <c r="E3111" s="37">
        <v>-0.89</v>
      </c>
      <c r="F3111" s="37">
        <v>1</v>
      </c>
      <c r="G3111" s="37">
        <v>109</v>
      </c>
      <c r="H3111" s="60">
        <f t="shared" si="242"/>
        <v>0</v>
      </c>
      <c r="I3111" s="60">
        <f t="shared" si="243"/>
        <v>0</v>
      </c>
      <c r="J3111" s="60">
        <f t="shared" si="244"/>
        <v>0</v>
      </c>
      <c r="K3111" s="1" t="str">
        <f t="shared" si="245"/>
        <v>IND</v>
      </c>
      <c r="L3111" s="2" t="str">
        <f t="shared" si="241"/>
        <v>02GNSB24FP</v>
      </c>
      <c r="M3111" s="40" t="str">
        <f>INDEX(CODE!A:B,MATCH(L3111,CODE!A:A,0),2)</f>
        <v>Separate - Small GS</v>
      </c>
    </row>
    <row r="3112" spans="1:13">
      <c r="A3112" s="36">
        <v>201811</v>
      </c>
      <c r="B3112" s="37" t="s">
        <v>58</v>
      </c>
      <c r="C3112" s="37" t="s">
        <v>186</v>
      </c>
      <c r="D3112" s="37" t="s">
        <v>190</v>
      </c>
      <c r="E3112" s="37">
        <v>2397.7199999999998</v>
      </c>
      <c r="F3112" s="37">
        <v>8</v>
      </c>
      <c r="G3112" s="37">
        <v>-294200</v>
      </c>
      <c r="H3112" s="60">
        <f t="shared" si="242"/>
        <v>0</v>
      </c>
      <c r="I3112" s="60">
        <f t="shared" si="243"/>
        <v>0</v>
      </c>
      <c r="J3112" s="60">
        <f t="shared" si="244"/>
        <v>0</v>
      </c>
      <c r="K3112" s="1" t="str">
        <f t="shared" si="245"/>
        <v>IND</v>
      </c>
      <c r="L3112" s="2" t="str">
        <f t="shared" si="241"/>
        <v>02LGSB0036</v>
      </c>
      <c r="M3112" s="40" t="str">
        <f>INDEX(CODE!A:B,MATCH(L3112,CODE!A:A,0),2)</f>
        <v>Separate - Large GS</v>
      </c>
    </row>
    <row r="3113" spans="1:13">
      <c r="A3113" s="36">
        <v>201811</v>
      </c>
      <c r="B3113" s="37" t="s">
        <v>58</v>
      </c>
      <c r="C3113" s="37" t="s">
        <v>186</v>
      </c>
      <c r="D3113" s="37" t="s">
        <v>192</v>
      </c>
      <c r="E3113" s="37">
        <v>-18.77</v>
      </c>
      <c r="G3113" s="37">
        <v>2304</v>
      </c>
      <c r="H3113" s="60">
        <f t="shared" si="242"/>
        <v>0</v>
      </c>
      <c r="I3113" s="60">
        <f t="shared" si="243"/>
        <v>0</v>
      </c>
      <c r="J3113" s="60">
        <f t="shared" si="244"/>
        <v>0</v>
      </c>
      <c r="K3113" s="1" t="str">
        <f t="shared" si="245"/>
        <v>IND</v>
      </c>
      <c r="L3113" s="2" t="str">
        <f t="shared" si="241"/>
        <v>02OALTB15N</v>
      </c>
      <c r="M3113" s="40" t="str">
        <f>INDEX(CODE!A:B,MATCH(L3113,CODE!A:A,0),2)</f>
        <v>NOT USED</v>
      </c>
    </row>
    <row r="3114" spans="1:13">
      <c r="A3114" s="36">
        <v>201811</v>
      </c>
      <c r="B3114" s="37" t="s">
        <v>58</v>
      </c>
      <c r="C3114" s="37" t="s">
        <v>186</v>
      </c>
      <c r="D3114" s="37" t="s">
        <v>193</v>
      </c>
      <c r="E3114" s="37">
        <v>-148.07</v>
      </c>
      <c r="F3114" s="37">
        <v>0</v>
      </c>
      <c r="G3114" s="37">
        <v>0</v>
      </c>
      <c r="H3114" s="60">
        <f t="shared" si="242"/>
        <v>0</v>
      </c>
      <c r="I3114" s="60">
        <f t="shared" si="243"/>
        <v>0</v>
      </c>
      <c r="J3114" s="60">
        <f t="shared" si="244"/>
        <v>0</v>
      </c>
      <c r="K3114" s="1" t="str">
        <f t="shared" si="245"/>
        <v>IND</v>
      </c>
      <c r="L3114" s="2" t="str">
        <f t="shared" si="241"/>
        <v>BPA BALANC</v>
      </c>
      <c r="M3114" s="40" t="str">
        <f>INDEX(CODE!A:B,MATCH(L3114,CODE!A:A,0),2)</f>
        <v>NOT USED</v>
      </c>
    </row>
    <row r="3115" spans="1:13">
      <c r="A3115" s="36">
        <v>201811</v>
      </c>
      <c r="B3115" s="37" t="s">
        <v>58</v>
      </c>
      <c r="C3115" s="37" t="s">
        <v>186</v>
      </c>
      <c r="D3115" s="37" t="s">
        <v>194</v>
      </c>
      <c r="F3115" s="37">
        <v>0</v>
      </c>
      <c r="H3115" s="60">
        <f t="shared" si="242"/>
        <v>0</v>
      </c>
      <c r="I3115" s="60">
        <f t="shared" si="243"/>
        <v>0</v>
      </c>
      <c r="J3115" s="60">
        <f t="shared" si="244"/>
        <v>0</v>
      </c>
      <c r="K3115" s="1" t="str">
        <f t="shared" si="245"/>
        <v>IND</v>
      </c>
      <c r="L3115" s="2" t="str">
        <f t="shared" si="241"/>
        <v>CUSTOMER C</v>
      </c>
      <c r="M3115" s="40" t="str">
        <f>INDEX(CODE!A:B,MATCH(L3115,CODE!A:A,0),2)</f>
        <v>NOT USED</v>
      </c>
    </row>
    <row r="3116" spans="1:13">
      <c r="A3116" s="36">
        <v>201811</v>
      </c>
      <c r="B3116" s="37" t="s">
        <v>58</v>
      </c>
      <c r="C3116" s="37" t="s">
        <v>195</v>
      </c>
      <c r="D3116" s="37" t="s">
        <v>36</v>
      </c>
      <c r="E3116" s="37">
        <v>7312.39</v>
      </c>
      <c r="F3116" s="37">
        <v>44</v>
      </c>
      <c r="G3116" s="37">
        <v>60397</v>
      </c>
      <c r="H3116" s="60">
        <f t="shared" si="242"/>
        <v>7312.39</v>
      </c>
      <c r="I3116" s="60">
        <f t="shared" si="243"/>
        <v>44</v>
      </c>
      <c r="J3116" s="60">
        <f t="shared" si="244"/>
        <v>60397</v>
      </c>
      <c r="K3116" s="1" t="str">
        <f t="shared" si="245"/>
        <v>IND</v>
      </c>
      <c r="L3116" s="2" t="str">
        <f t="shared" si="241"/>
        <v>02GNSB0024</v>
      </c>
      <c r="M3116" s="40" t="str">
        <f>INDEX(CODE!A:B,MATCH(L3116,CODE!A:A,0),2)</f>
        <v>Separate - Small GS</v>
      </c>
    </row>
    <row r="3117" spans="1:13">
      <c r="A3117" s="36">
        <v>201811</v>
      </c>
      <c r="B3117" s="37" t="s">
        <v>58</v>
      </c>
      <c r="C3117" s="37" t="s">
        <v>195</v>
      </c>
      <c r="D3117" s="37" t="s">
        <v>38</v>
      </c>
      <c r="E3117" s="37">
        <v>1014.82</v>
      </c>
      <c r="F3117" s="37">
        <v>1</v>
      </c>
      <c r="G3117" s="37">
        <v>109</v>
      </c>
      <c r="H3117" s="60">
        <f t="shared" si="242"/>
        <v>1014.82</v>
      </c>
      <c r="I3117" s="60">
        <f t="shared" si="243"/>
        <v>1</v>
      </c>
      <c r="J3117" s="60">
        <f t="shared" si="244"/>
        <v>109</v>
      </c>
      <c r="K3117" s="1" t="str">
        <f t="shared" si="245"/>
        <v>IND</v>
      </c>
      <c r="L3117" s="2" t="str">
        <f t="shared" si="241"/>
        <v>02GNSB24FP</v>
      </c>
      <c r="M3117" s="40" t="str">
        <f>INDEX(CODE!A:B,MATCH(L3117,CODE!A:A,0),2)</f>
        <v>Separate - Small GS</v>
      </c>
    </row>
    <row r="3118" spans="1:13">
      <c r="A3118" s="36">
        <v>201811</v>
      </c>
      <c r="B3118" s="37" t="s">
        <v>58</v>
      </c>
      <c r="C3118" s="37" t="s">
        <v>195</v>
      </c>
      <c r="D3118" s="37" t="s">
        <v>52</v>
      </c>
      <c r="E3118" s="37">
        <v>120012.68</v>
      </c>
      <c r="F3118" s="37">
        <v>329</v>
      </c>
      <c r="G3118" s="37">
        <v>1258622</v>
      </c>
      <c r="H3118" s="60">
        <f t="shared" si="242"/>
        <v>120012.68</v>
      </c>
      <c r="I3118" s="60">
        <f t="shared" si="243"/>
        <v>329</v>
      </c>
      <c r="J3118" s="60">
        <f t="shared" si="244"/>
        <v>1258622</v>
      </c>
      <c r="K3118" s="1" t="str">
        <f t="shared" si="245"/>
        <v>IND</v>
      </c>
      <c r="L3118" s="2" t="str">
        <f t="shared" si="241"/>
        <v>02GNSV0024</v>
      </c>
      <c r="M3118" s="40" t="str">
        <f>INDEX(CODE!A:B,MATCH(L3118,CODE!A:A,0),2)</f>
        <v>Separate - Small GS</v>
      </c>
    </row>
    <row r="3119" spans="1:13">
      <c r="A3119" s="36">
        <v>201811</v>
      </c>
      <c r="B3119" s="37" t="s">
        <v>58</v>
      </c>
      <c r="C3119" s="37" t="s">
        <v>195</v>
      </c>
      <c r="D3119" s="37" t="s">
        <v>53</v>
      </c>
      <c r="E3119" s="37">
        <v>732.83</v>
      </c>
      <c r="F3119" s="37">
        <v>4</v>
      </c>
      <c r="G3119" s="37">
        <v>2776</v>
      </c>
      <c r="H3119" s="60">
        <f t="shared" si="242"/>
        <v>732.83</v>
      </c>
      <c r="I3119" s="60">
        <f t="shared" si="243"/>
        <v>4</v>
      </c>
      <c r="J3119" s="60">
        <f t="shared" si="244"/>
        <v>2776</v>
      </c>
      <c r="K3119" s="1" t="str">
        <f t="shared" si="245"/>
        <v>IND</v>
      </c>
      <c r="L3119" s="2" t="str">
        <f t="shared" si="241"/>
        <v>02GNSV024F</v>
      </c>
      <c r="M3119" s="40" t="str">
        <f>INDEX(CODE!A:B,MATCH(L3119,CODE!A:A,0),2)</f>
        <v>Separate - Small GS</v>
      </c>
    </row>
    <row r="3120" spans="1:13">
      <c r="A3120" s="36">
        <v>201811</v>
      </c>
      <c r="B3120" s="37" t="s">
        <v>58</v>
      </c>
      <c r="C3120" s="37" t="s">
        <v>195</v>
      </c>
      <c r="D3120" s="37" t="s">
        <v>39</v>
      </c>
      <c r="E3120" s="37">
        <v>-17358.650000000001</v>
      </c>
      <c r="F3120" s="37">
        <v>8</v>
      </c>
      <c r="G3120" s="37">
        <v>-294200</v>
      </c>
      <c r="H3120" s="60">
        <f t="shared" si="242"/>
        <v>-17358.650000000001</v>
      </c>
      <c r="I3120" s="60">
        <f t="shared" si="243"/>
        <v>8</v>
      </c>
      <c r="J3120" s="60">
        <f t="shared" si="244"/>
        <v>-294200</v>
      </c>
      <c r="K3120" s="1" t="str">
        <f t="shared" si="245"/>
        <v>IND</v>
      </c>
      <c r="L3120" s="2" t="str">
        <f t="shared" si="241"/>
        <v>02LGSB0036</v>
      </c>
      <c r="M3120" s="40" t="str">
        <f>INDEX(CODE!A:B,MATCH(L3120,CODE!A:A,0),2)</f>
        <v>Separate - Large GS</v>
      </c>
    </row>
    <row r="3121" spans="1:13">
      <c r="A3121" s="36">
        <v>201811</v>
      </c>
      <c r="B3121" s="37" t="s">
        <v>58</v>
      </c>
      <c r="C3121" s="37" t="s">
        <v>195</v>
      </c>
      <c r="D3121" s="37" t="s">
        <v>54</v>
      </c>
      <c r="E3121" s="37">
        <v>809349.98</v>
      </c>
      <c r="F3121" s="37">
        <v>95</v>
      </c>
      <c r="G3121" s="37">
        <v>10012780</v>
      </c>
      <c r="H3121" s="60">
        <f t="shared" si="242"/>
        <v>809349.98</v>
      </c>
      <c r="I3121" s="60">
        <f t="shared" si="243"/>
        <v>95</v>
      </c>
      <c r="J3121" s="60">
        <f t="shared" si="244"/>
        <v>10012780</v>
      </c>
      <c r="K3121" s="1" t="str">
        <f t="shared" si="245"/>
        <v>IND</v>
      </c>
      <c r="L3121" s="2" t="str">
        <f t="shared" si="241"/>
        <v>02LGSV0036</v>
      </c>
      <c r="M3121" s="40" t="str">
        <f>INDEX(CODE!A:B,MATCH(L3121,CODE!A:A,0),2)</f>
        <v>Separate - Large GS</v>
      </c>
    </row>
    <row r="3122" spans="1:13">
      <c r="A3122" s="36">
        <v>201811</v>
      </c>
      <c r="B3122" s="37" t="s">
        <v>58</v>
      </c>
      <c r="C3122" s="37" t="s">
        <v>195</v>
      </c>
      <c r="D3122" s="37" t="s">
        <v>55</v>
      </c>
      <c r="E3122" s="37">
        <v>3073994.91</v>
      </c>
      <c r="F3122" s="37">
        <v>29</v>
      </c>
      <c r="G3122" s="37">
        <v>44305950</v>
      </c>
      <c r="H3122" s="60">
        <f t="shared" si="242"/>
        <v>3073994.91</v>
      </c>
      <c r="I3122" s="60">
        <f t="shared" si="243"/>
        <v>29</v>
      </c>
      <c r="J3122" s="60">
        <f t="shared" si="244"/>
        <v>44305950</v>
      </c>
      <c r="K3122" s="1" t="str">
        <f t="shared" si="245"/>
        <v>IND</v>
      </c>
      <c r="L3122" s="2" t="str">
        <f t="shared" si="241"/>
        <v>02LGSV048T</v>
      </c>
      <c r="M3122" s="40" t="str">
        <f>INDEX(CODE!A:B,MATCH(L3122,CODE!A:A,0),2)</f>
        <v>NOT USED</v>
      </c>
    </row>
    <row r="3123" spans="1:13">
      <c r="A3123" s="36">
        <v>201811</v>
      </c>
      <c r="B3123" s="37" t="s">
        <v>58</v>
      </c>
      <c r="C3123" s="37" t="s">
        <v>195</v>
      </c>
      <c r="D3123" s="37" t="s">
        <v>56</v>
      </c>
      <c r="E3123" s="37">
        <v>1094.4100000000001</v>
      </c>
      <c r="F3123" s="37">
        <v>37</v>
      </c>
      <c r="G3123" s="37">
        <v>8031</v>
      </c>
      <c r="H3123" s="60">
        <f t="shared" si="242"/>
        <v>1094.4100000000001</v>
      </c>
      <c r="I3123" s="60">
        <f t="shared" si="243"/>
        <v>37</v>
      </c>
      <c r="J3123" s="60">
        <f t="shared" si="244"/>
        <v>8031</v>
      </c>
      <c r="K3123" s="1" t="str">
        <f t="shared" si="245"/>
        <v>IND</v>
      </c>
      <c r="L3123" s="2" t="str">
        <f t="shared" si="241"/>
        <v>02OALT015N</v>
      </c>
      <c r="M3123" s="40" t="str">
        <f>INDEX(CODE!A:B,MATCH(L3123,CODE!A:A,0),2)</f>
        <v>NOT USED</v>
      </c>
    </row>
    <row r="3124" spans="1:13">
      <c r="A3124" s="36">
        <v>201811</v>
      </c>
      <c r="B3124" s="37" t="s">
        <v>58</v>
      </c>
      <c r="C3124" s="37" t="s">
        <v>195</v>
      </c>
      <c r="D3124" s="37" t="s">
        <v>43</v>
      </c>
      <c r="E3124" s="37">
        <v>359.26</v>
      </c>
      <c r="F3124" s="37">
        <v>14</v>
      </c>
      <c r="G3124" s="37">
        <v>2304</v>
      </c>
      <c r="H3124" s="60">
        <f t="shared" si="242"/>
        <v>359.26</v>
      </c>
      <c r="I3124" s="60">
        <f t="shared" si="243"/>
        <v>14</v>
      </c>
      <c r="J3124" s="60">
        <f t="shared" si="244"/>
        <v>2304</v>
      </c>
      <c r="K3124" s="1" t="str">
        <f t="shared" si="245"/>
        <v>IND</v>
      </c>
      <c r="L3124" s="2" t="str">
        <f t="shared" si="241"/>
        <v>02OALTB15N</v>
      </c>
      <c r="M3124" s="40" t="str">
        <f>INDEX(CODE!A:B,MATCH(L3124,CODE!A:A,0),2)</f>
        <v>NOT USED</v>
      </c>
    </row>
    <row r="3125" spans="1:13">
      <c r="A3125" s="36">
        <v>201811</v>
      </c>
      <c r="B3125" s="37" t="s">
        <v>58</v>
      </c>
      <c r="C3125" s="37" t="s">
        <v>195</v>
      </c>
      <c r="D3125" s="37" t="s">
        <v>59</v>
      </c>
      <c r="E3125" s="37">
        <v>38434.910000000003</v>
      </c>
      <c r="F3125" s="37">
        <v>1</v>
      </c>
      <c r="G3125" s="37">
        <v>321000</v>
      </c>
      <c r="H3125" s="60">
        <f t="shared" si="242"/>
        <v>38434.910000000003</v>
      </c>
      <c r="I3125" s="60">
        <f t="shared" si="243"/>
        <v>1</v>
      </c>
      <c r="J3125" s="60">
        <f t="shared" si="244"/>
        <v>321000</v>
      </c>
      <c r="K3125" s="1" t="str">
        <f t="shared" si="245"/>
        <v>IND</v>
      </c>
      <c r="L3125" s="2" t="str">
        <f t="shared" si="241"/>
        <v>02PRSV47TM</v>
      </c>
      <c r="M3125" s="40" t="str">
        <f>INDEX(CODE!A:B,MATCH(L3125,CODE!A:A,0),2)</f>
        <v>NOT USED</v>
      </c>
    </row>
    <row r="3126" spans="1:13">
      <c r="A3126" s="36">
        <v>201811</v>
      </c>
      <c r="B3126" s="37" t="s">
        <v>58</v>
      </c>
      <c r="C3126" s="37" t="s">
        <v>195</v>
      </c>
      <c r="D3126" s="37" t="s">
        <v>94</v>
      </c>
      <c r="E3126" s="37">
        <v>196842.69</v>
      </c>
      <c r="F3126" s="37">
        <v>0</v>
      </c>
      <c r="G3126" s="37">
        <v>0</v>
      </c>
      <c r="H3126" s="60">
        <f t="shared" si="242"/>
        <v>196842.69</v>
      </c>
      <c r="I3126" s="60">
        <f t="shared" si="243"/>
        <v>0</v>
      </c>
      <c r="J3126" s="60">
        <f t="shared" si="244"/>
        <v>0</v>
      </c>
      <c r="K3126" s="1" t="str">
        <f t="shared" si="245"/>
        <v>IND</v>
      </c>
      <c r="L3126" s="2" t="str">
        <f t="shared" si="241"/>
        <v>301370-DSM</v>
      </c>
      <c r="M3126" s="40" t="str">
        <f>INDEX(CODE!A:B,MATCH(L3126,CODE!A:A,0),2)</f>
        <v>NOT USED</v>
      </c>
    </row>
    <row r="3127" spans="1:13">
      <c r="A3127" s="36">
        <v>201811</v>
      </c>
      <c r="B3127" s="37" t="s">
        <v>58</v>
      </c>
      <c r="C3127" s="37" t="s">
        <v>195</v>
      </c>
      <c r="D3127" s="37" t="s">
        <v>76</v>
      </c>
      <c r="E3127" s="37">
        <v>1.62</v>
      </c>
      <c r="F3127" s="37">
        <v>2</v>
      </c>
      <c r="G3127" s="37">
        <v>0</v>
      </c>
      <c r="H3127" s="60">
        <f t="shared" si="242"/>
        <v>1.62</v>
      </c>
      <c r="I3127" s="60">
        <f t="shared" si="243"/>
        <v>2</v>
      </c>
      <c r="J3127" s="60">
        <f t="shared" si="244"/>
        <v>0</v>
      </c>
      <c r="K3127" s="1" t="str">
        <f t="shared" si="245"/>
        <v>IND</v>
      </c>
      <c r="L3127" s="2" t="str">
        <f t="shared" si="241"/>
        <v>301380-BLU</v>
      </c>
      <c r="M3127" s="40" t="str">
        <f>INDEX(CODE!A:B,MATCH(L3127,CODE!A:A,0),2)</f>
        <v>NOT USED</v>
      </c>
    </row>
    <row r="3128" spans="1:13">
      <c r="A3128" s="36">
        <v>201811</v>
      </c>
      <c r="B3128" s="37" t="s">
        <v>58</v>
      </c>
      <c r="C3128" s="37" t="s">
        <v>195</v>
      </c>
      <c r="D3128" s="37" t="s">
        <v>103</v>
      </c>
      <c r="E3128" s="37">
        <v>-103205.32</v>
      </c>
      <c r="F3128" s="37">
        <v>0</v>
      </c>
      <c r="G3128" s="37">
        <v>0</v>
      </c>
      <c r="H3128" s="60">
        <f t="shared" si="242"/>
        <v>-103205.32</v>
      </c>
      <c r="I3128" s="60">
        <f t="shared" si="243"/>
        <v>0</v>
      </c>
      <c r="J3128" s="60">
        <f t="shared" si="244"/>
        <v>0</v>
      </c>
      <c r="K3128" s="1" t="str">
        <f t="shared" si="245"/>
        <v>IND</v>
      </c>
      <c r="L3128" s="2" t="str">
        <f t="shared" si="241"/>
        <v>ALT REVENU</v>
      </c>
      <c r="M3128" s="40" t="str">
        <f>INDEX(CODE!A:B,MATCH(L3128,CODE!A:A,0),2)</f>
        <v>NOT USED</v>
      </c>
    </row>
    <row r="3129" spans="1:13">
      <c r="A3129" s="36">
        <v>201811</v>
      </c>
      <c r="B3129" s="37" t="s">
        <v>58</v>
      </c>
      <c r="C3129" s="37" t="s">
        <v>195</v>
      </c>
      <c r="D3129" s="37" t="s">
        <v>90</v>
      </c>
      <c r="F3129" s="37">
        <v>0</v>
      </c>
      <c r="H3129" s="60">
        <f t="shared" si="242"/>
        <v>0</v>
      </c>
      <c r="I3129" s="60">
        <f t="shared" si="243"/>
        <v>0</v>
      </c>
      <c r="J3129" s="60">
        <f t="shared" si="244"/>
        <v>0</v>
      </c>
      <c r="K3129" s="1" t="str">
        <f t="shared" si="245"/>
        <v>IND</v>
      </c>
      <c r="L3129" s="2" t="str">
        <f t="shared" si="241"/>
        <v>CUSTOMER C</v>
      </c>
      <c r="M3129" s="40" t="str">
        <f>INDEX(CODE!A:B,MATCH(L3129,CODE!A:A,0),2)</f>
        <v>NOT USED</v>
      </c>
    </row>
    <row r="3130" spans="1:13">
      <c r="A3130" s="36">
        <v>201811</v>
      </c>
      <c r="B3130" s="37" t="s">
        <v>58</v>
      </c>
      <c r="C3130" s="37" t="s">
        <v>195</v>
      </c>
      <c r="D3130" s="37" t="s">
        <v>91</v>
      </c>
      <c r="E3130" s="37">
        <v>-275017.55</v>
      </c>
      <c r="F3130" s="37">
        <v>0</v>
      </c>
      <c r="G3130" s="37">
        <v>0</v>
      </c>
      <c r="H3130" s="60">
        <f t="shared" si="242"/>
        <v>-275017.55</v>
      </c>
      <c r="I3130" s="60">
        <f t="shared" si="243"/>
        <v>0</v>
      </c>
      <c r="J3130" s="60">
        <f t="shared" si="244"/>
        <v>0</v>
      </c>
      <c r="K3130" s="1" t="str">
        <f t="shared" si="245"/>
        <v>IND</v>
      </c>
      <c r="L3130" s="2" t="str">
        <f t="shared" si="241"/>
        <v>INCOME TAX</v>
      </c>
      <c r="M3130" s="40" t="str">
        <f>INDEX(CODE!A:B,MATCH(L3130,CODE!A:A,0),2)</f>
        <v>NOT USED</v>
      </c>
    </row>
    <row r="3131" spans="1:13">
      <c r="A3131" s="36">
        <v>201811</v>
      </c>
      <c r="B3131" s="37" t="s">
        <v>58</v>
      </c>
      <c r="C3131" s="37" t="s">
        <v>195</v>
      </c>
      <c r="D3131" s="37" t="s">
        <v>92</v>
      </c>
      <c r="E3131" s="37">
        <v>-353557.31</v>
      </c>
      <c r="F3131" s="37">
        <v>0</v>
      </c>
      <c r="G3131" s="37">
        <v>0</v>
      </c>
      <c r="H3131" s="60">
        <f t="shared" si="242"/>
        <v>-353557.31</v>
      </c>
      <c r="I3131" s="60">
        <f t="shared" si="243"/>
        <v>0</v>
      </c>
      <c r="J3131" s="60">
        <f t="shared" si="244"/>
        <v>0</v>
      </c>
      <c r="K3131" s="1" t="str">
        <f t="shared" si="245"/>
        <v>IND</v>
      </c>
      <c r="L3131" s="2" t="str">
        <f t="shared" si="241"/>
        <v>REVENUE_AC</v>
      </c>
      <c r="M3131" s="40" t="str">
        <f>INDEX(CODE!A:B,MATCH(L3131,CODE!A:A,0),2)</f>
        <v>NOT USED</v>
      </c>
    </row>
    <row r="3132" spans="1:13">
      <c r="A3132" s="36">
        <v>201811</v>
      </c>
      <c r="B3132" s="37" t="s">
        <v>58</v>
      </c>
      <c r="C3132" s="37" t="s">
        <v>195</v>
      </c>
      <c r="D3132" s="37" t="s">
        <v>104</v>
      </c>
      <c r="E3132" s="37">
        <v>2410.6</v>
      </c>
      <c r="F3132" s="37">
        <v>0</v>
      </c>
      <c r="G3132" s="37">
        <v>0</v>
      </c>
      <c r="H3132" s="60">
        <f t="shared" si="242"/>
        <v>2410.6</v>
      </c>
      <c r="I3132" s="60">
        <f t="shared" si="243"/>
        <v>0</v>
      </c>
      <c r="J3132" s="60">
        <f t="shared" si="244"/>
        <v>0</v>
      </c>
      <c r="K3132" s="1" t="str">
        <f t="shared" si="245"/>
        <v>IND</v>
      </c>
      <c r="L3132" s="2" t="str">
        <f t="shared" si="241"/>
        <v>REVENUE AD</v>
      </c>
      <c r="M3132" s="40" t="str">
        <f>INDEX(CODE!A:B,MATCH(L3132,CODE!A:A,0),2)</f>
        <v>NOT USED</v>
      </c>
    </row>
    <row r="3133" spans="1:13">
      <c r="A3133" s="36">
        <v>201811</v>
      </c>
      <c r="B3133" s="37" t="s">
        <v>58</v>
      </c>
      <c r="C3133" s="37" t="s">
        <v>196</v>
      </c>
      <c r="D3133" s="37" t="s">
        <v>197</v>
      </c>
      <c r="E3133" s="37">
        <v>346000</v>
      </c>
      <c r="F3133" s="37">
        <v>0</v>
      </c>
      <c r="G3133" s="37">
        <v>4547000</v>
      </c>
      <c r="H3133" s="60">
        <f t="shared" si="242"/>
        <v>0</v>
      </c>
      <c r="I3133" s="60">
        <f t="shared" si="243"/>
        <v>0</v>
      </c>
      <c r="J3133" s="60">
        <f t="shared" si="244"/>
        <v>0</v>
      </c>
      <c r="K3133" s="1" t="str">
        <f t="shared" si="245"/>
        <v>IND</v>
      </c>
      <c r="L3133" s="2" t="str">
        <f t="shared" si="241"/>
        <v>UNBILLED R</v>
      </c>
      <c r="M3133" s="40" t="str">
        <f>INDEX(CODE!A:B,MATCH(L3133,CODE!A:A,0),2)</f>
        <v>NOT USED</v>
      </c>
    </row>
    <row r="3134" spans="1:13">
      <c r="A3134" s="36">
        <v>201811</v>
      </c>
      <c r="B3134" s="37" t="s">
        <v>60</v>
      </c>
      <c r="C3134" s="37" t="s">
        <v>186</v>
      </c>
      <c r="D3134" s="37" t="s">
        <v>61</v>
      </c>
      <c r="E3134" s="37">
        <v>-38729.699999999997</v>
      </c>
      <c r="F3134" s="37">
        <v>2882</v>
      </c>
      <c r="G3134" s="37">
        <v>4752119</v>
      </c>
      <c r="H3134" s="60">
        <f t="shared" si="242"/>
        <v>0</v>
      </c>
      <c r="I3134" s="60">
        <f t="shared" si="243"/>
        <v>0</v>
      </c>
      <c r="J3134" s="60">
        <f t="shared" si="244"/>
        <v>0</v>
      </c>
      <c r="K3134" s="1" t="str">
        <f t="shared" si="245"/>
        <v>IRG</v>
      </c>
      <c r="L3134" s="2" t="str">
        <f t="shared" si="241"/>
        <v>02APSV0040</v>
      </c>
      <c r="M3134" s="40" t="str">
        <f>INDEX(CODE!A:B,MATCH(L3134,CODE!A:A,0),2)</f>
        <v>Separate - APS</v>
      </c>
    </row>
    <row r="3135" spans="1:13">
      <c r="A3135" s="36">
        <v>201811</v>
      </c>
      <c r="B3135" s="37" t="s">
        <v>60</v>
      </c>
      <c r="C3135" s="37" t="s">
        <v>186</v>
      </c>
      <c r="D3135" s="37" t="s">
        <v>198</v>
      </c>
      <c r="E3135" s="37">
        <v>3188.38</v>
      </c>
      <c r="G3135" s="37">
        <v>-391211</v>
      </c>
      <c r="H3135" s="60">
        <f t="shared" si="242"/>
        <v>0</v>
      </c>
      <c r="I3135" s="60">
        <f t="shared" si="243"/>
        <v>0</v>
      </c>
      <c r="J3135" s="60">
        <f t="shared" si="244"/>
        <v>0</v>
      </c>
      <c r="K3135" s="1" t="str">
        <f t="shared" si="245"/>
        <v>IRG</v>
      </c>
      <c r="L3135" s="2" t="str">
        <f t="shared" si="241"/>
        <v>02BPADEBIT</v>
      </c>
      <c r="M3135" s="40" t="str">
        <f>INDEX(CODE!A:B,MATCH(L3135,CODE!A:A,0),2)</f>
        <v>NOT USED</v>
      </c>
    </row>
    <row r="3136" spans="1:13">
      <c r="A3136" s="36">
        <v>201811</v>
      </c>
      <c r="B3136" s="37" t="s">
        <v>60</v>
      </c>
      <c r="C3136" s="37" t="s">
        <v>186</v>
      </c>
      <c r="D3136" s="37" t="s">
        <v>199</v>
      </c>
      <c r="E3136" s="37">
        <v>-10.210000000000001</v>
      </c>
      <c r="F3136" s="37">
        <v>9</v>
      </c>
      <c r="G3136" s="37">
        <v>1253</v>
      </c>
      <c r="H3136" s="60">
        <f t="shared" si="242"/>
        <v>0</v>
      </c>
      <c r="I3136" s="60">
        <f t="shared" si="243"/>
        <v>0</v>
      </c>
      <c r="J3136" s="60">
        <f t="shared" si="244"/>
        <v>0</v>
      </c>
      <c r="K3136" s="1" t="str">
        <f t="shared" si="245"/>
        <v>IRG</v>
      </c>
      <c r="L3136" s="2" t="str">
        <f t="shared" ref="L3136:L3199" si="246">LEFT(D3136,10)</f>
        <v>02NMT40135</v>
      </c>
      <c r="M3136" s="40" t="str">
        <f>INDEX(CODE!A:B,MATCH(L3136,CODE!A:A,0),2)</f>
        <v>Separate - APS</v>
      </c>
    </row>
    <row r="3137" spans="1:13">
      <c r="A3137" s="36">
        <v>201811</v>
      </c>
      <c r="B3137" s="37" t="s">
        <v>60</v>
      </c>
      <c r="C3137" s="37" t="s">
        <v>186</v>
      </c>
      <c r="D3137" s="37" t="s">
        <v>200</v>
      </c>
      <c r="F3137" s="37">
        <v>0</v>
      </c>
      <c r="H3137" s="60">
        <f t="shared" si="242"/>
        <v>0</v>
      </c>
      <c r="I3137" s="60">
        <f t="shared" si="243"/>
        <v>0</v>
      </c>
      <c r="J3137" s="60">
        <f t="shared" si="244"/>
        <v>0</v>
      </c>
      <c r="K3137" s="1" t="str">
        <f t="shared" si="245"/>
        <v>IRG</v>
      </c>
      <c r="L3137" s="2" t="str">
        <f t="shared" si="246"/>
        <v>CUSTOMER C</v>
      </c>
      <c r="M3137" s="40" t="str">
        <f>INDEX(CODE!A:B,MATCH(L3137,CODE!A:A,0),2)</f>
        <v>NOT USED</v>
      </c>
    </row>
    <row r="3138" spans="1:13">
      <c r="A3138" s="36">
        <v>201811</v>
      </c>
      <c r="B3138" s="37" t="s">
        <v>60</v>
      </c>
      <c r="C3138" s="37" t="s">
        <v>186</v>
      </c>
      <c r="D3138" s="37" t="s">
        <v>201</v>
      </c>
      <c r="E3138" s="37">
        <v>2848.15</v>
      </c>
      <c r="F3138" s="37">
        <v>0</v>
      </c>
      <c r="G3138" s="37">
        <v>0</v>
      </c>
      <c r="H3138" s="60">
        <f t="shared" si="242"/>
        <v>0</v>
      </c>
      <c r="I3138" s="60">
        <f t="shared" si="243"/>
        <v>0</v>
      </c>
      <c r="J3138" s="60">
        <f t="shared" si="244"/>
        <v>0</v>
      </c>
      <c r="K3138" s="1" t="str">
        <f t="shared" si="245"/>
        <v>IRG</v>
      </c>
      <c r="L3138" s="2" t="str">
        <f t="shared" si="246"/>
        <v>IRRIGATION</v>
      </c>
      <c r="M3138" s="40" t="str">
        <f>INDEX(CODE!A:B,MATCH(L3138,CODE!A:A,0),2)</f>
        <v>NOT USED</v>
      </c>
    </row>
    <row r="3139" spans="1:13">
      <c r="A3139" s="36">
        <v>201811</v>
      </c>
      <c r="B3139" s="37" t="s">
        <v>60</v>
      </c>
      <c r="C3139" s="37" t="s">
        <v>195</v>
      </c>
      <c r="D3139" s="37" t="s">
        <v>61</v>
      </c>
      <c r="E3139" s="37">
        <v>1682267.41</v>
      </c>
      <c r="F3139" s="37">
        <v>2882</v>
      </c>
      <c r="G3139" s="37">
        <v>4752119</v>
      </c>
      <c r="H3139" s="60">
        <f t="shared" ref="H3139:H3202" si="247">IF($C3139="R",E3139,0)</f>
        <v>1682267.41</v>
      </c>
      <c r="I3139" s="60">
        <f t="shared" ref="I3139:I3202" si="248">IF($C3139="R",F3139,0)</f>
        <v>2882</v>
      </c>
      <c r="J3139" s="60">
        <f t="shared" ref="J3139:J3202" si="249">IF($C3139="R",G3139,0)</f>
        <v>4752119</v>
      </c>
      <c r="K3139" s="1" t="str">
        <f t="shared" ref="K3139:K3202" si="250">IF(LEFT(B3139,3)="IRR","IRG",LEFT(B3139,3))</f>
        <v>IRG</v>
      </c>
      <c r="L3139" s="2" t="str">
        <f t="shared" si="246"/>
        <v>02APSV0040</v>
      </c>
      <c r="M3139" s="40" t="str">
        <f>INDEX(CODE!A:B,MATCH(L3139,CODE!A:A,0),2)</f>
        <v>Separate - APS</v>
      </c>
    </row>
    <row r="3140" spans="1:13">
      <c r="A3140" s="36">
        <v>201811</v>
      </c>
      <c r="B3140" s="37" t="s">
        <v>60</v>
      </c>
      <c r="C3140" s="37" t="s">
        <v>195</v>
      </c>
      <c r="D3140" s="37" t="s">
        <v>62</v>
      </c>
      <c r="E3140" s="37">
        <v>1051194.46</v>
      </c>
      <c r="F3140" s="37">
        <v>2270</v>
      </c>
      <c r="G3140" s="37">
        <v>2037130</v>
      </c>
      <c r="H3140" s="60">
        <f t="shared" si="247"/>
        <v>1051194.46</v>
      </c>
      <c r="I3140" s="60">
        <f t="shared" si="248"/>
        <v>2270</v>
      </c>
      <c r="J3140" s="60">
        <f t="shared" si="249"/>
        <v>2037130</v>
      </c>
      <c r="K3140" s="1" t="str">
        <f t="shared" si="250"/>
        <v>IRG</v>
      </c>
      <c r="L3140" s="2" t="str">
        <f t="shared" si="246"/>
        <v>02APSV040X</v>
      </c>
      <c r="M3140" s="40" t="str">
        <f>INDEX(CODE!A:B,MATCH(L3140,CODE!A:A,0),2)</f>
        <v>Separate - APS</v>
      </c>
    </row>
    <row r="3141" spans="1:13">
      <c r="A3141" s="36">
        <v>201811</v>
      </c>
      <c r="B3141" s="37" t="s">
        <v>60</v>
      </c>
      <c r="C3141" s="37" t="s">
        <v>195</v>
      </c>
      <c r="D3141" s="37" t="s">
        <v>79</v>
      </c>
      <c r="E3141" s="37">
        <v>256.76</v>
      </c>
      <c r="G3141" s="37">
        <v>0</v>
      </c>
      <c r="H3141" s="60">
        <f t="shared" si="247"/>
        <v>256.76</v>
      </c>
      <c r="I3141" s="60">
        <f t="shared" si="248"/>
        <v>0</v>
      </c>
      <c r="J3141" s="60">
        <f t="shared" si="249"/>
        <v>0</v>
      </c>
      <c r="K3141" s="1" t="str">
        <f t="shared" si="250"/>
        <v>IRG</v>
      </c>
      <c r="L3141" s="2" t="str">
        <f t="shared" si="246"/>
        <v>02LNX00102</v>
      </c>
      <c r="M3141" s="40" t="str">
        <f>INDEX(CODE!A:B,MATCH(L3141,CODE!A:A,0),2)</f>
        <v>NOT USED</v>
      </c>
    </row>
    <row r="3142" spans="1:13">
      <c r="A3142" s="36">
        <v>201811</v>
      </c>
      <c r="B3142" s="37" t="s">
        <v>60</v>
      </c>
      <c r="C3142" s="37" t="s">
        <v>195</v>
      </c>
      <c r="D3142" s="37" t="s">
        <v>80</v>
      </c>
      <c r="E3142" s="37">
        <v>234.76</v>
      </c>
      <c r="G3142" s="37">
        <v>0</v>
      </c>
      <c r="H3142" s="60">
        <f t="shared" si="247"/>
        <v>234.76</v>
      </c>
      <c r="I3142" s="60">
        <f t="shared" si="248"/>
        <v>0</v>
      </c>
      <c r="J3142" s="60">
        <f t="shared" si="249"/>
        <v>0</v>
      </c>
      <c r="K3142" s="1" t="str">
        <f t="shared" si="250"/>
        <v>IRG</v>
      </c>
      <c r="L3142" s="2" t="str">
        <f t="shared" si="246"/>
        <v>02LNX00103</v>
      </c>
      <c r="M3142" s="40" t="str">
        <f>INDEX(CODE!A:B,MATCH(L3142,CODE!A:A,0),2)</f>
        <v>NOT USED</v>
      </c>
    </row>
    <row r="3143" spans="1:13">
      <c r="A3143" s="36">
        <v>201811</v>
      </c>
      <c r="B3143" s="37" t="s">
        <v>60</v>
      </c>
      <c r="C3143" s="37" t="s">
        <v>195</v>
      </c>
      <c r="D3143" s="37" t="s">
        <v>83</v>
      </c>
      <c r="E3143" s="37">
        <v>148831.73000000001</v>
      </c>
      <c r="G3143" s="37">
        <v>0</v>
      </c>
      <c r="H3143" s="60">
        <f t="shared" si="247"/>
        <v>148831.73000000001</v>
      </c>
      <c r="I3143" s="60">
        <f t="shared" si="248"/>
        <v>0</v>
      </c>
      <c r="J3143" s="60">
        <f t="shared" si="249"/>
        <v>0</v>
      </c>
      <c r="K3143" s="1" t="str">
        <f t="shared" si="250"/>
        <v>IRG</v>
      </c>
      <c r="L3143" s="2" t="str">
        <f t="shared" si="246"/>
        <v>02LNX00110</v>
      </c>
      <c r="M3143" s="40" t="str">
        <f>INDEX(CODE!A:B,MATCH(L3143,CODE!A:A,0),2)</f>
        <v>NOT USED</v>
      </c>
    </row>
    <row r="3144" spans="1:13">
      <c r="A3144" s="36">
        <v>201811</v>
      </c>
      <c r="B3144" s="37" t="s">
        <v>60</v>
      </c>
      <c r="C3144" s="37" t="s">
        <v>195</v>
      </c>
      <c r="D3144" s="37" t="s">
        <v>86</v>
      </c>
      <c r="E3144" s="37">
        <v>3091.45</v>
      </c>
      <c r="G3144" s="37">
        <v>0</v>
      </c>
      <c r="H3144" s="60">
        <f t="shared" si="247"/>
        <v>3091.45</v>
      </c>
      <c r="I3144" s="60">
        <f t="shared" si="248"/>
        <v>0</v>
      </c>
      <c r="J3144" s="60">
        <f t="shared" si="249"/>
        <v>0</v>
      </c>
      <c r="K3144" s="1" t="str">
        <f t="shared" si="250"/>
        <v>IRG</v>
      </c>
      <c r="L3144" s="2" t="str">
        <f t="shared" si="246"/>
        <v>02LNX00310</v>
      </c>
      <c r="M3144" s="40" t="str">
        <f>INDEX(CODE!A:B,MATCH(L3144,CODE!A:A,0),2)</f>
        <v>NOT USED</v>
      </c>
    </row>
    <row r="3145" spans="1:13">
      <c r="A3145" s="36">
        <v>201811</v>
      </c>
      <c r="B3145" s="37" t="s">
        <v>60</v>
      </c>
      <c r="C3145" s="37" t="s">
        <v>195</v>
      </c>
      <c r="D3145" s="37" t="s">
        <v>88</v>
      </c>
      <c r="E3145" s="37">
        <v>23751.63</v>
      </c>
      <c r="G3145" s="37">
        <v>0</v>
      </c>
      <c r="H3145" s="60">
        <f t="shared" si="247"/>
        <v>23751.63</v>
      </c>
      <c r="I3145" s="60">
        <f t="shared" si="248"/>
        <v>0</v>
      </c>
      <c r="J3145" s="60">
        <f t="shared" si="249"/>
        <v>0</v>
      </c>
      <c r="K3145" s="1" t="str">
        <f t="shared" si="250"/>
        <v>IRG</v>
      </c>
      <c r="L3145" s="2" t="str">
        <f t="shared" si="246"/>
        <v>02LNX00312</v>
      </c>
      <c r="M3145" s="40" t="str">
        <f>INDEX(CODE!A:B,MATCH(L3145,CODE!A:A,0),2)</f>
        <v>NOT USED</v>
      </c>
    </row>
    <row r="3146" spans="1:13">
      <c r="A3146" s="36">
        <v>201811</v>
      </c>
      <c r="B3146" s="37" t="s">
        <v>60</v>
      </c>
      <c r="C3146" s="37" t="s">
        <v>195</v>
      </c>
      <c r="D3146" s="37" t="s">
        <v>45</v>
      </c>
      <c r="E3146" s="37">
        <v>3706.07</v>
      </c>
      <c r="F3146" s="37">
        <v>9</v>
      </c>
      <c r="G3146" s="37">
        <v>1253</v>
      </c>
      <c r="H3146" s="60">
        <f t="shared" si="247"/>
        <v>3706.07</v>
      </c>
      <c r="I3146" s="60">
        <f t="shared" si="248"/>
        <v>9</v>
      </c>
      <c r="J3146" s="60">
        <f t="shared" si="249"/>
        <v>1253</v>
      </c>
      <c r="K3146" s="1" t="str">
        <f t="shared" si="250"/>
        <v>IRG</v>
      </c>
      <c r="L3146" s="2" t="str">
        <f t="shared" si="246"/>
        <v>02NMT40135</v>
      </c>
      <c r="M3146" s="40" t="str">
        <f>INDEX(CODE!A:B,MATCH(L3146,CODE!A:A,0),2)</f>
        <v>Separate - APS</v>
      </c>
    </row>
    <row r="3147" spans="1:13">
      <c r="A3147" s="36">
        <v>201811</v>
      </c>
      <c r="B3147" s="37" t="s">
        <v>60</v>
      </c>
      <c r="C3147" s="37" t="s">
        <v>195</v>
      </c>
      <c r="D3147" s="37" t="s">
        <v>73</v>
      </c>
      <c r="E3147" s="37">
        <v>588.84</v>
      </c>
      <c r="F3147" s="37">
        <v>4</v>
      </c>
      <c r="G3147" s="37">
        <v>38</v>
      </c>
      <c r="H3147" s="60">
        <f t="shared" si="247"/>
        <v>588.84</v>
      </c>
      <c r="I3147" s="60">
        <f t="shared" si="248"/>
        <v>4</v>
      </c>
      <c r="J3147" s="60">
        <f t="shared" si="249"/>
        <v>38</v>
      </c>
      <c r="K3147" s="1" t="str">
        <f t="shared" si="250"/>
        <v>IRG</v>
      </c>
      <c r="L3147" s="2" t="str">
        <f t="shared" si="246"/>
        <v>02NMX40135</v>
      </c>
      <c r="M3147" s="40" t="str">
        <f>INDEX(CODE!A:B,MATCH(L3147,CODE!A:A,0),2)</f>
        <v>Separate - APS</v>
      </c>
    </row>
    <row r="3148" spans="1:13">
      <c r="A3148" s="36">
        <v>201811</v>
      </c>
      <c r="B3148" s="37" t="s">
        <v>60</v>
      </c>
      <c r="C3148" s="37" t="s">
        <v>195</v>
      </c>
      <c r="D3148" s="37" t="s">
        <v>95</v>
      </c>
      <c r="E3148" s="37">
        <v>-2626000</v>
      </c>
      <c r="F3148" s="37">
        <v>0</v>
      </c>
      <c r="G3148" s="37">
        <v>0</v>
      </c>
      <c r="H3148" s="60">
        <f t="shared" si="247"/>
        <v>-2626000</v>
      </c>
      <c r="I3148" s="60">
        <f t="shared" si="248"/>
        <v>0</v>
      </c>
      <c r="J3148" s="60">
        <f t="shared" si="249"/>
        <v>0</v>
      </c>
      <c r="K3148" s="1" t="str">
        <f t="shared" si="250"/>
        <v>IRG</v>
      </c>
      <c r="L3148" s="2" t="str">
        <f t="shared" si="246"/>
        <v>301461-IRR</v>
      </c>
      <c r="M3148" s="40" t="str">
        <f>INDEX(CODE!A:B,MATCH(L3148,CODE!A:A,0),2)</f>
        <v>NOT USED</v>
      </c>
    </row>
    <row r="3149" spans="1:13">
      <c r="A3149" s="36">
        <v>201811</v>
      </c>
      <c r="B3149" s="37" t="s">
        <v>60</v>
      </c>
      <c r="C3149" s="37" t="s">
        <v>195</v>
      </c>
      <c r="D3149" s="37" t="s">
        <v>96</v>
      </c>
      <c r="E3149" s="37">
        <v>62755.3</v>
      </c>
      <c r="F3149" s="37">
        <v>0</v>
      </c>
      <c r="G3149" s="37">
        <v>0</v>
      </c>
      <c r="H3149" s="60">
        <f t="shared" si="247"/>
        <v>62755.3</v>
      </c>
      <c r="I3149" s="60">
        <f t="shared" si="248"/>
        <v>0</v>
      </c>
      <c r="J3149" s="60">
        <f t="shared" si="249"/>
        <v>0</v>
      </c>
      <c r="K3149" s="1" t="str">
        <f t="shared" si="250"/>
        <v>IRG</v>
      </c>
      <c r="L3149" s="2" t="str">
        <f t="shared" si="246"/>
        <v>301470-DSM</v>
      </c>
      <c r="M3149" s="40" t="str">
        <f>INDEX(CODE!A:B,MATCH(L3149,CODE!A:A,0),2)</f>
        <v>NOT USED</v>
      </c>
    </row>
    <row r="3150" spans="1:13">
      <c r="A3150" s="36">
        <v>201811</v>
      </c>
      <c r="B3150" s="37" t="s">
        <v>60</v>
      </c>
      <c r="C3150" s="37" t="s">
        <v>195</v>
      </c>
      <c r="D3150" s="37" t="s">
        <v>46</v>
      </c>
      <c r="E3150" s="37">
        <v>16.23</v>
      </c>
      <c r="F3150" s="37">
        <v>0</v>
      </c>
      <c r="G3150" s="37">
        <v>0</v>
      </c>
      <c r="H3150" s="60">
        <f t="shared" si="247"/>
        <v>16.23</v>
      </c>
      <c r="I3150" s="60">
        <f t="shared" si="248"/>
        <v>0</v>
      </c>
      <c r="J3150" s="60">
        <f t="shared" si="249"/>
        <v>0</v>
      </c>
      <c r="K3150" s="1" t="str">
        <f t="shared" si="250"/>
        <v>IRG</v>
      </c>
      <c r="L3150" s="2" t="str">
        <f t="shared" si="246"/>
        <v>301480-BLU</v>
      </c>
      <c r="M3150" s="40" t="str">
        <f>INDEX(CODE!A:B,MATCH(L3150,CODE!A:A,0),2)</f>
        <v>NOT USED</v>
      </c>
    </row>
    <row r="3151" spans="1:13">
      <c r="A3151" s="36">
        <v>201811</v>
      </c>
      <c r="B3151" s="37" t="s">
        <v>60</v>
      </c>
      <c r="C3151" s="37" t="s">
        <v>195</v>
      </c>
      <c r="D3151" s="37" t="s">
        <v>103</v>
      </c>
      <c r="E3151" s="37">
        <v>-119718.6</v>
      </c>
      <c r="F3151" s="37">
        <v>0</v>
      </c>
      <c r="G3151" s="37">
        <v>0</v>
      </c>
      <c r="H3151" s="60">
        <f t="shared" si="247"/>
        <v>-119718.6</v>
      </c>
      <c r="I3151" s="60">
        <f t="shared" si="248"/>
        <v>0</v>
      </c>
      <c r="J3151" s="60">
        <f t="shared" si="249"/>
        <v>0</v>
      </c>
      <c r="K3151" s="1" t="str">
        <f t="shared" si="250"/>
        <v>IRG</v>
      </c>
      <c r="L3151" s="2" t="str">
        <f t="shared" si="246"/>
        <v>ALT REVENU</v>
      </c>
      <c r="M3151" s="40" t="str">
        <f>INDEX(CODE!A:B,MATCH(L3151,CODE!A:A,0),2)</f>
        <v>NOT USED</v>
      </c>
    </row>
    <row r="3152" spans="1:13">
      <c r="A3152" s="36">
        <v>201811</v>
      </c>
      <c r="B3152" s="37" t="s">
        <v>60</v>
      </c>
      <c r="C3152" s="37" t="s">
        <v>195</v>
      </c>
      <c r="D3152" s="37" t="s">
        <v>97</v>
      </c>
      <c r="F3152" s="37">
        <v>0</v>
      </c>
      <c r="H3152" s="60">
        <f t="shared" si="247"/>
        <v>0</v>
      </c>
      <c r="I3152" s="60">
        <f t="shared" si="248"/>
        <v>0</v>
      </c>
      <c r="J3152" s="60">
        <f t="shared" si="249"/>
        <v>0</v>
      </c>
      <c r="K3152" s="1" t="str">
        <f t="shared" si="250"/>
        <v>IRG</v>
      </c>
      <c r="L3152" s="2" t="str">
        <f t="shared" si="246"/>
        <v>CUSTOMER C</v>
      </c>
      <c r="M3152" s="40" t="str">
        <f>INDEX(CODE!A:B,MATCH(L3152,CODE!A:A,0),2)</f>
        <v>NOT USED</v>
      </c>
    </row>
    <row r="3153" spans="1:13">
      <c r="A3153" s="36">
        <v>201811</v>
      </c>
      <c r="B3153" s="37" t="s">
        <v>60</v>
      </c>
      <c r="C3153" s="37" t="s">
        <v>195</v>
      </c>
      <c r="D3153" s="37" t="s">
        <v>91</v>
      </c>
      <c r="E3153" s="37">
        <v>-48047.91</v>
      </c>
      <c r="F3153" s="37">
        <v>0</v>
      </c>
      <c r="G3153" s="37">
        <v>0</v>
      </c>
      <c r="H3153" s="60">
        <f t="shared" si="247"/>
        <v>-48047.91</v>
      </c>
      <c r="I3153" s="60">
        <f t="shared" si="248"/>
        <v>0</v>
      </c>
      <c r="J3153" s="60">
        <f t="shared" si="249"/>
        <v>0</v>
      </c>
      <c r="K3153" s="1" t="str">
        <f t="shared" si="250"/>
        <v>IRG</v>
      </c>
      <c r="L3153" s="2" t="str">
        <f t="shared" si="246"/>
        <v>INCOME TAX</v>
      </c>
      <c r="M3153" s="40" t="str">
        <f>INDEX(CODE!A:B,MATCH(L3153,CODE!A:A,0),2)</f>
        <v>NOT USED</v>
      </c>
    </row>
    <row r="3154" spans="1:13">
      <c r="A3154" s="36">
        <v>201811</v>
      </c>
      <c r="B3154" s="37" t="s">
        <v>60</v>
      </c>
      <c r="C3154" s="37" t="s">
        <v>195</v>
      </c>
      <c r="D3154" s="37" t="s">
        <v>92</v>
      </c>
      <c r="E3154" s="37">
        <v>-112610.64</v>
      </c>
      <c r="F3154" s="37">
        <v>0</v>
      </c>
      <c r="G3154" s="37">
        <v>0</v>
      </c>
      <c r="H3154" s="60">
        <f t="shared" si="247"/>
        <v>-112610.64</v>
      </c>
      <c r="I3154" s="60">
        <f t="shared" si="248"/>
        <v>0</v>
      </c>
      <c r="J3154" s="60">
        <f t="shared" si="249"/>
        <v>0</v>
      </c>
      <c r="K3154" s="1" t="str">
        <f t="shared" si="250"/>
        <v>IRG</v>
      </c>
      <c r="L3154" s="2" t="str">
        <f t="shared" si="246"/>
        <v>REVENUE_AC</v>
      </c>
      <c r="M3154" s="40" t="str">
        <f>INDEX(CODE!A:B,MATCH(L3154,CODE!A:A,0),2)</f>
        <v>NOT USED</v>
      </c>
    </row>
    <row r="3155" spans="1:13">
      <c r="A3155" s="36">
        <v>201811</v>
      </c>
      <c r="B3155" s="37" t="s">
        <v>60</v>
      </c>
      <c r="C3155" s="37" t="s">
        <v>195</v>
      </c>
      <c r="D3155" s="37" t="s">
        <v>104</v>
      </c>
      <c r="E3155" s="37">
        <v>452.75</v>
      </c>
      <c r="F3155" s="37">
        <v>0</v>
      </c>
      <c r="G3155" s="37">
        <v>0</v>
      </c>
      <c r="H3155" s="60">
        <f t="shared" si="247"/>
        <v>452.75</v>
      </c>
      <c r="I3155" s="60">
        <f t="shared" si="248"/>
        <v>0</v>
      </c>
      <c r="J3155" s="60">
        <f t="shared" si="249"/>
        <v>0</v>
      </c>
      <c r="K3155" s="1" t="str">
        <f t="shared" si="250"/>
        <v>IRG</v>
      </c>
      <c r="L3155" s="2" t="str">
        <f t="shared" si="246"/>
        <v>REVENUE AD</v>
      </c>
      <c r="M3155" s="40" t="str">
        <f>INDEX(CODE!A:B,MATCH(L3155,CODE!A:A,0),2)</f>
        <v>NOT USED</v>
      </c>
    </row>
    <row r="3156" spans="1:13">
      <c r="A3156" s="36">
        <v>201811</v>
      </c>
      <c r="B3156" s="37" t="s">
        <v>60</v>
      </c>
      <c r="C3156" s="37" t="s">
        <v>196</v>
      </c>
      <c r="D3156" s="37" t="s">
        <v>202</v>
      </c>
      <c r="E3156" s="37">
        <v>-25000</v>
      </c>
      <c r="F3156" s="37">
        <v>0</v>
      </c>
      <c r="G3156" s="37">
        <v>-6332000</v>
      </c>
      <c r="H3156" s="60">
        <f t="shared" si="247"/>
        <v>0</v>
      </c>
      <c r="I3156" s="60">
        <f t="shared" si="248"/>
        <v>0</v>
      </c>
      <c r="J3156" s="60">
        <f t="shared" si="249"/>
        <v>0</v>
      </c>
      <c r="K3156" s="1" t="str">
        <f t="shared" si="250"/>
        <v>IRG</v>
      </c>
      <c r="L3156" s="2" t="str">
        <f t="shared" si="246"/>
        <v>IRRIGATION</v>
      </c>
      <c r="M3156" s="40" t="str">
        <f>INDEX(CODE!A:B,MATCH(L3156,CODE!A:A,0),2)</f>
        <v>NOT USED</v>
      </c>
    </row>
    <row r="3157" spans="1:13">
      <c r="A3157" s="36">
        <v>201811</v>
      </c>
      <c r="B3157" s="37" t="s">
        <v>63</v>
      </c>
      <c r="C3157" s="37" t="s">
        <v>195</v>
      </c>
      <c r="D3157" s="37" t="s">
        <v>98</v>
      </c>
      <c r="E3157" s="37">
        <v>7.57</v>
      </c>
      <c r="G3157" s="37">
        <v>0</v>
      </c>
      <c r="H3157" s="60">
        <f t="shared" si="247"/>
        <v>7.57</v>
      </c>
      <c r="I3157" s="60">
        <f t="shared" si="248"/>
        <v>0</v>
      </c>
      <c r="J3157" s="60">
        <f t="shared" si="249"/>
        <v>0</v>
      </c>
      <c r="K3157" s="1" t="str">
        <f t="shared" si="250"/>
        <v>PUB</v>
      </c>
      <c r="L3157" s="2" t="str">
        <f t="shared" si="246"/>
        <v>02CFR00012</v>
      </c>
      <c r="M3157" s="40" t="str">
        <f>INDEX(CODE!A:B,MATCH(L3157,CODE!A:A,0),2)</f>
        <v>NOT USED</v>
      </c>
    </row>
    <row r="3158" spans="1:13">
      <c r="A3158" s="36">
        <v>201811</v>
      </c>
      <c r="B3158" s="37" t="s">
        <v>63</v>
      </c>
      <c r="C3158" s="37" t="s">
        <v>195</v>
      </c>
      <c r="D3158" s="37" t="s">
        <v>64</v>
      </c>
      <c r="E3158" s="37">
        <v>2560.39</v>
      </c>
      <c r="F3158" s="37">
        <v>14</v>
      </c>
      <c r="G3158" s="37">
        <v>11767</v>
      </c>
      <c r="H3158" s="60">
        <f t="shared" si="247"/>
        <v>2560.39</v>
      </c>
      <c r="I3158" s="60">
        <f t="shared" si="248"/>
        <v>14</v>
      </c>
      <c r="J3158" s="60">
        <f t="shared" si="249"/>
        <v>11767</v>
      </c>
      <c r="K3158" s="1" t="str">
        <f t="shared" si="250"/>
        <v>PUB</v>
      </c>
      <c r="L3158" s="2" t="str">
        <f t="shared" si="246"/>
        <v>02COSL0052</v>
      </c>
      <c r="M3158" s="40" t="str">
        <f>INDEX(CODE!A:B,MATCH(L3158,CODE!A:A,0),2)</f>
        <v>NOT USED</v>
      </c>
    </row>
    <row r="3159" spans="1:13">
      <c r="A3159" s="36">
        <v>201811</v>
      </c>
      <c r="B3159" s="37" t="s">
        <v>63</v>
      </c>
      <c r="C3159" s="37" t="s">
        <v>195</v>
      </c>
      <c r="D3159" s="37" t="s">
        <v>65</v>
      </c>
      <c r="E3159" s="37">
        <v>18091.810000000001</v>
      </c>
      <c r="F3159" s="37">
        <v>120</v>
      </c>
      <c r="G3159" s="37">
        <v>246494</v>
      </c>
      <c r="H3159" s="60">
        <f t="shared" si="247"/>
        <v>18091.810000000001</v>
      </c>
      <c r="I3159" s="60">
        <f t="shared" si="248"/>
        <v>120</v>
      </c>
      <c r="J3159" s="60">
        <f t="shared" si="249"/>
        <v>246494</v>
      </c>
      <c r="K3159" s="1" t="str">
        <f t="shared" si="250"/>
        <v>PUB</v>
      </c>
      <c r="L3159" s="2" t="str">
        <f t="shared" si="246"/>
        <v>02CUSL053F</v>
      </c>
      <c r="M3159" s="40" t="str">
        <f>INDEX(CODE!A:B,MATCH(L3159,CODE!A:A,0),2)</f>
        <v>NOT USED</v>
      </c>
    </row>
    <row r="3160" spans="1:13">
      <c r="A3160" s="36">
        <v>201811</v>
      </c>
      <c r="B3160" s="37" t="s">
        <v>63</v>
      </c>
      <c r="C3160" s="37" t="s">
        <v>195</v>
      </c>
      <c r="D3160" s="37" t="s">
        <v>66</v>
      </c>
      <c r="E3160" s="37">
        <v>5225.6499999999996</v>
      </c>
      <c r="F3160" s="37">
        <v>112</v>
      </c>
      <c r="G3160" s="37">
        <v>70592</v>
      </c>
      <c r="H3160" s="60">
        <f t="shared" si="247"/>
        <v>5225.6499999999996</v>
      </c>
      <c r="I3160" s="60">
        <f t="shared" si="248"/>
        <v>112</v>
      </c>
      <c r="J3160" s="60">
        <f t="shared" si="249"/>
        <v>70592</v>
      </c>
      <c r="K3160" s="1" t="str">
        <f t="shared" si="250"/>
        <v>PUB</v>
      </c>
      <c r="L3160" s="2" t="str">
        <f t="shared" si="246"/>
        <v>02CUSL053M</v>
      </c>
      <c r="M3160" s="40" t="str">
        <f>INDEX(CODE!A:B,MATCH(L3160,CODE!A:A,0),2)</f>
        <v>NOT USED</v>
      </c>
    </row>
    <row r="3161" spans="1:13">
      <c r="A3161" s="36">
        <v>201811</v>
      </c>
      <c r="B3161" s="37" t="s">
        <v>63</v>
      </c>
      <c r="C3161" s="37" t="s">
        <v>195</v>
      </c>
      <c r="D3161" s="37" t="s">
        <v>67</v>
      </c>
      <c r="E3161" s="37">
        <v>17322.34</v>
      </c>
      <c r="F3161" s="37">
        <v>40</v>
      </c>
      <c r="G3161" s="37">
        <v>131264</v>
      </c>
      <c r="H3161" s="60">
        <f t="shared" si="247"/>
        <v>17322.34</v>
      </c>
      <c r="I3161" s="60">
        <f t="shared" si="248"/>
        <v>40</v>
      </c>
      <c r="J3161" s="60">
        <f t="shared" si="249"/>
        <v>131264</v>
      </c>
      <c r="K3161" s="1" t="str">
        <f t="shared" si="250"/>
        <v>PUB</v>
      </c>
      <c r="L3161" s="2" t="str">
        <f t="shared" si="246"/>
        <v>02MVSL0057</v>
      </c>
      <c r="M3161" s="40" t="str">
        <f>INDEX(CODE!A:B,MATCH(L3161,CODE!A:A,0),2)</f>
        <v>NOT USED</v>
      </c>
    </row>
    <row r="3162" spans="1:13">
      <c r="A3162" s="36">
        <v>201811</v>
      </c>
      <c r="B3162" s="37" t="s">
        <v>63</v>
      </c>
      <c r="C3162" s="37" t="s">
        <v>195</v>
      </c>
      <c r="D3162" s="37" t="s">
        <v>47</v>
      </c>
      <c r="E3162" s="37">
        <v>61726.17</v>
      </c>
      <c r="F3162" s="37">
        <v>217</v>
      </c>
      <c r="G3162" s="37">
        <v>287208</v>
      </c>
      <c r="H3162" s="60">
        <f t="shared" si="247"/>
        <v>61726.17</v>
      </c>
      <c r="I3162" s="60">
        <f t="shared" si="248"/>
        <v>217</v>
      </c>
      <c r="J3162" s="60">
        <f t="shared" si="249"/>
        <v>287208</v>
      </c>
      <c r="K3162" s="1" t="str">
        <f t="shared" si="250"/>
        <v>PUB</v>
      </c>
      <c r="L3162" s="2" t="str">
        <f t="shared" si="246"/>
        <v>02SLCO0051</v>
      </c>
      <c r="M3162" s="40" t="str">
        <f>INDEX(CODE!A:B,MATCH(L3162,CODE!A:A,0),2)</f>
        <v>NOT USED</v>
      </c>
    </row>
    <row r="3163" spans="1:13">
      <c r="A3163" s="36">
        <v>201811</v>
      </c>
      <c r="B3163" s="37" t="s">
        <v>63</v>
      </c>
      <c r="C3163" s="37" t="s">
        <v>195</v>
      </c>
      <c r="D3163" s="37" t="s">
        <v>99</v>
      </c>
      <c r="E3163" s="37">
        <v>2892.07</v>
      </c>
      <c r="F3163" s="37">
        <v>0</v>
      </c>
      <c r="G3163" s="37">
        <v>0</v>
      </c>
      <c r="H3163" s="60">
        <f t="shared" si="247"/>
        <v>2892.07</v>
      </c>
      <c r="I3163" s="60">
        <f t="shared" si="248"/>
        <v>0</v>
      </c>
      <c r="J3163" s="60">
        <f t="shared" si="249"/>
        <v>0</v>
      </c>
      <c r="K3163" s="1" t="str">
        <f t="shared" si="250"/>
        <v>PUB</v>
      </c>
      <c r="L3163" s="2" t="str">
        <f t="shared" si="246"/>
        <v>301670-DSM</v>
      </c>
      <c r="M3163" s="40" t="str">
        <f>INDEX(CODE!A:B,MATCH(L3163,CODE!A:A,0),2)</f>
        <v>NOT USED</v>
      </c>
    </row>
    <row r="3164" spans="1:13">
      <c r="A3164" s="36">
        <v>201811</v>
      </c>
      <c r="B3164" s="37" t="s">
        <v>63</v>
      </c>
      <c r="C3164" s="37" t="s">
        <v>195</v>
      </c>
      <c r="D3164" s="37" t="s">
        <v>90</v>
      </c>
      <c r="F3164" s="37">
        <v>0</v>
      </c>
      <c r="H3164" s="60">
        <f t="shared" si="247"/>
        <v>0</v>
      </c>
      <c r="I3164" s="60">
        <f t="shared" si="248"/>
        <v>0</v>
      </c>
      <c r="J3164" s="60">
        <f t="shared" si="249"/>
        <v>0</v>
      </c>
      <c r="K3164" s="1" t="str">
        <f t="shared" si="250"/>
        <v>PUB</v>
      </c>
      <c r="L3164" s="2" t="str">
        <f t="shared" si="246"/>
        <v>CUSTOMER C</v>
      </c>
      <c r="M3164" s="40" t="str">
        <f>INDEX(CODE!A:B,MATCH(L3164,CODE!A:A,0),2)</f>
        <v>NOT USED</v>
      </c>
    </row>
    <row r="3165" spans="1:13">
      <c r="A3165" s="36">
        <v>201811</v>
      </c>
      <c r="B3165" s="37" t="s">
        <v>63</v>
      </c>
      <c r="C3165" s="37" t="s">
        <v>195</v>
      </c>
      <c r="D3165" s="37" t="s">
        <v>91</v>
      </c>
      <c r="E3165" s="37">
        <v>-3980.7</v>
      </c>
      <c r="F3165" s="37">
        <v>0</v>
      </c>
      <c r="G3165" s="37">
        <v>0</v>
      </c>
      <c r="H3165" s="60">
        <f t="shared" si="247"/>
        <v>-3980.7</v>
      </c>
      <c r="I3165" s="60">
        <f t="shared" si="248"/>
        <v>0</v>
      </c>
      <c r="J3165" s="60">
        <f t="shared" si="249"/>
        <v>0</v>
      </c>
      <c r="K3165" s="1" t="str">
        <f t="shared" si="250"/>
        <v>PUB</v>
      </c>
      <c r="L3165" s="2" t="str">
        <f t="shared" si="246"/>
        <v>INCOME TAX</v>
      </c>
      <c r="M3165" s="40" t="str">
        <f>INDEX(CODE!A:B,MATCH(L3165,CODE!A:A,0),2)</f>
        <v>NOT USED</v>
      </c>
    </row>
    <row r="3166" spans="1:13">
      <c r="A3166" s="36">
        <v>201811</v>
      </c>
      <c r="B3166" s="37" t="s">
        <v>63</v>
      </c>
      <c r="C3166" s="37" t="s">
        <v>195</v>
      </c>
      <c r="D3166" s="37" t="s">
        <v>92</v>
      </c>
      <c r="E3166" s="37">
        <v>-5166.83</v>
      </c>
      <c r="F3166" s="37">
        <v>0</v>
      </c>
      <c r="G3166" s="37">
        <v>0</v>
      </c>
      <c r="H3166" s="60">
        <f t="shared" si="247"/>
        <v>-5166.83</v>
      </c>
      <c r="I3166" s="60">
        <f t="shared" si="248"/>
        <v>0</v>
      </c>
      <c r="J3166" s="60">
        <f t="shared" si="249"/>
        <v>0</v>
      </c>
      <c r="K3166" s="1" t="str">
        <f t="shared" si="250"/>
        <v>PUB</v>
      </c>
      <c r="L3166" s="2" t="str">
        <f t="shared" si="246"/>
        <v>REVENUE_AC</v>
      </c>
      <c r="M3166" s="40" t="str">
        <f>INDEX(CODE!A:B,MATCH(L3166,CODE!A:A,0),2)</f>
        <v>NOT USED</v>
      </c>
    </row>
    <row r="3167" spans="1:13">
      <c r="A3167" s="36">
        <v>201811</v>
      </c>
      <c r="B3167" s="37" t="s">
        <v>63</v>
      </c>
      <c r="C3167" s="37" t="s">
        <v>196</v>
      </c>
      <c r="D3167" s="37" t="s">
        <v>197</v>
      </c>
      <c r="E3167" s="37">
        <v>42000</v>
      </c>
      <c r="F3167" s="37">
        <v>0</v>
      </c>
      <c r="G3167" s="37">
        <v>285000</v>
      </c>
      <c r="H3167" s="60">
        <f t="shared" si="247"/>
        <v>0</v>
      </c>
      <c r="I3167" s="60">
        <f t="shared" si="248"/>
        <v>0</v>
      </c>
      <c r="J3167" s="60">
        <f t="shared" si="249"/>
        <v>0</v>
      </c>
      <c r="K3167" s="1" t="str">
        <f t="shared" si="250"/>
        <v>PUB</v>
      </c>
      <c r="L3167" s="2" t="str">
        <f t="shared" si="246"/>
        <v>UNBILLED R</v>
      </c>
      <c r="M3167" s="40" t="str">
        <f>INDEX(CODE!A:B,MATCH(L3167,CODE!A:A,0),2)</f>
        <v>NOT USED</v>
      </c>
    </row>
    <row r="3168" spans="1:13">
      <c r="A3168" s="36">
        <v>201811</v>
      </c>
      <c r="B3168" s="37" t="s">
        <v>68</v>
      </c>
      <c r="C3168" s="37" t="s">
        <v>186</v>
      </c>
      <c r="D3168" s="37" t="s">
        <v>203</v>
      </c>
      <c r="E3168" s="37">
        <v>-5831.06</v>
      </c>
      <c r="F3168" s="37">
        <v>1075</v>
      </c>
      <c r="G3168" s="37">
        <v>715470</v>
      </c>
      <c r="H3168" s="60">
        <f t="shared" si="247"/>
        <v>0</v>
      </c>
      <c r="I3168" s="60">
        <f t="shared" si="248"/>
        <v>0</v>
      </c>
      <c r="J3168" s="60">
        <f t="shared" si="249"/>
        <v>0</v>
      </c>
      <c r="K3168" s="1" t="str">
        <f t="shared" si="250"/>
        <v>RES</v>
      </c>
      <c r="L3168" s="2" t="str">
        <f t="shared" si="246"/>
        <v>02NETMT135</v>
      </c>
      <c r="M3168" s="40" t="str">
        <f>INDEX(CODE!A:B,MATCH(L3168,CODE!A:A,0),2)</f>
        <v>Separate - Res</v>
      </c>
    </row>
    <row r="3169" spans="1:13">
      <c r="A3169" s="36">
        <v>201811</v>
      </c>
      <c r="B3169" s="37" t="s">
        <v>68</v>
      </c>
      <c r="C3169" s="37" t="s">
        <v>186</v>
      </c>
      <c r="D3169" s="37" t="s">
        <v>204</v>
      </c>
      <c r="E3169" s="37">
        <v>-645.76</v>
      </c>
      <c r="G3169" s="37">
        <v>79200</v>
      </c>
      <c r="H3169" s="60">
        <f t="shared" si="247"/>
        <v>0</v>
      </c>
      <c r="I3169" s="60">
        <f t="shared" si="248"/>
        <v>0</v>
      </c>
      <c r="J3169" s="60">
        <f t="shared" si="249"/>
        <v>0</v>
      </c>
      <c r="K3169" s="1" t="str">
        <f t="shared" si="250"/>
        <v>RES</v>
      </c>
      <c r="L3169" s="2" t="str">
        <f t="shared" si="246"/>
        <v>02OALTB15R</v>
      </c>
      <c r="M3169" s="40" t="str">
        <f>INDEX(CODE!A:B,MATCH(L3169,CODE!A:A,0),2)</f>
        <v>NOT USED</v>
      </c>
    </row>
    <row r="3170" spans="1:13">
      <c r="A3170" s="36">
        <v>201811</v>
      </c>
      <c r="B3170" s="37" t="s">
        <v>68</v>
      </c>
      <c r="C3170" s="37" t="s">
        <v>186</v>
      </c>
      <c r="D3170" s="37" t="s">
        <v>205</v>
      </c>
      <c r="E3170" s="37">
        <v>-925125.6</v>
      </c>
      <c r="F3170" s="37">
        <v>101620</v>
      </c>
      <c r="G3170" s="37">
        <v>113511987</v>
      </c>
      <c r="H3170" s="60">
        <f t="shared" si="247"/>
        <v>0</v>
      </c>
      <c r="I3170" s="60">
        <f t="shared" si="248"/>
        <v>0</v>
      </c>
      <c r="J3170" s="60">
        <f t="shared" si="249"/>
        <v>0</v>
      </c>
      <c r="K3170" s="1" t="str">
        <f t="shared" si="250"/>
        <v>RES</v>
      </c>
      <c r="L3170" s="2" t="str">
        <f t="shared" si="246"/>
        <v>02RESD0016</v>
      </c>
      <c r="M3170" s="40" t="str">
        <f>INDEX(CODE!A:B,MATCH(L3170,CODE!A:A,0),2)</f>
        <v>Separate - Res</v>
      </c>
    </row>
    <row r="3171" spans="1:13">
      <c r="A3171" s="36">
        <v>201811</v>
      </c>
      <c r="B3171" s="37" t="s">
        <v>68</v>
      </c>
      <c r="C3171" s="37" t="s">
        <v>186</v>
      </c>
      <c r="D3171" s="37" t="s">
        <v>206</v>
      </c>
      <c r="E3171" s="37">
        <v>-49706.74</v>
      </c>
      <c r="F3171" s="37">
        <v>5113</v>
      </c>
      <c r="G3171" s="37">
        <v>6098982</v>
      </c>
      <c r="H3171" s="60">
        <f t="shared" si="247"/>
        <v>0</v>
      </c>
      <c r="I3171" s="60">
        <f t="shared" si="248"/>
        <v>0</v>
      </c>
      <c r="J3171" s="60">
        <f t="shared" si="249"/>
        <v>0</v>
      </c>
      <c r="K3171" s="1" t="str">
        <f t="shared" si="250"/>
        <v>RES</v>
      </c>
      <c r="L3171" s="2" t="str">
        <f t="shared" si="246"/>
        <v>02RESD0017</v>
      </c>
      <c r="M3171" s="40" t="str">
        <f>INDEX(CODE!A:B,MATCH(L3171,CODE!A:A,0),2)</f>
        <v>Separate - Res</v>
      </c>
    </row>
    <row r="3172" spans="1:13">
      <c r="A3172" s="36">
        <v>201811</v>
      </c>
      <c r="B3172" s="37" t="s">
        <v>68</v>
      </c>
      <c r="C3172" s="37" t="s">
        <v>186</v>
      </c>
      <c r="D3172" s="37" t="s">
        <v>207</v>
      </c>
      <c r="E3172" s="37">
        <v>-1153.79</v>
      </c>
      <c r="F3172" s="37">
        <v>81</v>
      </c>
      <c r="G3172" s="37">
        <v>141566</v>
      </c>
      <c r="H3172" s="60">
        <f t="shared" si="247"/>
        <v>0</v>
      </c>
      <c r="I3172" s="60">
        <f t="shared" si="248"/>
        <v>0</v>
      </c>
      <c r="J3172" s="60">
        <f t="shared" si="249"/>
        <v>0</v>
      </c>
      <c r="K3172" s="1" t="str">
        <f t="shared" si="250"/>
        <v>RES</v>
      </c>
      <c r="L3172" s="2" t="str">
        <f t="shared" si="246"/>
        <v>02RESD0018</v>
      </c>
      <c r="M3172" s="40" t="str">
        <f>INDEX(CODE!A:B,MATCH(L3172,CODE!A:A,0),2)</f>
        <v>Separate - Res</v>
      </c>
    </row>
    <row r="3173" spans="1:13">
      <c r="A3173" s="36">
        <v>201811</v>
      </c>
      <c r="B3173" s="37" t="s">
        <v>68</v>
      </c>
      <c r="C3173" s="37" t="s">
        <v>186</v>
      </c>
      <c r="D3173" s="37" t="s">
        <v>208</v>
      </c>
      <c r="E3173" s="37">
        <v>-172.95</v>
      </c>
      <c r="F3173" s="37">
        <v>13</v>
      </c>
      <c r="G3173" s="37">
        <v>21220</v>
      </c>
      <c r="H3173" s="60">
        <f t="shared" si="247"/>
        <v>0</v>
      </c>
      <c r="I3173" s="60">
        <f t="shared" si="248"/>
        <v>0</v>
      </c>
      <c r="J3173" s="60">
        <f t="shared" si="249"/>
        <v>0</v>
      </c>
      <c r="K3173" s="1" t="str">
        <f t="shared" si="250"/>
        <v>RES</v>
      </c>
      <c r="L3173" s="2" t="str">
        <f t="shared" si="246"/>
        <v>02RESD018X</v>
      </c>
      <c r="M3173" s="40" t="str">
        <f>INDEX(CODE!A:B,MATCH(L3173,CODE!A:A,0),2)</f>
        <v>Separate - Res</v>
      </c>
    </row>
    <row r="3174" spans="1:13">
      <c r="A3174" s="36">
        <v>201811</v>
      </c>
      <c r="B3174" s="37" t="s">
        <v>68</v>
      </c>
      <c r="C3174" s="37" t="s">
        <v>186</v>
      </c>
      <c r="D3174" s="37" t="s">
        <v>209</v>
      </c>
      <c r="E3174" s="37">
        <v>-10882.89</v>
      </c>
      <c r="F3174" s="37">
        <v>3436</v>
      </c>
      <c r="G3174" s="37">
        <v>1335330</v>
      </c>
      <c r="H3174" s="60">
        <f t="shared" si="247"/>
        <v>0</v>
      </c>
      <c r="I3174" s="60">
        <f t="shared" si="248"/>
        <v>0</v>
      </c>
      <c r="J3174" s="60">
        <f t="shared" si="249"/>
        <v>0</v>
      </c>
      <c r="K3174" s="1" t="str">
        <f t="shared" si="250"/>
        <v>RES</v>
      </c>
      <c r="L3174" s="2" t="str">
        <f t="shared" si="246"/>
        <v>02RGNSB024</v>
      </c>
      <c r="M3174" s="40" t="str">
        <f>INDEX(CODE!A:B,MATCH(L3174,CODE!A:A,0),2)</f>
        <v>Separate - Small GS</v>
      </c>
    </row>
    <row r="3175" spans="1:13">
      <c r="A3175" s="36">
        <v>201811</v>
      </c>
      <c r="B3175" s="37" t="s">
        <v>68</v>
      </c>
      <c r="C3175" s="37" t="s">
        <v>186</v>
      </c>
      <c r="D3175" s="37" t="s">
        <v>213</v>
      </c>
      <c r="E3175" s="37">
        <v>-669.93</v>
      </c>
      <c r="F3175" s="37">
        <v>1</v>
      </c>
      <c r="G3175" s="37">
        <v>82200</v>
      </c>
      <c r="H3175" s="60">
        <f t="shared" si="247"/>
        <v>0</v>
      </c>
      <c r="I3175" s="60">
        <f t="shared" si="248"/>
        <v>0</v>
      </c>
      <c r="J3175" s="60">
        <f t="shared" si="249"/>
        <v>0</v>
      </c>
      <c r="K3175" s="1" t="str">
        <f t="shared" si="250"/>
        <v>RES</v>
      </c>
      <c r="L3175" s="2" t="str">
        <f t="shared" si="246"/>
        <v>02RGNSB036</v>
      </c>
      <c r="M3175" s="40" t="str">
        <f>INDEX(CODE!A:B,MATCH(L3175,CODE!A:A,0),2)</f>
        <v>Separate - Large GS</v>
      </c>
    </row>
    <row r="3176" spans="1:13">
      <c r="A3176" s="36">
        <v>201811</v>
      </c>
      <c r="B3176" s="37" t="s">
        <v>68</v>
      </c>
      <c r="C3176" s="37" t="s">
        <v>186</v>
      </c>
      <c r="D3176" s="37" t="s">
        <v>212</v>
      </c>
      <c r="E3176" s="37">
        <v>-128.05000000000001</v>
      </c>
      <c r="F3176" s="37">
        <v>27</v>
      </c>
      <c r="G3176" s="37">
        <v>15714</v>
      </c>
      <c r="H3176" s="60">
        <f t="shared" si="247"/>
        <v>0</v>
      </c>
      <c r="I3176" s="60">
        <f t="shared" si="248"/>
        <v>0</v>
      </c>
      <c r="J3176" s="60">
        <f t="shared" si="249"/>
        <v>0</v>
      </c>
      <c r="K3176" s="1" t="str">
        <f t="shared" si="250"/>
        <v>RES</v>
      </c>
      <c r="L3176" s="2" t="str">
        <f t="shared" si="246"/>
        <v>02RNM24135</v>
      </c>
      <c r="M3176" s="40" t="str">
        <f>INDEX(CODE!A:B,MATCH(L3176,CODE!A:A,0),2)</f>
        <v>Separate - Small GS</v>
      </c>
    </row>
    <row r="3177" spans="1:13">
      <c r="A3177" s="36">
        <v>201811</v>
      </c>
      <c r="B3177" s="37" t="s">
        <v>68</v>
      </c>
      <c r="C3177" s="37" t="s">
        <v>186</v>
      </c>
      <c r="D3177" s="37" t="s">
        <v>193</v>
      </c>
      <c r="E3177" s="37">
        <v>79687.25</v>
      </c>
      <c r="F3177" s="37">
        <v>0</v>
      </c>
      <c r="G3177" s="37">
        <v>0</v>
      </c>
      <c r="H3177" s="60">
        <f t="shared" si="247"/>
        <v>0</v>
      </c>
      <c r="I3177" s="60">
        <f t="shared" si="248"/>
        <v>0</v>
      </c>
      <c r="J3177" s="60">
        <f t="shared" si="249"/>
        <v>0</v>
      </c>
      <c r="K3177" s="1" t="str">
        <f t="shared" si="250"/>
        <v>RES</v>
      </c>
      <c r="L3177" s="2" t="str">
        <f t="shared" si="246"/>
        <v>BPA BALANC</v>
      </c>
      <c r="M3177" s="40" t="str">
        <f>INDEX(CODE!A:B,MATCH(L3177,CODE!A:A,0),2)</f>
        <v>NOT USED</v>
      </c>
    </row>
    <row r="3178" spans="1:13">
      <c r="A3178" s="36">
        <v>201811</v>
      </c>
      <c r="B3178" s="37" t="s">
        <v>68</v>
      </c>
      <c r="C3178" s="37" t="s">
        <v>186</v>
      </c>
      <c r="D3178" s="37" t="s">
        <v>194</v>
      </c>
      <c r="F3178" s="37">
        <v>0</v>
      </c>
      <c r="H3178" s="60">
        <f t="shared" si="247"/>
        <v>0</v>
      </c>
      <c r="I3178" s="60">
        <f t="shared" si="248"/>
        <v>0</v>
      </c>
      <c r="J3178" s="60">
        <f t="shared" si="249"/>
        <v>0</v>
      </c>
      <c r="K3178" s="1" t="str">
        <f t="shared" si="250"/>
        <v>RES</v>
      </c>
      <c r="L3178" s="2" t="str">
        <f t="shared" si="246"/>
        <v>CUSTOMER C</v>
      </c>
      <c r="M3178" s="40" t="str">
        <f>INDEX(CODE!A:B,MATCH(L3178,CODE!A:A,0),2)</f>
        <v>NOT USED</v>
      </c>
    </row>
    <row r="3179" spans="1:13">
      <c r="A3179" s="36">
        <v>201811</v>
      </c>
      <c r="B3179" s="37" t="s">
        <v>68</v>
      </c>
      <c r="C3179" s="37" t="s">
        <v>195</v>
      </c>
      <c r="D3179" s="37" t="s">
        <v>82</v>
      </c>
      <c r="E3179" s="37">
        <v>159.87</v>
      </c>
      <c r="G3179" s="37">
        <v>0</v>
      </c>
      <c r="H3179" s="60">
        <f t="shared" si="247"/>
        <v>159.87</v>
      </c>
      <c r="I3179" s="60">
        <f t="shared" si="248"/>
        <v>0</v>
      </c>
      <c r="J3179" s="60">
        <f t="shared" si="249"/>
        <v>0</v>
      </c>
      <c r="K3179" s="1" t="str">
        <f t="shared" si="250"/>
        <v>RES</v>
      </c>
      <c r="L3179" s="2" t="str">
        <f t="shared" si="246"/>
        <v>02LNX00109</v>
      </c>
      <c r="M3179" s="40" t="str">
        <f>INDEX(CODE!A:B,MATCH(L3179,CODE!A:A,0),2)</f>
        <v>NOT USED</v>
      </c>
    </row>
    <row r="3180" spans="1:13">
      <c r="A3180" s="36">
        <v>201811</v>
      </c>
      <c r="B3180" s="37" t="s">
        <v>68</v>
      </c>
      <c r="C3180" s="37" t="s">
        <v>195</v>
      </c>
      <c r="D3180" s="37" t="s">
        <v>48</v>
      </c>
      <c r="E3180" s="37">
        <v>71919.649999999994</v>
      </c>
      <c r="F3180" s="37">
        <v>1075</v>
      </c>
      <c r="G3180" s="37">
        <v>721147</v>
      </c>
      <c r="H3180" s="60">
        <f t="shared" si="247"/>
        <v>71919.649999999994</v>
      </c>
      <c r="I3180" s="60">
        <f t="shared" si="248"/>
        <v>1075</v>
      </c>
      <c r="J3180" s="60">
        <f t="shared" si="249"/>
        <v>721147</v>
      </c>
      <c r="K3180" s="1" t="str">
        <f t="shared" si="250"/>
        <v>RES</v>
      </c>
      <c r="L3180" s="2" t="str">
        <f t="shared" si="246"/>
        <v>02NETMT135</v>
      </c>
      <c r="M3180" s="40" t="str">
        <f>INDEX(CODE!A:B,MATCH(L3180,CODE!A:A,0),2)</f>
        <v>Separate - Res</v>
      </c>
    </row>
    <row r="3181" spans="1:13">
      <c r="A3181" s="36">
        <v>201811</v>
      </c>
      <c r="B3181" s="37" t="s">
        <v>68</v>
      </c>
      <c r="C3181" s="37" t="s">
        <v>195</v>
      </c>
      <c r="D3181" s="37" t="s">
        <v>49</v>
      </c>
      <c r="E3181" s="37">
        <v>12520.89</v>
      </c>
      <c r="F3181" s="37">
        <v>1035</v>
      </c>
      <c r="G3181" s="37">
        <v>79200</v>
      </c>
      <c r="H3181" s="60">
        <f t="shared" si="247"/>
        <v>12520.89</v>
      </c>
      <c r="I3181" s="60">
        <f t="shared" si="248"/>
        <v>1035</v>
      </c>
      <c r="J3181" s="60">
        <f t="shared" si="249"/>
        <v>79200</v>
      </c>
      <c r="K3181" s="1" t="str">
        <f t="shared" si="250"/>
        <v>RES</v>
      </c>
      <c r="L3181" s="2" t="str">
        <f t="shared" si="246"/>
        <v>02OALTB15R</v>
      </c>
      <c r="M3181" s="40" t="str">
        <f>INDEX(CODE!A:B,MATCH(L3181,CODE!A:A,0),2)</f>
        <v>NOT USED</v>
      </c>
    </row>
    <row r="3182" spans="1:13">
      <c r="A3182" s="36">
        <v>201811</v>
      </c>
      <c r="B3182" s="37" t="s">
        <v>68</v>
      </c>
      <c r="C3182" s="37" t="s">
        <v>195</v>
      </c>
      <c r="D3182" s="37" t="s">
        <v>69</v>
      </c>
      <c r="E3182" s="37">
        <v>10558648.029999999</v>
      </c>
      <c r="F3182" s="37">
        <v>101620</v>
      </c>
      <c r="G3182" s="37">
        <v>113597578</v>
      </c>
      <c r="H3182" s="60">
        <f t="shared" si="247"/>
        <v>10558648.029999999</v>
      </c>
      <c r="I3182" s="60">
        <f t="shared" si="248"/>
        <v>101620</v>
      </c>
      <c r="J3182" s="60">
        <f t="shared" si="249"/>
        <v>113597578</v>
      </c>
      <c r="K3182" s="1" t="str">
        <f t="shared" si="250"/>
        <v>RES</v>
      </c>
      <c r="L3182" s="2" t="str">
        <f t="shared" si="246"/>
        <v>02RESD0016</v>
      </c>
      <c r="M3182" s="40" t="str">
        <f>INDEX(CODE!A:B,MATCH(L3182,CODE!A:A,0),2)</f>
        <v>Separate - Res</v>
      </c>
    </row>
    <row r="3183" spans="1:13">
      <c r="A3183" s="36">
        <v>201811</v>
      </c>
      <c r="B3183" s="37" t="s">
        <v>68</v>
      </c>
      <c r="C3183" s="37" t="s">
        <v>195</v>
      </c>
      <c r="D3183" s="37" t="s">
        <v>70</v>
      </c>
      <c r="E3183" s="37">
        <v>568714.5</v>
      </c>
      <c r="F3183" s="37">
        <v>5113</v>
      </c>
      <c r="G3183" s="37">
        <v>6098982</v>
      </c>
      <c r="H3183" s="60">
        <f t="shared" si="247"/>
        <v>568714.5</v>
      </c>
      <c r="I3183" s="60">
        <f t="shared" si="248"/>
        <v>5113</v>
      </c>
      <c r="J3183" s="60">
        <f t="shared" si="249"/>
        <v>6098982</v>
      </c>
      <c r="K3183" s="1" t="str">
        <f t="shared" si="250"/>
        <v>RES</v>
      </c>
      <c r="L3183" s="2" t="str">
        <f t="shared" si="246"/>
        <v>02RESD0017</v>
      </c>
      <c r="M3183" s="40" t="str">
        <f>INDEX(CODE!A:B,MATCH(L3183,CODE!A:A,0),2)</f>
        <v>Separate - Res</v>
      </c>
    </row>
    <row r="3184" spans="1:13">
      <c r="A3184" s="36">
        <v>201811</v>
      </c>
      <c r="B3184" s="37" t="s">
        <v>68</v>
      </c>
      <c r="C3184" s="37" t="s">
        <v>195</v>
      </c>
      <c r="D3184" s="37" t="s">
        <v>71</v>
      </c>
      <c r="E3184" s="37">
        <v>14609.14</v>
      </c>
      <c r="F3184" s="37">
        <v>81</v>
      </c>
      <c r="G3184" s="37">
        <v>141566</v>
      </c>
      <c r="H3184" s="60">
        <f t="shared" si="247"/>
        <v>14609.14</v>
      </c>
      <c r="I3184" s="60">
        <f t="shared" si="248"/>
        <v>81</v>
      </c>
      <c r="J3184" s="60">
        <f t="shared" si="249"/>
        <v>141566</v>
      </c>
      <c r="K3184" s="1" t="str">
        <f t="shared" si="250"/>
        <v>RES</v>
      </c>
      <c r="L3184" s="2" t="str">
        <f t="shared" si="246"/>
        <v>02RESD0018</v>
      </c>
      <c r="M3184" s="40" t="str">
        <f>INDEX(CODE!A:B,MATCH(L3184,CODE!A:A,0),2)</f>
        <v>Separate - Res</v>
      </c>
    </row>
    <row r="3185" spans="1:13">
      <c r="A3185" s="36">
        <v>201811</v>
      </c>
      <c r="B3185" s="37" t="s">
        <v>68</v>
      </c>
      <c r="C3185" s="37" t="s">
        <v>195</v>
      </c>
      <c r="D3185" s="37" t="s">
        <v>72</v>
      </c>
      <c r="E3185" s="37">
        <v>2133.56</v>
      </c>
      <c r="F3185" s="37">
        <v>13</v>
      </c>
      <c r="G3185" s="37">
        <v>21220</v>
      </c>
      <c r="H3185" s="60">
        <f t="shared" si="247"/>
        <v>2133.56</v>
      </c>
      <c r="I3185" s="60">
        <f t="shared" si="248"/>
        <v>13</v>
      </c>
      <c r="J3185" s="60">
        <f t="shared" si="249"/>
        <v>21220</v>
      </c>
      <c r="K3185" s="1" t="str">
        <f t="shared" si="250"/>
        <v>RES</v>
      </c>
      <c r="L3185" s="2" t="str">
        <f t="shared" si="246"/>
        <v>02RESD018X</v>
      </c>
      <c r="M3185" s="40" t="str">
        <f>INDEX(CODE!A:B,MATCH(L3185,CODE!A:A,0),2)</f>
        <v>Separate - Res</v>
      </c>
    </row>
    <row r="3186" spans="1:13">
      <c r="A3186" s="36">
        <v>201811</v>
      </c>
      <c r="B3186" s="37" t="s">
        <v>68</v>
      </c>
      <c r="C3186" s="37" t="s">
        <v>195</v>
      </c>
      <c r="D3186" s="37" t="s">
        <v>50</v>
      </c>
      <c r="E3186" s="37">
        <v>177010.3</v>
      </c>
      <c r="F3186" s="37">
        <v>3436</v>
      </c>
      <c r="G3186" s="37">
        <v>1371765</v>
      </c>
      <c r="H3186" s="60">
        <f t="shared" si="247"/>
        <v>177010.3</v>
      </c>
      <c r="I3186" s="60">
        <f t="shared" si="248"/>
        <v>3436</v>
      </c>
      <c r="J3186" s="60">
        <f t="shared" si="249"/>
        <v>1371765</v>
      </c>
      <c r="K3186" s="1" t="str">
        <f t="shared" si="250"/>
        <v>RES</v>
      </c>
      <c r="L3186" s="2" t="str">
        <f t="shared" si="246"/>
        <v>02RGNSB024</v>
      </c>
      <c r="M3186" s="40" t="str">
        <f>INDEX(CODE!A:B,MATCH(L3186,CODE!A:A,0),2)</f>
        <v>Separate - Small GS</v>
      </c>
    </row>
    <row r="3187" spans="1:13">
      <c r="A3187" s="36">
        <v>201811</v>
      </c>
      <c r="B3187" s="37" t="s">
        <v>68</v>
      </c>
      <c r="C3187" s="37" t="s">
        <v>195</v>
      </c>
      <c r="D3187" s="37" t="s">
        <v>74</v>
      </c>
      <c r="E3187" s="37">
        <v>9381.01</v>
      </c>
      <c r="F3187" s="37">
        <v>2</v>
      </c>
      <c r="G3187" s="37">
        <v>117080</v>
      </c>
      <c r="H3187" s="60">
        <f t="shared" si="247"/>
        <v>9381.01</v>
      </c>
      <c r="I3187" s="60">
        <f t="shared" si="248"/>
        <v>2</v>
      </c>
      <c r="J3187" s="60">
        <f t="shared" si="249"/>
        <v>117080</v>
      </c>
      <c r="K3187" s="1" t="str">
        <f t="shared" si="250"/>
        <v>RES</v>
      </c>
      <c r="L3187" s="2" t="str">
        <f t="shared" si="246"/>
        <v>02RGNSB036</v>
      </c>
      <c r="M3187" s="40" t="str">
        <f>INDEX(CODE!A:B,MATCH(L3187,CODE!A:A,0),2)</f>
        <v>Separate - Large GS</v>
      </c>
    </row>
    <row r="3188" spans="1:13">
      <c r="A3188" s="36">
        <v>201811</v>
      </c>
      <c r="B3188" s="37" t="s">
        <v>68</v>
      </c>
      <c r="C3188" s="37" t="s">
        <v>195</v>
      </c>
      <c r="D3188" s="37" t="s">
        <v>75</v>
      </c>
      <c r="E3188" s="37">
        <v>2048.6</v>
      </c>
      <c r="F3188" s="37">
        <v>27</v>
      </c>
      <c r="G3188" s="37">
        <v>15714</v>
      </c>
      <c r="H3188" s="60">
        <f t="shared" si="247"/>
        <v>2048.6</v>
      </c>
      <c r="I3188" s="60">
        <f t="shared" si="248"/>
        <v>27</v>
      </c>
      <c r="J3188" s="60">
        <f t="shared" si="249"/>
        <v>15714</v>
      </c>
      <c r="K3188" s="1" t="str">
        <f t="shared" si="250"/>
        <v>RES</v>
      </c>
      <c r="L3188" s="2" t="str">
        <f t="shared" si="246"/>
        <v>02RNM24135</v>
      </c>
      <c r="M3188" s="40" t="str">
        <f>INDEX(CODE!A:B,MATCH(L3188,CODE!A:A,0),2)</f>
        <v>Separate - Small GS</v>
      </c>
    </row>
    <row r="3189" spans="1:13">
      <c r="A3189" s="36">
        <v>201811</v>
      </c>
      <c r="B3189" s="37" t="s">
        <v>68</v>
      </c>
      <c r="C3189" s="37" t="s">
        <v>195</v>
      </c>
      <c r="D3189" s="37" t="s">
        <v>101</v>
      </c>
      <c r="E3189" s="37">
        <v>379482.47</v>
      </c>
      <c r="F3189" s="37">
        <v>0</v>
      </c>
      <c r="G3189" s="37">
        <v>0</v>
      </c>
      <c r="H3189" s="60">
        <f t="shared" si="247"/>
        <v>379482.47</v>
      </c>
      <c r="I3189" s="60">
        <f t="shared" si="248"/>
        <v>0</v>
      </c>
      <c r="J3189" s="60">
        <f t="shared" si="249"/>
        <v>0</v>
      </c>
      <c r="K3189" s="1" t="str">
        <f t="shared" si="250"/>
        <v>RES</v>
      </c>
      <c r="L3189" s="2" t="str">
        <f t="shared" si="246"/>
        <v>301170-DSM</v>
      </c>
      <c r="M3189" s="40" t="str">
        <f>INDEX(CODE!A:B,MATCH(L3189,CODE!A:A,0),2)</f>
        <v>NOT USED</v>
      </c>
    </row>
    <row r="3190" spans="1:13">
      <c r="A3190" s="36">
        <v>201811</v>
      </c>
      <c r="B3190" s="37" t="s">
        <v>68</v>
      </c>
      <c r="C3190" s="37" t="s">
        <v>195</v>
      </c>
      <c r="D3190" s="37" t="s">
        <v>102</v>
      </c>
      <c r="E3190" s="37">
        <v>9661.56</v>
      </c>
      <c r="F3190" s="37">
        <v>0</v>
      </c>
      <c r="G3190" s="37">
        <v>0</v>
      </c>
      <c r="H3190" s="60">
        <f t="shared" si="247"/>
        <v>9661.56</v>
      </c>
      <c r="I3190" s="60">
        <f t="shared" si="248"/>
        <v>0</v>
      </c>
      <c r="J3190" s="60">
        <f t="shared" si="249"/>
        <v>0</v>
      </c>
      <c r="K3190" s="1" t="str">
        <f t="shared" si="250"/>
        <v>RES</v>
      </c>
      <c r="L3190" s="2" t="str">
        <f t="shared" si="246"/>
        <v>301180-BLU</v>
      </c>
      <c r="M3190" s="40" t="str">
        <f>INDEX(CODE!A:B,MATCH(L3190,CODE!A:A,0),2)</f>
        <v>NOT USED</v>
      </c>
    </row>
    <row r="3191" spans="1:13">
      <c r="A3191" s="36">
        <v>201811</v>
      </c>
      <c r="B3191" s="37" t="s">
        <v>68</v>
      </c>
      <c r="C3191" s="37" t="s">
        <v>195</v>
      </c>
      <c r="D3191" s="37" t="s">
        <v>103</v>
      </c>
      <c r="E3191" s="37">
        <v>-70372.41</v>
      </c>
      <c r="F3191" s="37">
        <v>0</v>
      </c>
      <c r="G3191" s="37">
        <v>0</v>
      </c>
      <c r="H3191" s="60">
        <f t="shared" si="247"/>
        <v>-70372.41</v>
      </c>
      <c r="I3191" s="60">
        <f t="shared" si="248"/>
        <v>0</v>
      </c>
      <c r="J3191" s="60">
        <f t="shared" si="249"/>
        <v>0</v>
      </c>
      <c r="K3191" s="1" t="str">
        <f t="shared" si="250"/>
        <v>RES</v>
      </c>
      <c r="L3191" s="2" t="str">
        <f t="shared" si="246"/>
        <v>ALT REVENU</v>
      </c>
      <c r="M3191" s="40" t="str">
        <f>INDEX(CODE!A:B,MATCH(L3191,CODE!A:A,0),2)</f>
        <v>NOT USED</v>
      </c>
    </row>
    <row r="3192" spans="1:13">
      <c r="A3192" s="36">
        <v>201811</v>
      </c>
      <c r="B3192" s="37" t="s">
        <v>68</v>
      </c>
      <c r="C3192" s="37" t="s">
        <v>195</v>
      </c>
      <c r="D3192" s="37" t="s">
        <v>90</v>
      </c>
      <c r="F3192" s="37">
        <v>0</v>
      </c>
      <c r="H3192" s="60">
        <f t="shared" si="247"/>
        <v>0</v>
      </c>
      <c r="I3192" s="60">
        <f t="shared" si="248"/>
        <v>0</v>
      </c>
      <c r="J3192" s="60">
        <f t="shared" si="249"/>
        <v>0</v>
      </c>
      <c r="K3192" s="1" t="str">
        <f t="shared" si="250"/>
        <v>RES</v>
      </c>
      <c r="L3192" s="2" t="str">
        <f t="shared" si="246"/>
        <v>CUSTOMER C</v>
      </c>
      <c r="M3192" s="40" t="str">
        <f>INDEX(CODE!A:B,MATCH(L3192,CODE!A:A,0),2)</f>
        <v>NOT USED</v>
      </c>
    </row>
    <row r="3193" spans="1:13">
      <c r="A3193" s="36">
        <v>201811</v>
      </c>
      <c r="B3193" s="37" t="s">
        <v>68</v>
      </c>
      <c r="C3193" s="37" t="s">
        <v>195</v>
      </c>
      <c r="D3193" s="37" t="s">
        <v>91</v>
      </c>
      <c r="E3193" s="37">
        <v>-574087.13</v>
      </c>
      <c r="F3193" s="37">
        <v>0</v>
      </c>
      <c r="G3193" s="37">
        <v>0</v>
      </c>
      <c r="H3193" s="60">
        <f t="shared" si="247"/>
        <v>-574087.13</v>
      </c>
      <c r="I3193" s="60">
        <f t="shared" si="248"/>
        <v>0</v>
      </c>
      <c r="J3193" s="60">
        <f t="shared" si="249"/>
        <v>0</v>
      </c>
      <c r="K3193" s="1" t="str">
        <f t="shared" si="250"/>
        <v>RES</v>
      </c>
      <c r="L3193" s="2" t="str">
        <f t="shared" si="246"/>
        <v>INCOME TAX</v>
      </c>
      <c r="M3193" s="40" t="str">
        <f>INDEX(CODE!A:B,MATCH(L3193,CODE!A:A,0),2)</f>
        <v>NOT USED</v>
      </c>
    </row>
    <row r="3194" spans="1:13">
      <c r="A3194" s="36">
        <v>201811</v>
      </c>
      <c r="B3194" s="37" t="s">
        <v>68</v>
      </c>
      <c r="C3194" s="37" t="s">
        <v>195</v>
      </c>
      <c r="D3194" s="37" t="s">
        <v>92</v>
      </c>
      <c r="E3194" s="37">
        <v>-444819.02</v>
      </c>
      <c r="F3194" s="37">
        <v>0</v>
      </c>
      <c r="G3194" s="37">
        <v>0</v>
      </c>
      <c r="H3194" s="60">
        <f t="shared" si="247"/>
        <v>-444819.02</v>
      </c>
      <c r="I3194" s="60">
        <f t="shared" si="248"/>
        <v>0</v>
      </c>
      <c r="J3194" s="60">
        <f t="shared" si="249"/>
        <v>0</v>
      </c>
      <c r="K3194" s="1" t="str">
        <f t="shared" si="250"/>
        <v>RES</v>
      </c>
      <c r="L3194" s="2" t="str">
        <f t="shared" si="246"/>
        <v>REVENUE_AC</v>
      </c>
      <c r="M3194" s="40" t="str">
        <f>INDEX(CODE!A:B,MATCH(L3194,CODE!A:A,0),2)</f>
        <v>NOT USED</v>
      </c>
    </row>
    <row r="3195" spans="1:13">
      <c r="A3195" s="36">
        <v>201811</v>
      </c>
      <c r="B3195" s="37" t="s">
        <v>68</v>
      </c>
      <c r="C3195" s="37" t="s">
        <v>195</v>
      </c>
      <c r="D3195" s="37" t="s">
        <v>104</v>
      </c>
      <c r="E3195" s="37">
        <v>4824.8599999999997</v>
      </c>
      <c r="F3195" s="37">
        <v>0</v>
      </c>
      <c r="G3195" s="37">
        <v>0</v>
      </c>
      <c r="H3195" s="60">
        <f t="shared" si="247"/>
        <v>4824.8599999999997</v>
      </c>
      <c r="I3195" s="60">
        <f t="shared" si="248"/>
        <v>0</v>
      </c>
      <c r="J3195" s="60">
        <f t="shared" si="249"/>
        <v>0</v>
      </c>
      <c r="K3195" s="1" t="str">
        <f t="shared" si="250"/>
        <v>RES</v>
      </c>
      <c r="L3195" s="2" t="str">
        <f t="shared" si="246"/>
        <v>REVENUE AD</v>
      </c>
      <c r="M3195" s="40" t="str">
        <f>INDEX(CODE!A:B,MATCH(L3195,CODE!A:A,0),2)</f>
        <v>NOT USED</v>
      </c>
    </row>
    <row r="3196" spans="1:13">
      <c r="A3196" s="36">
        <v>201811</v>
      </c>
      <c r="B3196" s="37" t="s">
        <v>68</v>
      </c>
      <c r="C3196" s="37" t="s">
        <v>196</v>
      </c>
      <c r="D3196" s="37" t="s">
        <v>210</v>
      </c>
      <c r="E3196" s="37">
        <v>-12000</v>
      </c>
      <c r="F3196" s="37">
        <v>0</v>
      </c>
      <c r="G3196" s="37">
        <v>0</v>
      </c>
      <c r="H3196" s="60">
        <f t="shared" si="247"/>
        <v>0</v>
      </c>
      <c r="I3196" s="60">
        <f t="shared" si="248"/>
        <v>0</v>
      </c>
      <c r="J3196" s="60">
        <f t="shared" si="249"/>
        <v>0</v>
      </c>
      <c r="K3196" s="1" t="str">
        <f t="shared" si="250"/>
        <v>RES</v>
      </c>
      <c r="L3196" s="2" t="str">
        <f t="shared" si="246"/>
        <v>301119 - U</v>
      </c>
      <c r="M3196" s="40" t="str">
        <f>INDEX(CODE!A:B,MATCH(L3196,CODE!A:A,0),2)</f>
        <v>NOT USED</v>
      </c>
    </row>
    <row r="3197" spans="1:13">
      <c r="A3197" s="36">
        <v>201811</v>
      </c>
      <c r="B3197" s="37" t="s">
        <v>68</v>
      </c>
      <c r="C3197" s="37" t="s">
        <v>196</v>
      </c>
      <c r="D3197" s="37" t="s">
        <v>197</v>
      </c>
      <c r="E3197" s="37">
        <v>4042000</v>
      </c>
      <c r="F3197" s="37">
        <v>0</v>
      </c>
      <c r="G3197" s="37">
        <v>41454000</v>
      </c>
      <c r="H3197" s="60">
        <f t="shared" si="247"/>
        <v>0</v>
      </c>
      <c r="I3197" s="60">
        <f t="shared" si="248"/>
        <v>0</v>
      </c>
      <c r="J3197" s="60">
        <f t="shared" si="249"/>
        <v>0</v>
      </c>
      <c r="K3197" s="1" t="str">
        <f t="shared" si="250"/>
        <v>RES</v>
      </c>
      <c r="L3197" s="2" t="str">
        <f t="shared" si="246"/>
        <v>UNBILLED R</v>
      </c>
      <c r="M3197" s="40" t="str">
        <f>INDEX(CODE!A:B,MATCH(L3197,CODE!A:A,0),2)</f>
        <v>NOT USED</v>
      </c>
    </row>
    <row r="3198" spans="1:13">
      <c r="A3198" s="36">
        <v>201812</v>
      </c>
      <c r="B3198" s="37" t="s">
        <v>51</v>
      </c>
      <c r="C3198" s="37" t="s">
        <v>186</v>
      </c>
      <c r="D3198" s="37" t="s">
        <v>187</v>
      </c>
      <c r="E3198" s="37">
        <v>-20798.32</v>
      </c>
      <c r="F3198" s="37">
        <v>1520</v>
      </c>
      <c r="G3198" s="37">
        <v>2551929</v>
      </c>
      <c r="H3198" s="60">
        <f t="shared" si="247"/>
        <v>0</v>
      </c>
      <c r="I3198" s="60">
        <f t="shared" si="248"/>
        <v>0</v>
      </c>
      <c r="J3198" s="60">
        <f t="shared" si="249"/>
        <v>0</v>
      </c>
      <c r="K3198" s="1" t="str">
        <f t="shared" si="250"/>
        <v>COM</v>
      </c>
      <c r="L3198" s="2" t="str">
        <f t="shared" si="246"/>
        <v>02GNSB0024</v>
      </c>
      <c r="M3198" s="40" t="str">
        <f>INDEX(CODE!A:B,MATCH(L3198,CODE!A:A,0),2)</f>
        <v>Separate - Small GS</v>
      </c>
    </row>
    <row r="3199" spans="1:13">
      <c r="A3199" s="36">
        <v>201812</v>
      </c>
      <c r="B3199" s="37" t="s">
        <v>51</v>
      </c>
      <c r="C3199" s="37" t="s">
        <v>186</v>
      </c>
      <c r="D3199" s="37" t="s">
        <v>188</v>
      </c>
      <c r="E3199" s="37">
        <v>-0.59</v>
      </c>
      <c r="F3199" s="37">
        <v>1</v>
      </c>
      <c r="G3199" s="37">
        <v>72</v>
      </c>
      <c r="H3199" s="60">
        <f t="shared" si="247"/>
        <v>0</v>
      </c>
      <c r="I3199" s="60">
        <f t="shared" si="248"/>
        <v>0</v>
      </c>
      <c r="J3199" s="60">
        <f t="shared" si="249"/>
        <v>0</v>
      </c>
      <c r="K3199" s="1" t="str">
        <f t="shared" si="250"/>
        <v>COM</v>
      </c>
      <c r="L3199" s="2" t="str">
        <f t="shared" si="246"/>
        <v>02GNSB024F</v>
      </c>
      <c r="M3199" s="40" t="str">
        <f>INDEX(CODE!A:B,MATCH(L3199,CODE!A:A,0),2)</f>
        <v>Separate - Small GS</v>
      </c>
    </row>
    <row r="3200" spans="1:13">
      <c r="A3200" s="36">
        <v>201812</v>
      </c>
      <c r="B3200" s="37" t="s">
        <v>51</v>
      </c>
      <c r="C3200" s="37" t="s">
        <v>186</v>
      </c>
      <c r="D3200" s="37" t="s">
        <v>189</v>
      </c>
      <c r="E3200" s="37">
        <v>-68.62</v>
      </c>
      <c r="F3200" s="37">
        <v>73</v>
      </c>
      <c r="G3200" s="37">
        <v>8421</v>
      </c>
      <c r="H3200" s="60">
        <f t="shared" si="247"/>
        <v>0</v>
      </c>
      <c r="I3200" s="60">
        <f t="shared" si="248"/>
        <v>0</v>
      </c>
      <c r="J3200" s="60">
        <f t="shared" si="249"/>
        <v>0</v>
      </c>
      <c r="K3200" s="1" t="str">
        <f t="shared" si="250"/>
        <v>COM</v>
      </c>
      <c r="L3200" s="2" t="str">
        <f t="shared" ref="L3200:L3263" si="251">LEFT(D3200,10)</f>
        <v>02GNSB24FP</v>
      </c>
      <c r="M3200" s="40" t="str">
        <f>INDEX(CODE!A:B,MATCH(L3200,CODE!A:A,0),2)</f>
        <v>Separate - Small GS</v>
      </c>
    </row>
    <row r="3201" spans="1:13">
      <c r="A3201" s="36">
        <v>201812</v>
      </c>
      <c r="B3201" s="37" t="s">
        <v>51</v>
      </c>
      <c r="C3201" s="37" t="s">
        <v>186</v>
      </c>
      <c r="D3201" s="37" t="s">
        <v>190</v>
      </c>
      <c r="E3201" s="37">
        <v>-43638.28</v>
      </c>
      <c r="F3201" s="37">
        <v>93</v>
      </c>
      <c r="G3201" s="37">
        <v>5354389</v>
      </c>
      <c r="H3201" s="60">
        <f t="shared" si="247"/>
        <v>0</v>
      </c>
      <c r="I3201" s="60">
        <f t="shared" si="248"/>
        <v>0</v>
      </c>
      <c r="J3201" s="60">
        <f t="shared" si="249"/>
        <v>0</v>
      </c>
      <c r="K3201" s="1" t="str">
        <f t="shared" si="250"/>
        <v>COM</v>
      </c>
      <c r="L3201" s="2" t="str">
        <f t="shared" si="251"/>
        <v>02LGSB0036</v>
      </c>
      <c r="M3201" s="40" t="str">
        <f>INDEX(CODE!A:B,MATCH(L3201,CODE!A:A,0),2)</f>
        <v>Separate - Large GS</v>
      </c>
    </row>
    <row r="3202" spans="1:13">
      <c r="A3202" s="36">
        <v>201812</v>
      </c>
      <c r="B3202" s="37" t="s">
        <v>51</v>
      </c>
      <c r="C3202" s="37" t="s">
        <v>186</v>
      </c>
      <c r="D3202" s="37" t="s">
        <v>191</v>
      </c>
      <c r="E3202" s="37">
        <v>-51.09</v>
      </c>
      <c r="F3202" s="37">
        <v>20</v>
      </c>
      <c r="G3202" s="37">
        <v>6268</v>
      </c>
      <c r="H3202" s="60">
        <f t="shared" si="247"/>
        <v>0</v>
      </c>
      <c r="I3202" s="60">
        <f t="shared" si="248"/>
        <v>0</v>
      </c>
      <c r="J3202" s="60">
        <f t="shared" si="249"/>
        <v>0</v>
      </c>
      <c r="K3202" s="1" t="str">
        <f t="shared" si="250"/>
        <v>COM</v>
      </c>
      <c r="L3202" s="2" t="str">
        <f t="shared" si="251"/>
        <v>02NMB24135</v>
      </c>
      <c r="M3202" s="40" t="str">
        <f>INDEX(CODE!A:B,MATCH(L3202,CODE!A:A,0),2)</f>
        <v>Separate - Small GS</v>
      </c>
    </row>
    <row r="3203" spans="1:13">
      <c r="A3203" s="36">
        <v>201812</v>
      </c>
      <c r="B3203" s="37" t="s">
        <v>51</v>
      </c>
      <c r="C3203" s="37" t="s">
        <v>186</v>
      </c>
      <c r="D3203" s="37" t="s">
        <v>192</v>
      </c>
      <c r="E3203" s="37">
        <v>-354.85</v>
      </c>
      <c r="G3203" s="37">
        <v>43527</v>
      </c>
      <c r="H3203" s="60">
        <f t="shared" ref="H3203:H3266" si="252">IF($C3203="R",E3203,0)</f>
        <v>0</v>
      </c>
      <c r="I3203" s="60">
        <f t="shared" ref="I3203:I3266" si="253">IF($C3203="R",F3203,0)</f>
        <v>0</v>
      </c>
      <c r="J3203" s="60">
        <f t="shared" ref="J3203:J3266" si="254">IF($C3203="R",G3203,0)</f>
        <v>0</v>
      </c>
      <c r="K3203" s="1" t="str">
        <f t="shared" ref="K3203:K3266" si="255">IF(LEFT(B3203,3)="IRR","IRG",LEFT(B3203,3))</f>
        <v>COM</v>
      </c>
      <c r="L3203" s="2" t="str">
        <f t="shared" si="251"/>
        <v>02OALTB15N</v>
      </c>
      <c r="M3203" s="40" t="str">
        <f>INDEX(CODE!A:B,MATCH(L3203,CODE!A:A,0),2)</f>
        <v>NOT USED</v>
      </c>
    </row>
    <row r="3204" spans="1:13">
      <c r="A3204" s="36">
        <v>201812</v>
      </c>
      <c r="B3204" s="37" t="s">
        <v>51</v>
      </c>
      <c r="C3204" s="37" t="s">
        <v>186</v>
      </c>
      <c r="D3204" s="37" t="s">
        <v>193</v>
      </c>
      <c r="E3204" s="37">
        <v>128.22999999999999</v>
      </c>
      <c r="F3204" s="37">
        <v>0</v>
      </c>
      <c r="G3204" s="37">
        <v>0</v>
      </c>
      <c r="H3204" s="60">
        <f t="shared" si="252"/>
        <v>0</v>
      </c>
      <c r="I3204" s="60">
        <f t="shared" si="253"/>
        <v>0</v>
      </c>
      <c r="J3204" s="60">
        <f t="shared" si="254"/>
        <v>0</v>
      </c>
      <c r="K3204" s="1" t="str">
        <f t="shared" si="255"/>
        <v>COM</v>
      </c>
      <c r="L3204" s="2" t="str">
        <f t="shared" si="251"/>
        <v>BPA BALANC</v>
      </c>
      <c r="M3204" s="40" t="str">
        <f>INDEX(CODE!A:B,MATCH(L3204,CODE!A:A,0),2)</f>
        <v>NOT USED</v>
      </c>
    </row>
    <row r="3205" spans="1:13">
      <c r="A3205" s="36">
        <v>201812</v>
      </c>
      <c r="B3205" s="37" t="s">
        <v>51</v>
      </c>
      <c r="C3205" s="37" t="s">
        <v>186</v>
      </c>
      <c r="D3205" s="37" t="s">
        <v>194</v>
      </c>
      <c r="F3205" s="37">
        <v>0</v>
      </c>
      <c r="H3205" s="60">
        <f t="shared" si="252"/>
        <v>0</v>
      </c>
      <c r="I3205" s="60">
        <f t="shared" si="253"/>
        <v>0</v>
      </c>
      <c r="J3205" s="60">
        <f t="shared" si="254"/>
        <v>0</v>
      </c>
      <c r="K3205" s="1" t="str">
        <f t="shared" si="255"/>
        <v>COM</v>
      </c>
      <c r="L3205" s="2" t="str">
        <f t="shared" si="251"/>
        <v>CUSTOMER C</v>
      </c>
      <c r="M3205" s="40" t="str">
        <f>INDEX(CODE!A:B,MATCH(L3205,CODE!A:A,0),2)</f>
        <v>NOT USED</v>
      </c>
    </row>
    <row r="3206" spans="1:13">
      <c r="A3206" s="36">
        <v>201812</v>
      </c>
      <c r="B3206" s="37" t="s">
        <v>51</v>
      </c>
      <c r="C3206" s="37" t="s">
        <v>195</v>
      </c>
      <c r="D3206" s="37" t="s">
        <v>36</v>
      </c>
      <c r="E3206" s="37">
        <v>243292.47</v>
      </c>
      <c r="F3206" s="37">
        <v>1520</v>
      </c>
      <c r="G3206" s="37">
        <v>2551929</v>
      </c>
      <c r="H3206" s="60">
        <f t="shared" si="252"/>
        <v>243292.47</v>
      </c>
      <c r="I3206" s="60">
        <f t="shared" si="253"/>
        <v>1520</v>
      </c>
      <c r="J3206" s="60">
        <f t="shared" si="254"/>
        <v>2551929</v>
      </c>
      <c r="K3206" s="1" t="str">
        <f t="shared" si="255"/>
        <v>COM</v>
      </c>
      <c r="L3206" s="2" t="str">
        <f t="shared" si="251"/>
        <v>02GNSB0024</v>
      </c>
      <c r="M3206" s="40" t="str">
        <f>INDEX(CODE!A:B,MATCH(L3206,CODE!A:A,0),2)</f>
        <v>Separate - Small GS</v>
      </c>
    </row>
    <row r="3207" spans="1:13">
      <c r="A3207" s="36">
        <v>201812</v>
      </c>
      <c r="B3207" s="37" t="s">
        <v>51</v>
      </c>
      <c r="C3207" s="37" t="s">
        <v>195</v>
      </c>
      <c r="D3207" s="37" t="s">
        <v>37</v>
      </c>
      <c r="E3207" s="37">
        <v>1650.5</v>
      </c>
      <c r="F3207" s="37">
        <v>6</v>
      </c>
      <c r="G3207" s="37">
        <v>12857</v>
      </c>
      <c r="H3207" s="60">
        <f t="shared" si="252"/>
        <v>1650.5</v>
      </c>
      <c r="I3207" s="60">
        <f t="shared" si="253"/>
        <v>6</v>
      </c>
      <c r="J3207" s="60">
        <f t="shared" si="254"/>
        <v>12857</v>
      </c>
      <c r="K3207" s="1" t="str">
        <f t="shared" si="255"/>
        <v>COM</v>
      </c>
      <c r="L3207" s="2" t="str">
        <f t="shared" si="251"/>
        <v>02GNSB024F</v>
      </c>
      <c r="M3207" s="40" t="str">
        <f>INDEX(CODE!A:B,MATCH(L3207,CODE!A:A,0),2)</f>
        <v>Separate - Small GS</v>
      </c>
    </row>
    <row r="3208" spans="1:13">
      <c r="A3208" s="36">
        <v>201812</v>
      </c>
      <c r="B3208" s="37" t="s">
        <v>51</v>
      </c>
      <c r="C3208" s="37" t="s">
        <v>195</v>
      </c>
      <c r="D3208" s="37" t="s">
        <v>38</v>
      </c>
      <c r="E3208" s="37">
        <v>7551.14</v>
      </c>
      <c r="F3208" s="37">
        <v>73</v>
      </c>
      <c r="G3208" s="37">
        <v>8421</v>
      </c>
      <c r="H3208" s="60">
        <f t="shared" si="252"/>
        <v>7551.14</v>
      </c>
      <c r="I3208" s="60">
        <f t="shared" si="253"/>
        <v>73</v>
      </c>
      <c r="J3208" s="60">
        <f t="shared" si="254"/>
        <v>8421</v>
      </c>
      <c r="K3208" s="1" t="str">
        <f t="shared" si="255"/>
        <v>COM</v>
      </c>
      <c r="L3208" s="2" t="str">
        <f t="shared" si="251"/>
        <v>02GNSB24FP</v>
      </c>
      <c r="M3208" s="40" t="str">
        <f>INDEX(CODE!A:B,MATCH(L3208,CODE!A:A,0),2)</f>
        <v>Separate - Small GS</v>
      </c>
    </row>
    <row r="3209" spans="1:13">
      <c r="A3209" s="36">
        <v>201812</v>
      </c>
      <c r="B3209" s="37" t="s">
        <v>51</v>
      </c>
      <c r="C3209" s="37" t="s">
        <v>195</v>
      </c>
      <c r="D3209" s="37" t="s">
        <v>52</v>
      </c>
      <c r="E3209" s="37">
        <v>4032915.54</v>
      </c>
      <c r="F3209" s="37">
        <v>14338</v>
      </c>
      <c r="G3209" s="37">
        <v>44923518</v>
      </c>
      <c r="H3209" s="60">
        <f t="shared" si="252"/>
        <v>4032915.54</v>
      </c>
      <c r="I3209" s="60">
        <f t="shared" si="253"/>
        <v>14338</v>
      </c>
      <c r="J3209" s="60">
        <f t="shared" si="254"/>
        <v>44923518</v>
      </c>
      <c r="K3209" s="1" t="str">
        <f t="shared" si="255"/>
        <v>COM</v>
      </c>
      <c r="L3209" s="2" t="str">
        <f t="shared" si="251"/>
        <v>02GNSV0024</v>
      </c>
      <c r="M3209" s="40" t="str">
        <f>INDEX(CODE!A:B,MATCH(L3209,CODE!A:A,0),2)</f>
        <v>Separate - Small GS</v>
      </c>
    </row>
    <row r="3210" spans="1:13">
      <c r="A3210" s="36">
        <v>201812</v>
      </c>
      <c r="B3210" s="37" t="s">
        <v>51</v>
      </c>
      <c r="C3210" s="37" t="s">
        <v>195</v>
      </c>
      <c r="D3210" s="37" t="s">
        <v>53</v>
      </c>
      <c r="E3210" s="37">
        <v>12429.5</v>
      </c>
      <c r="F3210" s="37">
        <v>104</v>
      </c>
      <c r="G3210" s="37">
        <v>89196</v>
      </c>
      <c r="H3210" s="60">
        <f t="shared" si="252"/>
        <v>12429.5</v>
      </c>
      <c r="I3210" s="60">
        <f t="shared" si="253"/>
        <v>104</v>
      </c>
      <c r="J3210" s="60">
        <f t="shared" si="254"/>
        <v>89196</v>
      </c>
      <c r="K3210" s="1" t="str">
        <f t="shared" si="255"/>
        <v>COM</v>
      </c>
      <c r="L3210" s="2" t="str">
        <f t="shared" si="251"/>
        <v>02GNSV024F</v>
      </c>
      <c r="M3210" s="40" t="str">
        <f>INDEX(CODE!A:B,MATCH(L3210,CODE!A:A,0),2)</f>
        <v>Separate - Small GS</v>
      </c>
    </row>
    <row r="3211" spans="1:13">
      <c r="A3211" s="36">
        <v>201812</v>
      </c>
      <c r="B3211" s="37" t="s">
        <v>51</v>
      </c>
      <c r="C3211" s="37" t="s">
        <v>195</v>
      </c>
      <c r="D3211" s="37" t="s">
        <v>39</v>
      </c>
      <c r="E3211" s="37">
        <v>412971.69</v>
      </c>
      <c r="F3211" s="37">
        <v>93</v>
      </c>
      <c r="G3211" s="37">
        <v>5354389</v>
      </c>
      <c r="H3211" s="60">
        <f t="shared" si="252"/>
        <v>412971.69</v>
      </c>
      <c r="I3211" s="60">
        <f t="shared" si="253"/>
        <v>93</v>
      </c>
      <c r="J3211" s="60">
        <f t="shared" si="254"/>
        <v>5354389</v>
      </c>
      <c r="K3211" s="1" t="str">
        <f t="shared" si="255"/>
        <v>COM</v>
      </c>
      <c r="L3211" s="2" t="str">
        <f t="shared" si="251"/>
        <v>02LGSB0036</v>
      </c>
      <c r="M3211" s="40" t="str">
        <f>INDEX(CODE!A:B,MATCH(L3211,CODE!A:A,0),2)</f>
        <v>Separate - Large GS</v>
      </c>
    </row>
    <row r="3212" spans="1:13">
      <c r="A3212" s="36">
        <v>201812</v>
      </c>
      <c r="B3212" s="37" t="s">
        <v>51</v>
      </c>
      <c r="C3212" s="37" t="s">
        <v>195</v>
      </c>
      <c r="D3212" s="37" t="s">
        <v>54</v>
      </c>
      <c r="E3212" s="37">
        <v>5542257.4900000002</v>
      </c>
      <c r="F3212" s="37">
        <v>865</v>
      </c>
      <c r="G3212" s="37">
        <v>73343438</v>
      </c>
      <c r="H3212" s="60">
        <f t="shared" si="252"/>
        <v>5542257.4900000002</v>
      </c>
      <c r="I3212" s="60">
        <f t="shared" si="253"/>
        <v>865</v>
      </c>
      <c r="J3212" s="60">
        <f t="shared" si="254"/>
        <v>73343438</v>
      </c>
      <c r="K3212" s="1" t="str">
        <f t="shared" si="255"/>
        <v>COM</v>
      </c>
      <c r="L3212" s="2" t="str">
        <f t="shared" si="251"/>
        <v>02LGSV0036</v>
      </c>
      <c r="M3212" s="40" t="str">
        <f>INDEX(CODE!A:B,MATCH(L3212,CODE!A:A,0),2)</f>
        <v>Separate - Large GS</v>
      </c>
    </row>
    <row r="3213" spans="1:13">
      <c r="A3213" s="36">
        <v>201812</v>
      </c>
      <c r="B3213" s="37" t="s">
        <v>51</v>
      </c>
      <c r="C3213" s="37" t="s">
        <v>195</v>
      </c>
      <c r="D3213" s="37" t="s">
        <v>55</v>
      </c>
      <c r="E3213" s="37">
        <v>1133617.99</v>
      </c>
      <c r="F3213" s="37">
        <v>34</v>
      </c>
      <c r="G3213" s="37">
        <v>16382280</v>
      </c>
      <c r="H3213" s="60">
        <f t="shared" si="252"/>
        <v>1133617.99</v>
      </c>
      <c r="I3213" s="60">
        <f t="shared" si="253"/>
        <v>34</v>
      </c>
      <c r="J3213" s="60">
        <f t="shared" si="254"/>
        <v>16382280</v>
      </c>
      <c r="K3213" s="1" t="str">
        <f t="shared" si="255"/>
        <v>COM</v>
      </c>
      <c r="L3213" s="2" t="str">
        <f t="shared" si="251"/>
        <v>02LGSV048T</v>
      </c>
      <c r="M3213" s="40" t="str">
        <f>INDEX(CODE!A:B,MATCH(L3213,CODE!A:A,0),2)</f>
        <v>NOT USED</v>
      </c>
    </row>
    <row r="3214" spans="1:13">
      <c r="A3214" s="36">
        <v>201812</v>
      </c>
      <c r="B3214" s="37" t="s">
        <v>51</v>
      </c>
      <c r="C3214" s="37" t="s">
        <v>195</v>
      </c>
      <c r="D3214" s="37" t="s">
        <v>79</v>
      </c>
      <c r="E3214" s="37">
        <v>3129.89</v>
      </c>
      <c r="G3214" s="37">
        <v>0</v>
      </c>
      <c r="H3214" s="60">
        <f t="shared" si="252"/>
        <v>3129.89</v>
      </c>
      <c r="I3214" s="60">
        <f t="shared" si="253"/>
        <v>0</v>
      </c>
      <c r="J3214" s="60">
        <f t="shared" si="254"/>
        <v>0</v>
      </c>
      <c r="K3214" s="1" t="str">
        <f t="shared" si="255"/>
        <v>COM</v>
      </c>
      <c r="L3214" s="2" t="str">
        <f t="shared" si="251"/>
        <v>02LNX00102</v>
      </c>
      <c r="M3214" s="40" t="str">
        <f>INDEX(CODE!A:B,MATCH(L3214,CODE!A:A,0),2)</f>
        <v>NOT USED</v>
      </c>
    </row>
    <row r="3215" spans="1:13">
      <c r="A3215" s="36">
        <v>201812</v>
      </c>
      <c r="B3215" s="37" t="s">
        <v>51</v>
      </c>
      <c r="C3215" s="37" t="s">
        <v>195</v>
      </c>
      <c r="D3215" s="37" t="s">
        <v>80</v>
      </c>
      <c r="E3215" s="37">
        <v>1061.22</v>
      </c>
      <c r="G3215" s="37">
        <v>0</v>
      </c>
      <c r="H3215" s="60">
        <f t="shared" si="252"/>
        <v>1061.22</v>
      </c>
      <c r="I3215" s="60">
        <f t="shared" si="253"/>
        <v>0</v>
      </c>
      <c r="J3215" s="60">
        <f t="shared" si="254"/>
        <v>0</v>
      </c>
      <c r="K3215" s="1" t="str">
        <f t="shared" si="255"/>
        <v>COM</v>
      </c>
      <c r="L3215" s="2" t="str">
        <f t="shared" si="251"/>
        <v>02LNX00103</v>
      </c>
      <c r="M3215" s="40" t="str">
        <f>INDEX(CODE!A:B,MATCH(L3215,CODE!A:A,0),2)</f>
        <v>NOT USED</v>
      </c>
    </row>
    <row r="3216" spans="1:13">
      <c r="A3216" s="36">
        <v>201812</v>
      </c>
      <c r="B3216" s="37" t="s">
        <v>51</v>
      </c>
      <c r="C3216" s="37" t="s">
        <v>195</v>
      </c>
      <c r="D3216" s="37" t="s">
        <v>81</v>
      </c>
      <c r="E3216" s="37">
        <v>142.86000000000001</v>
      </c>
      <c r="G3216" s="37">
        <v>0</v>
      </c>
      <c r="H3216" s="60">
        <f t="shared" si="252"/>
        <v>142.86000000000001</v>
      </c>
      <c r="I3216" s="60">
        <f t="shared" si="253"/>
        <v>0</v>
      </c>
      <c r="J3216" s="60">
        <f t="shared" si="254"/>
        <v>0</v>
      </c>
      <c r="K3216" s="1" t="str">
        <f t="shared" si="255"/>
        <v>COM</v>
      </c>
      <c r="L3216" s="2" t="str">
        <f t="shared" si="251"/>
        <v>02LNX00105</v>
      </c>
      <c r="M3216" s="40" t="str">
        <f>INDEX(CODE!A:B,MATCH(L3216,CODE!A:A,0),2)</f>
        <v>NOT USED</v>
      </c>
    </row>
    <row r="3217" spans="1:13">
      <c r="A3217" s="36">
        <v>201812</v>
      </c>
      <c r="B3217" s="37" t="s">
        <v>51</v>
      </c>
      <c r="C3217" s="37" t="s">
        <v>195</v>
      </c>
      <c r="D3217" s="37" t="s">
        <v>82</v>
      </c>
      <c r="E3217" s="37">
        <v>24024.01</v>
      </c>
      <c r="G3217" s="37">
        <v>0</v>
      </c>
      <c r="H3217" s="60">
        <f t="shared" si="252"/>
        <v>24024.01</v>
      </c>
      <c r="I3217" s="60">
        <f t="shared" si="253"/>
        <v>0</v>
      </c>
      <c r="J3217" s="60">
        <f t="shared" si="254"/>
        <v>0</v>
      </c>
      <c r="K3217" s="1" t="str">
        <f t="shared" si="255"/>
        <v>COM</v>
      </c>
      <c r="L3217" s="2" t="str">
        <f t="shared" si="251"/>
        <v>02LNX00109</v>
      </c>
      <c r="M3217" s="40" t="str">
        <f>INDEX(CODE!A:B,MATCH(L3217,CODE!A:A,0),2)</f>
        <v>NOT USED</v>
      </c>
    </row>
    <row r="3218" spans="1:13">
      <c r="A3218" s="36">
        <v>201812</v>
      </c>
      <c r="B3218" s="37" t="s">
        <v>51</v>
      </c>
      <c r="C3218" s="37" t="s">
        <v>195</v>
      </c>
      <c r="D3218" s="37" t="s">
        <v>83</v>
      </c>
      <c r="E3218" s="37">
        <v>-1038.93</v>
      </c>
      <c r="G3218" s="37">
        <v>0</v>
      </c>
      <c r="H3218" s="60">
        <f t="shared" si="252"/>
        <v>-1038.93</v>
      </c>
      <c r="I3218" s="60">
        <f t="shared" si="253"/>
        <v>0</v>
      </c>
      <c r="J3218" s="60">
        <f t="shared" si="254"/>
        <v>0</v>
      </c>
      <c r="K3218" s="1" t="str">
        <f t="shared" si="255"/>
        <v>COM</v>
      </c>
      <c r="L3218" s="2" t="str">
        <f t="shared" si="251"/>
        <v>02LNX00110</v>
      </c>
      <c r="M3218" s="40" t="str">
        <f>INDEX(CODE!A:B,MATCH(L3218,CODE!A:A,0),2)</f>
        <v>NOT USED</v>
      </c>
    </row>
    <row r="3219" spans="1:13">
      <c r="A3219" s="36">
        <v>201812</v>
      </c>
      <c r="B3219" s="37" t="s">
        <v>51</v>
      </c>
      <c r="C3219" s="37" t="s">
        <v>195</v>
      </c>
      <c r="D3219" s="37" t="s">
        <v>84</v>
      </c>
      <c r="E3219" s="37">
        <v>55.73</v>
      </c>
      <c r="G3219" s="37">
        <v>0</v>
      </c>
      <c r="H3219" s="60">
        <f t="shared" si="252"/>
        <v>55.73</v>
      </c>
      <c r="I3219" s="60">
        <f t="shared" si="253"/>
        <v>0</v>
      </c>
      <c r="J3219" s="60">
        <f t="shared" si="254"/>
        <v>0</v>
      </c>
      <c r="K3219" s="1" t="str">
        <f t="shared" si="255"/>
        <v>COM</v>
      </c>
      <c r="L3219" s="2" t="str">
        <f t="shared" si="251"/>
        <v>02LNX00112</v>
      </c>
      <c r="M3219" s="40" t="str">
        <f>INDEX(CODE!A:B,MATCH(L3219,CODE!A:A,0),2)</f>
        <v>NOT USED</v>
      </c>
    </row>
    <row r="3220" spans="1:13">
      <c r="A3220" s="36">
        <v>201812</v>
      </c>
      <c r="B3220" s="37" t="s">
        <v>51</v>
      </c>
      <c r="C3220" s="37" t="s">
        <v>195</v>
      </c>
      <c r="D3220" s="37" t="s">
        <v>85</v>
      </c>
      <c r="E3220" s="37">
        <v>2726.39</v>
      </c>
      <c r="G3220" s="37">
        <v>0</v>
      </c>
      <c r="H3220" s="60">
        <f t="shared" si="252"/>
        <v>2726.39</v>
      </c>
      <c r="I3220" s="60">
        <f t="shared" si="253"/>
        <v>0</v>
      </c>
      <c r="J3220" s="60">
        <f t="shared" si="254"/>
        <v>0</v>
      </c>
      <c r="K3220" s="1" t="str">
        <f t="shared" si="255"/>
        <v>COM</v>
      </c>
      <c r="L3220" s="2" t="str">
        <f t="shared" si="251"/>
        <v>02LNX00300</v>
      </c>
      <c r="M3220" s="40" t="str">
        <f>INDEX(CODE!A:B,MATCH(L3220,CODE!A:A,0),2)</f>
        <v>NOT USED</v>
      </c>
    </row>
    <row r="3221" spans="1:13">
      <c r="A3221" s="36">
        <v>201812</v>
      </c>
      <c r="B3221" s="37" t="s">
        <v>51</v>
      </c>
      <c r="C3221" s="37" t="s">
        <v>195</v>
      </c>
      <c r="D3221" s="37" t="s">
        <v>87</v>
      </c>
      <c r="E3221" s="37">
        <v>3024.2</v>
      </c>
      <c r="G3221" s="37">
        <v>0</v>
      </c>
      <c r="H3221" s="60">
        <f t="shared" si="252"/>
        <v>3024.2</v>
      </c>
      <c r="I3221" s="60">
        <f t="shared" si="253"/>
        <v>0</v>
      </c>
      <c r="J3221" s="60">
        <f t="shared" si="254"/>
        <v>0</v>
      </c>
      <c r="K3221" s="1" t="str">
        <f t="shared" si="255"/>
        <v>COM</v>
      </c>
      <c r="L3221" s="2" t="str">
        <f t="shared" si="251"/>
        <v>02LNX00311</v>
      </c>
      <c r="M3221" s="40" t="str">
        <f>INDEX(CODE!A:B,MATCH(L3221,CODE!A:A,0),2)</f>
        <v>NOT USED</v>
      </c>
    </row>
    <row r="3222" spans="1:13">
      <c r="A3222" s="36">
        <v>201812</v>
      </c>
      <c r="B3222" s="37" t="s">
        <v>51</v>
      </c>
      <c r="C3222" s="37" t="s">
        <v>195</v>
      </c>
      <c r="D3222" s="37" t="s">
        <v>88</v>
      </c>
      <c r="E3222" s="37">
        <v>586.07000000000005</v>
      </c>
      <c r="G3222" s="37">
        <v>0</v>
      </c>
      <c r="H3222" s="60">
        <f t="shared" si="252"/>
        <v>586.07000000000005</v>
      </c>
      <c r="I3222" s="60">
        <f t="shared" si="253"/>
        <v>0</v>
      </c>
      <c r="J3222" s="60">
        <f t="shared" si="254"/>
        <v>0</v>
      </c>
      <c r="K3222" s="1" t="str">
        <f t="shared" si="255"/>
        <v>COM</v>
      </c>
      <c r="L3222" s="2" t="str">
        <f t="shared" si="251"/>
        <v>02LNX00312</v>
      </c>
      <c r="M3222" s="40" t="str">
        <f>INDEX(CODE!A:B,MATCH(L3222,CODE!A:A,0),2)</f>
        <v>NOT USED</v>
      </c>
    </row>
    <row r="3223" spans="1:13">
      <c r="A3223" s="36">
        <v>201812</v>
      </c>
      <c r="B3223" s="37" t="s">
        <v>51</v>
      </c>
      <c r="C3223" s="37" t="s">
        <v>195</v>
      </c>
      <c r="D3223" s="37" t="s">
        <v>77</v>
      </c>
      <c r="E3223" s="37">
        <v>1019.2</v>
      </c>
      <c r="F3223" s="37">
        <v>20</v>
      </c>
      <c r="G3223" s="37">
        <v>6268</v>
      </c>
      <c r="H3223" s="60">
        <f t="shared" si="252"/>
        <v>1019.2</v>
      </c>
      <c r="I3223" s="60">
        <f t="shared" si="253"/>
        <v>20</v>
      </c>
      <c r="J3223" s="60">
        <f t="shared" si="254"/>
        <v>6268</v>
      </c>
      <c r="K3223" s="1" t="str">
        <f t="shared" si="255"/>
        <v>COM</v>
      </c>
      <c r="L3223" s="2" t="str">
        <f t="shared" si="251"/>
        <v>02NMB24135</v>
      </c>
      <c r="M3223" s="40" t="str">
        <f>INDEX(CODE!A:B,MATCH(L3223,CODE!A:A,0),2)</f>
        <v>Separate - Small GS</v>
      </c>
    </row>
    <row r="3224" spans="1:13">
      <c r="A3224" s="36">
        <v>201812</v>
      </c>
      <c r="B3224" s="37" t="s">
        <v>51</v>
      </c>
      <c r="C3224" s="37" t="s">
        <v>195</v>
      </c>
      <c r="D3224" s="37" t="s">
        <v>40</v>
      </c>
      <c r="E3224" s="37">
        <v>30929.56</v>
      </c>
      <c r="F3224" s="37">
        <v>87</v>
      </c>
      <c r="G3224" s="37">
        <v>341326</v>
      </c>
      <c r="H3224" s="60">
        <f t="shared" si="252"/>
        <v>30929.56</v>
      </c>
      <c r="I3224" s="60">
        <f t="shared" si="253"/>
        <v>87</v>
      </c>
      <c r="J3224" s="60">
        <f t="shared" si="254"/>
        <v>341326</v>
      </c>
      <c r="K3224" s="1" t="str">
        <f t="shared" si="255"/>
        <v>COM</v>
      </c>
      <c r="L3224" s="2" t="str">
        <f t="shared" si="251"/>
        <v>02NMT24135</v>
      </c>
      <c r="M3224" s="40" t="str">
        <f>INDEX(CODE!A:B,MATCH(L3224,CODE!A:A,0),2)</f>
        <v>Separate - Small GS</v>
      </c>
    </row>
    <row r="3225" spans="1:13">
      <c r="A3225" s="36">
        <v>201812</v>
      </c>
      <c r="B3225" s="37" t="s">
        <v>51</v>
      </c>
      <c r="C3225" s="37" t="s">
        <v>195</v>
      </c>
      <c r="D3225" s="37" t="s">
        <v>41</v>
      </c>
      <c r="E3225" s="37">
        <v>116657.15</v>
      </c>
      <c r="F3225" s="37">
        <v>17</v>
      </c>
      <c r="G3225" s="37">
        <v>1469340</v>
      </c>
      <c r="H3225" s="60">
        <f t="shared" si="252"/>
        <v>116657.15</v>
      </c>
      <c r="I3225" s="60">
        <f t="shared" si="253"/>
        <v>17</v>
      </c>
      <c r="J3225" s="60">
        <f t="shared" si="254"/>
        <v>1469340</v>
      </c>
      <c r="K3225" s="1" t="str">
        <f t="shared" si="255"/>
        <v>COM</v>
      </c>
      <c r="L3225" s="2" t="str">
        <f t="shared" si="251"/>
        <v>02NMT36135</v>
      </c>
      <c r="M3225" s="40" t="str">
        <f>INDEX(CODE!A:B,MATCH(L3225,CODE!A:A,0),2)</f>
        <v>Separate - Large GS</v>
      </c>
    </row>
    <row r="3226" spans="1:13">
      <c r="A3226" s="36">
        <v>201812</v>
      </c>
      <c r="B3226" s="37" t="s">
        <v>51</v>
      </c>
      <c r="C3226" s="37" t="s">
        <v>195</v>
      </c>
      <c r="D3226" s="37" t="s">
        <v>42</v>
      </c>
      <c r="E3226" s="37">
        <v>62400.42</v>
      </c>
      <c r="F3226" s="37">
        <v>2</v>
      </c>
      <c r="G3226" s="37">
        <v>896400</v>
      </c>
      <c r="H3226" s="60">
        <f t="shared" si="252"/>
        <v>62400.42</v>
      </c>
      <c r="I3226" s="60">
        <f t="shared" si="253"/>
        <v>2</v>
      </c>
      <c r="J3226" s="60">
        <f t="shared" si="254"/>
        <v>896400</v>
      </c>
      <c r="K3226" s="1" t="str">
        <f t="shared" si="255"/>
        <v>COM</v>
      </c>
      <c r="L3226" s="2" t="str">
        <f t="shared" si="251"/>
        <v>02NMT48135</v>
      </c>
      <c r="M3226" s="40" t="str">
        <f>INDEX(CODE!A:B,MATCH(L3226,CODE!A:A,0),2)</f>
        <v>NOT USED</v>
      </c>
    </row>
    <row r="3227" spans="1:13">
      <c r="A3227" s="36">
        <v>201812</v>
      </c>
      <c r="B3227" s="37" t="s">
        <v>51</v>
      </c>
      <c r="C3227" s="37" t="s">
        <v>195</v>
      </c>
      <c r="D3227" s="37" t="s">
        <v>56</v>
      </c>
      <c r="E3227" s="37">
        <v>17377.12</v>
      </c>
      <c r="F3227" s="37">
        <v>768</v>
      </c>
      <c r="G3227" s="37">
        <v>118740</v>
      </c>
      <c r="H3227" s="60">
        <f t="shared" si="252"/>
        <v>17377.12</v>
      </c>
      <c r="I3227" s="60">
        <f t="shared" si="253"/>
        <v>768</v>
      </c>
      <c r="J3227" s="60">
        <f t="shared" si="254"/>
        <v>118740</v>
      </c>
      <c r="K3227" s="1" t="str">
        <f t="shared" si="255"/>
        <v>COM</v>
      </c>
      <c r="L3227" s="2" t="str">
        <f t="shared" si="251"/>
        <v>02OALT015N</v>
      </c>
      <c r="M3227" s="40" t="str">
        <f>INDEX(CODE!A:B,MATCH(L3227,CODE!A:A,0),2)</f>
        <v>NOT USED</v>
      </c>
    </row>
    <row r="3228" spans="1:13">
      <c r="A3228" s="36">
        <v>201812</v>
      </c>
      <c r="B3228" s="37" t="s">
        <v>51</v>
      </c>
      <c r="C3228" s="37" t="s">
        <v>195</v>
      </c>
      <c r="D3228" s="37" t="s">
        <v>43</v>
      </c>
      <c r="E3228" s="37">
        <v>6946.92</v>
      </c>
      <c r="F3228" s="37">
        <v>468</v>
      </c>
      <c r="G3228" s="37">
        <v>43527</v>
      </c>
      <c r="H3228" s="60">
        <f t="shared" si="252"/>
        <v>6946.92</v>
      </c>
      <c r="I3228" s="60">
        <f t="shared" si="253"/>
        <v>468</v>
      </c>
      <c r="J3228" s="60">
        <f t="shared" si="254"/>
        <v>43527</v>
      </c>
      <c r="K3228" s="1" t="str">
        <f t="shared" si="255"/>
        <v>COM</v>
      </c>
      <c r="L3228" s="2" t="str">
        <f t="shared" si="251"/>
        <v>02OALTB15N</v>
      </c>
      <c r="M3228" s="40" t="str">
        <f>INDEX(CODE!A:B,MATCH(L3228,CODE!A:A,0),2)</f>
        <v>NOT USED</v>
      </c>
    </row>
    <row r="3229" spans="1:13">
      <c r="A3229" s="36">
        <v>201812</v>
      </c>
      <c r="B3229" s="37" t="s">
        <v>51</v>
      </c>
      <c r="C3229" s="37" t="s">
        <v>195</v>
      </c>
      <c r="D3229" s="37" t="s">
        <v>57</v>
      </c>
      <c r="E3229" s="37">
        <v>2119.69</v>
      </c>
      <c r="F3229" s="37">
        <v>27</v>
      </c>
      <c r="G3229" s="37">
        <v>22944</v>
      </c>
      <c r="H3229" s="60">
        <f t="shared" si="252"/>
        <v>2119.69</v>
      </c>
      <c r="I3229" s="60">
        <f t="shared" si="253"/>
        <v>27</v>
      </c>
      <c r="J3229" s="60">
        <f t="shared" si="254"/>
        <v>22944</v>
      </c>
      <c r="K3229" s="1" t="str">
        <f t="shared" si="255"/>
        <v>COM</v>
      </c>
      <c r="L3229" s="2" t="str">
        <f t="shared" si="251"/>
        <v>02RCFL0054</v>
      </c>
      <c r="M3229" s="40" t="str">
        <f>INDEX(CODE!A:B,MATCH(L3229,CODE!A:A,0),2)</f>
        <v>NOT USED</v>
      </c>
    </row>
    <row r="3230" spans="1:13">
      <c r="A3230" s="36">
        <v>201812</v>
      </c>
      <c r="B3230" s="37" t="s">
        <v>51</v>
      </c>
      <c r="C3230" s="37" t="s">
        <v>195</v>
      </c>
      <c r="D3230" s="37" t="s">
        <v>89</v>
      </c>
      <c r="E3230" s="37">
        <v>664913.21</v>
      </c>
      <c r="F3230" s="37">
        <v>0</v>
      </c>
      <c r="G3230" s="37">
        <v>0</v>
      </c>
      <c r="H3230" s="60">
        <f t="shared" si="252"/>
        <v>664913.21</v>
      </c>
      <c r="I3230" s="60">
        <f t="shared" si="253"/>
        <v>0</v>
      </c>
      <c r="J3230" s="60">
        <f t="shared" si="254"/>
        <v>0</v>
      </c>
      <c r="K3230" s="1" t="str">
        <f t="shared" si="255"/>
        <v>COM</v>
      </c>
      <c r="L3230" s="2" t="str">
        <f t="shared" si="251"/>
        <v>301270-DSM</v>
      </c>
      <c r="M3230" s="40" t="str">
        <f>INDEX(CODE!A:B,MATCH(L3230,CODE!A:A,0),2)</f>
        <v>NOT USED</v>
      </c>
    </row>
    <row r="3231" spans="1:13">
      <c r="A3231" s="36">
        <v>201812</v>
      </c>
      <c r="B3231" s="37" t="s">
        <v>51</v>
      </c>
      <c r="C3231" s="37" t="s">
        <v>195</v>
      </c>
      <c r="D3231" s="37" t="s">
        <v>44</v>
      </c>
      <c r="E3231" s="37">
        <v>1258.33</v>
      </c>
      <c r="F3231" s="37">
        <v>1</v>
      </c>
      <c r="G3231" s="37">
        <v>0</v>
      </c>
      <c r="H3231" s="60">
        <f t="shared" si="252"/>
        <v>1258.33</v>
      </c>
      <c r="I3231" s="60">
        <f t="shared" si="253"/>
        <v>1</v>
      </c>
      <c r="J3231" s="60">
        <f t="shared" si="254"/>
        <v>0</v>
      </c>
      <c r="K3231" s="1" t="str">
        <f t="shared" si="255"/>
        <v>COM</v>
      </c>
      <c r="L3231" s="2" t="str">
        <f t="shared" si="251"/>
        <v>301280-BLU</v>
      </c>
      <c r="M3231" s="40" t="str">
        <f>INDEX(CODE!A:B,MATCH(L3231,CODE!A:A,0),2)</f>
        <v>NOT USED</v>
      </c>
    </row>
    <row r="3232" spans="1:13">
      <c r="A3232" s="36">
        <v>201812</v>
      </c>
      <c r="B3232" s="37" t="s">
        <v>51</v>
      </c>
      <c r="C3232" s="37" t="s">
        <v>195</v>
      </c>
      <c r="D3232" s="37" t="s">
        <v>103</v>
      </c>
      <c r="E3232" s="37">
        <v>-1135685.81</v>
      </c>
      <c r="F3232" s="37">
        <v>0</v>
      </c>
      <c r="G3232" s="37">
        <v>0</v>
      </c>
      <c r="H3232" s="60">
        <f t="shared" si="252"/>
        <v>-1135685.81</v>
      </c>
      <c r="I3232" s="60">
        <f t="shared" si="253"/>
        <v>0</v>
      </c>
      <c r="J3232" s="60">
        <f t="shared" si="254"/>
        <v>0</v>
      </c>
      <c r="K3232" s="1" t="str">
        <f t="shared" si="255"/>
        <v>COM</v>
      </c>
      <c r="L3232" s="2" t="str">
        <f t="shared" si="251"/>
        <v>ALT REVENU</v>
      </c>
      <c r="M3232" s="40" t="str">
        <f>INDEX(CODE!A:B,MATCH(L3232,CODE!A:A,0),2)</f>
        <v>NOT USED</v>
      </c>
    </row>
    <row r="3233" spans="1:13">
      <c r="A3233" s="36">
        <v>201812</v>
      </c>
      <c r="B3233" s="37" t="s">
        <v>51</v>
      </c>
      <c r="C3233" s="37" t="s">
        <v>195</v>
      </c>
      <c r="D3233" s="37" t="s">
        <v>90</v>
      </c>
      <c r="F3233" s="37">
        <v>0</v>
      </c>
      <c r="H3233" s="60">
        <f t="shared" si="252"/>
        <v>0</v>
      </c>
      <c r="I3233" s="60">
        <f t="shared" si="253"/>
        <v>0</v>
      </c>
      <c r="J3233" s="60">
        <f t="shared" si="254"/>
        <v>0</v>
      </c>
      <c r="K3233" s="1" t="str">
        <f t="shared" si="255"/>
        <v>COM</v>
      </c>
      <c r="L3233" s="2" t="str">
        <f t="shared" si="251"/>
        <v>CUSTOMER C</v>
      </c>
      <c r="M3233" s="40" t="str">
        <f>INDEX(CODE!A:B,MATCH(L3233,CODE!A:A,0),2)</f>
        <v>NOT USED</v>
      </c>
    </row>
    <row r="3234" spans="1:13">
      <c r="A3234" s="36">
        <v>201812</v>
      </c>
      <c r="B3234" s="37" t="s">
        <v>51</v>
      </c>
      <c r="C3234" s="37" t="s">
        <v>195</v>
      </c>
      <c r="D3234" s="37" t="s">
        <v>91</v>
      </c>
      <c r="E3234" s="37">
        <v>2717561.33</v>
      </c>
      <c r="F3234" s="37">
        <v>0</v>
      </c>
      <c r="G3234" s="37">
        <v>0</v>
      </c>
      <c r="H3234" s="60">
        <f t="shared" si="252"/>
        <v>2717561.33</v>
      </c>
      <c r="I3234" s="60">
        <f t="shared" si="253"/>
        <v>0</v>
      </c>
      <c r="J3234" s="60">
        <f t="shared" si="254"/>
        <v>0</v>
      </c>
      <c r="K3234" s="1" t="str">
        <f t="shared" si="255"/>
        <v>COM</v>
      </c>
      <c r="L3234" s="2" t="str">
        <f t="shared" si="251"/>
        <v>INCOME TAX</v>
      </c>
      <c r="M3234" s="40" t="str">
        <f>INDEX(CODE!A:B,MATCH(L3234,CODE!A:A,0),2)</f>
        <v>NOT USED</v>
      </c>
    </row>
    <row r="3235" spans="1:13">
      <c r="A3235" s="36">
        <v>201812</v>
      </c>
      <c r="B3235" s="37" t="s">
        <v>51</v>
      </c>
      <c r="C3235" s="37" t="s">
        <v>195</v>
      </c>
      <c r="D3235" s="37" t="s">
        <v>92</v>
      </c>
      <c r="E3235" s="37">
        <v>-786266.89</v>
      </c>
      <c r="F3235" s="37">
        <v>0</v>
      </c>
      <c r="G3235" s="37">
        <v>0</v>
      </c>
      <c r="H3235" s="60">
        <f t="shared" si="252"/>
        <v>-786266.89</v>
      </c>
      <c r="I3235" s="60">
        <f t="shared" si="253"/>
        <v>0</v>
      </c>
      <c r="J3235" s="60">
        <f t="shared" si="254"/>
        <v>0</v>
      </c>
      <c r="K3235" s="1" t="str">
        <f t="shared" si="255"/>
        <v>COM</v>
      </c>
      <c r="L3235" s="2" t="str">
        <f t="shared" si="251"/>
        <v>REVENUE_AC</v>
      </c>
      <c r="M3235" s="40" t="str">
        <f>INDEX(CODE!A:B,MATCH(L3235,CODE!A:A,0),2)</f>
        <v>NOT USED</v>
      </c>
    </row>
    <row r="3236" spans="1:13">
      <c r="A3236" s="36">
        <v>201812</v>
      </c>
      <c r="B3236" s="37" t="s">
        <v>51</v>
      </c>
      <c r="C3236" s="37" t="s">
        <v>195</v>
      </c>
      <c r="D3236" s="37" t="s">
        <v>104</v>
      </c>
      <c r="E3236" s="37">
        <v>5497.35</v>
      </c>
      <c r="F3236" s="37">
        <v>0</v>
      </c>
      <c r="G3236" s="37">
        <v>0</v>
      </c>
      <c r="H3236" s="60">
        <f t="shared" si="252"/>
        <v>5497.35</v>
      </c>
      <c r="I3236" s="60">
        <f t="shared" si="253"/>
        <v>0</v>
      </c>
      <c r="J3236" s="60">
        <f t="shared" si="254"/>
        <v>0</v>
      </c>
      <c r="K3236" s="1" t="str">
        <f t="shared" si="255"/>
        <v>COM</v>
      </c>
      <c r="L3236" s="2" t="str">
        <f t="shared" si="251"/>
        <v>REVENUE AD</v>
      </c>
      <c r="M3236" s="40" t="str">
        <f>INDEX(CODE!A:B,MATCH(L3236,CODE!A:A,0),2)</f>
        <v>NOT USED</v>
      </c>
    </row>
    <row r="3237" spans="1:13">
      <c r="A3237" s="36">
        <v>201812</v>
      </c>
      <c r="B3237" s="37" t="s">
        <v>51</v>
      </c>
      <c r="C3237" s="37" t="s">
        <v>196</v>
      </c>
      <c r="D3237" s="37" t="s">
        <v>197</v>
      </c>
      <c r="E3237" s="37">
        <v>-108000</v>
      </c>
      <c r="F3237" s="37">
        <v>0</v>
      </c>
      <c r="G3237" s="37">
        <v>-1262000</v>
      </c>
      <c r="H3237" s="60">
        <f t="shared" si="252"/>
        <v>0</v>
      </c>
      <c r="I3237" s="60">
        <f t="shared" si="253"/>
        <v>0</v>
      </c>
      <c r="J3237" s="60">
        <f t="shared" si="254"/>
        <v>0</v>
      </c>
      <c r="K3237" s="1" t="str">
        <f t="shared" si="255"/>
        <v>COM</v>
      </c>
      <c r="L3237" s="2" t="str">
        <f t="shared" si="251"/>
        <v>UNBILLED R</v>
      </c>
      <c r="M3237" s="40" t="str">
        <f>INDEX(CODE!A:B,MATCH(L3237,CODE!A:A,0),2)</f>
        <v>NOT USED</v>
      </c>
    </row>
    <row r="3238" spans="1:13">
      <c r="A3238" s="36">
        <v>201812</v>
      </c>
      <c r="B3238" s="37" t="s">
        <v>58</v>
      </c>
      <c r="C3238" s="37" t="s">
        <v>186</v>
      </c>
      <c r="D3238" s="37" t="s">
        <v>187</v>
      </c>
      <c r="E3238" s="37">
        <v>-615.62</v>
      </c>
      <c r="F3238" s="37">
        <v>44</v>
      </c>
      <c r="G3238" s="37">
        <v>75535</v>
      </c>
      <c r="H3238" s="60">
        <f t="shared" si="252"/>
        <v>0</v>
      </c>
      <c r="I3238" s="60">
        <f t="shared" si="253"/>
        <v>0</v>
      </c>
      <c r="J3238" s="60">
        <f t="shared" si="254"/>
        <v>0</v>
      </c>
      <c r="K3238" s="1" t="str">
        <f t="shared" si="255"/>
        <v>IND</v>
      </c>
      <c r="L3238" s="2" t="str">
        <f t="shared" si="251"/>
        <v>02GNSB0024</v>
      </c>
      <c r="M3238" s="40" t="str">
        <f>INDEX(CODE!A:B,MATCH(L3238,CODE!A:A,0),2)</f>
        <v>Separate - Small GS</v>
      </c>
    </row>
    <row r="3239" spans="1:13">
      <c r="A3239" s="36">
        <v>201812</v>
      </c>
      <c r="B3239" s="37" t="s">
        <v>58</v>
      </c>
      <c r="C3239" s="37" t="s">
        <v>186</v>
      </c>
      <c r="D3239" s="37" t="s">
        <v>189</v>
      </c>
      <c r="E3239" s="37">
        <v>-0.02</v>
      </c>
      <c r="F3239" s="37">
        <v>1</v>
      </c>
      <c r="G3239" s="37">
        <v>2</v>
      </c>
      <c r="H3239" s="60">
        <f t="shared" si="252"/>
        <v>0</v>
      </c>
      <c r="I3239" s="60">
        <f t="shared" si="253"/>
        <v>0</v>
      </c>
      <c r="J3239" s="60">
        <f t="shared" si="254"/>
        <v>0</v>
      </c>
      <c r="K3239" s="1" t="str">
        <f t="shared" si="255"/>
        <v>IND</v>
      </c>
      <c r="L3239" s="2" t="str">
        <f t="shared" si="251"/>
        <v>02GNSB24FP</v>
      </c>
      <c r="M3239" s="40" t="str">
        <f>INDEX(CODE!A:B,MATCH(L3239,CODE!A:A,0),2)</f>
        <v>Separate - Small GS</v>
      </c>
    </row>
    <row r="3240" spans="1:13">
      <c r="A3240" s="36">
        <v>201812</v>
      </c>
      <c r="B3240" s="37" t="s">
        <v>58</v>
      </c>
      <c r="C3240" s="37" t="s">
        <v>186</v>
      </c>
      <c r="D3240" s="37" t="s">
        <v>190</v>
      </c>
      <c r="E3240" s="37">
        <v>-388.26</v>
      </c>
      <c r="F3240" s="37">
        <v>8</v>
      </c>
      <c r="G3240" s="37">
        <v>47640</v>
      </c>
      <c r="H3240" s="60">
        <f t="shared" si="252"/>
        <v>0</v>
      </c>
      <c r="I3240" s="60">
        <f t="shared" si="253"/>
        <v>0</v>
      </c>
      <c r="J3240" s="60">
        <f t="shared" si="254"/>
        <v>0</v>
      </c>
      <c r="K3240" s="1" t="str">
        <f t="shared" si="255"/>
        <v>IND</v>
      </c>
      <c r="L3240" s="2" t="str">
        <f t="shared" si="251"/>
        <v>02LGSB0036</v>
      </c>
      <c r="M3240" s="40" t="str">
        <f>INDEX(CODE!A:B,MATCH(L3240,CODE!A:A,0),2)</f>
        <v>Separate - Large GS</v>
      </c>
    </row>
    <row r="3241" spans="1:13">
      <c r="A3241" s="36">
        <v>201812</v>
      </c>
      <c r="B3241" s="37" t="s">
        <v>58</v>
      </c>
      <c r="C3241" s="37" t="s">
        <v>186</v>
      </c>
      <c r="D3241" s="37" t="s">
        <v>192</v>
      </c>
      <c r="E3241" s="37">
        <v>-18.149999999999999</v>
      </c>
      <c r="G3241" s="37">
        <v>2228</v>
      </c>
      <c r="H3241" s="60">
        <f t="shared" si="252"/>
        <v>0</v>
      </c>
      <c r="I3241" s="60">
        <f t="shared" si="253"/>
        <v>0</v>
      </c>
      <c r="J3241" s="60">
        <f t="shared" si="254"/>
        <v>0</v>
      </c>
      <c r="K3241" s="1" t="str">
        <f t="shared" si="255"/>
        <v>IND</v>
      </c>
      <c r="L3241" s="2" t="str">
        <f t="shared" si="251"/>
        <v>02OALTB15N</v>
      </c>
      <c r="M3241" s="40" t="str">
        <f>INDEX(CODE!A:B,MATCH(L3241,CODE!A:A,0),2)</f>
        <v>NOT USED</v>
      </c>
    </row>
    <row r="3242" spans="1:13">
      <c r="A3242" s="36">
        <v>201812</v>
      </c>
      <c r="B3242" s="37" t="s">
        <v>58</v>
      </c>
      <c r="C3242" s="37" t="s">
        <v>186</v>
      </c>
      <c r="D3242" s="37" t="s">
        <v>193</v>
      </c>
      <c r="E3242" s="37">
        <v>1.88</v>
      </c>
      <c r="F3242" s="37">
        <v>0</v>
      </c>
      <c r="G3242" s="37">
        <v>0</v>
      </c>
      <c r="H3242" s="60">
        <f t="shared" si="252"/>
        <v>0</v>
      </c>
      <c r="I3242" s="60">
        <f t="shared" si="253"/>
        <v>0</v>
      </c>
      <c r="J3242" s="60">
        <f t="shared" si="254"/>
        <v>0</v>
      </c>
      <c r="K3242" s="1" t="str">
        <f t="shared" si="255"/>
        <v>IND</v>
      </c>
      <c r="L3242" s="2" t="str">
        <f t="shared" si="251"/>
        <v>BPA BALANC</v>
      </c>
      <c r="M3242" s="40" t="str">
        <f>INDEX(CODE!A:B,MATCH(L3242,CODE!A:A,0),2)</f>
        <v>NOT USED</v>
      </c>
    </row>
    <row r="3243" spans="1:13">
      <c r="A3243" s="36">
        <v>201812</v>
      </c>
      <c r="B3243" s="37" t="s">
        <v>58</v>
      </c>
      <c r="C3243" s="37" t="s">
        <v>186</v>
      </c>
      <c r="D3243" s="37" t="s">
        <v>194</v>
      </c>
      <c r="F3243" s="37">
        <v>0</v>
      </c>
      <c r="H3243" s="60">
        <f t="shared" si="252"/>
        <v>0</v>
      </c>
      <c r="I3243" s="60">
        <f t="shared" si="253"/>
        <v>0</v>
      </c>
      <c r="J3243" s="60">
        <f t="shared" si="254"/>
        <v>0</v>
      </c>
      <c r="K3243" s="1" t="str">
        <f t="shared" si="255"/>
        <v>IND</v>
      </c>
      <c r="L3243" s="2" t="str">
        <f t="shared" si="251"/>
        <v>CUSTOMER C</v>
      </c>
      <c r="M3243" s="40" t="str">
        <f>INDEX(CODE!A:B,MATCH(L3243,CODE!A:A,0),2)</f>
        <v>NOT USED</v>
      </c>
    </row>
    <row r="3244" spans="1:13">
      <c r="A3244" s="36">
        <v>201812</v>
      </c>
      <c r="B3244" s="37" t="s">
        <v>58</v>
      </c>
      <c r="C3244" s="37" t="s">
        <v>195</v>
      </c>
      <c r="D3244" s="37" t="s">
        <v>36</v>
      </c>
      <c r="E3244" s="37">
        <v>7960.1</v>
      </c>
      <c r="F3244" s="37">
        <v>44</v>
      </c>
      <c r="G3244" s="37">
        <v>75535</v>
      </c>
      <c r="H3244" s="60">
        <f t="shared" si="252"/>
        <v>7960.1</v>
      </c>
      <c r="I3244" s="60">
        <f t="shared" si="253"/>
        <v>44</v>
      </c>
      <c r="J3244" s="60">
        <f t="shared" si="254"/>
        <v>75535</v>
      </c>
      <c r="K3244" s="1" t="str">
        <f t="shared" si="255"/>
        <v>IND</v>
      </c>
      <c r="L3244" s="2" t="str">
        <f t="shared" si="251"/>
        <v>02GNSB0024</v>
      </c>
      <c r="M3244" s="40" t="str">
        <f>INDEX(CODE!A:B,MATCH(L3244,CODE!A:A,0),2)</f>
        <v>Separate - Small GS</v>
      </c>
    </row>
    <row r="3245" spans="1:13">
      <c r="A3245" s="36">
        <v>201812</v>
      </c>
      <c r="B3245" s="37" t="s">
        <v>58</v>
      </c>
      <c r="C3245" s="37" t="s">
        <v>195</v>
      </c>
      <c r="D3245" s="37" t="s">
        <v>38</v>
      </c>
      <c r="E3245" s="37">
        <v>0.21</v>
      </c>
      <c r="F3245" s="37">
        <v>1</v>
      </c>
      <c r="G3245" s="37">
        <v>2</v>
      </c>
      <c r="H3245" s="60">
        <f t="shared" si="252"/>
        <v>0.21</v>
      </c>
      <c r="I3245" s="60">
        <f t="shared" si="253"/>
        <v>1</v>
      </c>
      <c r="J3245" s="60">
        <f t="shared" si="254"/>
        <v>2</v>
      </c>
      <c r="K3245" s="1" t="str">
        <f t="shared" si="255"/>
        <v>IND</v>
      </c>
      <c r="L3245" s="2" t="str">
        <f t="shared" si="251"/>
        <v>02GNSB24FP</v>
      </c>
      <c r="M3245" s="40" t="str">
        <f>INDEX(CODE!A:B,MATCH(L3245,CODE!A:A,0),2)</f>
        <v>Separate - Small GS</v>
      </c>
    </row>
    <row r="3246" spans="1:13">
      <c r="A3246" s="36">
        <v>201812</v>
      </c>
      <c r="B3246" s="37" t="s">
        <v>58</v>
      </c>
      <c r="C3246" s="37" t="s">
        <v>195</v>
      </c>
      <c r="D3246" s="37" t="s">
        <v>52</v>
      </c>
      <c r="E3246" s="37">
        <v>128091.39</v>
      </c>
      <c r="F3246" s="37">
        <v>329</v>
      </c>
      <c r="G3246" s="37">
        <v>1408699</v>
      </c>
      <c r="H3246" s="60">
        <f t="shared" si="252"/>
        <v>128091.39</v>
      </c>
      <c r="I3246" s="60">
        <f t="shared" si="253"/>
        <v>329</v>
      </c>
      <c r="J3246" s="60">
        <f t="shared" si="254"/>
        <v>1408699</v>
      </c>
      <c r="K3246" s="1" t="str">
        <f t="shared" si="255"/>
        <v>IND</v>
      </c>
      <c r="L3246" s="2" t="str">
        <f t="shared" si="251"/>
        <v>02GNSV0024</v>
      </c>
      <c r="M3246" s="40" t="str">
        <f>INDEX(CODE!A:B,MATCH(L3246,CODE!A:A,0),2)</f>
        <v>Separate - Small GS</v>
      </c>
    </row>
    <row r="3247" spans="1:13">
      <c r="A3247" s="36">
        <v>201812</v>
      </c>
      <c r="B3247" s="37" t="s">
        <v>58</v>
      </c>
      <c r="C3247" s="37" t="s">
        <v>195</v>
      </c>
      <c r="D3247" s="37" t="s">
        <v>53</v>
      </c>
      <c r="E3247" s="37">
        <v>728.25</v>
      </c>
      <c r="F3247" s="37">
        <v>4</v>
      </c>
      <c r="G3247" s="37">
        <v>2776</v>
      </c>
      <c r="H3247" s="60">
        <f t="shared" si="252"/>
        <v>728.25</v>
      </c>
      <c r="I3247" s="60">
        <f t="shared" si="253"/>
        <v>4</v>
      </c>
      <c r="J3247" s="60">
        <f t="shared" si="254"/>
        <v>2776</v>
      </c>
      <c r="K3247" s="1" t="str">
        <f t="shared" si="255"/>
        <v>IND</v>
      </c>
      <c r="L3247" s="2" t="str">
        <f t="shared" si="251"/>
        <v>02GNSV024F</v>
      </c>
      <c r="M3247" s="40" t="str">
        <f>INDEX(CODE!A:B,MATCH(L3247,CODE!A:A,0),2)</f>
        <v>Separate - Small GS</v>
      </c>
    </row>
    <row r="3248" spans="1:13">
      <c r="A3248" s="36">
        <v>201812</v>
      </c>
      <c r="B3248" s="37" t="s">
        <v>58</v>
      </c>
      <c r="C3248" s="37" t="s">
        <v>195</v>
      </c>
      <c r="D3248" s="37" t="s">
        <v>39</v>
      </c>
      <c r="E3248" s="37">
        <v>8610.7000000000007</v>
      </c>
      <c r="F3248" s="37">
        <v>8</v>
      </c>
      <c r="G3248" s="37">
        <v>47640</v>
      </c>
      <c r="H3248" s="60">
        <f t="shared" si="252"/>
        <v>8610.7000000000007</v>
      </c>
      <c r="I3248" s="60">
        <f t="shared" si="253"/>
        <v>8</v>
      </c>
      <c r="J3248" s="60">
        <f t="shared" si="254"/>
        <v>47640</v>
      </c>
      <c r="K3248" s="1" t="str">
        <f t="shared" si="255"/>
        <v>IND</v>
      </c>
      <c r="L3248" s="2" t="str">
        <f t="shared" si="251"/>
        <v>02LGSB0036</v>
      </c>
      <c r="M3248" s="40" t="str">
        <f>INDEX(CODE!A:B,MATCH(L3248,CODE!A:A,0),2)</f>
        <v>Separate - Large GS</v>
      </c>
    </row>
    <row r="3249" spans="1:13">
      <c r="A3249" s="36">
        <v>201812</v>
      </c>
      <c r="B3249" s="37" t="s">
        <v>58</v>
      </c>
      <c r="C3249" s="37" t="s">
        <v>195</v>
      </c>
      <c r="D3249" s="37" t="s">
        <v>54</v>
      </c>
      <c r="E3249" s="37">
        <v>685596.94</v>
      </c>
      <c r="F3249" s="37">
        <v>94</v>
      </c>
      <c r="G3249" s="37">
        <v>8478540</v>
      </c>
      <c r="H3249" s="60">
        <f t="shared" si="252"/>
        <v>685596.94</v>
      </c>
      <c r="I3249" s="60">
        <f t="shared" si="253"/>
        <v>94</v>
      </c>
      <c r="J3249" s="60">
        <f t="shared" si="254"/>
        <v>8478540</v>
      </c>
      <c r="K3249" s="1" t="str">
        <f t="shared" si="255"/>
        <v>IND</v>
      </c>
      <c r="L3249" s="2" t="str">
        <f t="shared" si="251"/>
        <v>02LGSV0036</v>
      </c>
      <c r="M3249" s="40" t="str">
        <f>INDEX(CODE!A:B,MATCH(L3249,CODE!A:A,0),2)</f>
        <v>Separate - Large GS</v>
      </c>
    </row>
    <row r="3250" spans="1:13">
      <c r="A3250" s="36">
        <v>201812</v>
      </c>
      <c r="B3250" s="37" t="s">
        <v>58</v>
      </c>
      <c r="C3250" s="37" t="s">
        <v>195</v>
      </c>
      <c r="D3250" s="37" t="s">
        <v>55</v>
      </c>
      <c r="E3250" s="37">
        <v>2581686.5099999998</v>
      </c>
      <c r="F3250" s="37">
        <v>29</v>
      </c>
      <c r="G3250" s="37">
        <v>38732150</v>
      </c>
      <c r="H3250" s="60">
        <f t="shared" si="252"/>
        <v>2581686.5099999998</v>
      </c>
      <c r="I3250" s="60">
        <f t="shared" si="253"/>
        <v>29</v>
      </c>
      <c r="J3250" s="60">
        <f t="shared" si="254"/>
        <v>38732150</v>
      </c>
      <c r="K3250" s="1" t="str">
        <f t="shared" si="255"/>
        <v>IND</v>
      </c>
      <c r="L3250" s="2" t="str">
        <f t="shared" si="251"/>
        <v>02LGSV048T</v>
      </c>
      <c r="M3250" s="40" t="str">
        <f>INDEX(CODE!A:B,MATCH(L3250,CODE!A:A,0),2)</f>
        <v>NOT USED</v>
      </c>
    </row>
    <row r="3251" spans="1:13">
      <c r="A3251" s="36">
        <v>201812</v>
      </c>
      <c r="B3251" s="37" t="s">
        <v>58</v>
      </c>
      <c r="C3251" s="37" t="s">
        <v>195</v>
      </c>
      <c r="D3251" s="37" t="s">
        <v>56</v>
      </c>
      <c r="E3251" s="37">
        <v>1041.6600000000001</v>
      </c>
      <c r="F3251" s="37">
        <v>37</v>
      </c>
      <c r="G3251" s="37">
        <v>7861</v>
      </c>
      <c r="H3251" s="60">
        <f t="shared" si="252"/>
        <v>1041.6600000000001</v>
      </c>
      <c r="I3251" s="60">
        <f t="shared" si="253"/>
        <v>37</v>
      </c>
      <c r="J3251" s="60">
        <f t="shared" si="254"/>
        <v>7861</v>
      </c>
      <c r="K3251" s="1" t="str">
        <f t="shared" si="255"/>
        <v>IND</v>
      </c>
      <c r="L3251" s="2" t="str">
        <f t="shared" si="251"/>
        <v>02OALT015N</v>
      </c>
      <c r="M3251" s="40" t="str">
        <f>INDEX(CODE!A:B,MATCH(L3251,CODE!A:A,0),2)</f>
        <v>NOT USED</v>
      </c>
    </row>
    <row r="3252" spans="1:13">
      <c r="A3252" s="36">
        <v>201812</v>
      </c>
      <c r="B3252" s="37" t="s">
        <v>58</v>
      </c>
      <c r="C3252" s="37" t="s">
        <v>195</v>
      </c>
      <c r="D3252" s="37" t="s">
        <v>43</v>
      </c>
      <c r="E3252" s="37">
        <v>342.8</v>
      </c>
      <c r="F3252" s="37">
        <v>14</v>
      </c>
      <c r="G3252" s="37">
        <v>2228</v>
      </c>
      <c r="H3252" s="60">
        <f t="shared" si="252"/>
        <v>342.8</v>
      </c>
      <c r="I3252" s="60">
        <f t="shared" si="253"/>
        <v>14</v>
      </c>
      <c r="J3252" s="60">
        <f t="shared" si="254"/>
        <v>2228</v>
      </c>
      <c r="K3252" s="1" t="str">
        <f t="shared" si="255"/>
        <v>IND</v>
      </c>
      <c r="L3252" s="2" t="str">
        <f t="shared" si="251"/>
        <v>02OALTB15N</v>
      </c>
      <c r="M3252" s="40" t="str">
        <f>INDEX(CODE!A:B,MATCH(L3252,CODE!A:A,0),2)</f>
        <v>NOT USED</v>
      </c>
    </row>
    <row r="3253" spans="1:13">
      <c r="A3253" s="36">
        <v>201812</v>
      </c>
      <c r="B3253" s="37" t="s">
        <v>58</v>
      </c>
      <c r="C3253" s="37" t="s">
        <v>195</v>
      </c>
      <c r="D3253" s="37" t="s">
        <v>59</v>
      </c>
      <c r="E3253" s="37">
        <v>87332.89</v>
      </c>
      <c r="F3253" s="37">
        <v>1</v>
      </c>
      <c r="G3253" s="37">
        <v>599625</v>
      </c>
      <c r="H3253" s="60">
        <f t="shared" si="252"/>
        <v>87332.89</v>
      </c>
      <c r="I3253" s="60">
        <f t="shared" si="253"/>
        <v>1</v>
      </c>
      <c r="J3253" s="60">
        <f t="shared" si="254"/>
        <v>599625</v>
      </c>
      <c r="K3253" s="1" t="str">
        <f t="shared" si="255"/>
        <v>IND</v>
      </c>
      <c r="L3253" s="2" t="str">
        <f t="shared" si="251"/>
        <v>02PRSV47TM</v>
      </c>
      <c r="M3253" s="40" t="str">
        <f>INDEX(CODE!A:B,MATCH(L3253,CODE!A:A,0),2)</f>
        <v>NOT USED</v>
      </c>
    </row>
    <row r="3254" spans="1:13">
      <c r="A3254" s="36">
        <v>201812</v>
      </c>
      <c r="B3254" s="37" t="s">
        <v>58</v>
      </c>
      <c r="C3254" s="37" t="s">
        <v>195</v>
      </c>
      <c r="D3254" s="37" t="s">
        <v>94</v>
      </c>
      <c r="E3254" s="37">
        <v>281422.53999999998</v>
      </c>
      <c r="F3254" s="37">
        <v>0</v>
      </c>
      <c r="G3254" s="37">
        <v>0</v>
      </c>
      <c r="H3254" s="60">
        <f t="shared" si="252"/>
        <v>281422.53999999998</v>
      </c>
      <c r="I3254" s="60">
        <f t="shared" si="253"/>
        <v>0</v>
      </c>
      <c r="J3254" s="60">
        <f t="shared" si="254"/>
        <v>0</v>
      </c>
      <c r="K3254" s="1" t="str">
        <f t="shared" si="255"/>
        <v>IND</v>
      </c>
      <c r="L3254" s="2" t="str">
        <f t="shared" si="251"/>
        <v>301370-DSM</v>
      </c>
      <c r="M3254" s="40" t="str">
        <f>INDEX(CODE!A:B,MATCH(L3254,CODE!A:A,0),2)</f>
        <v>NOT USED</v>
      </c>
    </row>
    <row r="3255" spans="1:13">
      <c r="A3255" s="36">
        <v>201812</v>
      </c>
      <c r="B3255" s="37" t="s">
        <v>58</v>
      </c>
      <c r="C3255" s="37" t="s">
        <v>195</v>
      </c>
      <c r="D3255" s="37" t="s">
        <v>76</v>
      </c>
      <c r="E3255" s="37">
        <v>2.09</v>
      </c>
      <c r="F3255" s="37">
        <v>2</v>
      </c>
      <c r="G3255" s="37">
        <v>0</v>
      </c>
      <c r="H3255" s="60">
        <f t="shared" si="252"/>
        <v>2.09</v>
      </c>
      <c r="I3255" s="60">
        <f t="shared" si="253"/>
        <v>2</v>
      </c>
      <c r="J3255" s="60">
        <f t="shared" si="254"/>
        <v>0</v>
      </c>
      <c r="K3255" s="1" t="str">
        <f t="shared" si="255"/>
        <v>IND</v>
      </c>
      <c r="L3255" s="2" t="str">
        <f t="shared" si="251"/>
        <v>301380-BLU</v>
      </c>
      <c r="M3255" s="40" t="str">
        <f>INDEX(CODE!A:B,MATCH(L3255,CODE!A:A,0),2)</f>
        <v>NOT USED</v>
      </c>
    </row>
    <row r="3256" spans="1:13">
      <c r="A3256" s="36">
        <v>201812</v>
      </c>
      <c r="B3256" s="37" t="s">
        <v>58</v>
      </c>
      <c r="C3256" s="37" t="s">
        <v>195</v>
      </c>
      <c r="D3256" s="37" t="s">
        <v>103</v>
      </c>
      <c r="E3256" s="37">
        <v>356379.66</v>
      </c>
      <c r="F3256" s="37">
        <v>0</v>
      </c>
      <c r="G3256" s="37">
        <v>0</v>
      </c>
      <c r="H3256" s="60">
        <f t="shared" si="252"/>
        <v>356379.66</v>
      </c>
      <c r="I3256" s="60">
        <f t="shared" si="253"/>
        <v>0</v>
      </c>
      <c r="J3256" s="60">
        <f t="shared" si="254"/>
        <v>0</v>
      </c>
      <c r="K3256" s="1" t="str">
        <f t="shared" si="255"/>
        <v>IND</v>
      </c>
      <c r="L3256" s="2" t="str">
        <f t="shared" si="251"/>
        <v>ALT REVENU</v>
      </c>
      <c r="M3256" s="40" t="str">
        <f>INDEX(CODE!A:B,MATCH(L3256,CODE!A:A,0),2)</f>
        <v>NOT USED</v>
      </c>
    </row>
    <row r="3257" spans="1:13">
      <c r="A3257" s="36">
        <v>201812</v>
      </c>
      <c r="B3257" s="37" t="s">
        <v>58</v>
      </c>
      <c r="C3257" s="37" t="s">
        <v>195</v>
      </c>
      <c r="D3257" s="37" t="s">
        <v>90</v>
      </c>
      <c r="F3257" s="37">
        <v>0</v>
      </c>
      <c r="H3257" s="60">
        <f t="shared" si="252"/>
        <v>0</v>
      </c>
      <c r="I3257" s="60">
        <f t="shared" si="253"/>
        <v>0</v>
      </c>
      <c r="J3257" s="60">
        <f t="shared" si="254"/>
        <v>0</v>
      </c>
      <c r="K3257" s="1" t="str">
        <f t="shared" si="255"/>
        <v>IND</v>
      </c>
      <c r="L3257" s="2" t="str">
        <f t="shared" si="251"/>
        <v>CUSTOMER C</v>
      </c>
      <c r="M3257" s="40" t="str">
        <f>INDEX(CODE!A:B,MATCH(L3257,CODE!A:A,0),2)</f>
        <v>NOT USED</v>
      </c>
    </row>
    <row r="3258" spans="1:13">
      <c r="A3258" s="36">
        <v>201812</v>
      </c>
      <c r="B3258" s="37" t="s">
        <v>58</v>
      </c>
      <c r="C3258" s="37" t="s">
        <v>195</v>
      </c>
      <c r="D3258" s="37" t="s">
        <v>91</v>
      </c>
      <c r="E3258" s="37">
        <v>1423862.85</v>
      </c>
      <c r="F3258" s="37">
        <v>0</v>
      </c>
      <c r="G3258" s="37">
        <v>0</v>
      </c>
      <c r="H3258" s="60">
        <f t="shared" si="252"/>
        <v>1423862.85</v>
      </c>
      <c r="I3258" s="60">
        <f t="shared" si="253"/>
        <v>0</v>
      </c>
      <c r="J3258" s="60">
        <f t="shared" si="254"/>
        <v>0</v>
      </c>
      <c r="K3258" s="1" t="str">
        <f t="shared" si="255"/>
        <v>IND</v>
      </c>
      <c r="L3258" s="2" t="str">
        <f t="shared" si="251"/>
        <v>INCOME TAX</v>
      </c>
      <c r="M3258" s="40" t="str">
        <f>INDEX(CODE!A:B,MATCH(L3258,CODE!A:A,0),2)</f>
        <v>NOT USED</v>
      </c>
    </row>
    <row r="3259" spans="1:13">
      <c r="A3259" s="36">
        <v>201812</v>
      </c>
      <c r="B3259" s="37" t="s">
        <v>58</v>
      </c>
      <c r="C3259" s="37" t="s">
        <v>195</v>
      </c>
      <c r="D3259" s="37" t="s">
        <v>92</v>
      </c>
      <c r="E3259" s="37">
        <v>-345017.01</v>
      </c>
      <c r="F3259" s="37">
        <v>0</v>
      </c>
      <c r="G3259" s="37">
        <v>0</v>
      </c>
      <c r="H3259" s="60">
        <f t="shared" si="252"/>
        <v>-345017.01</v>
      </c>
      <c r="I3259" s="60">
        <f t="shared" si="253"/>
        <v>0</v>
      </c>
      <c r="J3259" s="60">
        <f t="shared" si="254"/>
        <v>0</v>
      </c>
      <c r="K3259" s="1" t="str">
        <f t="shared" si="255"/>
        <v>IND</v>
      </c>
      <c r="L3259" s="2" t="str">
        <f t="shared" si="251"/>
        <v>REVENUE_AC</v>
      </c>
      <c r="M3259" s="40" t="str">
        <f>INDEX(CODE!A:B,MATCH(L3259,CODE!A:A,0),2)</f>
        <v>NOT USED</v>
      </c>
    </row>
    <row r="3260" spans="1:13">
      <c r="A3260" s="36">
        <v>201812</v>
      </c>
      <c r="B3260" s="37" t="s">
        <v>58</v>
      </c>
      <c r="C3260" s="37" t="s">
        <v>195</v>
      </c>
      <c r="D3260" s="37" t="s">
        <v>104</v>
      </c>
      <c r="E3260" s="37">
        <v>2913.58</v>
      </c>
      <c r="F3260" s="37">
        <v>0</v>
      </c>
      <c r="G3260" s="37">
        <v>0</v>
      </c>
      <c r="H3260" s="60">
        <f t="shared" si="252"/>
        <v>2913.58</v>
      </c>
      <c r="I3260" s="60">
        <f t="shared" si="253"/>
        <v>0</v>
      </c>
      <c r="J3260" s="60">
        <f t="shared" si="254"/>
        <v>0</v>
      </c>
      <c r="K3260" s="1" t="str">
        <f t="shared" si="255"/>
        <v>IND</v>
      </c>
      <c r="L3260" s="2" t="str">
        <f t="shared" si="251"/>
        <v>REVENUE AD</v>
      </c>
      <c r="M3260" s="40" t="str">
        <f>INDEX(CODE!A:B,MATCH(L3260,CODE!A:A,0),2)</f>
        <v>NOT USED</v>
      </c>
    </row>
    <row r="3261" spans="1:13">
      <c r="A3261" s="36">
        <v>201812</v>
      </c>
      <c r="B3261" s="37" t="s">
        <v>58</v>
      </c>
      <c r="C3261" s="37" t="s">
        <v>196</v>
      </c>
      <c r="D3261" s="37" t="s">
        <v>197</v>
      </c>
      <c r="E3261" s="37">
        <v>-1283000</v>
      </c>
      <c r="F3261" s="37">
        <v>0</v>
      </c>
      <c r="G3261" s="37">
        <v>-5477000</v>
      </c>
      <c r="H3261" s="60">
        <f t="shared" si="252"/>
        <v>0</v>
      </c>
      <c r="I3261" s="60">
        <f t="shared" si="253"/>
        <v>0</v>
      </c>
      <c r="J3261" s="60">
        <f t="shared" si="254"/>
        <v>0</v>
      </c>
      <c r="K3261" s="1" t="str">
        <f t="shared" si="255"/>
        <v>IND</v>
      </c>
      <c r="L3261" s="2" t="str">
        <f t="shared" si="251"/>
        <v>UNBILLED R</v>
      </c>
      <c r="M3261" s="40" t="str">
        <f>INDEX(CODE!A:B,MATCH(L3261,CODE!A:A,0),2)</f>
        <v>NOT USED</v>
      </c>
    </row>
    <row r="3262" spans="1:13">
      <c r="A3262" s="36">
        <v>201812</v>
      </c>
      <c r="B3262" s="37" t="s">
        <v>60</v>
      </c>
      <c r="C3262" s="37" t="s">
        <v>186</v>
      </c>
      <c r="D3262" s="37" t="s">
        <v>61</v>
      </c>
      <c r="E3262" s="37">
        <v>-10793.35</v>
      </c>
      <c r="F3262" s="37">
        <v>2864</v>
      </c>
      <c r="G3262" s="37">
        <v>1324310</v>
      </c>
      <c r="H3262" s="60">
        <f t="shared" si="252"/>
        <v>0</v>
      </c>
      <c r="I3262" s="60">
        <f t="shared" si="253"/>
        <v>0</v>
      </c>
      <c r="J3262" s="60">
        <f t="shared" si="254"/>
        <v>0</v>
      </c>
      <c r="K3262" s="1" t="str">
        <f t="shared" si="255"/>
        <v>IRG</v>
      </c>
      <c r="L3262" s="2" t="str">
        <f t="shared" si="251"/>
        <v>02APSV0040</v>
      </c>
      <c r="M3262" s="40" t="str">
        <f>INDEX(CODE!A:B,MATCH(L3262,CODE!A:A,0),2)</f>
        <v>Separate - APS</v>
      </c>
    </row>
    <row r="3263" spans="1:13">
      <c r="A3263" s="36">
        <v>201812</v>
      </c>
      <c r="B3263" s="37" t="s">
        <v>60</v>
      </c>
      <c r="C3263" s="37" t="s">
        <v>186</v>
      </c>
      <c r="D3263" s="37" t="s">
        <v>199</v>
      </c>
      <c r="F3263" s="37">
        <v>9</v>
      </c>
      <c r="H3263" s="60">
        <f t="shared" si="252"/>
        <v>0</v>
      </c>
      <c r="I3263" s="60">
        <f t="shared" si="253"/>
        <v>0</v>
      </c>
      <c r="J3263" s="60">
        <f t="shared" si="254"/>
        <v>0</v>
      </c>
      <c r="K3263" s="1" t="str">
        <f t="shared" si="255"/>
        <v>IRG</v>
      </c>
      <c r="L3263" s="2" t="str">
        <f t="shared" si="251"/>
        <v>02NMT40135</v>
      </c>
      <c r="M3263" s="40" t="str">
        <f>INDEX(CODE!A:B,MATCH(L3263,CODE!A:A,0),2)</f>
        <v>Separate - APS</v>
      </c>
    </row>
    <row r="3264" spans="1:13">
      <c r="A3264" s="36">
        <v>201812</v>
      </c>
      <c r="B3264" s="37" t="s">
        <v>60</v>
      </c>
      <c r="C3264" s="37" t="s">
        <v>186</v>
      </c>
      <c r="D3264" s="37" t="s">
        <v>200</v>
      </c>
      <c r="F3264" s="37">
        <v>0</v>
      </c>
      <c r="H3264" s="60">
        <f t="shared" si="252"/>
        <v>0</v>
      </c>
      <c r="I3264" s="60">
        <f t="shared" si="253"/>
        <v>0</v>
      </c>
      <c r="J3264" s="60">
        <f t="shared" si="254"/>
        <v>0</v>
      </c>
      <c r="K3264" s="1" t="str">
        <f t="shared" si="255"/>
        <v>IRG</v>
      </c>
      <c r="L3264" s="2" t="str">
        <f t="shared" ref="L3264:L3327" si="256">LEFT(D3264,10)</f>
        <v>CUSTOMER C</v>
      </c>
      <c r="M3264" s="40" t="str">
        <f>INDEX(CODE!A:B,MATCH(L3264,CODE!A:A,0),2)</f>
        <v>NOT USED</v>
      </c>
    </row>
    <row r="3265" spans="1:13">
      <c r="A3265" s="36">
        <v>201812</v>
      </c>
      <c r="B3265" s="37" t="s">
        <v>60</v>
      </c>
      <c r="C3265" s="37" t="s">
        <v>186</v>
      </c>
      <c r="D3265" s="37" t="s">
        <v>201</v>
      </c>
      <c r="E3265" s="37">
        <v>21.27</v>
      </c>
      <c r="F3265" s="37">
        <v>0</v>
      </c>
      <c r="G3265" s="37">
        <v>0</v>
      </c>
      <c r="H3265" s="60">
        <f t="shared" si="252"/>
        <v>0</v>
      </c>
      <c r="I3265" s="60">
        <f t="shared" si="253"/>
        <v>0</v>
      </c>
      <c r="J3265" s="60">
        <f t="shared" si="254"/>
        <v>0</v>
      </c>
      <c r="K3265" s="1" t="str">
        <f t="shared" si="255"/>
        <v>IRG</v>
      </c>
      <c r="L3265" s="2" t="str">
        <f t="shared" si="256"/>
        <v>IRRIGATION</v>
      </c>
      <c r="M3265" s="40" t="str">
        <f>INDEX(CODE!A:B,MATCH(L3265,CODE!A:A,0),2)</f>
        <v>NOT USED</v>
      </c>
    </row>
    <row r="3266" spans="1:13">
      <c r="A3266" s="36">
        <v>201812</v>
      </c>
      <c r="B3266" s="37" t="s">
        <v>60</v>
      </c>
      <c r="C3266" s="37" t="s">
        <v>195</v>
      </c>
      <c r="D3266" s="37" t="s">
        <v>61</v>
      </c>
      <c r="E3266" s="37">
        <v>438381.15</v>
      </c>
      <c r="F3266" s="37">
        <v>2864</v>
      </c>
      <c r="G3266" s="37">
        <v>1324310</v>
      </c>
      <c r="H3266" s="60">
        <f t="shared" si="252"/>
        <v>438381.15</v>
      </c>
      <c r="I3266" s="60">
        <f t="shared" si="253"/>
        <v>2864</v>
      </c>
      <c r="J3266" s="60">
        <f t="shared" si="254"/>
        <v>1324310</v>
      </c>
      <c r="K3266" s="1" t="str">
        <f t="shared" si="255"/>
        <v>IRG</v>
      </c>
      <c r="L3266" s="2" t="str">
        <f t="shared" si="256"/>
        <v>02APSV0040</v>
      </c>
      <c r="M3266" s="40" t="str">
        <f>INDEX(CODE!A:B,MATCH(L3266,CODE!A:A,0),2)</f>
        <v>Separate - APS</v>
      </c>
    </row>
    <row r="3267" spans="1:13">
      <c r="A3267" s="36">
        <v>201812</v>
      </c>
      <c r="B3267" s="37" t="s">
        <v>60</v>
      </c>
      <c r="C3267" s="37" t="s">
        <v>195</v>
      </c>
      <c r="D3267" s="37" t="s">
        <v>62</v>
      </c>
      <c r="E3267" s="37">
        <v>151417.41</v>
      </c>
      <c r="F3267" s="37">
        <v>2275</v>
      </c>
      <c r="G3267" s="37">
        <v>476602</v>
      </c>
      <c r="H3267" s="60">
        <f t="shared" ref="H3267:H3330" si="257">IF($C3267="R",E3267,0)</f>
        <v>151417.41</v>
      </c>
      <c r="I3267" s="60">
        <f t="shared" ref="I3267:I3330" si="258">IF($C3267="R",F3267,0)</f>
        <v>2275</v>
      </c>
      <c r="J3267" s="60">
        <f t="shared" ref="J3267:J3330" si="259">IF($C3267="R",G3267,0)</f>
        <v>476602</v>
      </c>
      <c r="K3267" s="1" t="str">
        <f t="shared" ref="K3267:K3330" si="260">IF(LEFT(B3267,3)="IRR","IRG",LEFT(B3267,3))</f>
        <v>IRG</v>
      </c>
      <c r="L3267" s="2" t="str">
        <f t="shared" si="256"/>
        <v>02APSV040X</v>
      </c>
      <c r="M3267" s="40" t="str">
        <f>INDEX(CODE!A:B,MATCH(L3267,CODE!A:A,0),2)</f>
        <v>Separate - APS</v>
      </c>
    </row>
    <row r="3268" spans="1:13">
      <c r="A3268" s="36">
        <v>201812</v>
      </c>
      <c r="B3268" s="37" t="s">
        <v>60</v>
      </c>
      <c r="C3268" s="37" t="s">
        <v>195</v>
      </c>
      <c r="D3268" s="37" t="s">
        <v>79</v>
      </c>
      <c r="E3268" s="37">
        <v>234.96</v>
      </c>
      <c r="G3268" s="37">
        <v>0</v>
      </c>
      <c r="H3268" s="60">
        <f t="shared" si="257"/>
        <v>234.96</v>
      </c>
      <c r="I3268" s="60">
        <f t="shared" si="258"/>
        <v>0</v>
      </c>
      <c r="J3268" s="60">
        <f t="shared" si="259"/>
        <v>0</v>
      </c>
      <c r="K3268" s="1" t="str">
        <f t="shared" si="260"/>
        <v>IRG</v>
      </c>
      <c r="L3268" s="2" t="str">
        <f t="shared" si="256"/>
        <v>02LNX00102</v>
      </c>
      <c r="M3268" s="40" t="str">
        <f>INDEX(CODE!A:B,MATCH(L3268,CODE!A:A,0),2)</f>
        <v>NOT USED</v>
      </c>
    </row>
    <row r="3269" spans="1:13">
      <c r="A3269" s="36">
        <v>201812</v>
      </c>
      <c r="B3269" s="37" t="s">
        <v>60</v>
      </c>
      <c r="C3269" s="37" t="s">
        <v>195</v>
      </c>
      <c r="D3269" s="37" t="s">
        <v>80</v>
      </c>
      <c r="E3269" s="37">
        <v>7332.71</v>
      </c>
      <c r="G3269" s="37">
        <v>0</v>
      </c>
      <c r="H3269" s="60">
        <f t="shared" si="257"/>
        <v>7332.71</v>
      </c>
      <c r="I3269" s="60">
        <f t="shared" si="258"/>
        <v>0</v>
      </c>
      <c r="J3269" s="60">
        <f t="shared" si="259"/>
        <v>0</v>
      </c>
      <c r="K3269" s="1" t="str">
        <f t="shared" si="260"/>
        <v>IRG</v>
      </c>
      <c r="L3269" s="2" t="str">
        <f t="shared" si="256"/>
        <v>02LNX00103</v>
      </c>
      <c r="M3269" s="40" t="str">
        <f>INDEX(CODE!A:B,MATCH(L3269,CODE!A:A,0),2)</f>
        <v>NOT USED</v>
      </c>
    </row>
    <row r="3270" spans="1:13">
      <c r="A3270" s="36">
        <v>201812</v>
      </c>
      <c r="B3270" s="37" t="s">
        <v>60</v>
      </c>
      <c r="C3270" s="37" t="s">
        <v>195</v>
      </c>
      <c r="D3270" s="37" t="s">
        <v>81</v>
      </c>
      <c r="E3270" s="37">
        <v>7.37</v>
      </c>
      <c r="G3270" s="37">
        <v>0</v>
      </c>
      <c r="H3270" s="60">
        <f t="shared" si="257"/>
        <v>7.37</v>
      </c>
      <c r="I3270" s="60">
        <f t="shared" si="258"/>
        <v>0</v>
      </c>
      <c r="J3270" s="60">
        <f t="shared" si="259"/>
        <v>0</v>
      </c>
      <c r="K3270" s="1" t="str">
        <f t="shared" si="260"/>
        <v>IRG</v>
      </c>
      <c r="L3270" s="2" t="str">
        <f t="shared" si="256"/>
        <v>02LNX00105</v>
      </c>
      <c r="M3270" s="40" t="str">
        <f>INDEX(CODE!A:B,MATCH(L3270,CODE!A:A,0),2)</f>
        <v>NOT USED</v>
      </c>
    </row>
    <row r="3271" spans="1:13">
      <c r="A3271" s="36">
        <v>201812</v>
      </c>
      <c r="B3271" s="37" t="s">
        <v>60</v>
      </c>
      <c r="C3271" s="37" t="s">
        <v>195</v>
      </c>
      <c r="D3271" s="37" t="s">
        <v>83</v>
      </c>
      <c r="E3271" s="37">
        <v>22853.57</v>
      </c>
      <c r="G3271" s="37">
        <v>0</v>
      </c>
      <c r="H3271" s="60">
        <f t="shared" si="257"/>
        <v>22853.57</v>
      </c>
      <c r="I3271" s="60">
        <f t="shared" si="258"/>
        <v>0</v>
      </c>
      <c r="J3271" s="60">
        <f t="shared" si="259"/>
        <v>0</v>
      </c>
      <c r="K3271" s="1" t="str">
        <f t="shared" si="260"/>
        <v>IRG</v>
      </c>
      <c r="L3271" s="2" t="str">
        <f t="shared" si="256"/>
        <v>02LNX00110</v>
      </c>
      <c r="M3271" s="40" t="str">
        <f>INDEX(CODE!A:B,MATCH(L3271,CODE!A:A,0),2)</f>
        <v>NOT USED</v>
      </c>
    </row>
    <row r="3272" spans="1:13">
      <c r="A3272" s="36">
        <v>201812</v>
      </c>
      <c r="B3272" s="37" t="s">
        <v>60</v>
      </c>
      <c r="C3272" s="37" t="s">
        <v>195</v>
      </c>
      <c r="D3272" s="37" t="s">
        <v>86</v>
      </c>
      <c r="E3272" s="37">
        <v>507.78</v>
      </c>
      <c r="G3272" s="37">
        <v>0</v>
      </c>
      <c r="H3272" s="60">
        <f t="shared" si="257"/>
        <v>507.78</v>
      </c>
      <c r="I3272" s="60">
        <f t="shared" si="258"/>
        <v>0</v>
      </c>
      <c r="J3272" s="60">
        <f t="shared" si="259"/>
        <v>0</v>
      </c>
      <c r="K3272" s="1" t="str">
        <f t="shared" si="260"/>
        <v>IRG</v>
      </c>
      <c r="L3272" s="2" t="str">
        <f t="shared" si="256"/>
        <v>02LNX00310</v>
      </c>
      <c r="M3272" s="40" t="str">
        <f>INDEX(CODE!A:B,MATCH(L3272,CODE!A:A,0),2)</f>
        <v>NOT USED</v>
      </c>
    </row>
    <row r="3273" spans="1:13">
      <c r="A3273" s="36">
        <v>201812</v>
      </c>
      <c r="B3273" s="37" t="s">
        <v>60</v>
      </c>
      <c r="C3273" s="37" t="s">
        <v>195</v>
      </c>
      <c r="D3273" s="37" t="s">
        <v>88</v>
      </c>
      <c r="E3273" s="37">
        <v>4447.45</v>
      </c>
      <c r="G3273" s="37">
        <v>0</v>
      </c>
      <c r="H3273" s="60">
        <f t="shared" si="257"/>
        <v>4447.45</v>
      </c>
      <c r="I3273" s="60">
        <f t="shared" si="258"/>
        <v>0</v>
      </c>
      <c r="J3273" s="60">
        <f t="shared" si="259"/>
        <v>0</v>
      </c>
      <c r="K3273" s="1" t="str">
        <f t="shared" si="260"/>
        <v>IRG</v>
      </c>
      <c r="L3273" s="2" t="str">
        <f t="shared" si="256"/>
        <v>02LNX00312</v>
      </c>
      <c r="M3273" s="40" t="str">
        <f>INDEX(CODE!A:B,MATCH(L3273,CODE!A:A,0),2)</f>
        <v>NOT USED</v>
      </c>
    </row>
    <row r="3274" spans="1:13">
      <c r="A3274" s="36">
        <v>201812</v>
      </c>
      <c r="B3274" s="37" t="s">
        <v>60</v>
      </c>
      <c r="C3274" s="37" t="s">
        <v>195</v>
      </c>
      <c r="D3274" s="37" t="s">
        <v>45</v>
      </c>
      <c r="E3274" s="37">
        <v>827.27</v>
      </c>
      <c r="F3274" s="37">
        <v>9</v>
      </c>
      <c r="G3274" s="37">
        <v>0</v>
      </c>
      <c r="H3274" s="60">
        <f t="shared" si="257"/>
        <v>827.27</v>
      </c>
      <c r="I3274" s="60">
        <f t="shared" si="258"/>
        <v>9</v>
      </c>
      <c r="J3274" s="60">
        <f t="shared" si="259"/>
        <v>0</v>
      </c>
      <c r="K3274" s="1" t="str">
        <f t="shared" si="260"/>
        <v>IRG</v>
      </c>
      <c r="L3274" s="2" t="str">
        <f t="shared" si="256"/>
        <v>02NMT40135</v>
      </c>
      <c r="M3274" s="40" t="str">
        <f>INDEX(CODE!A:B,MATCH(L3274,CODE!A:A,0),2)</f>
        <v>Separate - APS</v>
      </c>
    </row>
    <row r="3275" spans="1:13">
      <c r="A3275" s="36">
        <v>201812</v>
      </c>
      <c r="B3275" s="37" t="s">
        <v>60</v>
      </c>
      <c r="C3275" s="37" t="s">
        <v>195</v>
      </c>
      <c r="D3275" s="37" t="s">
        <v>73</v>
      </c>
      <c r="E3275" s="37">
        <v>103.44</v>
      </c>
      <c r="F3275" s="37">
        <v>4</v>
      </c>
      <c r="G3275" s="37">
        <v>316</v>
      </c>
      <c r="H3275" s="60">
        <f t="shared" si="257"/>
        <v>103.44</v>
      </c>
      <c r="I3275" s="60">
        <f t="shared" si="258"/>
        <v>4</v>
      </c>
      <c r="J3275" s="60">
        <f t="shared" si="259"/>
        <v>316</v>
      </c>
      <c r="K3275" s="1" t="str">
        <f t="shared" si="260"/>
        <v>IRG</v>
      </c>
      <c r="L3275" s="2" t="str">
        <f t="shared" si="256"/>
        <v>02NMX40135</v>
      </c>
      <c r="M3275" s="40" t="str">
        <f>INDEX(CODE!A:B,MATCH(L3275,CODE!A:A,0),2)</f>
        <v>Separate - APS</v>
      </c>
    </row>
    <row r="3276" spans="1:13">
      <c r="A3276" s="36">
        <v>201812</v>
      </c>
      <c r="B3276" s="37" t="s">
        <v>60</v>
      </c>
      <c r="C3276" s="37" t="s">
        <v>195</v>
      </c>
      <c r="D3276" s="37" t="s">
        <v>96</v>
      </c>
      <c r="E3276" s="37">
        <v>47768.13</v>
      </c>
      <c r="F3276" s="37">
        <v>0</v>
      </c>
      <c r="G3276" s="37">
        <v>0</v>
      </c>
      <c r="H3276" s="60">
        <f t="shared" si="257"/>
        <v>47768.13</v>
      </c>
      <c r="I3276" s="60">
        <f t="shared" si="258"/>
        <v>0</v>
      </c>
      <c r="J3276" s="60">
        <f t="shared" si="259"/>
        <v>0</v>
      </c>
      <c r="K3276" s="1" t="str">
        <f t="shared" si="260"/>
        <v>IRG</v>
      </c>
      <c r="L3276" s="2" t="str">
        <f t="shared" si="256"/>
        <v>301470-DSM</v>
      </c>
      <c r="M3276" s="40" t="str">
        <f>INDEX(CODE!A:B,MATCH(L3276,CODE!A:A,0),2)</f>
        <v>NOT USED</v>
      </c>
    </row>
    <row r="3277" spans="1:13">
      <c r="A3277" s="36">
        <v>201812</v>
      </c>
      <c r="B3277" s="37" t="s">
        <v>60</v>
      </c>
      <c r="C3277" s="37" t="s">
        <v>195</v>
      </c>
      <c r="D3277" s="37" t="s">
        <v>46</v>
      </c>
      <c r="E3277" s="37">
        <v>20.86</v>
      </c>
      <c r="F3277" s="37">
        <v>0</v>
      </c>
      <c r="G3277" s="37">
        <v>0</v>
      </c>
      <c r="H3277" s="60">
        <f t="shared" si="257"/>
        <v>20.86</v>
      </c>
      <c r="I3277" s="60">
        <f t="shared" si="258"/>
        <v>0</v>
      </c>
      <c r="J3277" s="60">
        <f t="shared" si="259"/>
        <v>0</v>
      </c>
      <c r="K3277" s="1" t="str">
        <f t="shared" si="260"/>
        <v>IRG</v>
      </c>
      <c r="L3277" s="2" t="str">
        <f t="shared" si="256"/>
        <v>301480-BLU</v>
      </c>
      <c r="M3277" s="40" t="str">
        <f>INDEX(CODE!A:B,MATCH(L3277,CODE!A:A,0),2)</f>
        <v>NOT USED</v>
      </c>
    </row>
    <row r="3278" spans="1:13">
      <c r="A3278" s="36">
        <v>201812</v>
      </c>
      <c r="B3278" s="37" t="s">
        <v>60</v>
      </c>
      <c r="C3278" s="37" t="s">
        <v>195</v>
      </c>
      <c r="D3278" s="37" t="s">
        <v>103</v>
      </c>
      <c r="E3278" s="37">
        <v>169478.16</v>
      </c>
      <c r="F3278" s="37">
        <v>0</v>
      </c>
      <c r="G3278" s="37">
        <v>0</v>
      </c>
      <c r="H3278" s="60">
        <f t="shared" si="257"/>
        <v>169478.16</v>
      </c>
      <c r="I3278" s="60">
        <f t="shared" si="258"/>
        <v>0</v>
      </c>
      <c r="J3278" s="60">
        <f t="shared" si="259"/>
        <v>0</v>
      </c>
      <c r="K3278" s="1" t="str">
        <f t="shared" si="260"/>
        <v>IRG</v>
      </c>
      <c r="L3278" s="2" t="str">
        <f t="shared" si="256"/>
        <v>ALT REVENU</v>
      </c>
      <c r="M3278" s="40" t="str">
        <f>INDEX(CODE!A:B,MATCH(L3278,CODE!A:A,0),2)</f>
        <v>NOT USED</v>
      </c>
    </row>
    <row r="3279" spans="1:13">
      <c r="A3279" s="36">
        <v>201812</v>
      </c>
      <c r="B3279" s="37" t="s">
        <v>60</v>
      </c>
      <c r="C3279" s="37" t="s">
        <v>195</v>
      </c>
      <c r="D3279" s="37" t="s">
        <v>97</v>
      </c>
      <c r="F3279" s="37">
        <v>0</v>
      </c>
      <c r="H3279" s="60">
        <f t="shared" si="257"/>
        <v>0</v>
      </c>
      <c r="I3279" s="60">
        <f t="shared" si="258"/>
        <v>0</v>
      </c>
      <c r="J3279" s="60">
        <f t="shared" si="259"/>
        <v>0</v>
      </c>
      <c r="K3279" s="1" t="str">
        <f t="shared" si="260"/>
        <v>IRG</v>
      </c>
      <c r="L3279" s="2" t="str">
        <f t="shared" si="256"/>
        <v>CUSTOMER C</v>
      </c>
      <c r="M3279" s="40" t="str">
        <f>INDEX(CODE!A:B,MATCH(L3279,CODE!A:A,0),2)</f>
        <v>NOT USED</v>
      </c>
    </row>
    <row r="3280" spans="1:13">
      <c r="A3280" s="36">
        <v>201812</v>
      </c>
      <c r="B3280" s="37" t="s">
        <v>60</v>
      </c>
      <c r="C3280" s="37" t="s">
        <v>195</v>
      </c>
      <c r="D3280" s="37" t="s">
        <v>91</v>
      </c>
      <c r="E3280" s="37">
        <v>248760.98</v>
      </c>
      <c r="F3280" s="37">
        <v>0</v>
      </c>
      <c r="G3280" s="37">
        <v>0</v>
      </c>
      <c r="H3280" s="60">
        <f t="shared" si="257"/>
        <v>248760.98</v>
      </c>
      <c r="I3280" s="60">
        <f t="shared" si="258"/>
        <v>0</v>
      </c>
      <c r="J3280" s="60">
        <f t="shared" si="259"/>
        <v>0</v>
      </c>
      <c r="K3280" s="1" t="str">
        <f t="shared" si="260"/>
        <v>IRG</v>
      </c>
      <c r="L3280" s="2" t="str">
        <f t="shared" si="256"/>
        <v>INCOME TAX</v>
      </c>
      <c r="M3280" s="40" t="str">
        <f>INDEX(CODE!A:B,MATCH(L3280,CODE!A:A,0),2)</f>
        <v>NOT USED</v>
      </c>
    </row>
    <row r="3281" spans="1:13">
      <c r="A3281" s="36">
        <v>201812</v>
      </c>
      <c r="B3281" s="37" t="s">
        <v>60</v>
      </c>
      <c r="C3281" s="37" t="s">
        <v>195</v>
      </c>
      <c r="D3281" s="37" t="s">
        <v>92</v>
      </c>
      <c r="E3281" s="37">
        <v>-64840.2</v>
      </c>
      <c r="F3281" s="37">
        <v>0</v>
      </c>
      <c r="G3281" s="37">
        <v>0</v>
      </c>
      <c r="H3281" s="60">
        <f t="shared" si="257"/>
        <v>-64840.2</v>
      </c>
      <c r="I3281" s="60">
        <f t="shared" si="258"/>
        <v>0</v>
      </c>
      <c r="J3281" s="60">
        <f t="shared" si="259"/>
        <v>0</v>
      </c>
      <c r="K3281" s="1" t="str">
        <f t="shared" si="260"/>
        <v>IRG</v>
      </c>
      <c r="L3281" s="2" t="str">
        <f t="shared" si="256"/>
        <v>REVENUE_AC</v>
      </c>
      <c r="M3281" s="40" t="str">
        <f>INDEX(CODE!A:B,MATCH(L3281,CODE!A:A,0),2)</f>
        <v>NOT USED</v>
      </c>
    </row>
    <row r="3282" spans="1:13">
      <c r="A3282" s="36">
        <v>201812</v>
      </c>
      <c r="B3282" s="37" t="s">
        <v>60</v>
      </c>
      <c r="C3282" s="37" t="s">
        <v>195</v>
      </c>
      <c r="D3282" s="37" t="s">
        <v>104</v>
      </c>
      <c r="E3282" s="37">
        <v>547.22</v>
      </c>
      <c r="F3282" s="37">
        <v>0</v>
      </c>
      <c r="G3282" s="37">
        <v>0</v>
      </c>
      <c r="H3282" s="60">
        <f t="shared" si="257"/>
        <v>547.22</v>
      </c>
      <c r="I3282" s="60">
        <f t="shared" si="258"/>
        <v>0</v>
      </c>
      <c r="J3282" s="60">
        <f t="shared" si="259"/>
        <v>0</v>
      </c>
      <c r="K3282" s="1" t="str">
        <f t="shared" si="260"/>
        <v>IRG</v>
      </c>
      <c r="L3282" s="2" t="str">
        <f t="shared" si="256"/>
        <v>REVENUE AD</v>
      </c>
      <c r="M3282" s="40" t="str">
        <f>INDEX(CODE!A:B,MATCH(L3282,CODE!A:A,0),2)</f>
        <v>NOT USED</v>
      </c>
    </row>
    <row r="3283" spans="1:13">
      <c r="A3283" s="36">
        <v>201812</v>
      </c>
      <c r="B3283" s="37" t="s">
        <v>60</v>
      </c>
      <c r="C3283" s="37" t="s">
        <v>196</v>
      </c>
      <c r="D3283" s="37" t="s">
        <v>202</v>
      </c>
      <c r="E3283" s="37">
        <v>-624000</v>
      </c>
      <c r="F3283" s="37">
        <v>0</v>
      </c>
      <c r="G3283" s="37">
        <v>-1699000</v>
      </c>
      <c r="H3283" s="60">
        <f t="shared" si="257"/>
        <v>0</v>
      </c>
      <c r="I3283" s="60">
        <f t="shared" si="258"/>
        <v>0</v>
      </c>
      <c r="J3283" s="60">
        <f t="shared" si="259"/>
        <v>0</v>
      </c>
      <c r="K3283" s="1" t="str">
        <f t="shared" si="260"/>
        <v>IRG</v>
      </c>
      <c r="L3283" s="2" t="str">
        <f t="shared" si="256"/>
        <v>IRRIGATION</v>
      </c>
      <c r="M3283" s="40" t="str">
        <f>INDEX(CODE!A:B,MATCH(L3283,CODE!A:A,0),2)</f>
        <v>NOT USED</v>
      </c>
    </row>
    <row r="3284" spans="1:13">
      <c r="A3284" s="36">
        <v>201812</v>
      </c>
      <c r="B3284" s="37" t="s">
        <v>63</v>
      </c>
      <c r="C3284" s="37" t="s">
        <v>195</v>
      </c>
      <c r="D3284" s="37" t="s">
        <v>98</v>
      </c>
      <c r="E3284" s="37">
        <v>7.57</v>
      </c>
      <c r="G3284" s="37">
        <v>0</v>
      </c>
      <c r="H3284" s="60">
        <f t="shared" si="257"/>
        <v>7.57</v>
      </c>
      <c r="I3284" s="60">
        <f t="shared" si="258"/>
        <v>0</v>
      </c>
      <c r="J3284" s="60">
        <f t="shared" si="259"/>
        <v>0</v>
      </c>
      <c r="K3284" s="1" t="str">
        <f t="shared" si="260"/>
        <v>PUB</v>
      </c>
      <c r="L3284" s="2" t="str">
        <f t="shared" si="256"/>
        <v>02CFR00012</v>
      </c>
      <c r="M3284" s="40" t="str">
        <f>INDEX(CODE!A:B,MATCH(L3284,CODE!A:A,0),2)</f>
        <v>NOT USED</v>
      </c>
    </row>
    <row r="3285" spans="1:13">
      <c r="A3285" s="36">
        <v>201812</v>
      </c>
      <c r="B3285" s="37" t="s">
        <v>63</v>
      </c>
      <c r="C3285" s="37" t="s">
        <v>195</v>
      </c>
      <c r="D3285" s="37" t="s">
        <v>64</v>
      </c>
      <c r="E3285" s="37">
        <v>2535.3200000000002</v>
      </c>
      <c r="F3285" s="37">
        <v>14</v>
      </c>
      <c r="G3285" s="37">
        <v>11678</v>
      </c>
      <c r="H3285" s="60">
        <f t="shared" si="257"/>
        <v>2535.3200000000002</v>
      </c>
      <c r="I3285" s="60">
        <f t="shared" si="258"/>
        <v>14</v>
      </c>
      <c r="J3285" s="60">
        <f t="shared" si="259"/>
        <v>11678</v>
      </c>
      <c r="K3285" s="1" t="str">
        <f t="shared" si="260"/>
        <v>PUB</v>
      </c>
      <c r="L3285" s="2" t="str">
        <f t="shared" si="256"/>
        <v>02COSL0052</v>
      </c>
      <c r="M3285" s="40" t="str">
        <f>INDEX(CODE!A:B,MATCH(L3285,CODE!A:A,0),2)</f>
        <v>NOT USED</v>
      </c>
    </row>
    <row r="3286" spans="1:13">
      <c r="A3286" s="36">
        <v>201812</v>
      </c>
      <c r="B3286" s="37" t="s">
        <v>63</v>
      </c>
      <c r="C3286" s="37" t="s">
        <v>195</v>
      </c>
      <c r="D3286" s="37" t="s">
        <v>65</v>
      </c>
      <c r="E3286" s="37">
        <v>18177.38</v>
      </c>
      <c r="F3286" s="37">
        <v>120</v>
      </c>
      <c r="G3286" s="37">
        <v>249863</v>
      </c>
      <c r="H3286" s="60">
        <f t="shared" si="257"/>
        <v>18177.38</v>
      </c>
      <c r="I3286" s="60">
        <f t="shared" si="258"/>
        <v>120</v>
      </c>
      <c r="J3286" s="60">
        <f t="shared" si="259"/>
        <v>249863</v>
      </c>
      <c r="K3286" s="1" t="str">
        <f t="shared" si="260"/>
        <v>PUB</v>
      </c>
      <c r="L3286" s="2" t="str">
        <f t="shared" si="256"/>
        <v>02CUSL053F</v>
      </c>
      <c r="M3286" s="40" t="str">
        <f>INDEX(CODE!A:B,MATCH(L3286,CODE!A:A,0),2)</f>
        <v>NOT USED</v>
      </c>
    </row>
    <row r="3287" spans="1:13">
      <c r="A3287" s="36">
        <v>201812</v>
      </c>
      <c r="B3287" s="37" t="s">
        <v>63</v>
      </c>
      <c r="C3287" s="37" t="s">
        <v>195</v>
      </c>
      <c r="D3287" s="37" t="s">
        <v>66</v>
      </c>
      <c r="E3287" s="37">
        <v>6218.03</v>
      </c>
      <c r="F3287" s="37">
        <v>112</v>
      </c>
      <c r="G3287" s="37">
        <v>86179</v>
      </c>
      <c r="H3287" s="60">
        <f t="shared" si="257"/>
        <v>6218.03</v>
      </c>
      <c r="I3287" s="60">
        <f t="shared" si="258"/>
        <v>112</v>
      </c>
      <c r="J3287" s="60">
        <f t="shared" si="259"/>
        <v>86179</v>
      </c>
      <c r="K3287" s="1" t="str">
        <f t="shared" si="260"/>
        <v>PUB</v>
      </c>
      <c r="L3287" s="2" t="str">
        <f t="shared" si="256"/>
        <v>02CUSL053M</v>
      </c>
      <c r="M3287" s="40" t="str">
        <f>INDEX(CODE!A:B,MATCH(L3287,CODE!A:A,0),2)</f>
        <v>NOT USED</v>
      </c>
    </row>
    <row r="3288" spans="1:13">
      <c r="A3288" s="36">
        <v>201812</v>
      </c>
      <c r="B3288" s="37" t="s">
        <v>63</v>
      </c>
      <c r="C3288" s="37" t="s">
        <v>195</v>
      </c>
      <c r="D3288" s="37" t="s">
        <v>67</v>
      </c>
      <c r="E3288" s="37">
        <v>16980.18</v>
      </c>
      <c r="F3288" s="37">
        <v>37</v>
      </c>
      <c r="G3288" s="37">
        <v>130476</v>
      </c>
      <c r="H3288" s="60">
        <f t="shared" si="257"/>
        <v>16980.18</v>
      </c>
      <c r="I3288" s="60">
        <f t="shared" si="258"/>
        <v>37</v>
      </c>
      <c r="J3288" s="60">
        <f t="shared" si="259"/>
        <v>130476</v>
      </c>
      <c r="K3288" s="1" t="str">
        <f t="shared" si="260"/>
        <v>PUB</v>
      </c>
      <c r="L3288" s="2" t="str">
        <f t="shared" si="256"/>
        <v>02MVSL0057</v>
      </c>
      <c r="M3288" s="40" t="str">
        <f>INDEX(CODE!A:B,MATCH(L3288,CODE!A:A,0),2)</f>
        <v>NOT USED</v>
      </c>
    </row>
    <row r="3289" spans="1:13">
      <c r="A3289" s="36">
        <v>201812</v>
      </c>
      <c r="B3289" s="37" t="s">
        <v>63</v>
      </c>
      <c r="C3289" s="37" t="s">
        <v>195</v>
      </c>
      <c r="D3289" s="37" t="s">
        <v>47</v>
      </c>
      <c r="E3289" s="37">
        <v>70889.94</v>
      </c>
      <c r="F3289" s="37">
        <v>223</v>
      </c>
      <c r="G3289" s="37">
        <v>327284</v>
      </c>
      <c r="H3289" s="60">
        <f t="shared" si="257"/>
        <v>70889.94</v>
      </c>
      <c r="I3289" s="60">
        <f t="shared" si="258"/>
        <v>223</v>
      </c>
      <c r="J3289" s="60">
        <f t="shared" si="259"/>
        <v>327284</v>
      </c>
      <c r="K3289" s="1" t="str">
        <f t="shared" si="260"/>
        <v>PUB</v>
      </c>
      <c r="L3289" s="2" t="str">
        <f t="shared" si="256"/>
        <v>02SLCO0051</v>
      </c>
      <c r="M3289" s="40" t="str">
        <f>INDEX(CODE!A:B,MATCH(L3289,CODE!A:A,0),2)</f>
        <v>NOT USED</v>
      </c>
    </row>
    <row r="3290" spans="1:13">
      <c r="A3290" s="36">
        <v>201812</v>
      </c>
      <c r="B3290" s="37" t="s">
        <v>63</v>
      </c>
      <c r="C3290" s="37" t="s">
        <v>195</v>
      </c>
      <c r="D3290" s="37" t="s">
        <v>99</v>
      </c>
      <c r="E3290" s="37">
        <v>4355.3999999999996</v>
      </c>
      <c r="F3290" s="37">
        <v>0</v>
      </c>
      <c r="G3290" s="37">
        <v>0</v>
      </c>
      <c r="H3290" s="60">
        <f t="shared" si="257"/>
        <v>4355.3999999999996</v>
      </c>
      <c r="I3290" s="60">
        <f t="shared" si="258"/>
        <v>0</v>
      </c>
      <c r="J3290" s="60">
        <f t="shared" si="259"/>
        <v>0</v>
      </c>
      <c r="K3290" s="1" t="str">
        <f t="shared" si="260"/>
        <v>PUB</v>
      </c>
      <c r="L3290" s="2" t="str">
        <f t="shared" si="256"/>
        <v>301670-DSM</v>
      </c>
      <c r="M3290" s="40" t="str">
        <f>INDEX(CODE!A:B,MATCH(L3290,CODE!A:A,0),2)</f>
        <v>NOT USED</v>
      </c>
    </row>
    <row r="3291" spans="1:13">
      <c r="A3291" s="36">
        <v>201812</v>
      </c>
      <c r="B3291" s="37" t="s">
        <v>63</v>
      </c>
      <c r="C3291" s="37" t="s">
        <v>195</v>
      </c>
      <c r="D3291" s="37" t="s">
        <v>90</v>
      </c>
      <c r="F3291" s="37">
        <v>0</v>
      </c>
      <c r="H3291" s="60">
        <f t="shared" si="257"/>
        <v>0</v>
      </c>
      <c r="I3291" s="60">
        <f t="shared" si="258"/>
        <v>0</v>
      </c>
      <c r="J3291" s="60">
        <f t="shared" si="259"/>
        <v>0</v>
      </c>
      <c r="K3291" s="1" t="str">
        <f t="shared" si="260"/>
        <v>PUB</v>
      </c>
      <c r="L3291" s="2" t="str">
        <f t="shared" si="256"/>
        <v>CUSTOMER C</v>
      </c>
      <c r="M3291" s="40" t="str">
        <f>INDEX(CODE!A:B,MATCH(L3291,CODE!A:A,0),2)</f>
        <v>NOT USED</v>
      </c>
    </row>
    <row r="3292" spans="1:13">
      <c r="A3292" s="36">
        <v>201812</v>
      </c>
      <c r="B3292" s="37" t="s">
        <v>63</v>
      </c>
      <c r="C3292" s="37" t="s">
        <v>195</v>
      </c>
      <c r="D3292" s="37" t="s">
        <v>91</v>
      </c>
      <c r="E3292" s="37">
        <v>20609.509999999998</v>
      </c>
      <c r="F3292" s="37">
        <v>0</v>
      </c>
      <c r="G3292" s="37">
        <v>0</v>
      </c>
      <c r="H3292" s="60">
        <f t="shared" si="257"/>
        <v>20609.509999999998</v>
      </c>
      <c r="I3292" s="60">
        <f t="shared" si="258"/>
        <v>0</v>
      </c>
      <c r="J3292" s="60">
        <f t="shared" si="259"/>
        <v>0</v>
      </c>
      <c r="K3292" s="1" t="str">
        <f t="shared" si="260"/>
        <v>PUB</v>
      </c>
      <c r="L3292" s="2" t="str">
        <f t="shared" si="256"/>
        <v>INCOME TAX</v>
      </c>
      <c r="M3292" s="40" t="str">
        <f>INDEX(CODE!A:B,MATCH(L3292,CODE!A:A,0),2)</f>
        <v>NOT USED</v>
      </c>
    </row>
    <row r="3293" spans="1:13">
      <c r="A3293" s="36">
        <v>201812</v>
      </c>
      <c r="B3293" s="37" t="s">
        <v>63</v>
      </c>
      <c r="C3293" s="37" t="s">
        <v>195</v>
      </c>
      <c r="D3293" s="37" t="s">
        <v>92</v>
      </c>
      <c r="E3293" s="37">
        <v>-5278.49</v>
      </c>
      <c r="F3293" s="37">
        <v>0</v>
      </c>
      <c r="G3293" s="37">
        <v>0</v>
      </c>
      <c r="H3293" s="60">
        <f t="shared" si="257"/>
        <v>-5278.49</v>
      </c>
      <c r="I3293" s="60">
        <f t="shared" si="258"/>
        <v>0</v>
      </c>
      <c r="J3293" s="60">
        <f t="shared" si="259"/>
        <v>0</v>
      </c>
      <c r="K3293" s="1" t="str">
        <f t="shared" si="260"/>
        <v>PUB</v>
      </c>
      <c r="L3293" s="2" t="str">
        <f t="shared" si="256"/>
        <v>REVENUE_AC</v>
      </c>
      <c r="M3293" s="40" t="str">
        <f>INDEX(CODE!A:B,MATCH(L3293,CODE!A:A,0),2)</f>
        <v>NOT USED</v>
      </c>
    </row>
    <row r="3294" spans="1:13">
      <c r="A3294" s="36">
        <v>201812</v>
      </c>
      <c r="B3294" s="37" t="s">
        <v>63</v>
      </c>
      <c r="C3294" s="37" t="s">
        <v>196</v>
      </c>
      <c r="D3294" s="37" t="s">
        <v>197</v>
      </c>
      <c r="E3294" s="37">
        <v>-75000</v>
      </c>
      <c r="F3294" s="37">
        <v>0</v>
      </c>
      <c r="G3294" s="37">
        <v>-449000</v>
      </c>
      <c r="H3294" s="60">
        <f t="shared" si="257"/>
        <v>0</v>
      </c>
      <c r="I3294" s="60">
        <f t="shared" si="258"/>
        <v>0</v>
      </c>
      <c r="J3294" s="60">
        <f t="shared" si="259"/>
        <v>0</v>
      </c>
      <c r="K3294" s="1" t="str">
        <f t="shared" si="260"/>
        <v>PUB</v>
      </c>
      <c r="L3294" s="2" t="str">
        <f t="shared" si="256"/>
        <v>UNBILLED R</v>
      </c>
      <c r="M3294" s="40" t="str">
        <f>INDEX(CODE!A:B,MATCH(L3294,CODE!A:A,0),2)</f>
        <v>NOT USED</v>
      </c>
    </row>
    <row r="3295" spans="1:13">
      <c r="A3295" s="36">
        <v>201812</v>
      </c>
      <c r="B3295" s="37" t="s">
        <v>68</v>
      </c>
      <c r="C3295" s="37" t="s">
        <v>186</v>
      </c>
      <c r="D3295" s="37" t="s">
        <v>203</v>
      </c>
      <c r="E3295" s="37">
        <v>-13347.11</v>
      </c>
      <c r="F3295" s="37">
        <v>1089</v>
      </c>
      <c r="G3295" s="37">
        <v>1637689</v>
      </c>
      <c r="H3295" s="60">
        <f t="shared" si="257"/>
        <v>0</v>
      </c>
      <c r="I3295" s="60">
        <f t="shared" si="258"/>
        <v>0</v>
      </c>
      <c r="J3295" s="60">
        <f t="shared" si="259"/>
        <v>0</v>
      </c>
      <c r="K3295" s="1" t="str">
        <f t="shared" si="260"/>
        <v>RES</v>
      </c>
      <c r="L3295" s="2" t="str">
        <f t="shared" si="256"/>
        <v>02NETMT135</v>
      </c>
      <c r="M3295" s="40" t="str">
        <f>INDEX(CODE!A:B,MATCH(L3295,CODE!A:A,0),2)</f>
        <v>Separate - Res</v>
      </c>
    </row>
    <row r="3296" spans="1:13">
      <c r="A3296" s="36">
        <v>201812</v>
      </c>
      <c r="B3296" s="37" t="s">
        <v>68</v>
      </c>
      <c r="C3296" s="37" t="s">
        <v>186</v>
      </c>
      <c r="D3296" s="37" t="s">
        <v>204</v>
      </c>
      <c r="E3296" s="37">
        <v>-640.6</v>
      </c>
      <c r="G3296" s="37">
        <v>78567</v>
      </c>
      <c r="H3296" s="60">
        <f t="shared" si="257"/>
        <v>0</v>
      </c>
      <c r="I3296" s="60">
        <f t="shared" si="258"/>
        <v>0</v>
      </c>
      <c r="J3296" s="60">
        <f t="shared" si="259"/>
        <v>0</v>
      </c>
      <c r="K3296" s="1" t="str">
        <f t="shared" si="260"/>
        <v>RES</v>
      </c>
      <c r="L3296" s="2" t="str">
        <f t="shared" si="256"/>
        <v>02OALTB15R</v>
      </c>
      <c r="M3296" s="40" t="str">
        <f>INDEX(CODE!A:B,MATCH(L3296,CODE!A:A,0),2)</f>
        <v>NOT USED</v>
      </c>
    </row>
    <row r="3297" spans="1:13">
      <c r="A3297" s="36">
        <v>201812</v>
      </c>
      <c r="B3297" s="37" t="s">
        <v>68</v>
      </c>
      <c r="C3297" s="37" t="s">
        <v>186</v>
      </c>
      <c r="D3297" s="37" t="s">
        <v>205</v>
      </c>
      <c r="E3297" s="37">
        <v>-1391647.94</v>
      </c>
      <c r="F3297" s="37">
        <v>101360</v>
      </c>
      <c r="G3297" s="37">
        <v>170754121</v>
      </c>
      <c r="H3297" s="60">
        <f t="shared" si="257"/>
        <v>0</v>
      </c>
      <c r="I3297" s="60">
        <f t="shared" si="258"/>
        <v>0</v>
      </c>
      <c r="J3297" s="60">
        <f t="shared" si="259"/>
        <v>0</v>
      </c>
      <c r="K3297" s="1" t="str">
        <f t="shared" si="260"/>
        <v>RES</v>
      </c>
      <c r="L3297" s="2" t="str">
        <f t="shared" si="256"/>
        <v>02RESD0016</v>
      </c>
      <c r="M3297" s="40" t="str">
        <f>INDEX(CODE!A:B,MATCH(L3297,CODE!A:A,0),2)</f>
        <v>Separate - Res</v>
      </c>
    </row>
    <row r="3298" spans="1:13">
      <c r="A3298" s="36">
        <v>201812</v>
      </c>
      <c r="B3298" s="37" t="s">
        <v>68</v>
      </c>
      <c r="C3298" s="37" t="s">
        <v>186</v>
      </c>
      <c r="D3298" s="37" t="s">
        <v>206</v>
      </c>
      <c r="E3298" s="37">
        <v>-80261.81</v>
      </c>
      <c r="F3298" s="37">
        <v>5381</v>
      </c>
      <c r="G3298" s="37">
        <v>9847952</v>
      </c>
      <c r="H3298" s="60">
        <f t="shared" si="257"/>
        <v>0</v>
      </c>
      <c r="I3298" s="60">
        <f t="shared" si="258"/>
        <v>0</v>
      </c>
      <c r="J3298" s="60">
        <f t="shared" si="259"/>
        <v>0</v>
      </c>
      <c r="K3298" s="1" t="str">
        <f t="shared" si="260"/>
        <v>RES</v>
      </c>
      <c r="L3298" s="2" t="str">
        <f t="shared" si="256"/>
        <v>02RESD0017</v>
      </c>
      <c r="M3298" s="40" t="str">
        <f>INDEX(CODE!A:B,MATCH(L3298,CODE!A:A,0),2)</f>
        <v>Separate - Res</v>
      </c>
    </row>
    <row r="3299" spans="1:13">
      <c r="A3299" s="36">
        <v>201812</v>
      </c>
      <c r="B3299" s="37" t="s">
        <v>68</v>
      </c>
      <c r="C3299" s="37" t="s">
        <v>186</v>
      </c>
      <c r="D3299" s="37" t="s">
        <v>207</v>
      </c>
      <c r="E3299" s="37">
        <v>-1791.38</v>
      </c>
      <c r="F3299" s="37">
        <v>79</v>
      </c>
      <c r="G3299" s="37">
        <v>219797</v>
      </c>
      <c r="H3299" s="60">
        <f t="shared" si="257"/>
        <v>0</v>
      </c>
      <c r="I3299" s="60">
        <f t="shared" si="258"/>
        <v>0</v>
      </c>
      <c r="J3299" s="60">
        <f t="shared" si="259"/>
        <v>0</v>
      </c>
      <c r="K3299" s="1" t="str">
        <f t="shared" si="260"/>
        <v>RES</v>
      </c>
      <c r="L3299" s="2" t="str">
        <f t="shared" si="256"/>
        <v>02RESD0018</v>
      </c>
      <c r="M3299" s="40" t="str">
        <f>INDEX(CODE!A:B,MATCH(L3299,CODE!A:A,0),2)</f>
        <v>Separate - Res</v>
      </c>
    </row>
    <row r="3300" spans="1:13">
      <c r="A3300" s="36">
        <v>201812</v>
      </c>
      <c r="B3300" s="37" t="s">
        <v>68</v>
      </c>
      <c r="C3300" s="37" t="s">
        <v>186</v>
      </c>
      <c r="D3300" s="37" t="s">
        <v>208</v>
      </c>
      <c r="E3300" s="37">
        <v>-266.33</v>
      </c>
      <c r="F3300" s="37">
        <v>13</v>
      </c>
      <c r="G3300" s="37">
        <v>32680</v>
      </c>
      <c r="H3300" s="60">
        <f t="shared" si="257"/>
        <v>0</v>
      </c>
      <c r="I3300" s="60">
        <f t="shared" si="258"/>
        <v>0</v>
      </c>
      <c r="J3300" s="60">
        <f t="shared" si="259"/>
        <v>0</v>
      </c>
      <c r="K3300" s="1" t="str">
        <f t="shared" si="260"/>
        <v>RES</v>
      </c>
      <c r="L3300" s="2" t="str">
        <f t="shared" si="256"/>
        <v>02RESD018X</v>
      </c>
      <c r="M3300" s="40" t="str">
        <f>INDEX(CODE!A:B,MATCH(L3300,CODE!A:A,0),2)</f>
        <v>Separate - Res</v>
      </c>
    </row>
    <row r="3301" spans="1:13">
      <c r="A3301" s="36">
        <v>201812</v>
      </c>
      <c r="B3301" s="37" t="s">
        <v>68</v>
      </c>
      <c r="C3301" s="37" t="s">
        <v>186</v>
      </c>
      <c r="D3301" s="37" t="s">
        <v>209</v>
      </c>
      <c r="E3301" s="37">
        <v>-15852.17</v>
      </c>
      <c r="F3301" s="37">
        <v>3432</v>
      </c>
      <c r="G3301" s="37">
        <v>1945032</v>
      </c>
      <c r="H3301" s="60">
        <f t="shared" si="257"/>
        <v>0</v>
      </c>
      <c r="I3301" s="60">
        <f t="shared" si="258"/>
        <v>0</v>
      </c>
      <c r="J3301" s="60">
        <f t="shared" si="259"/>
        <v>0</v>
      </c>
      <c r="K3301" s="1" t="str">
        <f t="shared" si="260"/>
        <v>RES</v>
      </c>
      <c r="L3301" s="2" t="str">
        <f t="shared" si="256"/>
        <v>02RGNSB024</v>
      </c>
      <c r="M3301" s="40" t="str">
        <f>INDEX(CODE!A:B,MATCH(L3301,CODE!A:A,0),2)</f>
        <v>Separate - Small GS</v>
      </c>
    </row>
    <row r="3302" spans="1:13">
      <c r="A3302" s="36">
        <v>201812</v>
      </c>
      <c r="B3302" s="37" t="s">
        <v>68</v>
      </c>
      <c r="C3302" s="37" t="s">
        <v>186</v>
      </c>
      <c r="D3302" s="37" t="s">
        <v>213</v>
      </c>
      <c r="E3302" s="37">
        <v>-1080.69</v>
      </c>
      <c r="F3302" s="37">
        <v>1</v>
      </c>
      <c r="G3302" s="37">
        <v>132600</v>
      </c>
      <c r="H3302" s="60">
        <f t="shared" si="257"/>
        <v>0</v>
      </c>
      <c r="I3302" s="60">
        <f t="shared" si="258"/>
        <v>0</v>
      </c>
      <c r="J3302" s="60">
        <f t="shared" si="259"/>
        <v>0</v>
      </c>
      <c r="K3302" s="1" t="str">
        <f t="shared" si="260"/>
        <v>RES</v>
      </c>
      <c r="L3302" s="2" t="str">
        <f t="shared" si="256"/>
        <v>02RGNSB036</v>
      </c>
      <c r="M3302" s="40" t="str">
        <f>INDEX(CODE!A:B,MATCH(L3302,CODE!A:A,0),2)</f>
        <v>Separate - Large GS</v>
      </c>
    </row>
    <row r="3303" spans="1:13">
      <c r="A3303" s="36">
        <v>201812</v>
      </c>
      <c r="B3303" s="37" t="s">
        <v>68</v>
      </c>
      <c r="C3303" s="37" t="s">
        <v>186</v>
      </c>
      <c r="D3303" s="37" t="s">
        <v>212</v>
      </c>
      <c r="E3303" s="37">
        <v>-241.35</v>
      </c>
      <c r="F3303" s="37">
        <v>27</v>
      </c>
      <c r="G3303" s="37">
        <v>29612</v>
      </c>
      <c r="H3303" s="60">
        <f t="shared" si="257"/>
        <v>0</v>
      </c>
      <c r="I3303" s="60">
        <f t="shared" si="258"/>
        <v>0</v>
      </c>
      <c r="J3303" s="60">
        <f t="shared" si="259"/>
        <v>0</v>
      </c>
      <c r="K3303" s="1" t="str">
        <f t="shared" si="260"/>
        <v>RES</v>
      </c>
      <c r="L3303" s="2" t="str">
        <f t="shared" si="256"/>
        <v>02RNM24135</v>
      </c>
      <c r="M3303" s="40" t="str">
        <f>INDEX(CODE!A:B,MATCH(L3303,CODE!A:A,0),2)</f>
        <v>Separate - Small GS</v>
      </c>
    </row>
    <row r="3304" spans="1:13">
      <c r="A3304" s="36">
        <v>201812</v>
      </c>
      <c r="B3304" s="37" t="s">
        <v>68</v>
      </c>
      <c r="C3304" s="37" t="s">
        <v>186</v>
      </c>
      <c r="D3304" s="37" t="s">
        <v>193</v>
      </c>
      <c r="E3304" s="37">
        <v>2976.29</v>
      </c>
      <c r="F3304" s="37">
        <v>0</v>
      </c>
      <c r="G3304" s="37">
        <v>0</v>
      </c>
      <c r="H3304" s="60">
        <f t="shared" si="257"/>
        <v>0</v>
      </c>
      <c r="I3304" s="60">
        <f t="shared" si="258"/>
        <v>0</v>
      </c>
      <c r="J3304" s="60">
        <f t="shared" si="259"/>
        <v>0</v>
      </c>
      <c r="K3304" s="1" t="str">
        <f t="shared" si="260"/>
        <v>RES</v>
      </c>
      <c r="L3304" s="2" t="str">
        <f t="shared" si="256"/>
        <v>BPA BALANC</v>
      </c>
      <c r="M3304" s="40" t="str">
        <f>INDEX(CODE!A:B,MATCH(L3304,CODE!A:A,0),2)</f>
        <v>NOT USED</v>
      </c>
    </row>
    <row r="3305" spans="1:13">
      <c r="A3305" s="36">
        <v>201812</v>
      </c>
      <c r="B3305" s="37" t="s">
        <v>68</v>
      </c>
      <c r="C3305" s="37" t="s">
        <v>186</v>
      </c>
      <c r="D3305" s="37" t="s">
        <v>194</v>
      </c>
      <c r="F3305" s="37">
        <v>0</v>
      </c>
      <c r="H3305" s="60">
        <f t="shared" si="257"/>
        <v>0</v>
      </c>
      <c r="I3305" s="60">
        <f t="shared" si="258"/>
        <v>0</v>
      </c>
      <c r="J3305" s="60">
        <f t="shared" si="259"/>
        <v>0</v>
      </c>
      <c r="K3305" s="1" t="str">
        <f t="shared" si="260"/>
        <v>RES</v>
      </c>
      <c r="L3305" s="2" t="str">
        <f t="shared" si="256"/>
        <v>CUSTOMER C</v>
      </c>
      <c r="M3305" s="40" t="str">
        <f>INDEX(CODE!A:B,MATCH(L3305,CODE!A:A,0),2)</f>
        <v>NOT USED</v>
      </c>
    </row>
    <row r="3306" spans="1:13">
      <c r="A3306" s="36">
        <v>201812</v>
      </c>
      <c r="B3306" s="37" t="s">
        <v>68</v>
      </c>
      <c r="C3306" s="37" t="s">
        <v>195</v>
      </c>
      <c r="D3306" s="37" t="s">
        <v>82</v>
      </c>
      <c r="E3306" s="37">
        <v>150.79</v>
      </c>
      <c r="G3306" s="37">
        <v>0</v>
      </c>
      <c r="H3306" s="60">
        <f t="shared" si="257"/>
        <v>150.79</v>
      </c>
      <c r="I3306" s="60">
        <f t="shared" si="258"/>
        <v>0</v>
      </c>
      <c r="J3306" s="60">
        <f t="shared" si="259"/>
        <v>0</v>
      </c>
      <c r="K3306" s="1" t="str">
        <f t="shared" si="260"/>
        <v>RES</v>
      </c>
      <c r="L3306" s="2" t="str">
        <f t="shared" si="256"/>
        <v>02LNX00109</v>
      </c>
      <c r="M3306" s="40" t="str">
        <f>INDEX(CODE!A:B,MATCH(L3306,CODE!A:A,0),2)</f>
        <v>NOT USED</v>
      </c>
    </row>
    <row r="3307" spans="1:13">
      <c r="A3307" s="36">
        <v>201812</v>
      </c>
      <c r="B3307" s="37" t="s">
        <v>68</v>
      </c>
      <c r="C3307" s="37" t="s">
        <v>195</v>
      </c>
      <c r="D3307" s="37" t="s">
        <v>48</v>
      </c>
      <c r="E3307" s="37">
        <v>160713.89000000001</v>
      </c>
      <c r="F3307" s="37">
        <v>1089</v>
      </c>
      <c r="G3307" s="37">
        <v>1660152</v>
      </c>
      <c r="H3307" s="60">
        <f t="shared" si="257"/>
        <v>160713.89000000001</v>
      </c>
      <c r="I3307" s="60">
        <f t="shared" si="258"/>
        <v>1089</v>
      </c>
      <c r="J3307" s="60">
        <f t="shared" si="259"/>
        <v>1660152</v>
      </c>
      <c r="K3307" s="1" t="str">
        <f t="shared" si="260"/>
        <v>RES</v>
      </c>
      <c r="L3307" s="2" t="str">
        <f t="shared" si="256"/>
        <v>02NETMT135</v>
      </c>
      <c r="M3307" s="40" t="str">
        <f>INDEX(CODE!A:B,MATCH(L3307,CODE!A:A,0),2)</f>
        <v>Separate - Res</v>
      </c>
    </row>
    <row r="3308" spans="1:13">
      <c r="A3308" s="36">
        <v>201812</v>
      </c>
      <c r="B3308" s="37" t="s">
        <v>68</v>
      </c>
      <c r="C3308" s="37" t="s">
        <v>195</v>
      </c>
      <c r="D3308" s="37" t="s">
        <v>49</v>
      </c>
      <c r="E3308" s="37">
        <v>12315.58</v>
      </c>
      <c r="F3308" s="37">
        <v>1032</v>
      </c>
      <c r="G3308" s="37">
        <v>78567</v>
      </c>
      <c r="H3308" s="60">
        <f t="shared" si="257"/>
        <v>12315.58</v>
      </c>
      <c r="I3308" s="60">
        <f t="shared" si="258"/>
        <v>1032</v>
      </c>
      <c r="J3308" s="60">
        <f t="shared" si="259"/>
        <v>78567</v>
      </c>
      <c r="K3308" s="1" t="str">
        <f t="shared" si="260"/>
        <v>RES</v>
      </c>
      <c r="L3308" s="2" t="str">
        <f t="shared" si="256"/>
        <v>02OALTB15R</v>
      </c>
      <c r="M3308" s="40" t="str">
        <f>INDEX(CODE!A:B,MATCH(L3308,CODE!A:A,0),2)</f>
        <v>NOT USED</v>
      </c>
    </row>
    <row r="3309" spans="1:13">
      <c r="A3309" s="36">
        <v>201812</v>
      </c>
      <c r="B3309" s="37" t="s">
        <v>68</v>
      </c>
      <c r="C3309" s="37" t="s">
        <v>195</v>
      </c>
      <c r="D3309" s="37" t="s">
        <v>69</v>
      </c>
      <c r="E3309" s="37">
        <v>16017588.34</v>
      </c>
      <c r="F3309" s="37">
        <v>101360</v>
      </c>
      <c r="G3309" s="37">
        <v>170886661</v>
      </c>
      <c r="H3309" s="60">
        <f t="shared" si="257"/>
        <v>16017588.34</v>
      </c>
      <c r="I3309" s="60">
        <f t="shared" si="258"/>
        <v>101360</v>
      </c>
      <c r="J3309" s="60">
        <f t="shared" si="259"/>
        <v>170886661</v>
      </c>
      <c r="K3309" s="1" t="str">
        <f t="shared" si="260"/>
        <v>RES</v>
      </c>
      <c r="L3309" s="2" t="str">
        <f t="shared" si="256"/>
        <v>02RESD0016</v>
      </c>
      <c r="M3309" s="40" t="str">
        <f>INDEX(CODE!A:B,MATCH(L3309,CODE!A:A,0),2)</f>
        <v>Separate - Res</v>
      </c>
    </row>
    <row r="3310" spans="1:13">
      <c r="A3310" s="36">
        <v>201812</v>
      </c>
      <c r="B3310" s="37" t="s">
        <v>68</v>
      </c>
      <c r="C3310" s="37" t="s">
        <v>195</v>
      </c>
      <c r="D3310" s="37" t="s">
        <v>70</v>
      </c>
      <c r="E3310" s="37">
        <v>928889.23</v>
      </c>
      <c r="F3310" s="37">
        <v>5381</v>
      </c>
      <c r="G3310" s="37">
        <v>9847952</v>
      </c>
      <c r="H3310" s="60">
        <f t="shared" si="257"/>
        <v>928889.23</v>
      </c>
      <c r="I3310" s="60">
        <f t="shared" si="258"/>
        <v>5381</v>
      </c>
      <c r="J3310" s="60">
        <f t="shared" si="259"/>
        <v>9847952</v>
      </c>
      <c r="K3310" s="1" t="str">
        <f t="shared" si="260"/>
        <v>RES</v>
      </c>
      <c r="L3310" s="2" t="str">
        <f t="shared" si="256"/>
        <v>02RESD0017</v>
      </c>
      <c r="M3310" s="40" t="str">
        <f>INDEX(CODE!A:B,MATCH(L3310,CODE!A:A,0),2)</f>
        <v>Separate - Res</v>
      </c>
    </row>
    <row r="3311" spans="1:13">
      <c r="A3311" s="36">
        <v>201812</v>
      </c>
      <c r="B3311" s="37" t="s">
        <v>68</v>
      </c>
      <c r="C3311" s="37" t="s">
        <v>195</v>
      </c>
      <c r="D3311" s="37" t="s">
        <v>71</v>
      </c>
      <c r="E3311" s="37">
        <v>22165.55</v>
      </c>
      <c r="F3311" s="37">
        <v>79</v>
      </c>
      <c r="G3311" s="37">
        <v>219797</v>
      </c>
      <c r="H3311" s="60">
        <f t="shared" si="257"/>
        <v>22165.55</v>
      </c>
      <c r="I3311" s="60">
        <f t="shared" si="258"/>
        <v>79</v>
      </c>
      <c r="J3311" s="60">
        <f t="shared" si="259"/>
        <v>219797</v>
      </c>
      <c r="K3311" s="1" t="str">
        <f t="shared" si="260"/>
        <v>RES</v>
      </c>
      <c r="L3311" s="2" t="str">
        <f t="shared" si="256"/>
        <v>02RESD0018</v>
      </c>
      <c r="M3311" s="40" t="str">
        <f>INDEX(CODE!A:B,MATCH(L3311,CODE!A:A,0),2)</f>
        <v>Separate - Res</v>
      </c>
    </row>
    <row r="3312" spans="1:13">
      <c r="A3312" s="36">
        <v>201812</v>
      </c>
      <c r="B3312" s="37" t="s">
        <v>68</v>
      </c>
      <c r="C3312" s="37" t="s">
        <v>195</v>
      </c>
      <c r="D3312" s="37" t="s">
        <v>72</v>
      </c>
      <c r="E3312" s="37">
        <v>3251.22</v>
      </c>
      <c r="F3312" s="37">
        <v>13</v>
      </c>
      <c r="G3312" s="37">
        <v>32680</v>
      </c>
      <c r="H3312" s="60">
        <f t="shared" si="257"/>
        <v>3251.22</v>
      </c>
      <c r="I3312" s="60">
        <f t="shared" si="258"/>
        <v>13</v>
      </c>
      <c r="J3312" s="60">
        <f t="shared" si="259"/>
        <v>32680</v>
      </c>
      <c r="K3312" s="1" t="str">
        <f t="shared" si="260"/>
        <v>RES</v>
      </c>
      <c r="L3312" s="2" t="str">
        <f t="shared" si="256"/>
        <v>02RESD018X</v>
      </c>
      <c r="M3312" s="40" t="str">
        <f>INDEX(CODE!A:B,MATCH(L3312,CODE!A:A,0),2)</f>
        <v>Separate - Res</v>
      </c>
    </row>
    <row r="3313" spans="1:13">
      <c r="A3313" s="36">
        <v>201812</v>
      </c>
      <c r="B3313" s="37" t="s">
        <v>68</v>
      </c>
      <c r="C3313" s="37" t="s">
        <v>195</v>
      </c>
      <c r="D3313" s="37" t="s">
        <v>50</v>
      </c>
      <c r="E3313" s="37">
        <v>230253.21</v>
      </c>
      <c r="F3313" s="37">
        <v>3432</v>
      </c>
      <c r="G3313" s="37">
        <v>2008181</v>
      </c>
      <c r="H3313" s="60">
        <f t="shared" si="257"/>
        <v>230253.21</v>
      </c>
      <c r="I3313" s="60">
        <f t="shared" si="258"/>
        <v>3432</v>
      </c>
      <c r="J3313" s="60">
        <f t="shared" si="259"/>
        <v>2008181</v>
      </c>
      <c r="K3313" s="1" t="str">
        <f t="shared" si="260"/>
        <v>RES</v>
      </c>
      <c r="L3313" s="2" t="str">
        <f t="shared" si="256"/>
        <v>02RGNSB024</v>
      </c>
      <c r="M3313" s="40" t="str">
        <f>INDEX(CODE!A:B,MATCH(L3313,CODE!A:A,0),2)</f>
        <v>Separate - Small GS</v>
      </c>
    </row>
    <row r="3314" spans="1:13">
      <c r="A3314" s="36">
        <v>201812</v>
      </c>
      <c r="B3314" s="37" t="s">
        <v>68</v>
      </c>
      <c r="C3314" s="37" t="s">
        <v>195</v>
      </c>
      <c r="D3314" s="37" t="s">
        <v>74</v>
      </c>
      <c r="E3314" s="37">
        <v>12292.33</v>
      </c>
      <c r="F3314" s="37">
        <v>2</v>
      </c>
      <c r="G3314" s="37">
        <v>172280</v>
      </c>
      <c r="H3314" s="60">
        <f t="shared" si="257"/>
        <v>12292.33</v>
      </c>
      <c r="I3314" s="60">
        <f t="shared" si="258"/>
        <v>2</v>
      </c>
      <c r="J3314" s="60">
        <f t="shared" si="259"/>
        <v>172280</v>
      </c>
      <c r="K3314" s="1" t="str">
        <f t="shared" si="260"/>
        <v>RES</v>
      </c>
      <c r="L3314" s="2" t="str">
        <f t="shared" si="256"/>
        <v>02RGNSB036</v>
      </c>
      <c r="M3314" s="40" t="str">
        <f>INDEX(CODE!A:B,MATCH(L3314,CODE!A:A,0),2)</f>
        <v>Separate - Large GS</v>
      </c>
    </row>
    <row r="3315" spans="1:13">
      <c r="A3315" s="36">
        <v>201812</v>
      </c>
      <c r="B3315" s="37" t="s">
        <v>68</v>
      </c>
      <c r="C3315" s="37" t="s">
        <v>195</v>
      </c>
      <c r="D3315" s="37" t="s">
        <v>75</v>
      </c>
      <c r="E3315" s="37">
        <v>2899.96</v>
      </c>
      <c r="F3315" s="37">
        <v>27</v>
      </c>
      <c r="G3315" s="37">
        <v>29612</v>
      </c>
      <c r="H3315" s="60">
        <f t="shared" si="257"/>
        <v>2899.96</v>
      </c>
      <c r="I3315" s="60">
        <f t="shared" si="258"/>
        <v>27</v>
      </c>
      <c r="J3315" s="60">
        <f t="shared" si="259"/>
        <v>29612</v>
      </c>
      <c r="K3315" s="1" t="str">
        <f t="shared" si="260"/>
        <v>RES</v>
      </c>
      <c r="L3315" s="2" t="str">
        <f t="shared" si="256"/>
        <v>02RNM24135</v>
      </c>
      <c r="M3315" s="40" t="str">
        <f>INDEX(CODE!A:B,MATCH(L3315,CODE!A:A,0),2)</f>
        <v>Separate - Small GS</v>
      </c>
    </row>
    <row r="3316" spans="1:13">
      <c r="A3316" s="36">
        <v>201812</v>
      </c>
      <c r="B3316" s="37" t="s">
        <v>68</v>
      </c>
      <c r="C3316" s="37" t="s">
        <v>195</v>
      </c>
      <c r="D3316" s="37" t="s">
        <v>101</v>
      </c>
      <c r="E3316" s="37">
        <v>714467.38</v>
      </c>
      <c r="F3316" s="37">
        <v>0</v>
      </c>
      <c r="G3316" s="37">
        <v>0</v>
      </c>
      <c r="H3316" s="60">
        <f t="shared" si="257"/>
        <v>714467.38</v>
      </c>
      <c r="I3316" s="60">
        <f t="shared" si="258"/>
        <v>0</v>
      </c>
      <c r="J3316" s="60">
        <f t="shared" si="259"/>
        <v>0</v>
      </c>
      <c r="K3316" s="1" t="str">
        <f t="shared" si="260"/>
        <v>RES</v>
      </c>
      <c r="L3316" s="2" t="str">
        <f t="shared" si="256"/>
        <v>301170-DSM</v>
      </c>
      <c r="M3316" s="40" t="str">
        <f>INDEX(CODE!A:B,MATCH(L3316,CODE!A:A,0),2)</f>
        <v>NOT USED</v>
      </c>
    </row>
    <row r="3317" spans="1:13">
      <c r="A3317" s="36">
        <v>201812</v>
      </c>
      <c r="B3317" s="37" t="s">
        <v>68</v>
      </c>
      <c r="C3317" s="37" t="s">
        <v>195</v>
      </c>
      <c r="D3317" s="37" t="s">
        <v>102</v>
      </c>
      <c r="E3317" s="37">
        <v>12650.71</v>
      </c>
      <c r="F3317" s="37">
        <v>0</v>
      </c>
      <c r="G3317" s="37">
        <v>0</v>
      </c>
      <c r="H3317" s="60">
        <f t="shared" si="257"/>
        <v>12650.71</v>
      </c>
      <c r="I3317" s="60">
        <f t="shared" si="258"/>
        <v>0</v>
      </c>
      <c r="J3317" s="60">
        <f t="shared" si="259"/>
        <v>0</v>
      </c>
      <c r="K3317" s="1" t="str">
        <f t="shared" si="260"/>
        <v>RES</v>
      </c>
      <c r="L3317" s="2" t="str">
        <f t="shared" si="256"/>
        <v>301180-BLU</v>
      </c>
      <c r="M3317" s="40" t="str">
        <f>INDEX(CODE!A:B,MATCH(L3317,CODE!A:A,0),2)</f>
        <v>NOT USED</v>
      </c>
    </row>
    <row r="3318" spans="1:13">
      <c r="A3318" s="36">
        <v>201812</v>
      </c>
      <c r="B3318" s="37" t="s">
        <v>68</v>
      </c>
      <c r="C3318" s="37" t="s">
        <v>195</v>
      </c>
      <c r="D3318" s="37" t="s">
        <v>103</v>
      </c>
      <c r="E3318" s="37">
        <v>74859.839999999997</v>
      </c>
      <c r="F3318" s="37">
        <v>0</v>
      </c>
      <c r="G3318" s="37">
        <v>0</v>
      </c>
      <c r="H3318" s="60">
        <f t="shared" si="257"/>
        <v>74859.839999999997</v>
      </c>
      <c r="I3318" s="60">
        <f t="shared" si="258"/>
        <v>0</v>
      </c>
      <c r="J3318" s="60">
        <f t="shared" si="259"/>
        <v>0</v>
      </c>
      <c r="K3318" s="1" t="str">
        <f t="shared" si="260"/>
        <v>RES</v>
      </c>
      <c r="L3318" s="2" t="str">
        <f t="shared" si="256"/>
        <v>ALT REVENU</v>
      </c>
      <c r="M3318" s="40" t="str">
        <f>INDEX(CODE!A:B,MATCH(L3318,CODE!A:A,0),2)</f>
        <v>NOT USED</v>
      </c>
    </row>
    <row r="3319" spans="1:13">
      <c r="A3319" s="36">
        <v>201812</v>
      </c>
      <c r="B3319" s="37" t="s">
        <v>68</v>
      </c>
      <c r="C3319" s="37" t="s">
        <v>195</v>
      </c>
      <c r="D3319" s="37" t="s">
        <v>90</v>
      </c>
      <c r="F3319" s="37">
        <v>0</v>
      </c>
      <c r="H3319" s="60">
        <f t="shared" si="257"/>
        <v>0</v>
      </c>
      <c r="I3319" s="60">
        <f t="shared" si="258"/>
        <v>0</v>
      </c>
      <c r="J3319" s="60">
        <f t="shared" si="259"/>
        <v>0</v>
      </c>
      <c r="K3319" s="1" t="str">
        <f t="shared" si="260"/>
        <v>RES</v>
      </c>
      <c r="L3319" s="2" t="str">
        <f t="shared" si="256"/>
        <v>CUSTOMER C</v>
      </c>
      <c r="M3319" s="40" t="str">
        <f>INDEX(CODE!A:B,MATCH(L3319,CODE!A:A,0),2)</f>
        <v>NOT USED</v>
      </c>
    </row>
    <row r="3320" spans="1:13">
      <c r="A3320" s="36">
        <v>201812</v>
      </c>
      <c r="B3320" s="37" t="s">
        <v>68</v>
      </c>
      <c r="C3320" s="37" t="s">
        <v>195</v>
      </c>
      <c r="D3320" s="37" t="s">
        <v>91</v>
      </c>
      <c r="E3320" s="37">
        <v>2972251.52</v>
      </c>
      <c r="F3320" s="37">
        <v>0</v>
      </c>
      <c r="G3320" s="37">
        <v>0</v>
      </c>
      <c r="H3320" s="60">
        <f t="shared" si="257"/>
        <v>2972251.52</v>
      </c>
      <c r="I3320" s="60">
        <f t="shared" si="258"/>
        <v>0</v>
      </c>
      <c r="J3320" s="60">
        <f t="shared" si="259"/>
        <v>0</v>
      </c>
      <c r="K3320" s="1" t="str">
        <f t="shared" si="260"/>
        <v>RES</v>
      </c>
      <c r="L3320" s="2" t="str">
        <f t="shared" si="256"/>
        <v>INCOME TAX</v>
      </c>
      <c r="M3320" s="40" t="str">
        <f>INDEX(CODE!A:B,MATCH(L3320,CODE!A:A,0),2)</f>
        <v>NOT USED</v>
      </c>
    </row>
    <row r="3321" spans="1:13">
      <c r="A3321" s="36">
        <v>201812</v>
      </c>
      <c r="B3321" s="37" t="s">
        <v>68</v>
      </c>
      <c r="C3321" s="37" t="s">
        <v>195</v>
      </c>
      <c r="D3321" s="37" t="s">
        <v>92</v>
      </c>
      <c r="E3321" s="37">
        <v>-450816.91</v>
      </c>
      <c r="F3321" s="37">
        <v>0</v>
      </c>
      <c r="G3321" s="37">
        <v>0</v>
      </c>
      <c r="H3321" s="60">
        <f t="shared" si="257"/>
        <v>-450816.91</v>
      </c>
      <c r="I3321" s="60">
        <f t="shared" si="258"/>
        <v>0</v>
      </c>
      <c r="J3321" s="60">
        <f t="shared" si="259"/>
        <v>0</v>
      </c>
      <c r="K3321" s="1" t="str">
        <f t="shared" si="260"/>
        <v>RES</v>
      </c>
      <c r="L3321" s="2" t="str">
        <f t="shared" si="256"/>
        <v>REVENUE_AC</v>
      </c>
      <c r="M3321" s="40" t="str">
        <f>INDEX(CODE!A:B,MATCH(L3321,CODE!A:A,0),2)</f>
        <v>NOT USED</v>
      </c>
    </row>
    <row r="3322" spans="1:13">
      <c r="A3322" s="36">
        <v>201812</v>
      </c>
      <c r="B3322" s="37" t="s">
        <v>68</v>
      </c>
      <c r="C3322" s="37" t="s">
        <v>195</v>
      </c>
      <c r="D3322" s="37" t="s">
        <v>104</v>
      </c>
      <c r="E3322" s="37">
        <v>5831.61</v>
      </c>
      <c r="F3322" s="37">
        <v>0</v>
      </c>
      <c r="G3322" s="37">
        <v>0</v>
      </c>
      <c r="H3322" s="60">
        <f t="shared" si="257"/>
        <v>5831.61</v>
      </c>
      <c r="I3322" s="60">
        <f t="shared" si="258"/>
        <v>0</v>
      </c>
      <c r="J3322" s="60">
        <f t="shared" si="259"/>
        <v>0</v>
      </c>
      <c r="K3322" s="1" t="str">
        <f t="shared" si="260"/>
        <v>RES</v>
      </c>
      <c r="L3322" s="2" t="str">
        <f t="shared" si="256"/>
        <v>REVENUE AD</v>
      </c>
      <c r="M3322" s="40" t="str">
        <f>INDEX(CODE!A:B,MATCH(L3322,CODE!A:A,0),2)</f>
        <v>NOT USED</v>
      </c>
    </row>
    <row r="3323" spans="1:13">
      <c r="A3323" s="36">
        <v>201812</v>
      </c>
      <c r="B3323" s="37" t="s">
        <v>68</v>
      </c>
      <c r="C3323" s="37" t="s">
        <v>196</v>
      </c>
      <c r="D3323" s="37" t="s">
        <v>210</v>
      </c>
      <c r="E3323" s="37">
        <v>6000</v>
      </c>
      <c r="F3323" s="37">
        <v>0</v>
      </c>
      <c r="G3323" s="37">
        <v>0</v>
      </c>
      <c r="H3323" s="60">
        <f t="shared" si="257"/>
        <v>0</v>
      </c>
      <c r="I3323" s="60">
        <f t="shared" si="258"/>
        <v>0</v>
      </c>
      <c r="J3323" s="60">
        <f t="shared" si="259"/>
        <v>0</v>
      </c>
      <c r="K3323" s="1" t="str">
        <f t="shared" si="260"/>
        <v>RES</v>
      </c>
      <c r="L3323" s="2" t="str">
        <f t="shared" si="256"/>
        <v>301119 - U</v>
      </c>
      <c r="M3323" s="40" t="str">
        <f>INDEX(CODE!A:B,MATCH(L3323,CODE!A:A,0),2)</f>
        <v>NOT USED</v>
      </c>
    </row>
    <row r="3324" spans="1:13">
      <c r="A3324" s="36">
        <v>201812</v>
      </c>
      <c r="B3324" s="37" t="s">
        <v>68</v>
      </c>
      <c r="C3324" s="37" t="s">
        <v>196</v>
      </c>
      <c r="D3324" s="37" t="s">
        <v>197</v>
      </c>
      <c r="E3324" s="37">
        <v>-354000</v>
      </c>
      <c r="F3324" s="37">
        <v>0</v>
      </c>
      <c r="G3324" s="37">
        <v>4034000</v>
      </c>
      <c r="H3324" s="60">
        <f t="shared" si="257"/>
        <v>0</v>
      </c>
      <c r="I3324" s="60">
        <f t="shared" si="258"/>
        <v>0</v>
      </c>
      <c r="J3324" s="60">
        <f t="shared" si="259"/>
        <v>0</v>
      </c>
      <c r="K3324" s="1" t="str">
        <f t="shared" si="260"/>
        <v>RES</v>
      </c>
      <c r="L3324" s="2" t="str">
        <f t="shared" si="256"/>
        <v>UNBILLED R</v>
      </c>
      <c r="M3324" s="40" t="str">
        <f>INDEX(CODE!A:B,MATCH(L3324,CODE!A:A,0),2)</f>
        <v>NOT USED</v>
      </c>
    </row>
    <row r="3325" spans="1:13">
      <c r="A3325" s="36">
        <v>201901</v>
      </c>
      <c r="B3325" s="37" t="s">
        <v>51</v>
      </c>
      <c r="C3325" s="37" t="s">
        <v>186</v>
      </c>
      <c r="D3325" s="37" t="s">
        <v>187</v>
      </c>
      <c r="E3325" s="37">
        <v>-20119.419999999998</v>
      </c>
      <c r="F3325" s="37">
        <v>1517</v>
      </c>
      <c r="G3325" s="37">
        <v>2468650</v>
      </c>
      <c r="H3325" s="60">
        <f t="shared" si="257"/>
        <v>0</v>
      </c>
      <c r="I3325" s="60">
        <f t="shared" si="258"/>
        <v>0</v>
      </c>
      <c r="J3325" s="60">
        <f t="shared" si="259"/>
        <v>0</v>
      </c>
      <c r="K3325" s="1" t="str">
        <f t="shared" si="260"/>
        <v>COM</v>
      </c>
      <c r="L3325" s="2" t="str">
        <f t="shared" si="256"/>
        <v>02GNSB0024</v>
      </c>
      <c r="M3325" s="40" t="str">
        <f>INDEX(CODE!A:B,MATCH(L3325,CODE!A:A,0),2)</f>
        <v>Separate - Small GS</v>
      </c>
    </row>
    <row r="3326" spans="1:13">
      <c r="A3326" s="36">
        <v>201901</v>
      </c>
      <c r="B3326" s="37" t="s">
        <v>51</v>
      </c>
      <c r="C3326" s="37" t="s">
        <v>186</v>
      </c>
      <c r="D3326" s="37" t="s">
        <v>188</v>
      </c>
      <c r="E3326" s="37">
        <v>-0.59</v>
      </c>
      <c r="F3326" s="37">
        <v>1</v>
      </c>
      <c r="G3326" s="37">
        <v>72</v>
      </c>
      <c r="H3326" s="60">
        <f t="shared" si="257"/>
        <v>0</v>
      </c>
      <c r="I3326" s="60">
        <f t="shared" si="258"/>
        <v>0</v>
      </c>
      <c r="J3326" s="60">
        <f t="shared" si="259"/>
        <v>0</v>
      </c>
      <c r="K3326" s="1" t="str">
        <f t="shared" si="260"/>
        <v>COM</v>
      </c>
      <c r="L3326" s="2" t="str">
        <f t="shared" si="256"/>
        <v>02GNSB024F</v>
      </c>
      <c r="M3326" s="40" t="str">
        <f>INDEX(CODE!A:B,MATCH(L3326,CODE!A:A,0),2)</f>
        <v>Separate - Small GS</v>
      </c>
    </row>
    <row r="3327" spans="1:13">
      <c r="A3327" s="36">
        <v>201901</v>
      </c>
      <c r="B3327" s="37" t="s">
        <v>51</v>
      </c>
      <c r="C3327" s="37" t="s">
        <v>186</v>
      </c>
      <c r="D3327" s="37" t="s">
        <v>189</v>
      </c>
      <c r="E3327" s="37">
        <v>-23.34</v>
      </c>
      <c r="F3327" s="37">
        <v>73</v>
      </c>
      <c r="G3327" s="37">
        <v>2862</v>
      </c>
      <c r="H3327" s="60">
        <f t="shared" si="257"/>
        <v>0</v>
      </c>
      <c r="I3327" s="60">
        <f t="shared" si="258"/>
        <v>0</v>
      </c>
      <c r="J3327" s="60">
        <f t="shared" si="259"/>
        <v>0</v>
      </c>
      <c r="K3327" s="1" t="str">
        <f t="shared" si="260"/>
        <v>COM</v>
      </c>
      <c r="L3327" s="2" t="str">
        <f t="shared" si="256"/>
        <v>02GNSB24FP</v>
      </c>
      <c r="M3327" s="40" t="str">
        <f>INDEX(CODE!A:B,MATCH(L3327,CODE!A:A,0),2)</f>
        <v>Separate - Small GS</v>
      </c>
    </row>
    <row r="3328" spans="1:13">
      <c r="A3328" s="36">
        <v>201901</v>
      </c>
      <c r="B3328" s="37" t="s">
        <v>51</v>
      </c>
      <c r="C3328" s="37" t="s">
        <v>186</v>
      </c>
      <c r="D3328" s="37" t="s">
        <v>190</v>
      </c>
      <c r="E3328" s="37">
        <v>-39110.6</v>
      </c>
      <c r="F3328" s="37">
        <v>91</v>
      </c>
      <c r="G3328" s="37">
        <v>4798843</v>
      </c>
      <c r="H3328" s="60">
        <f t="shared" si="257"/>
        <v>0</v>
      </c>
      <c r="I3328" s="60">
        <f t="shared" si="258"/>
        <v>0</v>
      </c>
      <c r="J3328" s="60">
        <f t="shared" si="259"/>
        <v>0</v>
      </c>
      <c r="K3328" s="1" t="str">
        <f t="shared" si="260"/>
        <v>COM</v>
      </c>
      <c r="L3328" s="2" t="str">
        <f t="shared" ref="L3328:L3391" si="261">LEFT(D3328,10)</f>
        <v>02LGSB0036</v>
      </c>
      <c r="M3328" s="40" t="str">
        <f>INDEX(CODE!A:B,MATCH(L3328,CODE!A:A,0),2)</f>
        <v>Separate - Large GS</v>
      </c>
    </row>
    <row r="3329" spans="1:13">
      <c r="A3329" s="36">
        <v>201901</v>
      </c>
      <c r="B3329" s="37" t="s">
        <v>51</v>
      </c>
      <c r="C3329" s="37" t="s">
        <v>186</v>
      </c>
      <c r="D3329" s="37" t="s">
        <v>191</v>
      </c>
      <c r="E3329" s="37">
        <v>-53.1</v>
      </c>
      <c r="F3329" s="37">
        <v>20</v>
      </c>
      <c r="G3329" s="37">
        <v>6517</v>
      </c>
      <c r="H3329" s="60">
        <f t="shared" si="257"/>
        <v>0</v>
      </c>
      <c r="I3329" s="60">
        <f t="shared" si="258"/>
        <v>0</v>
      </c>
      <c r="J3329" s="60">
        <f t="shared" si="259"/>
        <v>0</v>
      </c>
      <c r="K3329" s="1" t="str">
        <f t="shared" si="260"/>
        <v>COM</v>
      </c>
      <c r="L3329" s="2" t="str">
        <f t="shared" si="261"/>
        <v>02NMB24135</v>
      </c>
      <c r="M3329" s="40" t="str">
        <f>INDEX(CODE!A:B,MATCH(L3329,CODE!A:A,0),2)</f>
        <v>Separate - Small GS</v>
      </c>
    </row>
    <row r="3330" spans="1:13">
      <c r="A3330" s="36">
        <v>201901</v>
      </c>
      <c r="B3330" s="37" t="s">
        <v>51</v>
      </c>
      <c r="C3330" s="37" t="s">
        <v>186</v>
      </c>
      <c r="D3330" s="37" t="s">
        <v>192</v>
      </c>
      <c r="E3330" s="37">
        <v>-348.61</v>
      </c>
      <c r="G3330" s="37">
        <v>42763</v>
      </c>
      <c r="H3330" s="60">
        <f t="shared" si="257"/>
        <v>0</v>
      </c>
      <c r="I3330" s="60">
        <f t="shared" si="258"/>
        <v>0</v>
      </c>
      <c r="J3330" s="60">
        <f t="shared" si="259"/>
        <v>0</v>
      </c>
      <c r="K3330" s="1" t="str">
        <f t="shared" si="260"/>
        <v>COM</v>
      </c>
      <c r="L3330" s="2" t="str">
        <f t="shared" si="261"/>
        <v>02OALTB15N</v>
      </c>
      <c r="M3330" s="40" t="str">
        <f>INDEX(CODE!A:B,MATCH(L3330,CODE!A:A,0),2)</f>
        <v>NOT USED</v>
      </c>
    </row>
    <row r="3331" spans="1:13">
      <c r="A3331" s="36">
        <v>201901</v>
      </c>
      <c r="B3331" s="37" t="s">
        <v>51</v>
      </c>
      <c r="C3331" s="37" t="s">
        <v>186</v>
      </c>
      <c r="D3331" s="37" t="s">
        <v>193</v>
      </c>
      <c r="E3331" s="37">
        <v>-4760.88</v>
      </c>
      <c r="F3331" s="37">
        <v>0</v>
      </c>
      <c r="G3331" s="37">
        <v>0</v>
      </c>
      <c r="H3331" s="60">
        <f t="shared" ref="H3331:H3394" si="262">IF($C3331="R",E3331,0)</f>
        <v>0</v>
      </c>
      <c r="I3331" s="60">
        <f t="shared" ref="I3331:I3394" si="263">IF($C3331="R",F3331,0)</f>
        <v>0</v>
      </c>
      <c r="J3331" s="60">
        <f t="shared" ref="J3331:J3394" si="264">IF($C3331="R",G3331,0)</f>
        <v>0</v>
      </c>
      <c r="K3331" s="1" t="str">
        <f t="shared" ref="K3331:K3394" si="265">IF(LEFT(B3331,3)="IRR","IRG",LEFT(B3331,3))</f>
        <v>COM</v>
      </c>
      <c r="L3331" s="2" t="str">
        <f t="shared" si="261"/>
        <v>BPA BALANC</v>
      </c>
      <c r="M3331" s="40" t="str">
        <f>INDEX(CODE!A:B,MATCH(L3331,CODE!A:A,0),2)</f>
        <v>NOT USED</v>
      </c>
    </row>
    <row r="3332" spans="1:13">
      <c r="A3332" s="36">
        <v>201901</v>
      </c>
      <c r="B3332" s="37" t="s">
        <v>51</v>
      </c>
      <c r="C3332" s="37" t="s">
        <v>186</v>
      </c>
      <c r="D3332" s="37" t="s">
        <v>194</v>
      </c>
      <c r="F3332" s="37">
        <v>0</v>
      </c>
      <c r="H3332" s="60">
        <f t="shared" si="262"/>
        <v>0</v>
      </c>
      <c r="I3332" s="60">
        <f t="shared" si="263"/>
        <v>0</v>
      </c>
      <c r="J3332" s="60">
        <f t="shared" si="264"/>
        <v>0</v>
      </c>
      <c r="K3332" s="1" t="str">
        <f t="shared" si="265"/>
        <v>COM</v>
      </c>
      <c r="L3332" s="2" t="str">
        <f t="shared" si="261"/>
        <v>CUSTOMER C</v>
      </c>
      <c r="M3332" s="40" t="str">
        <f>INDEX(CODE!A:B,MATCH(L3332,CODE!A:A,0),2)</f>
        <v>NOT USED</v>
      </c>
    </row>
    <row r="3333" spans="1:13">
      <c r="A3333" s="36">
        <v>201901</v>
      </c>
      <c r="B3333" s="37" t="s">
        <v>51</v>
      </c>
      <c r="C3333" s="37" t="s">
        <v>195</v>
      </c>
      <c r="D3333" s="37" t="s">
        <v>36</v>
      </c>
      <c r="E3333" s="37">
        <v>232468.05</v>
      </c>
      <c r="F3333" s="37">
        <v>1517</v>
      </c>
      <c r="G3333" s="37">
        <v>2468650</v>
      </c>
      <c r="H3333" s="60">
        <f t="shared" si="262"/>
        <v>232468.05</v>
      </c>
      <c r="I3333" s="60">
        <f t="shared" si="263"/>
        <v>1517</v>
      </c>
      <c r="J3333" s="60">
        <f t="shared" si="264"/>
        <v>2468650</v>
      </c>
      <c r="K3333" s="1" t="str">
        <f t="shared" si="265"/>
        <v>COM</v>
      </c>
      <c r="L3333" s="2" t="str">
        <f t="shared" si="261"/>
        <v>02GNSB0024</v>
      </c>
      <c r="M3333" s="40" t="str">
        <f>INDEX(CODE!A:B,MATCH(L3333,CODE!A:A,0),2)</f>
        <v>Separate - Small GS</v>
      </c>
    </row>
    <row r="3334" spans="1:13">
      <c r="A3334" s="36">
        <v>201901</v>
      </c>
      <c r="B3334" s="37" t="s">
        <v>51</v>
      </c>
      <c r="C3334" s="37" t="s">
        <v>195</v>
      </c>
      <c r="D3334" s="37" t="s">
        <v>37</v>
      </c>
      <c r="E3334" s="37">
        <v>1626.16</v>
      </c>
      <c r="F3334" s="37">
        <v>6</v>
      </c>
      <c r="G3334" s="37">
        <v>12857</v>
      </c>
      <c r="H3334" s="60">
        <f t="shared" si="262"/>
        <v>1626.16</v>
      </c>
      <c r="I3334" s="60">
        <f t="shared" si="263"/>
        <v>6</v>
      </c>
      <c r="J3334" s="60">
        <f t="shared" si="264"/>
        <v>12857</v>
      </c>
      <c r="K3334" s="1" t="str">
        <f t="shared" si="265"/>
        <v>COM</v>
      </c>
      <c r="L3334" s="2" t="str">
        <f t="shared" si="261"/>
        <v>02GNSB024F</v>
      </c>
      <c r="M3334" s="40" t="str">
        <f>INDEX(CODE!A:B,MATCH(L3334,CODE!A:A,0),2)</f>
        <v>Separate - Small GS</v>
      </c>
    </row>
    <row r="3335" spans="1:13">
      <c r="A3335" s="36">
        <v>201901</v>
      </c>
      <c r="B3335" s="37" t="s">
        <v>51</v>
      </c>
      <c r="C3335" s="37" t="s">
        <v>195</v>
      </c>
      <c r="D3335" s="37" t="s">
        <v>38</v>
      </c>
      <c r="E3335" s="37">
        <v>568.16999999999996</v>
      </c>
      <c r="F3335" s="37">
        <v>73</v>
      </c>
      <c r="G3335" s="37">
        <v>2862</v>
      </c>
      <c r="H3335" s="60">
        <f t="shared" si="262"/>
        <v>568.16999999999996</v>
      </c>
      <c r="I3335" s="60">
        <f t="shared" si="263"/>
        <v>73</v>
      </c>
      <c r="J3335" s="60">
        <f t="shared" si="264"/>
        <v>2862</v>
      </c>
      <c r="K3335" s="1" t="str">
        <f t="shared" si="265"/>
        <v>COM</v>
      </c>
      <c r="L3335" s="2" t="str">
        <f t="shared" si="261"/>
        <v>02GNSB24FP</v>
      </c>
      <c r="M3335" s="40" t="str">
        <f>INDEX(CODE!A:B,MATCH(L3335,CODE!A:A,0),2)</f>
        <v>Separate - Small GS</v>
      </c>
    </row>
    <row r="3336" spans="1:13">
      <c r="A3336" s="36">
        <v>201901</v>
      </c>
      <c r="B3336" s="37" t="s">
        <v>51</v>
      </c>
      <c r="C3336" s="37" t="s">
        <v>195</v>
      </c>
      <c r="D3336" s="37" t="s">
        <v>52</v>
      </c>
      <c r="E3336" s="37">
        <v>3826221.89</v>
      </c>
      <c r="F3336" s="37">
        <v>14326</v>
      </c>
      <c r="G3336" s="37">
        <v>42810614</v>
      </c>
      <c r="H3336" s="60">
        <f t="shared" si="262"/>
        <v>3826221.89</v>
      </c>
      <c r="I3336" s="60">
        <f t="shared" si="263"/>
        <v>14326</v>
      </c>
      <c r="J3336" s="60">
        <f t="shared" si="264"/>
        <v>42810614</v>
      </c>
      <c r="K3336" s="1" t="str">
        <f t="shared" si="265"/>
        <v>COM</v>
      </c>
      <c r="L3336" s="2" t="str">
        <f t="shared" si="261"/>
        <v>02GNSV0024</v>
      </c>
      <c r="M3336" s="40" t="str">
        <f>INDEX(CODE!A:B,MATCH(L3336,CODE!A:A,0),2)</f>
        <v>Separate - Small GS</v>
      </c>
    </row>
    <row r="3337" spans="1:13">
      <c r="A3337" s="36">
        <v>201901</v>
      </c>
      <c r="B3337" s="37" t="s">
        <v>51</v>
      </c>
      <c r="C3337" s="37" t="s">
        <v>195</v>
      </c>
      <c r="D3337" s="37" t="s">
        <v>53</v>
      </c>
      <c r="E3337" s="37">
        <v>12362.57</v>
      </c>
      <c r="F3337" s="37">
        <v>104</v>
      </c>
      <c r="G3337" s="37">
        <v>89196</v>
      </c>
      <c r="H3337" s="60">
        <f t="shared" si="262"/>
        <v>12362.57</v>
      </c>
      <c r="I3337" s="60">
        <f t="shared" si="263"/>
        <v>104</v>
      </c>
      <c r="J3337" s="60">
        <f t="shared" si="264"/>
        <v>89196</v>
      </c>
      <c r="K3337" s="1" t="str">
        <f t="shared" si="265"/>
        <v>COM</v>
      </c>
      <c r="L3337" s="2" t="str">
        <f t="shared" si="261"/>
        <v>02GNSV024F</v>
      </c>
      <c r="M3337" s="40" t="str">
        <f>INDEX(CODE!A:B,MATCH(L3337,CODE!A:A,0),2)</f>
        <v>Separate - Small GS</v>
      </c>
    </row>
    <row r="3338" spans="1:13">
      <c r="A3338" s="36">
        <v>201901</v>
      </c>
      <c r="B3338" s="37" t="s">
        <v>51</v>
      </c>
      <c r="C3338" s="37" t="s">
        <v>195</v>
      </c>
      <c r="D3338" s="37" t="s">
        <v>39</v>
      </c>
      <c r="E3338" s="37">
        <v>366213.3</v>
      </c>
      <c r="F3338" s="37">
        <v>91</v>
      </c>
      <c r="G3338" s="37">
        <v>4798843</v>
      </c>
      <c r="H3338" s="60">
        <f t="shared" si="262"/>
        <v>366213.3</v>
      </c>
      <c r="I3338" s="60">
        <f t="shared" si="263"/>
        <v>91</v>
      </c>
      <c r="J3338" s="60">
        <f t="shared" si="264"/>
        <v>4798843</v>
      </c>
      <c r="K3338" s="1" t="str">
        <f t="shared" si="265"/>
        <v>COM</v>
      </c>
      <c r="L3338" s="2" t="str">
        <f t="shared" si="261"/>
        <v>02LGSB0036</v>
      </c>
      <c r="M3338" s="40" t="str">
        <f>INDEX(CODE!A:B,MATCH(L3338,CODE!A:A,0),2)</f>
        <v>Separate - Large GS</v>
      </c>
    </row>
    <row r="3339" spans="1:13">
      <c r="A3339" s="36">
        <v>201901</v>
      </c>
      <c r="B3339" s="37" t="s">
        <v>51</v>
      </c>
      <c r="C3339" s="37" t="s">
        <v>195</v>
      </c>
      <c r="D3339" s="37" t="s">
        <v>54</v>
      </c>
      <c r="E3339" s="37">
        <v>4887430.79</v>
      </c>
      <c r="F3339" s="37">
        <v>867</v>
      </c>
      <c r="G3339" s="37">
        <v>64668440</v>
      </c>
      <c r="H3339" s="60">
        <f t="shared" si="262"/>
        <v>4887430.79</v>
      </c>
      <c r="I3339" s="60">
        <f t="shared" si="263"/>
        <v>867</v>
      </c>
      <c r="J3339" s="60">
        <f t="shared" si="264"/>
        <v>64668440</v>
      </c>
      <c r="K3339" s="1" t="str">
        <f t="shared" si="265"/>
        <v>COM</v>
      </c>
      <c r="L3339" s="2" t="str">
        <f t="shared" si="261"/>
        <v>02LGSV0036</v>
      </c>
      <c r="M3339" s="40" t="str">
        <f>INDEX(CODE!A:B,MATCH(L3339,CODE!A:A,0),2)</f>
        <v>Separate - Large GS</v>
      </c>
    </row>
    <row r="3340" spans="1:13">
      <c r="A3340" s="36">
        <v>201901</v>
      </c>
      <c r="B3340" s="37" t="s">
        <v>51</v>
      </c>
      <c r="C3340" s="37" t="s">
        <v>195</v>
      </c>
      <c r="D3340" s="37" t="s">
        <v>55</v>
      </c>
      <c r="E3340" s="37">
        <v>1003694.2</v>
      </c>
      <c r="F3340" s="37">
        <v>34</v>
      </c>
      <c r="G3340" s="37">
        <v>14190240</v>
      </c>
      <c r="H3340" s="60">
        <f t="shared" si="262"/>
        <v>1003694.2</v>
      </c>
      <c r="I3340" s="60">
        <f t="shared" si="263"/>
        <v>34</v>
      </c>
      <c r="J3340" s="60">
        <f t="shared" si="264"/>
        <v>14190240</v>
      </c>
      <c r="K3340" s="1" t="str">
        <f t="shared" si="265"/>
        <v>COM</v>
      </c>
      <c r="L3340" s="2" t="str">
        <f t="shared" si="261"/>
        <v>02LGSV048T</v>
      </c>
      <c r="M3340" s="40" t="str">
        <f>INDEX(CODE!A:B,MATCH(L3340,CODE!A:A,0),2)</f>
        <v>NOT USED</v>
      </c>
    </row>
    <row r="3341" spans="1:13">
      <c r="A3341" s="36">
        <v>201901</v>
      </c>
      <c r="B3341" s="37" t="s">
        <v>51</v>
      </c>
      <c r="C3341" s="37" t="s">
        <v>195</v>
      </c>
      <c r="D3341" s="37" t="s">
        <v>79</v>
      </c>
      <c r="E3341" s="37">
        <v>4484.66</v>
      </c>
      <c r="G3341" s="37">
        <v>0</v>
      </c>
      <c r="H3341" s="60">
        <f t="shared" si="262"/>
        <v>4484.66</v>
      </c>
      <c r="I3341" s="60">
        <f t="shared" si="263"/>
        <v>0</v>
      </c>
      <c r="J3341" s="60">
        <f t="shared" si="264"/>
        <v>0</v>
      </c>
      <c r="K3341" s="1" t="str">
        <f t="shared" si="265"/>
        <v>COM</v>
      </c>
      <c r="L3341" s="2" t="str">
        <f t="shared" si="261"/>
        <v>02LNX00102</v>
      </c>
      <c r="M3341" s="40" t="str">
        <f>INDEX(CODE!A:B,MATCH(L3341,CODE!A:A,0),2)</f>
        <v>NOT USED</v>
      </c>
    </row>
    <row r="3342" spans="1:13">
      <c r="A3342" s="36">
        <v>201901</v>
      </c>
      <c r="B3342" s="37" t="s">
        <v>51</v>
      </c>
      <c r="C3342" s="37" t="s">
        <v>195</v>
      </c>
      <c r="D3342" s="37" t="s">
        <v>81</v>
      </c>
      <c r="E3342" s="37">
        <v>143.30000000000001</v>
      </c>
      <c r="G3342" s="37">
        <v>0</v>
      </c>
      <c r="H3342" s="60">
        <f t="shared" si="262"/>
        <v>143.30000000000001</v>
      </c>
      <c r="I3342" s="60">
        <f t="shared" si="263"/>
        <v>0</v>
      </c>
      <c r="J3342" s="60">
        <f t="shared" si="264"/>
        <v>0</v>
      </c>
      <c r="K3342" s="1" t="str">
        <f t="shared" si="265"/>
        <v>COM</v>
      </c>
      <c r="L3342" s="2" t="str">
        <f t="shared" si="261"/>
        <v>02LNX00105</v>
      </c>
      <c r="M3342" s="40" t="str">
        <f>INDEX(CODE!A:B,MATCH(L3342,CODE!A:A,0),2)</f>
        <v>NOT USED</v>
      </c>
    </row>
    <row r="3343" spans="1:13">
      <c r="A3343" s="36">
        <v>201901</v>
      </c>
      <c r="B3343" s="37" t="s">
        <v>51</v>
      </c>
      <c r="C3343" s="37" t="s">
        <v>195</v>
      </c>
      <c r="D3343" s="37" t="s">
        <v>82</v>
      </c>
      <c r="E3343" s="37">
        <v>23144.86</v>
      </c>
      <c r="G3343" s="37">
        <v>0</v>
      </c>
      <c r="H3343" s="60">
        <f t="shared" si="262"/>
        <v>23144.86</v>
      </c>
      <c r="I3343" s="60">
        <f t="shared" si="263"/>
        <v>0</v>
      </c>
      <c r="J3343" s="60">
        <f t="shared" si="264"/>
        <v>0</v>
      </c>
      <c r="K3343" s="1" t="str">
        <f t="shared" si="265"/>
        <v>COM</v>
      </c>
      <c r="L3343" s="2" t="str">
        <f t="shared" si="261"/>
        <v>02LNX00109</v>
      </c>
      <c r="M3343" s="40" t="str">
        <f>INDEX(CODE!A:B,MATCH(L3343,CODE!A:A,0),2)</f>
        <v>NOT USED</v>
      </c>
    </row>
    <row r="3344" spans="1:13">
      <c r="A3344" s="36">
        <v>201901</v>
      </c>
      <c r="B3344" s="37" t="s">
        <v>51</v>
      </c>
      <c r="C3344" s="37" t="s">
        <v>195</v>
      </c>
      <c r="D3344" s="37" t="s">
        <v>83</v>
      </c>
      <c r="E3344" s="37">
        <v>1646.64</v>
      </c>
      <c r="G3344" s="37">
        <v>0</v>
      </c>
      <c r="H3344" s="60">
        <f t="shared" si="262"/>
        <v>1646.64</v>
      </c>
      <c r="I3344" s="60">
        <f t="shared" si="263"/>
        <v>0</v>
      </c>
      <c r="J3344" s="60">
        <f t="shared" si="264"/>
        <v>0</v>
      </c>
      <c r="K3344" s="1" t="str">
        <f t="shared" si="265"/>
        <v>COM</v>
      </c>
      <c r="L3344" s="2" t="str">
        <f t="shared" si="261"/>
        <v>02LNX00110</v>
      </c>
      <c r="M3344" s="40" t="str">
        <f>INDEX(CODE!A:B,MATCH(L3344,CODE!A:A,0),2)</f>
        <v>NOT USED</v>
      </c>
    </row>
    <row r="3345" spans="1:13">
      <c r="A3345" s="36">
        <v>201901</v>
      </c>
      <c r="B3345" s="37" t="s">
        <v>51</v>
      </c>
      <c r="C3345" s="37" t="s">
        <v>195</v>
      </c>
      <c r="D3345" s="37" t="s">
        <v>84</v>
      </c>
      <c r="E3345" s="37">
        <v>55.73</v>
      </c>
      <c r="G3345" s="37">
        <v>0</v>
      </c>
      <c r="H3345" s="60">
        <f t="shared" si="262"/>
        <v>55.73</v>
      </c>
      <c r="I3345" s="60">
        <f t="shared" si="263"/>
        <v>0</v>
      </c>
      <c r="J3345" s="60">
        <f t="shared" si="264"/>
        <v>0</v>
      </c>
      <c r="K3345" s="1" t="str">
        <f t="shared" si="265"/>
        <v>COM</v>
      </c>
      <c r="L3345" s="2" t="str">
        <f t="shared" si="261"/>
        <v>02LNX00112</v>
      </c>
      <c r="M3345" s="40" t="str">
        <f>INDEX(CODE!A:B,MATCH(L3345,CODE!A:A,0),2)</f>
        <v>NOT USED</v>
      </c>
    </row>
    <row r="3346" spans="1:13">
      <c r="A3346" s="36">
        <v>201901</v>
      </c>
      <c r="B3346" s="37" t="s">
        <v>51</v>
      </c>
      <c r="C3346" s="37" t="s">
        <v>195</v>
      </c>
      <c r="D3346" s="37" t="s">
        <v>85</v>
      </c>
      <c r="E3346" s="37">
        <v>1340.33</v>
      </c>
      <c r="G3346" s="37">
        <v>0</v>
      </c>
      <c r="H3346" s="60">
        <f t="shared" si="262"/>
        <v>1340.33</v>
      </c>
      <c r="I3346" s="60">
        <f t="shared" si="263"/>
        <v>0</v>
      </c>
      <c r="J3346" s="60">
        <f t="shared" si="264"/>
        <v>0</v>
      </c>
      <c r="K3346" s="1" t="str">
        <f t="shared" si="265"/>
        <v>COM</v>
      </c>
      <c r="L3346" s="2" t="str">
        <f t="shared" si="261"/>
        <v>02LNX00300</v>
      </c>
      <c r="M3346" s="40" t="str">
        <f>INDEX(CODE!A:B,MATCH(L3346,CODE!A:A,0),2)</f>
        <v>NOT USED</v>
      </c>
    </row>
    <row r="3347" spans="1:13">
      <c r="A3347" s="36">
        <v>201901</v>
      </c>
      <c r="B3347" s="37" t="s">
        <v>51</v>
      </c>
      <c r="C3347" s="37" t="s">
        <v>195</v>
      </c>
      <c r="D3347" s="37" t="s">
        <v>87</v>
      </c>
      <c r="E3347" s="37">
        <v>4002.04</v>
      </c>
      <c r="G3347" s="37">
        <v>0</v>
      </c>
      <c r="H3347" s="60">
        <f t="shared" si="262"/>
        <v>4002.04</v>
      </c>
      <c r="I3347" s="60">
        <f t="shared" si="263"/>
        <v>0</v>
      </c>
      <c r="J3347" s="60">
        <f t="shared" si="264"/>
        <v>0</v>
      </c>
      <c r="K3347" s="1" t="str">
        <f t="shared" si="265"/>
        <v>COM</v>
      </c>
      <c r="L3347" s="2" t="str">
        <f t="shared" si="261"/>
        <v>02LNX00311</v>
      </c>
      <c r="M3347" s="40" t="str">
        <f>INDEX(CODE!A:B,MATCH(L3347,CODE!A:A,0),2)</f>
        <v>NOT USED</v>
      </c>
    </row>
    <row r="3348" spans="1:13">
      <c r="A3348" s="36">
        <v>201901</v>
      </c>
      <c r="B3348" s="37" t="s">
        <v>51</v>
      </c>
      <c r="C3348" s="37" t="s">
        <v>195</v>
      </c>
      <c r="D3348" s="37" t="s">
        <v>77</v>
      </c>
      <c r="E3348" s="37">
        <v>991.5</v>
      </c>
      <c r="F3348" s="37">
        <v>20</v>
      </c>
      <c r="G3348" s="37">
        <v>6517</v>
      </c>
      <c r="H3348" s="60">
        <f t="shared" si="262"/>
        <v>991.5</v>
      </c>
      <c r="I3348" s="60">
        <f t="shared" si="263"/>
        <v>20</v>
      </c>
      <c r="J3348" s="60">
        <f t="shared" si="264"/>
        <v>6517</v>
      </c>
      <c r="K3348" s="1" t="str">
        <f t="shared" si="265"/>
        <v>COM</v>
      </c>
      <c r="L3348" s="2" t="str">
        <f t="shared" si="261"/>
        <v>02NMB24135</v>
      </c>
      <c r="M3348" s="40" t="str">
        <f>INDEX(CODE!A:B,MATCH(L3348,CODE!A:A,0),2)</f>
        <v>Separate - Small GS</v>
      </c>
    </row>
    <row r="3349" spans="1:13">
      <c r="A3349" s="36">
        <v>201901</v>
      </c>
      <c r="B3349" s="37" t="s">
        <v>51</v>
      </c>
      <c r="C3349" s="37" t="s">
        <v>195</v>
      </c>
      <c r="D3349" s="37" t="s">
        <v>40</v>
      </c>
      <c r="E3349" s="37">
        <v>33222.74</v>
      </c>
      <c r="F3349" s="37">
        <v>87</v>
      </c>
      <c r="G3349" s="37">
        <v>371133</v>
      </c>
      <c r="H3349" s="60">
        <f t="shared" si="262"/>
        <v>33222.74</v>
      </c>
      <c r="I3349" s="60">
        <f t="shared" si="263"/>
        <v>87</v>
      </c>
      <c r="J3349" s="60">
        <f t="shared" si="264"/>
        <v>371133</v>
      </c>
      <c r="K3349" s="1" t="str">
        <f t="shared" si="265"/>
        <v>COM</v>
      </c>
      <c r="L3349" s="2" t="str">
        <f t="shared" si="261"/>
        <v>02NMT24135</v>
      </c>
      <c r="M3349" s="40" t="str">
        <f>INDEX(CODE!A:B,MATCH(L3349,CODE!A:A,0),2)</f>
        <v>Separate - Small GS</v>
      </c>
    </row>
    <row r="3350" spans="1:13">
      <c r="A3350" s="36">
        <v>201901</v>
      </c>
      <c r="B3350" s="37" t="s">
        <v>51</v>
      </c>
      <c r="C3350" s="37" t="s">
        <v>195</v>
      </c>
      <c r="D3350" s="37" t="s">
        <v>41</v>
      </c>
      <c r="E3350" s="37">
        <v>70555.66</v>
      </c>
      <c r="F3350" s="37">
        <v>16</v>
      </c>
      <c r="G3350" s="37">
        <v>844838</v>
      </c>
      <c r="H3350" s="60">
        <f t="shared" si="262"/>
        <v>70555.66</v>
      </c>
      <c r="I3350" s="60">
        <f t="shared" si="263"/>
        <v>16</v>
      </c>
      <c r="J3350" s="60">
        <f t="shared" si="264"/>
        <v>844838</v>
      </c>
      <c r="K3350" s="1" t="str">
        <f t="shared" si="265"/>
        <v>COM</v>
      </c>
      <c r="L3350" s="2" t="str">
        <f t="shared" si="261"/>
        <v>02NMT36135</v>
      </c>
      <c r="M3350" s="40" t="str">
        <f>INDEX(CODE!A:B,MATCH(L3350,CODE!A:A,0),2)</f>
        <v>Separate - Large GS</v>
      </c>
    </row>
    <row r="3351" spans="1:13">
      <c r="A3351" s="36">
        <v>201901</v>
      </c>
      <c r="B3351" s="37" t="s">
        <v>51</v>
      </c>
      <c r="C3351" s="37" t="s">
        <v>195</v>
      </c>
      <c r="D3351" s="37" t="s">
        <v>42</v>
      </c>
      <c r="E3351" s="37">
        <v>58193.49</v>
      </c>
      <c r="F3351" s="37">
        <v>2</v>
      </c>
      <c r="G3351" s="37">
        <v>824400</v>
      </c>
      <c r="H3351" s="60">
        <f t="shared" si="262"/>
        <v>58193.49</v>
      </c>
      <c r="I3351" s="60">
        <f t="shared" si="263"/>
        <v>2</v>
      </c>
      <c r="J3351" s="60">
        <f t="shared" si="264"/>
        <v>824400</v>
      </c>
      <c r="K3351" s="1" t="str">
        <f t="shared" si="265"/>
        <v>COM</v>
      </c>
      <c r="L3351" s="2" t="str">
        <f t="shared" si="261"/>
        <v>02NMT48135</v>
      </c>
      <c r="M3351" s="40" t="str">
        <f>INDEX(CODE!A:B,MATCH(L3351,CODE!A:A,0),2)</f>
        <v>NOT USED</v>
      </c>
    </row>
    <row r="3352" spans="1:13">
      <c r="A3352" s="36">
        <v>201901</v>
      </c>
      <c r="B3352" s="37" t="s">
        <v>51</v>
      </c>
      <c r="C3352" s="37" t="s">
        <v>195</v>
      </c>
      <c r="D3352" s="37" t="s">
        <v>56</v>
      </c>
      <c r="E3352" s="37">
        <v>17422.419999999998</v>
      </c>
      <c r="F3352" s="37">
        <v>764</v>
      </c>
      <c r="G3352" s="37">
        <v>120518</v>
      </c>
      <c r="H3352" s="60">
        <f t="shared" si="262"/>
        <v>17422.419999999998</v>
      </c>
      <c r="I3352" s="60">
        <f t="shared" si="263"/>
        <v>764</v>
      </c>
      <c r="J3352" s="60">
        <f t="shared" si="264"/>
        <v>120518</v>
      </c>
      <c r="K3352" s="1" t="str">
        <f t="shared" si="265"/>
        <v>COM</v>
      </c>
      <c r="L3352" s="2" t="str">
        <f t="shared" si="261"/>
        <v>02OALT015N</v>
      </c>
      <c r="M3352" s="40" t="str">
        <f>INDEX(CODE!A:B,MATCH(L3352,CODE!A:A,0),2)</f>
        <v>NOT USED</v>
      </c>
    </row>
    <row r="3353" spans="1:13">
      <c r="A3353" s="36">
        <v>201901</v>
      </c>
      <c r="B3353" s="37" t="s">
        <v>51</v>
      </c>
      <c r="C3353" s="37" t="s">
        <v>195</v>
      </c>
      <c r="D3353" s="37" t="s">
        <v>43</v>
      </c>
      <c r="E3353" s="37">
        <v>6779.28</v>
      </c>
      <c r="F3353" s="37">
        <v>467</v>
      </c>
      <c r="G3353" s="37">
        <v>42763</v>
      </c>
      <c r="H3353" s="60">
        <f t="shared" si="262"/>
        <v>6779.28</v>
      </c>
      <c r="I3353" s="60">
        <f t="shared" si="263"/>
        <v>467</v>
      </c>
      <c r="J3353" s="60">
        <f t="shared" si="264"/>
        <v>42763</v>
      </c>
      <c r="K3353" s="1" t="str">
        <f t="shared" si="265"/>
        <v>COM</v>
      </c>
      <c r="L3353" s="2" t="str">
        <f t="shared" si="261"/>
        <v>02OALTB15N</v>
      </c>
      <c r="M3353" s="40" t="str">
        <f>INDEX(CODE!A:B,MATCH(L3353,CODE!A:A,0),2)</f>
        <v>NOT USED</v>
      </c>
    </row>
    <row r="3354" spans="1:13">
      <c r="A3354" s="36">
        <v>201901</v>
      </c>
      <c r="B3354" s="37" t="s">
        <v>51</v>
      </c>
      <c r="C3354" s="37" t="s">
        <v>195</v>
      </c>
      <c r="D3354" s="37" t="s">
        <v>57</v>
      </c>
      <c r="E3354" s="37">
        <v>1827.52</v>
      </c>
      <c r="F3354" s="37">
        <v>27</v>
      </c>
      <c r="G3354" s="37">
        <v>19796</v>
      </c>
      <c r="H3354" s="60">
        <f t="shared" si="262"/>
        <v>1827.52</v>
      </c>
      <c r="I3354" s="60">
        <f t="shared" si="263"/>
        <v>27</v>
      </c>
      <c r="J3354" s="60">
        <f t="shared" si="264"/>
        <v>19796</v>
      </c>
      <c r="K3354" s="1" t="str">
        <f t="shared" si="265"/>
        <v>COM</v>
      </c>
      <c r="L3354" s="2" t="str">
        <f t="shared" si="261"/>
        <v>02RCFL0054</v>
      </c>
      <c r="M3354" s="40" t="str">
        <f>INDEX(CODE!A:B,MATCH(L3354,CODE!A:A,0),2)</f>
        <v>NOT USED</v>
      </c>
    </row>
    <row r="3355" spans="1:13">
      <c r="A3355" s="36">
        <v>201901</v>
      </c>
      <c r="B3355" s="37" t="s">
        <v>51</v>
      </c>
      <c r="C3355" s="37" t="s">
        <v>195</v>
      </c>
      <c r="D3355" s="37" t="s">
        <v>89</v>
      </c>
      <c r="E3355" s="37">
        <v>73197.88</v>
      </c>
      <c r="F3355" s="37">
        <v>0</v>
      </c>
      <c r="G3355" s="37">
        <v>0</v>
      </c>
      <c r="H3355" s="60">
        <f t="shared" si="262"/>
        <v>73197.88</v>
      </c>
      <c r="I3355" s="60">
        <f t="shared" si="263"/>
        <v>0</v>
      </c>
      <c r="J3355" s="60">
        <f t="shared" si="264"/>
        <v>0</v>
      </c>
      <c r="K3355" s="1" t="str">
        <f t="shared" si="265"/>
        <v>COM</v>
      </c>
      <c r="L3355" s="2" t="str">
        <f t="shared" si="261"/>
        <v>301270-DSM</v>
      </c>
      <c r="M3355" s="40" t="str">
        <f>INDEX(CODE!A:B,MATCH(L3355,CODE!A:A,0),2)</f>
        <v>NOT USED</v>
      </c>
    </row>
    <row r="3356" spans="1:13">
      <c r="A3356" s="36">
        <v>201901</v>
      </c>
      <c r="B3356" s="37" t="s">
        <v>51</v>
      </c>
      <c r="C3356" s="37" t="s">
        <v>195</v>
      </c>
      <c r="D3356" s="37" t="s">
        <v>44</v>
      </c>
      <c r="E3356" s="37">
        <v>375.64</v>
      </c>
      <c r="F3356" s="37">
        <v>1</v>
      </c>
      <c r="G3356" s="37">
        <v>0</v>
      </c>
      <c r="H3356" s="60">
        <f t="shared" si="262"/>
        <v>375.64</v>
      </c>
      <c r="I3356" s="60">
        <f t="shared" si="263"/>
        <v>1</v>
      </c>
      <c r="J3356" s="60">
        <f t="shared" si="264"/>
        <v>0</v>
      </c>
      <c r="K3356" s="1" t="str">
        <f t="shared" si="265"/>
        <v>COM</v>
      </c>
      <c r="L3356" s="2" t="str">
        <f t="shared" si="261"/>
        <v>301280-BLU</v>
      </c>
      <c r="M3356" s="40" t="str">
        <f>INDEX(CODE!A:B,MATCH(L3356,CODE!A:A,0),2)</f>
        <v>NOT USED</v>
      </c>
    </row>
    <row r="3357" spans="1:13">
      <c r="A3357" s="36">
        <v>201901</v>
      </c>
      <c r="B3357" s="37" t="s">
        <v>51</v>
      </c>
      <c r="C3357" s="37" t="s">
        <v>195</v>
      </c>
      <c r="D3357" s="37" t="s">
        <v>103</v>
      </c>
      <c r="E3357" s="37">
        <v>0</v>
      </c>
      <c r="F3357" s="37">
        <v>0</v>
      </c>
      <c r="G3357" s="37">
        <v>0</v>
      </c>
      <c r="H3357" s="60">
        <f t="shared" si="262"/>
        <v>0</v>
      </c>
      <c r="I3357" s="60">
        <f t="shared" si="263"/>
        <v>0</v>
      </c>
      <c r="J3357" s="60">
        <f t="shared" si="264"/>
        <v>0</v>
      </c>
      <c r="K3357" s="1" t="str">
        <f t="shared" si="265"/>
        <v>COM</v>
      </c>
      <c r="L3357" s="2" t="str">
        <f t="shared" si="261"/>
        <v>ALT REVENU</v>
      </c>
      <c r="M3357" s="40" t="str">
        <f>INDEX(CODE!A:B,MATCH(L3357,CODE!A:A,0),2)</f>
        <v>NOT USED</v>
      </c>
    </row>
    <row r="3358" spans="1:13">
      <c r="A3358" s="36">
        <v>201901</v>
      </c>
      <c r="B3358" s="37" t="s">
        <v>51</v>
      </c>
      <c r="C3358" s="37" t="s">
        <v>195</v>
      </c>
      <c r="D3358" s="37" t="s">
        <v>90</v>
      </c>
      <c r="F3358" s="37">
        <v>0</v>
      </c>
      <c r="H3358" s="60">
        <f t="shared" si="262"/>
        <v>0</v>
      </c>
      <c r="I3358" s="60">
        <f t="shared" si="263"/>
        <v>0</v>
      </c>
      <c r="J3358" s="60">
        <f t="shared" si="264"/>
        <v>0</v>
      </c>
      <c r="K3358" s="1" t="str">
        <f t="shared" si="265"/>
        <v>COM</v>
      </c>
      <c r="L3358" s="2" t="str">
        <f t="shared" si="261"/>
        <v>CUSTOMER C</v>
      </c>
      <c r="M3358" s="40" t="str">
        <f>INDEX(CODE!A:B,MATCH(L3358,CODE!A:A,0),2)</f>
        <v>NOT USED</v>
      </c>
    </row>
    <row r="3359" spans="1:13">
      <c r="A3359" s="36">
        <v>201901</v>
      </c>
      <c r="B3359" s="37" t="s">
        <v>51</v>
      </c>
      <c r="C3359" s="37" t="s">
        <v>195</v>
      </c>
      <c r="D3359" s="37" t="s">
        <v>92</v>
      </c>
      <c r="E3359" s="37">
        <v>-873717.52</v>
      </c>
      <c r="F3359" s="37">
        <v>0</v>
      </c>
      <c r="G3359" s="37">
        <v>0</v>
      </c>
      <c r="H3359" s="60">
        <f t="shared" si="262"/>
        <v>-873717.52</v>
      </c>
      <c r="I3359" s="60">
        <f t="shared" si="263"/>
        <v>0</v>
      </c>
      <c r="J3359" s="60">
        <f t="shared" si="264"/>
        <v>0</v>
      </c>
      <c r="K3359" s="1" t="str">
        <f t="shared" si="265"/>
        <v>COM</v>
      </c>
      <c r="L3359" s="2" t="str">
        <f t="shared" si="261"/>
        <v>REVENUE_AC</v>
      </c>
      <c r="M3359" s="40" t="str">
        <f>INDEX(CODE!A:B,MATCH(L3359,CODE!A:A,0),2)</f>
        <v>NOT USED</v>
      </c>
    </row>
    <row r="3360" spans="1:13">
      <c r="A3360" s="36">
        <v>201901</v>
      </c>
      <c r="B3360" s="37" t="s">
        <v>51</v>
      </c>
      <c r="C3360" s="37" t="s">
        <v>195</v>
      </c>
      <c r="D3360" s="37" t="s">
        <v>104</v>
      </c>
      <c r="E3360" s="37">
        <v>5761.99</v>
      </c>
      <c r="F3360" s="37">
        <v>0</v>
      </c>
      <c r="G3360" s="37">
        <v>0</v>
      </c>
      <c r="H3360" s="60">
        <f t="shared" si="262"/>
        <v>5761.99</v>
      </c>
      <c r="I3360" s="60">
        <f t="shared" si="263"/>
        <v>0</v>
      </c>
      <c r="J3360" s="60">
        <f t="shared" si="264"/>
        <v>0</v>
      </c>
      <c r="K3360" s="1" t="str">
        <f t="shared" si="265"/>
        <v>COM</v>
      </c>
      <c r="L3360" s="2" t="str">
        <f t="shared" si="261"/>
        <v>REVENUE AD</v>
      </c>
      <c r="M3360" s="40" t="str">
        <f>INDEX(CODE!A:B,MATCH(L3360,CODE!A:A,0),2)</f>
        <v>NOT USED</v>
      </c>
    </row>
    <row r="3361" spans="1:13">
      <c r="A3361" s="36">
        <v>201901</v>
      </c>
      <c r="B3361" s="37" t="s">
        <v>51</v>
      </c>
      <c r="C3361" s="37" t="s">
        <v>196</v>
      </c>
      <c r="D3361" s="37" t="s">
        <v>197</v>
      </c>
      <c r="E3361" s="37">
        <v>-45000</v>
      </c>
      <c r="F3361" s="37">
        <v>0</v>
      </c>
      <c r="G3361" s="37">
        <v>-529000</v>
      </c>
      <c r="H3361" s="60">
        <f t="shared" si="262"/>
        <v>0</v>
      </c>
      <c r="I3361" s="60">
        <f t="shared" si="263"/>
        <v>0</v>
      </c>
      <c r="J3361" s="60">
        <f t="shared" si="264"/>
        <v>0</v>
      </c>
      <c r="K3361" s="1" t="str">
        <f t="shared" si="265"/>
        <v>COM</v>
      </c>
      <c r="L3361" s="2" t="str">
        <f t="shared" si="261"/>
        <v>UNBILLED R</v>
      </c>
      <c r="M3361" s="40" t="str">
        <f>INDEX(CODE!A:B,MATCH(L3361,CODE!A:A,0),2)</f>
        <v>NOT USED</v>
      </c>
    </row>
    <row r="3362" spans="1:13">
      <c r="A3362" s="36">
        <v>201901</v>
      </c>
      <c r="B3362" s="37" t="s">
        <v>58</v>
      </c>
      <c r="C3362" s="37" t="s">
        <v>186</v>
      </c>
      <c r="D3362" s="37" t="s">
        <v>187</v>
      </c>
      <c r="E3362" s="37">
        <v>-577.76</v>
      </c>
      <c r="F3362" s="37">
        <v>44</v>
      </c>
      <c r="G3362" s="37">
        <v>70888</v>
      </c>
      <c r="H3362" s="60">
        <f t="shared" si="262"/>
        <v>0</v>
      </c>
      <c r="I3362" s="60">
        <f t="shared" si="263"/>
        <v>0</v>
      </c>
      <c r="J3362" s="60">
        <f t="shared" si="264"/>
        <v>0</v>
      </c>
      <c r="K3362" s="1" t="str">
        <f t="shared" si="265"/>
        <v>IND</v>
      </c>
      <c r="L3362" s="2" t="str">
        <f t="shared" si="261"/>
        <v>02GNSB0024</v>
      </c>
      <c r="M3362" s="40" t="str">
        <f>INDEX(CODE!A:B,MATCH(L3362,CODE!A:A,0),2)</f>
        <v>Separate - Small GS</v>
      </c>
    </row>
    <row r="3363" spans="1:13">
      <c r="A3363" s="36">
        <v>201901</v>
      </c>
      <c r="B3363" s="37" t="s">
        <v>58</v>
      </c>
      <c r="C3363" s="37" t="s">
        <v>186</v>
      </c>
      <c r="D3363" s="37" t="s">
        <v>189</v>
      </c>
      <c r="E3363" s="37">
        <v>-0.02</v>
      </c>
      <c r="F3363" s="37">
        <v>1</v>
      </c>
      <c r="G3363" s="37">
        <v>2</v>
      </c>
      <c r="H3363" s="60">
        <f t="shared" si="262"/>
        <v>0</v>
      </c>
      <c r="I3363" s="60">
        <f t="shared" si="263"/>
        <v>0</v>
      </c>
      <c r="J3363" s="60">
        <f t="shared" si="264"/>
        <v>0</v>
      </c>
      <c r="K3363" s="1" t="str">
        <f t="shared" si="265"/>
        <v>IND</v>
      </c>
      <c r="L3363" s="2" t="str">
        <f t="shared" si="261"/>
        <v>02GNSB24FP</v>
      </c>
      <c r="M3363" s="40" t="str">
        <f>INDEX(CODE!A:B,MATCH(L3363,CODE!A:A,0),2)</f>
        <v>Separate - Small GS</v>
      </c>
    </row>
    <row r="3364" spans="1:13">
      <c r="A3364" s="36">
        <v>201901</v>
      </c>
      <c r="B3364" s="37" t="s">
        <v>58</v>
      </c>
      <c r="C3364" s="37" t="s">
        <v>186</v>
      </c>
      <c r="D3364" s="37" t="s">
        <v>190</v>
      </c>
      <c r="E3364" s="37">
        <v>-324.04000000000002</v>
      </c>
      <c r="F3364" s="37">
        <v>8</v>
      </c>
      <c r="G3364" s="37">
        <v>39760</v>
      </c>
      <c r="H3364" s="60">
        <f t="shared" si="262"/>
        <v>0</v>
      </c>
      <c r="I3364" s="60">
        <f t="shared" si="263"/>
        <v>0</v>
      </c>
      <c r="J3364" s="60">
        <f t="shared" si="264"/>
        <v>0</v>
      </c>
      <c r="K3364" s="1" t="str">
        <f t="shared" si="265"/>
        <v>IND</v>
      </c>
      <c r="L3364" s="2" t="str">
        <f t="shared" si="261"/>
        <v>02LGSB0036</v>
      </c>
      <c r="M3364" s="40" t="str">
        <f>INDEX(CODE!A:B,MATCH(L3364,CODE!A:A,0),2)</f>
        <v>Separate - Large GS</v>
      </c>
    </row>
    <row r="3365" spans="1:13">
      <c r="A3365" s="36">
        <v>201901</v>
      </c>
      <c r="B3365" s="37" t="s">
        <v>58</v>
      </c>
      <c r="C3365" s="37" t="s">
        <v>186</v>
      </c>
      <c r="D3365" s="37" t="s">
        <v>192</v>
      </c>
      <c r="E3365" s="37">
        <v>-18.149999999999999</v>
      </c>
      <c r="G3365" s="37">
        <v>2228</v>
      </c>
      <c r="H3365" s="60">
        <f t="shared" si="262"/>
        <v>0</v>
      </c>
      <c r="I3365" s="60">
        <f t="shared" si="263"/>
        <v>0</v>
      </c>
      <c r="J3365" s="60">
        <f t="shared" si="264"/>
        <v>0</v>
      </c>
      <c r="K3365" s="1" t="str">
        <f t="shared" si="265"/>
        <v>IND</v>
      </c>
      <c r="L3365" s="2" t="str">
        <f t="shared" si="261"/>
        <v>02OALTB15N</v>
      </c>
      <c r="M3365" s="40" t="str">
        <f>INDEX(CODE!A:B,MATCH(L3365,CODE!A:A,0),2)</f>
        <v>NOT USED</v>
      </c>
    </row>
    <row r="3366" spans="1:13">
      <c r="A3366" s="36">
        <v>201901</v>
      </c>
      <c r="B3366" s="37" t="s">
        <v>58</v>
      </c>
      <c r="C3366" s="37" t="s">
        <v>186</v>
      </c>
      <c r="D3366" s="37" t="s">
        <v>193</v>
      </c>
      <c r="E3366" s="37">
        <v>-75.97</v>
      </c>
      <c r="F3366" s="37">
        <v>0</v>
      </c>
      <c r="G3366" s="37">
        <v>0</v>
      </c>
      <c r="H3366" s="60">
        <f t="shared" si="262"/>
        <v>0</v>
      </c>
      <c r="I3366" s="60">
        <f t="shared" si="263"/>
        <v>0</v>
      </c>
      <c r="J3366" s="60">
        <f t="shared" si="264"/>
        <v>0</v>
      </c>
      <c r="K3366" s="1" t="str">
        <f t="shared" si="265"/>
        <v>IND</v>
      </c>
      <c r="L3366" s="2" t="str">
        <f t="shared" si="261"/>
        <v>BPA BALANC</v>
      </c>
      <c r="M3366" s="40" t="str">
        <f>INDEX(CODE!A:B,MATCH(L3366,CODE!A:A,0),2)</f>
        <v>NOT USED</v>
      </c>
    </row>
    <row r="3367" spans="1:13">
      <c r="A3367" s="36">
        <v>201901</v>
      </c>
      <c r="B3367" s="37" t="s">
        <v>58</v>
      </c>
      <c r="C3367" s="37" t="s">
        <v>186</v>
      </c>
      <c r="D3367" s="37" t="s">
        <v>194</v>
      </c>
      <c r="F3367" s="37">
        <v>0</v>
      </c>
      <c r="H3367" s="60">
        <f t="shared" si="262"/>
        <v>0</v>
      </c>
      <c r="I3367" s="60">
        <f t="shared" si="263"/>
        <v>0</v>
      </c>
      <c r="J3367" s="60">
        <f t="shared" si="264"/>
        <v>0</v>
      </c>
      <c r="K3367" s="1" t="str">
        <f t="shared" si="265"/>
        <v>IND</v>
      </c>
      <c r="L3367" s="2" t="str">
        <f t="shared" si="261"/>
        <v>CUSTOMER C</v>
      </c>
      <c r="M3367" s="40" t="str">
        <f>INDEX(CODE!A:B,MATCH(L3367,CODE!A:A,0),2)</f>
        <v>NOT USED</v>
      </c>
    </row>
    <row r="3368" spans="1:13">
      <c r="A3368" s="36">
        <v>201901</v>
      </c>
      <c r="B3368" s="37" t="s">
        <v>58</v>
      </c>
      <c r="C3368" s="37" t="s">
        <v>195</v>
      </c>
      <c r="D3368" s="37" t="s">
        <v>36</v>
      </c>
      <c r="E3368" s="37">
        <v>7625.51</v>
      </c>
      <c r="F3368" s="37">
        <v>44</v>
      </c>
      <c r="G3368" s="37">
        <v>70888</v>
      </c>
      <c r="H3368" s="60">
        <f t="shared" si="262"/>
        <v>7625.51</v>
      </c>
      <c r="I3368" s="60">
        <f t="shared" si="263"/>
        <v>44</v>
      </c>
      <c r="J3368" s="60">
        <f t="shared" si="264"/>
        <v>70888</v>
      </c>
      <c r="K3368" s="1" t="str">
        <f t="shared" si="265"/>
        <v>IND</v>
      </c>
      <c r="L3368" s="2" t="str">
        <f t="shared" si="261"/>
        <v>02GNSB0024</v>
      </c>
      <c r="M3368" s="40" t="str">
        <f>INDEX(CODE!A:B,MATCH(L3368,CODE!A:A,0),2)</f>
        <v>Separate - Small GS</v>
      </c>
    </row>
    <row r="3369" spans="1:13">
      <c r="A3369" s="36">
        <v>201901</v>
      </c>
      <c r="B3369" s="37" t="s">
        <v>58</v>
      </c>
      <c r="C3369" s="37" t="s">
        <v>195</v>
      </c>
      <c r="D3369" s="37" t="s">
        <v>38</v>
      </c>
      <c r="E3369" s="37">
        <v>0.21</v>
      </c>
      <c r="F3369" s="37">
        <v>1</v>
      </c>
      <c r="G3369" s="37">
        <v>2</v>
      </c>
      <c r="H3369" s="60">
        <f t="shared" si="262"/>
        <v>0.21</v>
      </c>
      <c r="I3369" s="60">
        <f t="shared" si="263"/>
        <v>1</v>
      </c>
      <c r="J3369" s="60">
        <f t="shared" si="264"/>
        <v>2</v>
      </c>
      <c r="K3369" s="1" t="str">
        <f t="shared" si="265"/>
        <v>IND</v>
      </c>
      <c r="L3369" s="2" t="str">
        <f t="shared" si="261"/>
        <v>02GNSB24FP</v>
      </c>
      <c r="M3369" s="40" t="str">
        <f>INDEX(CODE!A:B,MATCH(L3369,CODE!A:A,0),2)</f>
        <v>Separate - Small GS</v>
      </c>
    </row>
    <row r="3370" spans="1:13">
      <c r="A3370" s="36">
        <v>201901</v>
      </c>
      <c r="B3370" s="37" t="s">
        <v>58</v>
      </c>
      <c r="C3370" s="37" t="s">
        <v>195</v>
      </c>
      <c r="D3370" s="37" t="s">
        <v>52</v>
      </c>
      <c r="E3370" s="37">
        <v>128315.86</v>
      </c>
      <c r="F3370" s="37">
        <v>330</v>
      </c>
      <c r="G3370" s="37">
        <v>1420183</v>
      </c>
      <c r="H3370" s="60">
        <f t="shared" si="262"/>
        <v>128315.86</v>
      </c>
      <c r="I3370" s="60">
        <f t="shared" si="263"/>
        <v>330</v>
      </c>
      <c r="J3370" s="60">
        <f t="shared" si="264"/>
        <v>1420183</v>
      </c>
      <c r="K3370" s="1" t="str">
        <f t="shared" si="265"/>
        <v>IND</v>
      </c>
      <c r="L3370" s="2" t="str">
        <f t="shared" si="261"/>
        <v>02GNSV0024</v>
      </c>
      <c r="M3370" s="40" t="str">
        <f>INDEX(CODE!A:B,MATCH(L3370,CODE!A:A,0),2)</f>
        <v>Separate - Small GS</v>
      </c>
    </row>
    <row r="3371" spans="1:13">
      <c r="A3371" s="36">
        <v>201901</v>
      </c>
      <c r="B3371" s="37" t="s">
        <v>58</v>
      </c>
      <c r="C3371" s="37" t="s">
        <v>195</v>
      </c>
      <c r="D3371" s="37" t="s">
        <v>53</v>
      </c>
      <c r="E3371" s="37">
        <v>724.07</v>
      </c>
      <c r="F3371" s="37">
        <v>4</v>
      </c>
      <c r="G3371" s="37">
        <v>2776</v>
      </c>
      <c r="H3371" s="60">
        <f t="shared" si="262"/>
        <v>724.07</v>
      </c>
      <c r="I3371" s="60">
        <f t="shared" si="263"/>
        <v>4</v>
      </c>
      <c r="J3371" s="60">
        <f t="shared" si="264"/>
        <v>2776</v>
      </c>
      <c r="K3371" s="1" t="str">
        <f t="shared" si="265"/>
        <v>IND</v>
      </c>
      <c r="L3371" s="2" t="str">
        <f t="shared" si="261"/>
        <v>02GNSV024F</v>
      </c>
      <c r="M3371" s="40" t="str">
        <f>INDEX(CODE!A:B,MATCH(L3371,CODE!A:A,0),2)</f>
        <v>Separate - Small GS</v>
      </c>
    </row>
    <row r="3372" spans="1:13">
      <c r="A3372" s="36">
        <v>201901</v>
      </c>
      <c r="B3372" s="37" t="s">
        <v>58</v>
      </c>
      <c r="C3372" s="37" t="s">
        <v>195</v>
      </c>
      <c r="D3372" s="37" t="s">
        <v>39</v>
      </c>
      <c r="E3372" s="37">
        <v>7715.91</v>
      </c>
      <c r="F3372" s="37">
        <v>8</v>
      </c>
      <c r="G3372" s="37">
        <v>39760</v>
      </c>
      <c r="H3372" s="60">
        <f t="shared" si="262"/>
        <v>7715.91</v>
      </c>
      <c r="I3372" s="60">
        <f t="shared" si="263"/>
        <v>8</v>
      </c>
      <c r="J3372" s="60">
        <f t="shared" si="264"/>
        <v>39760</v>
      </c>
      <c r="K3372" s="1" t="str">
        <f t="shared" si="265"/>
        <v>IND</v>
      </c>
      <c r="L3372" s="2" t="str">
        <f t="shared" si="261"/>
        <v>02LGSB0036</v>
      </c>
      <c r="M3372" s="40" t="str">
        <f>INDEX(CODE!A:B,MATCH(L3372,CODE!A:A,0),2)</f>
        <v>Separate - Large GS</v>
      </c>
    </row>
    <row r="3373" spans="1:13">
      <c r="A3373" s="36">
        <v>201901</v>
      </c>
      <c r="B3373" s="37" t="s">
        <v>58</v>
      </c>
      <c r="C3373" s="37" t="s">
        <v>195</v>
      </c>
      <c r="D3373" s="37" t="s">
        <v>54</v>
      </c>
      <c r="E3373" s="37">
        <v>565628.85</v>
      </c>
      <c r="F3373" s="37">
        <v>93</v>
      </c>
      <c r="G3373" s="37">
        <v>6868340</v>
      </c>
      <c r="H3373" s="60">
        <f t="shared" si="262"/>
        <v>565628.85</v>
      </c>
      <c r="I3373" s="60">
        <f t="shared" si="263"/>
        <v>93</v>
      </c>
      <c r="J3373" s="60">
        <f t="shared" si="264"/>
        <v>6868340</v>
      </c>
      <c r="K3373" s="1" t="str">
        <f t="shared" si="265"/>
        <v>IND</v>
      </c>
      <c r="L3373" s="2" t="str">
        <f t="shared" si="261"/>
        <v>02LGSV0036</v>
      </c>
      <c r="M3373" s="40" t="str">
        <f>INDEX(CODE!A:B,MATCH(L3373,CODE!A:A,0),2)</f>
        <v>Separate - Large GS</v>
      </c>
    </row>
    <row r="3374" spans="1:13">
      <c r="A3374" s="36">
        <v>201901</v>
      </c>
      <c r="B3374" s="37" t="s">
        <v>58</v>
      </c>
      <c r="C3374" s="37" t="s">
        <v>195</v>
      </c>
      <c r="D3374" s="37" t="s">
        <v>55</v>
      </c>
      <c r="E3374" s="37">
        <v>3005666.35</v>
      </c>
      <c r="F3374" s="37">
        <v>29</v>
      </c>
      <c r="G3374" s="37">
        <v>47895300</v>
      </c>
      <c r="H3374" s="60">
        <f t="shared" si="262"/>
        <v>3005666.35</v>
      </c>
      <c r="I3374" s="60">
        <f t="shared" si="263"/>
        <v>29</v>
      </c>
      <c r="J3374" s="60">
        <f t="shared" si="264"/>
        <v>47895300</v>
      </c>
      <c r="K3374" s="1" t="str">
        <f t="shared" si="265"/>
        <v>IND</v>
      </c>
      <c r="L3374" s="2" t="str">
        <f t="shared" si="261"/>
        <v>02LGSV048T</v>
      </c>
      <c r="M3374" s="40" t="str">
        <f>INDEX(CODE!A:B,MATCH(L3374,CODE!A:A,0),2)</f>
        <v>NOT USED</v>
      </c>
    </row>
    <row r="3375" spans="1:13">
      <c r="A3375" s="36">
        <v>201901</v>
      </c>
      <c r="B3375" s="37" t="s">
        <v>58</v>
      </c>
      <c r="C3375" s="37" t="s">
        <v>195</v>
      </c>
      <c r="D3375" s="37" t="s">
        <v>56</v>
      </c>
      <c r="E3375" s="37">
        <v>1094.33</v>
      </c>
      <c r="F3375" s="37">
        <v>37</v>
      </c>
      <c r="G3375" s="37">
        <v>8125</v>
      </c>
      <c r="H3375" s="60">
        <f t="shared" si="262"/>
        <v>1094.33</v>
      </c>
      <c r="I3375" s="60">
        <f t="shared" si="263"/>
        <v>37</v>
      </c>
      <c r="J3375" s="60">
        <f t="shared" si="264"/>
        <v>8125</v>
      </c>
      <c r="K3375" s="1" t="str">
        <f t="shared" si="265"/>
        <v>IND</v>
      </c>
      <c r="L3375" s="2" t="str">
        <f t="shared" si="261"/>
        <v>02OALT015N</v>
      </c>
      <c r="M3375" s="40" t="str">
        <f>INDEX(CODE!A:B,MATCH(L3375,CODE!A:A,0),2)</f>
        <v>NOT USED</v>
      </c>
    </row>
    <row r="3376" spans="1:13">
      <c r="A3376" s="36">
        <v>201901</v>
      </c>
      <c r="B3376" s="37" t="s">
        <v>58</v>
      </c>
      <c r="C3376" s="37" t="s">
        <v>195</v>
      </c>
      <c r="D3376" s="37" t="s">
        <v>43</v>
      </c>
      <c r="E3376" s="37">
        <v>340.39</v>
      </c>
      <c r="F3376" s="37">
        <v>14</v>
      </c>
      <c r="G3376" s="37">
        <v>2228</v>
      </c>
      <c r="H3376" s="60">
        <f t="shared" si="262"/>
        <v>340.39</v>
      </c>
      <c r="I3376" s="60">
        <f t="shared" si="263"/>
        <v>14</v>
      </c>
      <c r="J3376" s="60">
        <f t="shared" si="264"/>
        <v>2228</v>
      </c>
      <c r="K3376" s="1" t="str">
        <f t="shared" si="265"/>
        <v>IND</v>
      </c>
      <c r="L3376" s="2" t="str">
        <f t="shared" si="261"/>
        <v>02OALTB15N</v>
      </c>
      <c r="M3376" s="40" t="str">
        <f>INDEX(CODE!A:B,MATCH(L3376,CODE!A:A,0),2)</f>
        <v>NOT USED</v>
      </c>
    </row>
    <row r="3377" spans="1:13">
      <c r="A3377" s="36">
        <v>201901</v>
      </c>
      <c r="B3377" s="37" t="s">
        <v>58</v>
      </c>
      <c r="C3377" s="37" t="s">
        <v>195</v>
      </c>
      <c r="D3377" s="37" t="s">
        <v>59</v>
      </c>
      <c r="F3377" s="37">
        <v>1</v>
      </c>
      <c r="H3377" s="60">
        <f t="shared" si="262"/>
        <v>0</v>
      </c>
      <c r="I3377" s="60">
        <f t="shared" si="263"/>
        <v>1</v>
      </c>
      <c r="J3377" s="60">
        <f t="shared" si="264"/>
        <v>0</v>
      </c>
      <c r="K3377" s="1" t="str">
        <f t="shared" si="265"/>
        <v>IND</v>
      </c>
      <c r="L3377" s="2" t="str">
        <f t="shared" si="261"/>
        <v>02PRSV47TM</v>
      </c>
      <c r="M3377" s="40" t="str">
        <f>INDEX(CODE!A:B,MATCH(L3377,CODE!A:A,0),2)</f>
        <v>NOT USED</v>
      </c>
    </row>
    <row r="3378" spans="1:13">
      <c r="A3378" s="36">
        <v>201901</v>
      </c>
      <c r="B3378" s="37" t="s">
        <v>58</v>
      </c>
      <c r="C3378" s="37" t="s">
        <v>195</v>
      </c>
      <c r="D3378" s="37" t="s">
        <v>94</v>
      </c>
      <c r="E3378" s="37">
        <v>-35902.550000000003</v>
      </c>
      <c r="F3378" s="37">
        <v>0</v>
      </c>
      <c r="G3378" s="37">
        <v>0</v>
      </c>
      <c r="H3378" s="60">
        <f t="shared" si="262"/>
        <v>-35902.550000000003</v>
      </c>
      <c r="I3378" s="60">
        <f t="shared" si="263"/>
        <v>0</v>
      </c>
      <c r="J3378" s="60">
        <f t="shared" si="264"/>
        <v>0</v>
      </c>
      <c r="K3378" s="1" t="str">
        <f t="shared" si="265"/>
        <v>IND</v>
      </c>
      <c r="L3378" s="2" t="str">
        <f t="shared" si="261"/>
        <v>301370-DSM</v>
      </c>
      <c r="M3378" s="40" t="str">
        <f>INDEX(CODE!A:B,MATCH(L3378,CODE!A:A,0),2)</f>
        <v>NOT USED</v>
      </c>
    </row>
    <row r="3379" spans="1:13">
      <c r="A3379" s="36">
        <v>201901</v>
      </c>
      <c r="B3379" s="37" t="s">
        <v>58</v>
      </c>
      <c r="C3379" s="37" t="s">
        <v>195</v>
      </c>
      <c r="D3379" s="37" t="s">
        <v>76</v>
      </c>
      <c r="E3379" s="37">
        <v>0.66</v>
      </c>
      <c r="F3379" s="37">
        <v>1</v>
      </c>
      <c r="G3379" s="37">
        <v>0</v>
      </c>
      <c r="H3379" s="60">
        <f t="shared" si="262"/>
        <v>0.66</v>
      </c>
      <c r="I3379" s="60">
        <f t="shared" si="263"/>
        <v>1</v>
      </c>
      <c r="J3379" s="60">
        <f t="shared" si="264"/>
        <v>0</v>
      </c>
      <c r="K3379" s="1" t="str">
        <f t="shared" si="265"/>
        <v>IND</v>
      </c>
      <c r="L3379" s="2" t="str">
        <f t="shared" si="261"/>
        <v>301380-BLU</v>
      </c>
      <c r="M3379" s="40" t="str">
        <f>INDEX(CODE!A:B,MATCH(L3379,CODE!A:A,0),2)</f>
        <v>NOT USED</v>
      </c>
    </row>
    <row r="3380" spans="1:13">
      <c r="A3380" s="36">
        <v>201901</v>
      </c>
      <c r="B3380" s="37" t="s">
        <v>58</v>
      </c>
      <c r="C3380" s="37" t="s">
        <v>195</v>
      </c>
      <c r="D3380" s="37" t="s">
        <v>103</v>
      </c>
      <c r="E3380" s="37">
        <v>0</v>
      </c>
      <c r="F3380" s="37">
        <v>0</v>
      </c>
      <c r="G3380" s="37">
        <v>0</v>
      </c>
      <c r="H3380" s="60">
        <f t="shared" si="262"/>
        <v>0</v>
      </c>
      <c r="I3380" s="60">
        <f t="shared" si="263"/>
        <v>0</v>
      </c>
      <c r="J3380" s="60">
        <f t="shared" si="264"/>
        <v>0</v>
      </c>
      <c r="K3380" s="1" t="str">
        <f t="shared" si="265"/>
        <v>IND</v>
      </c>
      <c r="L3380" s="2" t="str">
        <f t="shared" si="261"/>
        <v>ALT REVENU</v>
      </c>
      <c r="M3380" s="40" t="str">
        <f>INDEX(CODE!A:B,MATCH(L3380,CODE!A:A,0),2)</f>
        <v>NOT USED</v>
      </c>
    </row>
    <row r="3381" spans="1:13">
      <c r="A3381" s="36">
        <v>201901</v>
      </c>
      <c r="B3381" s="37" t="s">
        <v>58</v>
      </c>
      <c r="C3381" s="37" t="s">
        <v>195</v>
      </c>
      <c r="D3381" s="37" t="s">
        <v>90</v>
      </c>
      <c r="F3381" s="37">
        <v>0</v>
      </c>
      <c r="H3381" s="60">
        <f t="shared" si="262"/>
        <v>0</v>
      </c>
      <c r="I3381" s="60">
        <f t="shared" si="263"/>
        <v>0</v>
      </c>
      <c r="J3381" s="60">
        <f t="shared" si="264"/>
        <v>0</v>
      </c>
      <c r="K3381" s="1" t="str">
        <f t="shared" si="265"/>
        <v>IND</v>
      </c>
      <c r="L3381" s="2" t="str">
        <f t="shared" si="261"/>
        <v>CUSTOMER C</v>
      </c>
      <c r="M3381" s="40" t="str">
        <f>INDEX(CODE!A:B,MATCH(L3381,CODE!A:A,0),2)</f>
        <v>NOT USED</v>
      </c>
    </row>
    <row r="3382" spans="1:13">
      <c r="A3382" s="36">
        <v>201901</v>
      </c>
      <c r="B3382" s="37" t="s">
        <v>58</v>
      </c>
      <c r="C3382" s="37" t="s">
        <v>195</v>
      </c>
      <c r="D3382" s="37" t="s">
        <v>92</v>
      </c>
      <c r="E3382" s="37">
        <v>-314273.68</v>
      </c>
      <c r="F3382" s="37">
        <v>0</v>
      </c>
      <c r="G3382" s="37">
        <v>0</v>
      </c>
      <c r="H3382" s="60">
        <f t="shared" si="262"/>
        <v>-314273.68</v>
      </c>
      <c r="I3382" s="60">
        <f t="shared" si="263"/>
        <v>0</v>
      </c>
      <c r="J3382" s="60">
        <f t="shared" si="264"/>
        <v>0</v>
      </c>
      <c r="K3382" s="1" t="str">
        <f t="shared" si="265"/>
        <v>IND</v>
      </c>
      <c r="L3382" s="2" t="str">
        <f t="shared" si="261"/>
        <v>REVENUE_AC</v>
      </c>
      <c r="M3382" s="40" t="str">
        <f>INDEX(CODE!A:B,MATCH(L3382,CODE!A:A,0),2)</f>
        <v>NOT USED</v>
      </c>
    </row>
    <row r="3383" spans="1:13">
      <c r="A3383" s="36">
        <v>201901</v>
      </c>
      <c r="B3383" s="37" t="s">
        <v>58</v>
      </c>
      <c r="C3383" s="37" t="s">
        <v>195</v>
      </c>
      <c r="D3383" s="37" t="s">
        <v>104</v>
      </c>
      <c r="E3383" s="37">
        <v>2520.5</v>
      </c>
      <c r="F3383" s="37">
        <v>0</v>
      </c>
      <c r="G3383" s="37">
        <v>0</v>
      </c>
      <c r="H3383" s="60">
        <f t="shared" si="262"/>
        <v>2520.5</v>
      </c>
      <c r="I3383" s="60">
        <f t="shared" si="263"/>
        <v>0</v>
      </c>
      <c r="J3383" s="60">
        <f t="shared" si="264"/>
        <v>0</v>
      </c>
      <c r="K3383" s="1" t="str">
        <f t="shared" si="265"/>
        <v>IND</v>
      </c>
      <c r="L3383" s="2" t="str">
        <f t="shared" si="261"/>
        <v>REVENUE AD</v>
      </c>
      <c r="M3383" s="40" t="str">
        <f>INDEX(CODE!A:B,MATCH(L3383,CODE!A:A,0),2)</f>
        <v>NOT USED</v>
      </c>
    </row>
    <row r="3384" spans="1:13">
      <c r="A3384" s="36">
        <v>201901</v>
      </c>
      <c r="B3384" s="37" t="s">
        <v>58</v>
      </c>
      <c r="C3384" s="37" t="s">
        <v>196</v>
      </c>
      <c r="D3384" s="37" t="s">
        <v>197</v>
      </c>
      <c r="E3384" s="37">
        <v>556000</v>
      </c>
      <c r="F3384" s="37">
        <v>0</v>
      </c>
      <c r="G3384" s="37">
        <v>28000</v>
      </c>
      <c r="H3384" s="60">
        <f t="shared" si="262"/>
        <v>0</v>
      </c>
      <c r="I3384" s="60">
        <f t="shared" si="263"/>
        <v>0</v>
      </c>
      <c r="J3384" s="60">
        <f t="shared" si="264"/>
        <v>0</v>
      </c>
      <c r="K3384" s="1" t="str">
        <f t="shared" si="265"/>
        <v>IND</v>
      </c>
      <c r="L3384" s="2" t="str">
        <f t="shared" si="261"/>
        <v>UNBILLED R</v>
      </c>
      <c r="M3384" s="40" t="str">
        <f>INDEX(CODE!A:B,MATCH(L3384,CODE!A:A,0),2)</f>
        <v>NOT USED</v>
      </c>
    </row>
    <row r="3385" spans="1:13">
      <c r="A3385" s="36">
        <v>201901</v>
      </c>
      <c r="B3385" s="37" t="s">
        <v>60</v>
      </c>
      <c r="C3385" s="37" t="s">
        <v>186</v>
      </c>
      <c r="D3385" s="37" t="s">
        <v>61</v>
      </c>
      <c r="E3385" s="37">
        <v>-2632.12</v>
      </c>
      <c r="F3385" s="37">
        <v>2860</v>
      </c>
      <c r="G3385" s="37">
        <v>322961</v>
      </c>
      <c r="H3385" s="60">
        <f t="shared" si="262"/>
        <v>0</v>
      </c>
      <c r="I3385" s="60">
        <f t="shared" si="263"/>
        <v>0</v>
      </c>
      <c r="J3385" s="60">
        <f t="shared" si="264"/>
        <v>0</v>
      </c>
      <c r="K3385" s="1" t="str">
        <f t="shared" si="265"/>
        <v>IRG</v>
      </c>
      <c r="L3385" s="2" t="str">
        <f t="shared" si="261"/>
        <v>02APSV0040</v>
      </c>
      <c r="M3385" s="40" t="str">
        <f>INDEX(CODE!A:B,MATCH(L3385,CODE!A:A,0),2)</f>
        <v>Separate - APS</v>
      </c>
    </row>
    <row r="3386" spans="1:13">
      <c r="A3386" s="36">
        <v>201901</v>
      </c>
      <c r="B3386" s="37" t="s">
        <v>60</v>
      </c>
      <c r="C3386" s="37" t="s">
        <v>186</v>
      </c>
      <c r="D3386" s="37" t="s">
        <v>199</v>
      </c>
      <c r="E3386" s="37">
        <v>-7.0000000000000007E-2</v>
      </c>
      <c r="F3386" s="37">
        <v>9</v>
      </c>
      <c r="G3386" s="37">
        <v>9</v>
      </c>
      <c r="H3386" s="60">
        <f t="shared" si="262"/>
        <v>0</v>
      </c>
      <c r="I3386" s="60">
        <f t="shared" si="263"/>
        <v>0</v>
      </c>
      <c r="J3386" s="60">
        <f t="shared" si="264"/>
        <v>0</v>
      </c>
      <c r="K3386" s="1" t="str">
        <f t="shared" si="265"/>
        <v>IRG</v>
      </c>
      <c r="L3386" s="2" t="str">
        <f t="shared" si="261"/>
        <v>02NMT40135</v>
      </c>
      <c r="M3386" s="40" t="str">
        <f>INDEX(CODE!A:B,MATCH(L3386,CODE!A:A,0),2)</f>
        <v>Separate - APS</v>
      </c>
    </row>
    <row r="3387" spans="1:13">
      <c r="A3387" s="36">
        <v>201901</v>
      </c>
      <c r="B3387" s="37" t="s">
        <v>60</v>
      </c>
      <c r="C3387" s="37" t="s">
        <v>186</v>
      </c>
      <c r="D3387" s="37" t="s">
        <v>200</v>
      </c>
      <c r="F3387" s="37">
        <v>0</v>
      </c>
      <c r="H3387" s="60">
        <f t="shared" si="262"/>
        <v>0</v>
      </c>
      <c r="I3387" s="60">
        <f t="shared" si="263"/>
        <v>0</v>
      </c>
      <c r="J3387" s="60">
        <f t="shared" si="264"/>
        <v>0</v>
      </c>
      <c r="K3387" s="1" t="str">
        <f t="shared" si="265"/>
        <v>IRG</v>
      </c>
      <c r="L3387" s="2" t="str">
        <f t="shared" si="261"/>
        <v>CUSTOMER C</v>
      </c>
      <c r="M3387" s="40" t="str">
        <f>INDEX(CODE!A:B,MATCH(L3387,CODE!A:A,0),2)</f>
        <v>NOT USED</v>
      </c>
    </row>
    <row r="3388" spans="1:13">
      <c r="A3388" s="36">
        <v>201901</v>
      </c>
      <c r="B3388" s="37" t="s">
        <v>60</v>
      </c>
      <c r="C3388" s="37" t="s">
        <v>186</v>
      </c>
      <c r="D3388" s="37" t="s">
        <v>201</v>
      </c>
      <c r="E3388" s="37">
        <v>-215.25</v>
      </c>
      <c r="F3388" s="37">
        <v>0</v>
      </c>
      <c r="G3388" s="37">
        <v>0</v>
      </c>
      <c r="H3388" s="60">
        <f t="shared" si="262"/>
        <v>0</v>
      </c>
      <c r="I3388" s="60">
        <f t="shared" si="263"/>
        <v>0</v>
      </c>
      <c r="J3388" s="60">
        <f t="shared" si="264"/>
        <v>0</v>
      </c>
      <c r="K3388" s="1" t="str">
        <f t="shared" si="265"/>
        <v>IRG</v>
      </c>
      <c r="L3388" s="2" t="str">
        <f t="shared" si="261"/>
        <v>IRRIGATION</v>
      </c>
      <c r="M3388" s="40" t="str">
        <f>INDEX(CODE!A:B,MATCH(L3388,CODE!A:A,0),2)</f>
        <v>NOT USED</v>
      </c>
    </row>
    <row r="3389" spans="1:13">
      <c r="A3389" s="36">
        <v>201901</v>
      </c>
      <c r="B3389" s="37" t="s">
        <v>60</v>
      </c>
      <c r="C3389" s="37" t="s">
        <v>195</v>
      </c>
      <c r="D3389" s="37" t="s">
        <v>61</v>
      </c>
      <c r="E3389" s="37">
        <v>24029.02</v>
      </c>
      <c r="F3389" s="37">
        <v>2860</v>
      </c>
      <c r="G3389" s="37">
        <v>322961</v>
      </c>
      <c r="H3389" s="60">
        <f t="shared" si="262"/>
        <v>24029.02</v>
      </c>
      <c r="I3389" s="60">
        <f t="shared" si="263"/>
        <v>2860</v>
      </c>
      <c r="J3389" s="60">
        <f t="shared" si="264"/>
        <v>322961</v>
      </c>
      <c r="K3389" s="1" t="str">
        <f t="shared" si="265"/>
        <v>IRG</v>
      </c>
      <c r="L3389" s="2" t="str">
        <f t="shared" si="261"/>
        <v>02APSV0040</v>
      </c>
      <c r="M3389" s="40" t="str">
        <f>INDEX(CODE!A:B,MATCH(L3389,CODE!A:A,0),2)</f>
        <v>Separate - APS</v>
      </c>
    </row>
    <row r="3390" spans="1:13">
      <c r="A3390" s="36">
        <v>201901</v>
      </c>
      <c r="B3390" s="37" t="s">
        <v>60</v>
      </c>
      <c r="C3390" s="37" t="s">
        <v>195</v>
      </c>
      <c r="D3390" s="37" t="s">
        <v>62</v>
      </c>
      <c r="E3390" s="37">
        <v>14169</v>
      </c>
      <c r="F3390" s="37">
        <v>2269</v>
      </c>
      <c r="G3390" s="37">
        <v>192964</v>
      </c>
      <c r="H3390" s="60">
        <f t="shared" si="262"/>
        <v>14169</v>
      </c>
      <c r="I3390" s="60">
        <f t="shared" si="263"/>
        <v>2269</v>
      </c>
      <c r="J3390" s="60">
        <f t="shared" si="264"/>
        <v>192964</v>
      </c>
      <c r="K3390" s="1" t="str">
        <f t="shared" si="265"/>
        <v>IRG</v>
      </c>
      <c r="L3390" s="2" t="str">
        <f t="shared" si="261"/>
        <v>02APSV040X</v>
      </c>
      <c r="M3390" s="40" t="str">
        <f>INDEX(CODE!A:B,MATCH(L3390,CODE!A:A,0),2)</f>
        <v>Separate - APS</v>
      </c>
    </row>
    <row r="3391" spans="1:13">
      <c r="A3391" s="36">
        <v>201901</v>
      </c>
      <c r="B3391" s="37" t="s">
        <v>60</v>
      </c>
      <c r="C3391" s="37" t="s">
        <v>195</v>
      </c>
      <c r="D3391" s="37" t="s">
        <v>79</v>
      </c>
      <c r="E3391" s="37">
        <v>232.52</v>
      </c>
      <c r="G3391" s="37">
        <v>0</v>
      </c>
      <c r="H3391" s="60">
        <f t="shared" si="262"/>
        <v>232.52</v>
      </c>
      <c r="I3391" s="60">
        <f t="shared" si="263"/>
        <v>0</v>
      </c>
      <c r="J3391" s="60">
        <f t="shared" si="264"/>
        <v>0</v>
      </c>
      <c r="K3391" s="1" t="str">
        <f t="shared" si="265"/>
        <v>IRG</v>
      </c>
      <c r="L3391" s="2" t="str">
        <f t="shared" si="261"/>
        <v>02LNX00102</v>
      </c>
      <c r="M3391" s="40" t="str">
        <f>INDEX(CODE!A:B,MATCH(L3391,CODE!A:A,0),2)</f>
        <v>NOT USED</v>
      </c>
    </row>
    <row r="3392" spans="1:13">
      <c r="A3392" s="36">
        <v>201901</v>
      </c>
      <c r="B3392" s="37" t="s">
        <v>60</v>
      </c>
      <c r="C3392" s="37" t="s">
        <v>195</v>
      </c>
      <c r="D3392" s="37" t="s">
        <v>81</v>
      </c>
      <c r="E3392" s="37">
        <v>7.37</v>
      </c>
      <c r="G3392" s="37">
        <v>0</v>
      </c>
      <c r="H3392" s="60">
        <f t="shared" si="262"/>
        <v>7.37</v>
      </c>
      <c r="I3392" s="60">
        <f t="shared" si="263"/>
        <v>0</v>
      </c>
      <c r="J3392" s="60">
        <f t="shared" si="264"/>
        <v>0</v>
      </c>
      <c r="K3392" s="1" t="str">
        <f t="shared" si="265"/>
        <v>IRG</v>
      </c>
      <c r="L3392" s="2" t="str">
        <f t="shared" ref="L3392:L3455" si="266">LEFT(D3392,10)</f>
        <v>02LNX00105</v>
      </c>
      <c r="M3392" s="40" t="str">
        <f>INDEX(CODE!A:B,MATCH(L3392,CODE!A:A,0),2)</f>
        <v>NOT USED</v>
      </c>
    </row>
    <row r="3393" spans="1:13">
      <c r="A3393" s="36">
        <v>201901</v>
      </c>
      <c r="B3393" s="37" t="s">
        <v>60</v>
      </c>
      <c r="C3393" s="37" t="s">
        <v>195</v>
      </c>
      <c r="D3393" s="37" t="s">
        <v>45</v>
      </c>
      <c r="E3393" s="37">
        <v>2.41</v>
      </c>
      <c r="F3393" s="37">
        <v>9</v>
      </c>
      <c r="G3393" s="37">
        <v>9</v>
      </c>
      <c r="H3393" s="60">
        <f t="shared" si="262"/>
        <v>2.41</v>
      </c>
      <c r="I3393" s="60">
        <f t="shared" si="263"/>
        <v>9</v>
      </c>
      <c r="J3393" s="60">
        <f t="shared" si="264"/>
        <v>9</v>
      </c>
      <c r="K3393" s="1" t="str">
        <f t="shared" si="265"/>
        <v>IRG</v>
      </c>
      <c r="L3393" s="2" t="str">
        <f t="shared" si="266"/>
        <v>02NMT40135</v>
      </c>
      <c r="M3393" s="40" t="str">
        <f>INDEX(CODE!A:B,MATCH(L3393,CODE!A:A,0),2)</f>
        <v>Separate - APS</v>
      </c>
    </row>
    <row r="3394" spans="1:13">
      <c r="A3394" s="36">
        <v>201901</v>
      </c>
      <c r="B3394" s="37" t="s">
        <v>60</v>
      </c>
      <c r="C3394" s="37" t="s">
        <v>195</v>
      </c>
      <c r="D3394" s="37" t="s">
        <v>73</v>
      </c>
      <c r="E3394" s="37">
        <v>25.11</v>
      </c>
      <c r="F3394" s="37">
        <v>4</v>
      </c>
      <c r="G3394" s="37">
        <v>341</v>
      </c>
      <c r="H3394" s="60">
        <f t="shared" si="262"/>
        <v>25.11</v>
      </c>
      <c r="I3394" s="60">
        <f t="shared" si="263"/>
        <v>4</v>
      </c>
      <c r="J3394" s="60">
        <f t="shared" si="264"/>
        <v>341</v>
      </c>
      <c r="K3394" s="1" t="str">
        <f t="shared" si="265"/>
        <v>IRG</v>
      </c>
      <c r="L3394" s="2" t="str">
        <f t="shared" si="266"/>
        <v>02NMX40135</v>
      </c>
      <c r="M3394" s="40" t="str">
        <f>INDEX(CODE!A:B,MATCH(L3394,CODE!A:A,0),2)</f>
        <v>Separate - APS</v>
      </c>
    </row>
    <row r="3395" spans="1:13">
      <c r="A3395" s="36">
        <v>201901</v>
      </c>
      <c r="B3395" s="37" t="s">
        <v>60</v>
      </c>
      <c r="C3395" s="37" t="s">
        <v>195</v>
      </c>
      <c r="D3395" s="37" t="s">
        <v>96</v>
      </c>
      <c r="E3395" s="37">
        <v>-30116.75</v>
      </c>
      <c r="F3395" s="37">
        <v>0</v>
      </c>
      <c r="G3395" s="37">
        <v>0</v>
      </c>
      <c r="H3395" s="60">
        <f t="shared" ref="H3395:H3458" si="267">IF($C3395="R",E3395,0)</f>
        <v>-30116.75</v>
      </c>
      <c r="I3395" s="60">
        <f t="shared" ref="I3395:I3458" si="268">IF($C3395="R",F3395,0)</f>
        <v>0</v>
      </c>
      <c r="J3395" s="60">
        <f t="shared" ref="J3395:J3458" si="269">IF($C3395="R",G3395,0)</f>
        <v>0</v>
      </c>
      <c r="K3395" s="1" t="str">
        <f t="shared" ref="K3395:K3458" si="270">IF(LEFT(B3395,3)="IRR","IRG",LEFT(B3395,3))</f>
        <v>IRG</v>
      </c>
      <c r="L3395" s="2" t="str">
        <f t="shared" si="266"/>
        <v>301470-DSM</v>
      </c>
      <c r="M3395" s="40" t="str">
        <f>INDEX(CODE!A:B,MATCH(L3395,CODE!A:A,0),2)</f>
        <v>NOT USED</v>
      </c>
    </row>
    <row r="3396" spans="1:13">
      <c r="A3396" s="36">
        <v>201901</v>
      </c>
      <c r="B3396" s="37" t="s">
        <v>60</v>
      </c>
      <c r="C3396" s="37" t="s">
        <v>195</v>
      </c>
      <c r="D3396" s="37" t="s">
        <v>46</v>
      </c>
      <c r="E3396" s="37">
        <v>6.66</v>
      </c>
      <c r="F3396" s="37">
        <v>0</v>
      </c>
      <c r="G3396" s="37">
        <v>0</v>
      </c>
      <c r="H3396" s="60">
        <f t="shared" si="267"/>
        <v>6.66</v>
      </c>
      <c r="I3396" s="60">
        <f t="shared" si="268"/>
        <v>0</v>
      </c>
      <c r="J3396" s="60">
        <f t="shared" si="269"/>
        <v>0</v>
      </c>
      <c r="K3396" s="1" t="str">
        <f t="shared" si="270"/>
        <v>IRG</v>
      </c>
      <c r="L3396" s="2" t="str">
        <f t="shared" si="266"/>
        <v>301480-BLU</v>
      </c>
      <c r="M3396" s="40" t="str">
        <f>INDEX(CODE!A:B,MATCH(L3396,CODE!A:A,0),2)</f>
        <v>NOT USED</v>
      </c>
    </row>
    <row r="3397" spans="1:13">
      <c r="A3397" s="36">
        <v>201901</v>
      </c>
      <c r="B3397" s="37" t="s">
        <v>60</v>
      </c>
      <c r="C3397" s="37" t="s">
        <v>195</v>
      </c>
      <c r="D3397" s="37" t="s">
        <v>103</v>
      </c>
      <c r="E3397" s="37">
        <v>0</v>
      </c>
      <c r="F3397" s="37">
        <v>0</v>
      </c>
      <c r="G3397" s="37">
        <v>0</v>
      </c>
      <c r="H3397" s="60">
        <f t="shared" si="267"/>
        <v>0</v>
      </c>
      <c r="I3397" s="60">
        <f t="shared" si="268"/>
        <v>0</v>
      </c>
      <c r="J3397" s="60">
        <f t="shared" si="269"/>
        <v>0</v>
      </c>
      <c r="K3397" s="1" t="str">
        <f t="shared" si="270"/>
        <v>IRG</v>
      </c>
      <c r="L3397" s="2" t="str">
        <f t="shared" si="266"/>
        <v>ALT REVENU</v>
      </c>
      <c r="M3397" s="40" t="str">
        <f>INDEX(CODE!A:B,MATCH(L3397,CODE!A:A,0),2)</f>
        <v>NOT USED</v>
      </c>
    </row>
    <row r="3398" spans="1:13">
      <c r="A3398" s="36">
        <v>201901</v>
      </c>
      <c r="B3398" s="37" t="s">
        <v>60</v>
      </c>
      <c r="C3398" s="37" t="s">
        <v>195</v>
      </c>
      <c r="D3398" s="37" t="s">
        <v>97</v>
      </c>
      <c r="F3398" s="37">
        <v>0</v>
      </c>
      <c r="H3398" s="60">
        <f t="shared" si="267"/>
        <v>0</v>
      </c>
      <c r="I3398" s="60">
        <f t="shared" si="268"/>
        <v>0</v>
      </c>
      <c r="J3398" s="60">
        <f t="shared" si="269"/>
        <v>0</v>
      </c>
      <c r="K3398" s="1" t="str">
        <f t="shared" si="270"/>
        <v>IRG</v>
      </c>
      <c r="L3398" s="2" t="str">
        <f t="shared" si="266"/>
        <v>CUSTOMER C</v>
      </c>
      <c r="M3398" s="40" t="str">
        <f>INDEX(CODE!A:B,MATCH(L3398,CODE!A:A,0),2)</f>
        <v>NOT USED</v>
      </c>
    </row>
    <row r="3399" spans="1:13">
      <c r="A3399" s="36">
        <v>201901</v>
      </c>
      <c r="B3399" s="37" t="s">
        <v>60</v>
      </c>
      <c r="C3399" s="37" t="s">
        <v>195</v>
      </c>
      <c r="D3399" s="37" t="s">
        <v>92</v>
      </c>
      <c r="E3399" s="37">
        <v>-53974.63</v>
      </c>
      <c r="F3399" s="37">
        <v>0</v>
      </c>
      <c r="G3399" s="37">
        <v>0</v>
      </c>
      <c r="H3399" s="60">
        <f t="shared" si="267"/>
        <v>-53974.63</v>
      </c>
      <c r="I3399" s="60">
        <f t="shared" si="268"/>
        <v>0</v>
      </c>
      <c r="J3399" s="60">
        <f t="shared" si="269"/>
        <v>0</v>
      </c>
      <c r="K3399" s="1" t="str">
        <f t="shared" si="270"/>
        <v>IRG</v>
      </c>
      <c r="L3399" s="2" t="str">
        <f t="shared" si="266"/>
        <v>REVENUE_AC</v>
      </c>
      <c r="M3399" s="40" t="str">
        <f>INDEX(CODE!A:B,MATCH(L3399,CODE!A:A,0),2)</f>
        <v>NOT USED</v>
      </c>
    </row>
    <row r="3400" spans="1:13">
      <c r="A3400" s="36">
        <v>201901</v>
      </c>
      <c r="B3400" s="37" t="s">
        <v>60</v>
      </c>
      <c r="C3400" s="37" t="s">
        <v>195</v>
      </c>
      <c r="D3400" s="37" t="s">
        <v>104</v>
      </c>
      <c r="E3400" s="37">
        <v>592.97</v>
      </c>
      <c r="F3400" s="37">
        <v>0</v>
      </c>
      <c r="G3400" s="37">
        <v>0</v>
      </c>
      <c r="H3400" s="60">
        <f t="shared" si="267"/>
        <v>592.97</v>
      </c>
      <c r="I3400" s="60">
        <f t="shared" si="268"/>
        <v>0</v>
      </c>
      <c r="J3400" s="60">
        <f t="shared" si="269"/>
        <v>0</v>
      </c>
      <c r="K3400" s="1" t="str">
        <f t="shared" si="270"/>
        <v>IRG</v>
      </c>
      <c r="L3400" s="2" t="str">
        <f t="shared" si="266"/>
        <v>REVENUE AD</v>
      </c>
      <c r="M3400" s="40" t="str">
        <f>INDEX(CODE!A:B,MATCH(L3400,CODE!A:A,0),2)</f>
        <v>NOT USED</v>
      </c>
    </row>
    <row r="3401" spans="1:13">
      <c r="A3401" s="36">
        <v>201901</v>
      </c>
      <c r="B3401" s="37" t="s">
        <v>60</v>
      </c>
      <c r="C3401" s="37" t="s">
        <v>196</v>
      </c>
      <c r="D3401" s="37" t="s">
        <v>202</v>
      </c>
      <c r="E3401" s="37">
        <v>57000</v>
      </c>
      <c r="F3401" s="37">
        <v>0</v>
      </c>
      <c r="G3401" s="37">
        <v>-423000</v>
      </c>
      <c r="H3401" s="60">
        <f t="shared" si="267"/>
        <v>0</v>
      </c>
      <c r="I3401" s="60">
        <f t="shared" si="268"/>
        <v>0</v>
      </c>
      <c r="J3401" s="60">
        <f t="shared" si="269"/>
        <v>0</v>
      </c>
      <c r="K3401" s="1" t="str">
        <f t="shared" si="270"/>
        <v>IRG</v>
      </c>
      <c r="L3401" s="2" t="str">
        <f t="shared" si="266"/>
        <v>IRRIGATION</v>
      </c>
      <c r="M3401" s="40" t="str">
        <f>INDEX(CODE!A:B,MATCH(L3401,CODE!A:A,0),2)</f>
        <v>NOT USED</v>
      </c>
    </row>
    <row r="3402" spans="1:13">
      <c r="A3402" s="36">
        <v>201901</v>
      </c>
      <c r="B3402" s="37" t="s">
        <v>63</v>
      </c>
      <c r="C3402" s="37" t="s">
        <v>195</v>
      </c>
      <c r="D3402" s="37" t="s">
        <v>98</v>
      </c>
      <c r="E3402" s="37">
        <v>7.57</v>
      </c>
      <c r="G3402" s="37">
        <v>0</v>
      </c>
      <c r="H3402" s="60">
        <f t="shared" si="267"/>
        <v>7.57</v>
      </c>
      <c r="I3402" s="60">
        <f t="shared" si="268"/>
        <v>0</v>
      </c>
      <c r="J3402" s="60">
        <f t="shared" si="269"/>
        <v>0</v>
      </c>
      <c r="K3402" s="1" t="str">
        <f t="shared" si="270"/>
        <v>PUB</v>
      </c>
      <c r="L3402" s="2" t="str">
        <f t="shared" si="266"/>
        <v>02CFR00012</v>
      </c>
      <c r="M3402" s="40" t="str">
        <f>INDEX(CODE!A:B,MATCH(L3402,CODE!A:A,0),2)</f>
        <v>NOT USED</v>
      </c>
    </row>
    <row r="3403" spans="1:13">
      <c r="A3403" s="36">
        <v>201901</v>
      </c>
      <c r="B3403" s="37" t="s">
        <v>63</v>
      </c>
      <c r="C3403" s="37" t="s">
        <v>195</v>
      </c>
      <c r="D3403" s="37" t="s">
        <v>64</v>
      </c>
      <c r="E3403" s="37">
        <v>2507.4899999999998</v>
      </c>
      <c r="F3403" s="37">
        <v>14</v>
      </c>
      <c r="G3403" s="37">
        <v>11634</v>
      </c>
      <c r="H3403" s="60">
        <f t="shared" si="267"/>
        <v>2507.4899999999998</v>
      </c>
      <c r="I3403" s="60">
        <f t="shared" si="268"/>
        <v>14</v>
      </c>
      <c r="J3403" s="60">
        <f t="shared" si="269"/>
        <v>11634</v>
      </c>
      <c r="K3403" s="1" t="str">
        <f t="shared" si="270"/>
        <v>PUB</v>
      </c>
      <c r="L3403" s="2" t="str">
        <f t="shared" si="266"/>
        <v>02COSL0052</v>
      </c>
      <c r="M3403" s="40" t="str">
        <f>INDEX(CODE!A:B,MATCH(L3403,CODE!A:A,0),2)</f>
        <v>NOT USED</v>
      </c>
    </row>
    <row r="3404" spans="1:13">
      <c r="A3404" s="36">
        <v>201901</v>
      </c>
      <c r="B3404" s="37" t="s">
        <v>63</v>
      </c>
      <c r="C3404" s="37" t="s">
        <v>195</v>
      </c>
      <c r="D3404" s="37" t="s">
        <v>65</v>
      </c>
      <c r="E3404" s="37">
        <v>17153.060000000001</v>
      </c>
      <c r="F3404" s="37">
        <v>120</v>
      </c>
      <c r="G3404" s="37">
        <v>244430</v>
      </c>
      <c r="H3404" s="60">
        <f t="shared" si="267"/>
        <v>17153.060000000001</v>
      </c>
      <c r="I3404" s="60">
        <f t="shared" si="268"/>
        <v>120</v>
      </c>
      <c r="J3404" s="60">
        <f t="shared" si="269"/>
        <v>244430</v>
      </c>
      <c r="K3404" s="1" t="str">
        <f t="shared" si="270"/>
        <v>PUB</v>
      </c>
      <c r="L3404" s="2" t="str">
        <f t="shared" si="266"/>
        <v>02CUSL053F</v>
      </c>
      <c r="M3404" s="40" t="str">
        <f>INDEX(CODE!A:B,MATCH(L3404,CODE!A:A,0),2)</f>
        <v>NOT USED</v>
      </c>
    </row>
    <row r="3405" spans="1:13">
      <c r="A3405" s="36">
        <v>201901</v>
      </c>
      <c r="B3405" s="37" t="s">
        <v>63</v>
      </c>
      <c r="C3405" s="37" t="s">
        <v>195</v>
      </c>
      <c r="D3405" s="37" t="s">
        <v>66</v>
      </c>
      <c r="E3405" s="37">
        <v>5964.29</v>
      </c>
      <c r="F3405" s="37">
        <v>112</v>
      </c>
      <c r="G3405" s="37">
        <v>84267</v>
      </c>
      <c r="H3405" s="60">
        <f t="shared" si="267"/>
        <v>5964.29</v>
      </c>
      <c r="I3405" s="60">
        <f t="shared" si="268"/>
        <v>112</v>
      </c>
      <c r="J3405" s="60">
        <f t="shared" si="269"/>
        <v>84267</v>
      </c>
      <c r="K3405" s="1" t="str">
        <f t="shared" si="270"/>
        <v>PUB</v>
      </c>
      <c r="L3405" s="2" t="str">
        <f t="shared" si="266"/>
        <v>02CUSL053M</v>
      </c>
      <c r="M3405" s="40" t="str">
        <f>INDEX(CODE!A:B,MATCH(L3405,CODE!A:A,0),2)</f>
        <v>NOT USED</v>
      </c>
    </row>
    <row r="3406" spans="1:13">
      <c r="A3406" s="36">
        <v>201901</v>
      </c>
      <c r="B3406" s="37" t="s">
        <v>63</v>
      </c>
      <c r="C3406" s="37" t="s">
        <v>195</v>
      </c>
      <c r="D3406" s="37" t="s">
        <v>67</v>
      </c>
      <c r="E3406" s="37">
        <v>15147.47</v>
      </c>
      <c r="F3406" s="37">
        <v>32</v>
      </c>
      <c r="G3406" s="37">
        <v>117752</v>
      </c>
      <c r="H3406" s="60">
        <f t="shared" si="267"/>
        <v>15147.47</v>
      </c>
      <c r="I3406" s="60">
        <f t="shared" si="268"/>
        <v>32</v>
      </c>
      <c r="J3406" s="60">
        <f t="shared" si="269"/>
        <v>117752</v>
      </c>
      <c r="K3406" s="1" t="str">
        <f t="shared" si="270"/>
        <v>PUB</v>
      </c>
      <c r="L3406" s="2" t="str">
        <f t="shared" si="266"/>
        <v>02MVSL0057</v>
      </c>
      <c r="M3406" s="40" t="str">
        <f>INDEX(CODE!A:B,MATCH(L3406,CODE!A:A,0),2)</f>
        <v>NOT USED</v>
      </c>
    </row>
    <row r="3407" spans="1:13">
      <c r="A3407" s="36">
        <v>201901</v>
      </c>
      <c r="B3407" s="37" t="s">
        <v>63</v>
      </c>
      <c r="C3407" s="37" t="s">
        <v>195</v>
      </c>
      <c r="D3407" s="37" t="s">
        <v>47</v>
      </c>
      <c r="E3407" s="37">
        <v>61754.99</v>
      </c>
      <c r="F3407" s="37">
        <v>223</v>
      </c>
      <c r="G3407" s="37">
        <v>271856</v>
      </c>
      <c r="H3407" s="60">
        <f t="shared" si="267"/>
        <v>61754.99</v>
      </c>
      <c r="I3407" s="60">
        <f t="shared" si="268"/>
        <v>223</v>
      </c>
      <c r="J3407" s="60">
        <f t="shared" si="269"/>
        <v>271856</v>
      </c>
      <c r="K3407" s="1" t="str">
        <f t="shared" si="270"/>
        <v>PUB</v>
      </c>
      <c r="L3407" s="2" t="str">
        <f t="shared" si="266"/>
        <v>02SLCO0051</v>
      </c>
      <c r="M3407" s="40" t="str">
        <f>INDEX(CODE!A:B,MATCH(L3407,CODE!A:A,0),2)</f>
        <v>NOT USED</v>
      </c>
    </row>
    <row r="3408" spans="1:13">
      <c r="A3408" s="36">
        <v>201901</v>
      </c>
      <c r="B3408" s="37" t="s">
        <v>63</v>
      </c>
      <c r="C3408" s="37" t="s">
        <v>195</v>
      </c>
      <c r="D3408" s="37" t="s">
        <v>99</v>
      </c>
      <c r="E3408" s="37">
        <v>536.52</v>
      </c>
      <c r="F3408" s="37">
        <v>0</v>
      </c>
      <c r="G3408" s="37">
        <v>0</v>
      </c>
      <c r="H3408" s="60">
        <f t="shared" si="267"/>
        <v>536.52</v>
      </c>
      <c r="I3408" s="60">
        <f t="shared" si="268"/>
        <v>0</v>
      </c>
      <c r="J3408" s="60">
        <f t="shared" si="269"/>
        <v>0</v>
      </c>
      <c r="K3408" s="1" t="str">
        <f t="shared" si="270"/>
        <v>PUB</v>
      </c>
      <c r="L3408" s="2" t="str">
        <f t="shared" si="266"/>
        <v>301670-DSM</v>
      </c>
      <c r="M3408" s="40" t="str">
        <f>INDEX(CODE!A:B,MATCH(L3408,CODE!A:A,0),2)</f>
        <v>NOT USED</v>
      </c>
    </row>
    <row r="3409" spans="1:13">
      <c r="A3409" s="36">
        <v>201901</v>
      </c>
      <c r="B3409" s="37" t="s">
        <v>63</v>
      </c>
      <c r="C3409" s="37" t="s">
        <v>195</v>
      </c>
      <c r="D3409" s="37" t="s">
        <v>90</v>
      </c>
      <c r="F3409" s="37">
        <v>0</v>
      </c>
      <c r="H3409" s="60">
        <f t="shared" si="267"/>
        <v>0</v>
      </c>
      <c r="I3409" s="60">
        <f t="shared" si="268"/>
        <v>0</v>
      </c>
      <c r="J3409" s="60">
        <f t="shared" si="269"/>
        <v>0</v>
      </c>
      <c r="K3409" s="1" t="str">
        <f t="shared" si="270"/>
        <v>PUB</v>
      </c>
      <c r="L3409" s="2" t="str">
        <f t="shared" si="266"/>
        <v>CUSTOMER C</v>
      </c>
      <c r="M3409" s="40" t="str">
        <f>INDEX(CODE!A:B,MATCH(L3409,CODE!A:A,0),2)</f>
        <v>NOT USED</v>
      </c>
    </row>
    <row r="3410" spans="1:13">
      <c r="A3410" s="36">
        <v>201901</v>
      </c>
      <c r="B3410" s="37" t="s">
        <v>63</v>
      </c>
      <c r="C3410" s="37" t="s">
        <v>195</v>
      </c>
      <c r="D3410" s="37" t="s">
        <v>92</v>
      </c>
      <c r="E3410" s="37">
        <v>-4829.3999999999996</v>
      </c>
      <c r="F3410" s="37">
        <v>0</v>
      </c>
      <c r="G3410" s="37">
        <v>0</v>
      </c>
      <c r="H3410" s="60">
        <f t="shared" si="267"/>
        <v>-4829.3999999999996</v>
      </c>
      <c r="I3410" s="60">
        <f t="shared" si="268"/>
        <v>0</v>
      </c>
      <c r="J3410" s="60">
        <f t="shared" si="269"/>
        <v>0</v>
      </c>
      <c r="K3410" s="1" t="str">
        <f t="shared" si="270"/>
        <v>PUB</v>
      </c>
      <c r="L3410" s="2" t="str">
        <f t="shared" si="266"/>
        <v>REVENUE_AC</v>
      </c>
      <c r="M3410" s="40" t="str">
        <f>INDEX(CODE!A:B,MATCH(L3410,CODE!A:A,0),2)</f>
        <v>NOT USED</v>
      </c>
    </row>
    <row r="3411" spans="1:13">
      <c r="A3411" s="36">
        <v>201901</v>
      </c>
      <c r="B3411" s="37" t="s">
        <v>63</v>
      </c>
      <c r="C3411" s="37" t="s">
        <v>196</v>
      </c>
      <c r="D3411" s="37" t="s">
        <v>197</v>
      </c>
      <c r="E3411" s="37">
        <v>-11000</v>
      </c>
      <c r="F3411" s="37">
        <v>0</v>
      </c>
      <c r="G3411" s="37">
        <v>-78000</v>
      </c>
      <c r="H3411" s="60">
        <f t="shared" si="267"/>
        <v>0</v>
      </c>
      <c r="I3411" s="60">
        <f t="shared" si="268"/>
        <v>0</v>
      </c>
      <c r="J3411" s="60">
        <f t="shared" si="269"/>
        <v>0</v>
      </c>
      <c r="K3411" s="1" t="str">
        <f t="shared" si="270"/>
        <v>PUB</v>
      </c>
      <c r="L3411" s="2" t="str">
        <f t="shared" si="266"/>
        <v>UNBILLED R</v>
      </c>
      <c r="M3411" s="40" t="str">
        <f>INDEX(CODE!A:B,MATCH(L3411,CODE!A:A,0),2)</f>
        <v>NOT USED</v>
      </c>
    </row>
    <row r="3412" spans="1:13">
      <c r="A3412" s="36">
        <v>201901</v>
      </c>
      <c r="B3412" s="37" t="s">
        <v>68</v>
      </c>
      <c r="C3412" s="37" t="s">
        <v>186</v>
      </c>
      <c r="D3412" s="37" t="s">
        <v>203</v>
      </c>
      <c r="E3412" s="37">
        <v>-17090.080000000002</v>
      </c>
      <c r="F3412" s="37">
        <v>1110</v>
      </c>
      <c r="G3412" s="37">
        <v>2096935</v>
      </c>
      <c r="H3412" s="60">
        <f t="shared" si="267"/>
        <v>0</v>
      </c>
      <c r="I3412" s="60">
        <f t="shared" si="268"/>
        <v>0</v>
      </c>
      <c r="J3412" s="60">
        <f t="shared" si="269"/>
        <v>0</v>
      </c>
      <c r="K3412" s="1" t="str">
        <f t="shared" si="270"/>
        <v>RES</v>
      </c>
      <c r="L3412" s="2" t="str">
        <f t="shared" si="266"/>
        <v>02NETMT135</v>
      </c>
      <c r="M3412" s="40" t="str">
        <f>INDEX(CODE!A:B,MATCH(L3412,CODE!A:A,0),2)</f>
        <v>Separate - Res</v>
      </c>
    </row>
    <row r="3413" spans="1:13">
      <c r="A3413" s="36">
        <v>201901</v>
      </c>
      <c r="B3413" s="37" t="s">
        <v>68</v>
      </c>
      <c r="C3413" s="37" t="s">
        <v>186</v>
      </c>
      <c r="D3413" s="37" t="s">
        <v>204</v>
      </c>
      <c r="E3413" s="37">
        <v>-642.19000000000005</v>
      </c>
      <c r="G3413" s="37">
        <v>78767</v>
      </c>
      <c r="H3413" s="60">
        <f t="shared" si="267"/>
        <v>0</v>
      </c>
      <c r="I3413" s="60">
        <f t="shared" si="268"/>
        <v>0</v>
      </c>
      <c r="J3413" s="60">
        <f t="shared" si="269"/>
        <v>0</v>
      </c>
      <c r="K3413" s="1" t="str">
        <f t="shared" si="270"/>
        <v>RES</v>
      </c>
      <c r="L3413" s="2" t="str">
        <f t="shared" si="266"/>
        <v>02OALTB15R</v>
      </c>
      <c r="M3413" s="40" t="str">
        <f>INDEX(CODE!A:B,MATCH(L3413,CODE!A:A,0),2)</f>
        <v>NOT USED</v>
      </c>
    </row>
    <row r="3414" spans="1:13">
      <c r="A3414" s="36">
        <v>201901</v>
      </c>
      <c r="B3414" s="37" t="s">
        <v>68</v>
      </c>
      <c r="C3414" s="37" t="s">
        <v>186</v>
      </c>
      <c r="D3414" s="37" t="s">
        <v>205</v>
      </c>
      <c r="E3414" s="37">
        <v>-1399160.55</v>
      </c>
      <c r="F3414" s="37">
        <v>101165</v>
      </c>
      <c r="G3414" s="37">
        <v>171677251</v>
      </c>
      <c r="H3414" s="60">
        <f t="shared" si="267"/>
        <v>0</v>
      </c>
      <c r="I3414" s="60">
        <f t="shared" si="268"/>
        <v>0</v>
      </c>
      <c r="J3414" s="60">
        <f t="shared" si="269"/>
        <v>0</v>
      </c>
      <c r="K3414" s="1" t="str">
        <f t="shared" si="270"/>
        <v>RES</v>
      </c>
      <c r="L3414" s="2" t="str">
        <f t="shared" si="266"/>
        <v>02RESD0016</v>
      </c>
      <c r="M3414" s="40" t="str">
        <f>INDEX(CODE!A:B,MATCH(L3414,CODE!A:A,0),2)</f>
        <v>Separate - Res</v>
      </c>
    </row>
    <row r="3415" spans="1:13">
      <c r="A3415" s="36">
        <v>201901</v>
      </c>
      <c r="B3415" s="37" t="s">
        <v>68</v>
      </c>
      <c r="C3415" s="37" t="s">
        <v>186</v>
      </c>
      <c r="D3415" s="37" t="s">
        <v>206</v>
      </c>
      <c r="E3415" s="37">
        <v>-85442.35</v>
      </c>
      <c r="F3415" s="37">
        <v>5709</v>
      </c>
      <c r="G3415" s="37">
        <v>10483681</v>
      </c>
      <c r="H3415" s="60">
        <f t="shared" si="267"/>
        <v>0</v>
      </c>
      <c r="I3415" s="60">
        <f t="shared" si="268"/>
        <v>0</v>
      </c>
      <c r="J3415" s="60">
        <f t="shared" si="269"/>
        <v>0</v>
      </c>
      <c r="K3415" s="1" t="str">
        <f t="shared" si="270"/>
        <v>RES</v>
      </c>
      <c r="L3415" s="2" t="str">
        <f t="shared" si="266"/>
        <v>02RESD0017</v>
      </c>
      <c r="M3415" s="40" t="str">
        <f>INDEX(CODE!A:B,MATCH(L3415,CODE!A:A,0),2)</f>
        <v>Separate - Res</v>
      </c>
    </row>
    <row r="3416" spans="1:13">
      <c r="A3416" s="36">
        <v>201901</v>
      </c>
      <c r="B3416" s="37" t="s">
        <v>68</v>
      </c>
      <c r="C3416" s="37" t="s">
        <v>186</v>
      </c>
      <c r="D3416" s="37" t="s">
        <v>207</v>
      </c>
      <c r="E3416" s="37">
        <v>-1732.17</v>
      </c>
      <c r="F3416" s="37">
        <v>79</v>
      </c>
      <c r="G3416" s="37">
        <v>212539</v>
      </c>
      <c r="H3416" s="60">
        <f t="shared" si="267"/>
        <v>0</v>
      </c>
      <c r="I3416" s="60">
        <f t="shared" si="268"/>
        <v>0</v>
      </c>
      <c r="J3416" s="60">
        <f t="shared" si="269"/>
        <v>0</v>
      </c>
      <c r="K3416" s="1" t="str">
        <f t="shared" si="270"/>
        <v>RES</v>
      </c>
      <c r="L3416" s="2" t="str">
        <f t="shared" si="266"/>
        <v>02RESD0018</v>
      </c>
      <c r="M3416" s="40" t="str">
        <f>INDEX(CODE!A:B,MATCH(L3416,CODE!A:A,0),2)</f>
        <v>Separate - Res</v>
      </c>
    </row>
    <row r="3417" spans="1:13">
      <c r="A3417" s="36">
        <v>201901</v>
      </c>
      <c r="B3417" s="37" t="s">
        <v>68</v>
      </c>
      <c r="C3417" s="37" t="s">
        <v>186</v>
      </c>
      <c r="D3417" s="37" t="s">
        <v>208</v>
      </c>
      <c r="E3417" s="37">
        <v>-212.91</v>
      </c>
      <c r="F3417" s="37">
        <v>13</v>
      </c>
      <c r="G3417" s="37">
        <v>26124</v>
      </c>
      <c r="H3417" s="60">
        <f t="shared" si="267"/>
        <v>0</v>
      </c>
      <c r="I3417" s="60">
        <f t="shared" si="268"/>
        <v>0</v>
      </c>
      <c r="J3417" s="60">
        <f t="shared" si="269"/>
        <v>0</v>
      </c>
      <c r="K3417" s="1" t="str">
        <f t="shared" si="270"/>
        <v>RES</v>
      </c>
      <c r="L3417" s="2" t="str">
        <f t="shared" si="266"/>
        <v>02RESD018X</v>
      </c>
      <c r="M3417" s="40" t="str">
        <f>INDEX(CODE!A:B,MATCH(L3417,CODE!A:A,0),2)</f>
        <v>Separate - Res</v>
      </c>
    </row>
    <row r="3418" spans="1:13">
      <c r="A3418" s="36">
        <v>201901</v>
      </c>
      <c r="B3418" s="37" t="s">
        <v>68</v>
      </c>
      <c r="C3418" s="37" t="s">
        <v>186</v>
      </c>
      <c r="D3418" s="37" t="s">
        <v>209</v>
      </c>
      <c r="E3418" s="37">
        <v>-16380.2</v>
      </c>
      <c r="F3418" s="37">
        <v>3428</v>
      </c>
      <c r="G3418" s="37">
        <v>2009805</v>
      </c>
      <c r="H3418" s="60">
        <f t="shared" si="267"/>
        <v>0</v>
      </c>
      <c r="I3418" s="60">
        <f t="shared" si="268"/>
        <v>0</v>
      </c>
      <c r="J3418" s="60">
        <f t="shared" si="269"/>
        <v>0</v>
      </c>
      <c r="K3418" s="1" t="str">
        <f t="shared" si="270"/>
        <v>RES</v>
      </c>
      <c r="L3418" s="2" t="str">
        <f t="shared" si="266"/>
        <v>02RGNSB024</v>
      </c>
      <c r="M3418" s="40" t="str">
        <f>INDEX(CODE!A:B,MATCH(L3418,CODE!A:A,0),2)</f>
        <v>Separate - Small GS</v>
      </c>
    </row>
    <row r="3419" spans="1:13">
      <c r="A3419" s="36">
        <v>201901</v>
      </c>
      <c r="B3419" s="37" t="s">
        <v>68</v>
      </c>
      <c r="C3419" s="37" t="s">
        <v>186</v>
      </c>
      <c r="D3419" s="37" t="s">
        <v>213</v>
      </c>
      <c r="E3419" s="37">
        <v>-1163.82</v>
      </c>
      <c r="F3419" s="37">
        <v>1</v>
      </c>
      <c r="G3419" s="37">
        <v>142800</v>
      </c>
      <c r="H3419" s="60">
        <f t="shared" si="267"/>
        <v>0</v>
      </c>
      <c r="I3419" s="60">
        <f t="shared" si="268"/>
        <v>0</v>
      </c>
      <c r="J3419" s="60">
        <f t="shared" si="269"/>
        <v>0</v>
      </c>
      <c r="K3419" s="1" t="str">
        <f t="shared" si="270"/>
        <v>RES</v>
      </c>
      <c r="L3419" s="2" t="str">
        <f t="shared" si="266"/>
        <v>02RGNSB036</v>
      </c>
      <c r="M3419" s="40" t="str">
        <f>INDEX(CODE!A:B,MATCH(L3419,CODE!A:A,0),2)</f>
        <v>Separate - Large GS</v>
      </c>
    </row>
    <row r="3420" spans="1:13">
      <c r="A3420" s="36">
        <v>201901</v>
      </c>
      <c r="B3420" s="37" t="s">
        <v>68</v>
      </c>
      <c r="C3420" s="37" t="s">
        <v>186</v>
      </c>
      <c r="D3420" s="37" t="s">
        <v>212</v>
      </c>
      <c r="E3420" s="37">
        <v>-206.6</v>
      </c>
      <c r="F3420" s="37">
        <v>28</v>
      </c>
      <c r="G3420" s="37">
        <v>25349</v>
      </c>
      <c r="H3420" s="60">
        <f t="shared" si="267"/>
        <v>0</v>
      </c>
      <c r="I3420" s="60">
        <f t="shared" si="268"/>
        <v>0</v>
      </c>
      <c r="J3420" s="60">
        <f t="shared" si="269"/>
        <v>0</v>
      </c>
      <c r="K3420" s="1" t="str">
        <f t="shared" si="270"/>
        <v>RES</v>
      </c>
      <c r="L3420" s="2" t="str">
        <f t="shared" si="266"/>
        <v>02RNM24135</v>
      </c>
      <c r="M3420" s="40" t="str">
        <f>INDEX(CODE!A:B,MATCH(L3420,CODE!A:A,0),2)</f>
        <v>Separate - Small GS</v>
      </c>
    </row>
    <row r="3421" spans="1:13">
      <c r="A3421" s="36">
        <v>201901</v>
      </c>
      <c r="B3421" s="37" t="s">
        <v>68</v>
      </c>
      <c r="C3421" s="37" t="s">
        <v>186</v>
      </c>
      <c r="D3421" s="37" t="s">
        <v>193</v>
      </c>
      <c r="E3421" s="37">
        <v>-121566.97</v>
      </c>
      <c r="F3421" s="37">
        <v>0</v>
      </c>
      <c r="G3421" s="37">
        <v>0</v>
      </c>
      <c r="H3421" s="60">
        <f t="shared" si="267"/>
        <v>0</v>
      </c>
      <c r="I3421" s="60">
        <f t="shared" si="268"/>
        <v>0</v>
      </c>
      <c r="J3421" s="60">
        <f t="shared" si="269"/>
        <v>0</v>
      </c>
      <c r="K3421" s="1" t="str">
        <f t="shared" si="270"/>
        <v>RES</v>
      </c>
      <c r="L3421" s="2" t="str">
        <f t="shared" si="266"/>
        <v>BPA BALANC</v>
      </c>
      <c r="M3421" s="40" t="str">
        <f>INDEX(CODE!A:B,MATCH(L3421,CODE!A:A,0),2)</f>
        <v>NOT USED</v>
      </c>
    </row>
    <row r="3422" spans="1:13">
      <c r="A3422" s="36">
        <v>201901</v>
      </c>
      <c r="B3422" s="37" t="s">
        <v>68</v>
      </c>
      <c r="C3422" s="37" t="s">
        <v>186</v>
      </c>
      <c r="D3422" s="37" t="s">
        <v>194</v>
      </c>
      <c r="F3422" s="37">
        <v>0</v>
      </c>
      <c r="H3422" s="60">
        <f t="shared" si="267"/>
        <v>0</v>
      </c>
      <c r="I3422" s="60">
        <f t="shared" si="268"/>
        <v>0</v>
      </c>
      <c r="J3422" s="60">
        <f t="shared" si="269"/>
        <v>0</v>
      </c>
      <c r="K3422" s="1" t="str">
        <f t="shared" si="270"/>
        <v>RES</v>
      </c>
      <c r="L3422" s="2" t="str">
        <f t="shared" si="266"/>
        <v>CUSTOMER C</v>
      </c>
      <c r="M3422" s="40" t="str">
        <f>INDEX(CODE!A:B,MATCH(L3422,CODE!A:A,0),2)</f>
        <v>NOT USED</v>
      </c>
    </row>
    <row r="3423" spans="1:13">
      <c r="A3423" s="36">
        <v>201901</v>
      </c>
      <c r="B3423" s="37" t="s">
        <v>68</v>
      </c>
      <c r="C3423" s="37" t="s">
        <v>195</v>
      </c>
      <c r="D3423" s="37" t="s">
        <v>82</v>
      </c>
      <c r="E3423" s="37">
        <v>147.21</v>
      </c>
      <c r="G3423" s="37">
        <v>0</v>
      </c>
      <c r="H3423" s="60">
        <f t="shared" si="267"/>
        <v>147.21</v>
      </c>
      <c r="I3423" s="60">
        <f t="shared" si="268"/>
        <v>0</v>
      </c>
      <c r="J3423" s="60">
        <f t="shared" si="269"/>
        <v>0</v>
      </c>
      <c r="K3423" s="1" t="str">
        <f t="shared" si="270"/>
        <v>RES</v>
      </c>
      <c r="L3423" s="2" t="str">
        <f t="shared" si="266"/>
        <v>02LNX00109</v>
      </c>
      <c r="M3423" s="40" t="str">
        <f>INDEX(CODE!A:B,MATCH(L3423,CODE!A:A,0),2)</f>
        <v>NOT USED</v>
      </c>
    </row>
    <row r="3424" spans="1:13">
      <c r="A3424" s="36">
        <v>201901</v>
      </c>
      <c r="B3424" s="37" t="s">
        <v>68</v>
      </c>
      <c r="C3424" s="37" t="s">
        <v>195</v>
      </c>
      <c r="D3424" s="37" t="s">
        <v>48</v>
      </c>
      <c r="E3424" s="37">
        <v>200448.31</v>
      </c>
      <c r="F3424" s="37">
        <v>1110</v>
      </c>
      <c r="G3424" s="37">
        <v>2102094</v>
      </c>
      <c r="H3424" s="60">
        <f t="shared" si="267"/>
        <v>200448.31</v>
      </c>
      <c r="I3424" s="60">
        <f t="shared" si="268"/>
        <v>1110</v>
      </c>
      <c r="J3424" s="60">
        <f t="shared" si="269"/>
        <v>2102094</v>
      </c>
      <c r="K3424" s="1" t="str">
        <f t="shared" si="270"/>
        <v>RES</v>
      </c>
      <c r="L3424" s="2" t="str">
        <f t="shared" si="266"/>
        <v>02NETMT135</v>
      </c>
      <c r="M3424" s="40" t="str">
        <f>INDEX(CODE!A:B,MATCH(L3424,CODE!A:A,0),2)</f>
        <v>Separate - Res</v>
      </c>
    </row>
    <row r="3425" spans="1:13">
      <c r="A3425" s="36">
        <v>201901</v>
      </c>
      <c r="B3425" s="37" t="s">
        <v>68</v>
      </c>
      <c r="C3425" s="37" t="s">
        <v>195</v>
      </c>
      <c r="D3425" s="37" t="s">
        <v>49</v>
      </c>
      <c r="E3425" s="37">
        <v>12222.08</v>
      </c>
      <c r="F3425" s="37">
        <v>1032</v>
      </c>
      <c r="G3425" s="37">
        <v>78767</v>
      </c>
      <c r="H3425" s="60">
        <f t="shared" si="267"/>
        <v>12222.08</v>
      </c>
      <c r="I3425" s="60">
        <f t="shared" si="268"/>
        <v>1032</v>
      </c>
      <c r="J3425" s="60">
        <f t="shared" si="269"/>
        <v>78767</v>
      </c>
      <c r="K3425" s="1" t="str">
        <f t="shared" si="270"/>
        <v>RES</v>
      </c>
      <c r="L3425" s="2" t="str">
        <f t="shared" si="266"/>
        <v>02OALTB15R</v>
      </c>
      <c r="M3425" s="40" t="str">
        <f>INDEX(CODE!A:B,MATCH(L3425,CODE!A:A,0),2)</f>
        <v>NOT USED</v>
      </c>
    </row>
    <row r="3426" spans="1:13">
      <c r="A3426" s="36">
        <v>201901</v>
      </c>
      <c r="B3426" s="37" t="s">
        <v>68</v>
      </c>
      <c r="C3426" s="37" t="s">
        <v>195</v>
      </c>
      <c r="D3426" s="37" t="s">
        <v>69</v>
      </c>
      <c r="E3426" s="37">
        <v>15903388.15</v>
      </c>
      <c r="F3426" s="37">
        <v>101165</v>
      </c>
      <c r="G3426" s="37">
        <v>171810959</v>
      </c>
      <c r="H3426" s="60">
        <f t="shared" si="267"/>
        <v>15903388.15</v>
      </c>
      <c r="I3426" s="60">
        <f t="shared" si="268"/>
        <v>101165</v>
      </c>
      <c r="J3426" s="60">
        <f t="shared" si="269"/>
        <v>171810959</v>
      </c>
      <c r="K3426" s="1" t="str">
        <f t="shared" si="270"/>
        <v>RES</v>
      </c>
      <c r="L3426" s="2" t="str">
        <f t="shared" si="266"/>
        <v>02RESD0016</v>
      </c>
      <c r="M3426" s="40" t="str">
        <f>INDEX(CODE!A:B,MATCH(L3426,CODE!A:A,0),2)</f>
        <v>Separate - Res</v>
      </c>
    </row>
    <row r="3427" spans="1:13">
      <c r="A3427" s="36">
        <v>201901</v>
      </c>
      <c r="B3427" s="37" t="s">
        <v>68</v>
      </c>
      <c r="C3427" s="37" t="s">
        <v>195</v>
      </c>
      <c r="D3427" s="37" t="s">
        <v>70</v>
      </c>
      <c r="E3427" s="37">
        <v>977203.3</v>
      </c>
      <c r="F3427" s="37">
        <v>5709</v>
      </c>
      <c r="G3427" s="37">
        <v>10483681</v>
      </c>
      <c r="H3427" s="60">
        <f t="shared" si="267"/>
        <v>977203.3</v>
      </c>
      <c r="I3427" s="60">
        <f t="shared" si="268"/>
        <v>5709</v>
      </c>
      <c r="J3427" s="60">
        <f t="shared" si="269"/>
        <v>10483681</v>
      </c>
      <c r="K3427" s="1" t="str">
        <f t="shared" si="270"/>
        <v>RES</v>
      </c>
      <c r="L3427" s="2" t="str">
        <f t="shared" si="266"/>
        <v>02RESD0017</v>
      </c>
      <c r="M3427" s="40" t="str">
        <f>INDEX(CODE!A:B,MATCH(L3427,CODE!A:A,0),2)</f>
        <v>Separate - Res</v>
      </c>
    </row>
    <row r="3428" spans="1:13">
      <c r="A3428" s="36">
        <v>201901</v>
      </c>
      <c r="B3428" s="37" t="s">
        <v>68</v>
      </c>
      <c r="C3428" s="37" t="s">
        <v>195</v>
      </c>
      <c r="D3428" s="37" t="s">
        <v>71</v>
      </c>
      <c r="E3428" s="37">
        <v>21205</v>
      </c>
      <c r="F3428" s="37">
        <v>79</v>
      </c>
      <c r="G3428" s="37">
        <v>212539</v>
      </c>
      <c r="H3428" s="60">
        <f t="shared" si="267"/>
        <v>21205</v>
      </c>
      <c r="I3428" s="60">
        <f t="shared" si="268"/>
        <v>79</v>
      </c>
      <c r="J3428" s="60">
        <f t="shared" si="269"/>
        <v>212539</v>
      </c>
      <c r="K3428" s="1" t="str">
        <f t="shared" si="270"/>
        <v>RES</v>
      </c>
      <c r="L3428" s="2" t="str">
        <f t="shared" si="266"/>
        <v>02RESD0018</v>
      </c>
      <c r="M3428" s="40" t="str">
        <f>INDEX(CODE!A:B,MATCH(L3428,CODE!A:A,0),2)</f>
        <v>Separate - Res</v>
      </c>
    </row>
    <row r="3429" spans="1:13">
      <c r="A3429" s="36">
        <v>201901</v>
      </c>
      <c r="B3429" s="37" t="s">
        <v>68</v>
      </c>
      <c r="C3429" s="37" t="s">
        <v>195</v>
      </c>
      <c r="D3429" s="37" t="s">
        <v>72</v>
      </c>
      <c r="E3429" s="37">
        <v>2570.7199999999998</v>
      </c>
      <c r="F3429" s="37">
        <v>13</v>
      </c>
      <c r="G3429" s="37">
        <v>26124</v>
      </c>
      <c r="H3429" s="60">
        <f t="shared" si="267"/>
        <v>2570.7199999999998</v>
      </c>
      <c r="I3429" s="60">
        <f t="shared" si="268"/>
        <v>13</v>
      </c>
      <c r="J3429" s="60">
        <f t="shared" si="269"/>
        <v>26124</v>
      </c>
      <c r="K3429" s="1" t="str">
        <f t="shared" si="270"/>
        <v>RES</v>
      </c>
      <c r="L3429" s="2" t="str">
        <f t="shared" si="266"/>
        <v>02RESD018X</v>
      </c>
      <c r="M3429" s="40" t="str">
        <f>INDEX(CODE!A:B,MATCH(L3429,CODE!A:A,0),2)</f>
        <v>Separate - Res</v>
      </c>
    </row>
    <row r="3430" spans="1:13">
      <c r="A3430" s="36">
        <v>201901</v>
      </c>
      <c r="B3430" s="37" t="s">
        <v>68</v>
      </c>
      <c r="C3430" s="37" t="s">
        <v>195</v>
      </c>
      <c r="D3430" s="37" t="s">
        <v>50</v>
      </c>
      <c r="E3430" s="37">
        <v>233959.12</v>
      </c>
      <c r="F3430" s="37">
        <v>3428</v>
      </c>
      <c r="G3430" s="37">
        <v>2086449</v>
      </c>
      <c r="H3430" s="60">
        <f t="shared" si="267"/>
        <v>233959.12</v>
      </c>
      <c r="I3430" s="60">
        <f t="shared" si="268"/>
        <v>3428</v>
      </c>
      <c r="J3430" s="60">
        <f t="shared" si="269"/>
        <v>2086449</v>
      </c>
      <c r="K3430" s="1" t="str">
        <f t="shared" si="270"/>
        <v>RES</v>
      </c>
      <c r="L3430" s="2" t="str">
        <f t="shared" si="266"/>
        <v>02RGNSB024</v>
      </c>
      <c r="M3430" s="40" t="str">
        <f>INDEX(CODE!A:B,MATCH(L3430,CODE!A:A,0),2)</f>
        <v>Separate - Small GS</v>
      </c>
    </row>
    <row r="3431" spans="1:13">
      <c r="A3431" s="36">
        <v>201901</v>
      </c>
      <c r="B3431" s="37" t="s">
        <v>68</v>
      </c>
      <c r="C3431" s="37" t="s">
        <v>195</v>
      </c>
      <c r="D3431" s="37" t="s">
        <v>74</v>
      </c>
      <c r="E3431" s="37">
        <v>13017.69</v>
      </c>
      <c r="F3431" s="37">
        <v>2</v>
      </c>
      <c r="G3431" s="37">
        <v>187040</v>
      </c>
      <c r="H3431" s="60">
        <f t="shared" si="267"/>
        <v>13017.69</v>
      </c>
      <c r="I3431" s="60">
        <f t="shared" si="268"/>
        <v>2</v>
      </c>
      <c r="J3431" s="60">
        <f t="shared" si="269"/>
        <v>187040</v>
      </c>
      <c r="K3431" s="1" t="str">
        <f t="shared" si="270"/>
        <v>RES</v>
      </c>
      <c r="L3431" s="2" t="str">
        <f t="shared" si="266"/>
        <v>02RGNSB036</v>
      </c>
      <c r="M3431" s="40" t="str">
        <f>INDEX(CODE!A:B,MATCH(L3431,CODE!A:A,0),2)</f>
        <v>Separate - Large GS</v>
      </c>
    </row>
    <row r="3432" spans="1:13">
      <c r="A3432" s="36">
        <v>201901</v>
      </c>
      <c r="B3432" s="37" t="s">
        <v>68</v>
      </c>
      <c r="C3432" s="37" t="s">
        <v>195</v>
      </c>
      <c r="D3432" s="37" t="s">
        <v>75</v>
      </c>
      <c r="E3432" s="37">
        <v>2632.09</v>
      </c>
      <c r="F3432" s="37">
        <v>28</v>
      </c>
      <c r="G3432" s="37">
        <v>25349</v>
      </c>
      <c r="H3432" s="60">
        <f t="shared" si="267"/>
        <v>2632.09</v>
      </c>
      <c r="I3432" s="60">
        <f t="shared" si="268"/>
        <v>28</v>
      </c>
      <c r="J3432" s="60">
        <f t="shared" si="269"/>
        <v>25349</v>
      </c>
      <c r="K3432" s="1" t="str">
        <f t="shared" si="270"/>
        <v>RES</v>
      </c>
      <c r="L3432" s="2" t="str">
        <f t="shared" si="266"/>
        <v>02RNM24135</v>
      </c>
      <c r="M3432" s="40" t="str">
        <f>INDEX(CODE!A:B,MATCH(L3432,CODE!A:A,0),2)</f>
        <v>Separate - Small GS</v>
      </c>
    </row>
    <row r="3433" spans="1:13">
      <c r="A3433" s="36">
        <v>201901</v>
      </c>
      <c r="B3433" s="37" t="s">
        <v>68</v>
      </c>
      <c r="C3433" s="37" t="s">
        <v>195</v>
      </c>
      <c r="D3433" s="37" t="s">
        <v>101</v>
      </c>
      <c r="E3433" s="37">
        <v>261240.75</v>
      </c>
      <c r="F3433" s="37">
        <v>0</v>
      </c>
      <c r="G3433" s="37">
        <v>0</v>
      </c>
      <c r="H3433" s="60">
        <f t="shared" si="267"/>
        <v>261240.75</v>
      </c>
      <c r="I3433" s="60">
        <f t="shared" si="268"/>
        <v>0</v>
      </c>
      <c r="J3433" s="60">
        <f t="shared" si="269"/>
        <v>0</v>
      </c>
      <c r="K3433" s="1" t="str">
        <f t="shared" si="270"/>
        <v>RES</v>
      </c>
      <c r="L3433" s="2" t="str">
        <f t="shared" si="266"/>
        <v>301170-DSM</v>
      </c>
      <c r="M3433" s="40" t="str">
        <f>INDEX(CODE!A:B,MATCH(L3433,CODE!A:A,0),2)</f>
        <v>NOT USED</v>
      </c>
    </row>
    <row r="3434" spans="1:13">
      <c r="A3434" s="36">
        <v>201901</v>
      </c>
      <c r="B3434" s="37" t="s">
        <v>68</v>
      </c>
      <c r="C3434" s="37" t="s">
        <v>195</v>
      </c>
      <c r="D3434" s="37" t="s">
        <v>102</v>
      </c>
      <c r="E3434" s="37">
        <v>3756.3</v>
      </c>
      <c r="F3434" s="37">
        <v>0</v>
      </c>
      <c r="G3434" s="37">
        <v>0</v>
      </c>
      <c r="H3434" s="60">
        <f t="shared" si="267"/>
        <v>3756.3</v>
      </c>
      <c r="I3434" s="60">
        <f t="shared" si="268"/>
        <v>0</v>
      </c>
      <c r="J3434" s="60">
        <f t="shared" si="269"/>
        <v>0</v>
      </c>
      <c r="K3434" s="1" t="str">
        <f t="shared" si="270"/>
        <v>RES</v>
      </c>
      <c r="L3434" s="2" t="str">
        <f t="shared" si="266"/>
        <v>301180-BLU</v>
      </c>
      <c r="M3434" s="40" t="str">
        <f>INDEX(CODE!A:B,MATCH(L3434,CODE!A:A,0),2)</f>
        <v>NOT USED</v>
      </c>
    </row>
    <row r="3435" spans="1:13">
      <c r="A3435" s="36">
        <v>201901</v>
      </c>
      <c r="B3435" s="37" t="s">
        <v>68</v>
      </c>
      <c r="C3435" s="37" t="s">
        <v>195</v>
      </c>
      <c r="D3435" s="37" t="s">
        <v>103</v>
      </c>
      <c r="E3435" s="37">
        <v>0</v>
      </c>
      <c r="F3435" s="37">
        <v>0</v>
      </c>
      <c r="G3435" s="37">
        <v>0</v>
      </c>
      <c r="H3435" s="60">
        <f t="shared" si="267"/>
        <v>0</v>
      </c>
      <c r="I3435" s="60">
        <f t="shared" si="268"/>
        <v>0</v>
      </c>
      <c r="J3435" s="60">
        <f t="shared" si="269"/>
        <v>0</v>
      </c>
      <c r="K3435" s="1" t="str">
        <f t="shared" si="270"/>
        <v>RES</v>
      </c>
      <c r="L3435" s="2" t="str">
        <f t="shared" si="266"/>
        <v>ALT REVENU</v>
      </c>
      <c r="M3435" s="40" t="str">
        <f>INDEX(CODE!A:B,MATCH(L3435,CODE!A:A,0),2)</f>
        <v>NOT USED</v>
      </c>
    </row>
    <row r="3436" spans="1:13">
      <c r="A3436" s="36">
        <v>201901</v>
      </c>
      <c r="B3436" s="37" t="s">
        <v>68</v>
      </c>
      <c r="C3436" s="37" t="s">
        <v>195</v>
      </c>
      <c r="D3436" s="37" t="s">
        <v>90</v>
      </c>
      <c r="F3436" s="37">
        <v>0</v>
      </c>
      <c r="H3436" s="60">
        <f t="shared" si="267"/>
        <v>0</v>
      </c>
      <c r="I3436" s="60">
        <f t="shared" si="268"/>
        <v>0</v>
      </c>
      <c r="J3436" s="60">
        <f t="shared" si="269"/>
        <v>0</v>
      </c>
      <c r="K3436" s="1" t="str">
        <f t="shared" si="270"/>
        <v>RES</v>
      </c>
      <c r="L3436" s="2" t="str">
        <f t="shared" si="266"/>
        <v>CUSTOMER C</v>
      </c>
      <c r="M3436" s="40" t="str">
        <f>INDEX(CODE!A:B,MATCH(L3436,CODE!A:A,0),2)</f>
        <v>NOT USED</v>
      </c>
    </row>
    <row r="3437" spans="1:13">
      <c r="A3437" s="36">
        <v>201901</v>
      </c>
      <c r="B3437" s="37" t="s">
        <v>68</v>
      </c>
      <c r="C3437" s="37" t="s">
        <v>195</v>
      </c>
      <c r="D3437" s="37" t="s">
        <v>92</v>
      </c>
      <c r="E3437" s="37">
        <v>-667438.5</v>
      </c>
      <c r="F3437" s="37">
        <v>0</v>
      </c>
      <c r="G3437" s="37">
        <v>0</v>
      </c>
      <c r="H3437" s="60">
        <f t="shared" si="267"/>
        <v>-667438.5</v>
      </c>
      <c r="I3437" s="60">
        <f t="shared" si="268"/>
        <v>0</v>
      </c>
      <c r="J3437" s="60">
        <f t="shared" si="269"/>
        <v>0</v>
      </c>
      <c r="K3437" s="1" t="str">
        <f t="shared" si="270"/>
        <v>RES</v>
      </c>
      <c r="L3437" s="2" t="str">
        <f t="shared" si="266"/>
        <v>REVENUE_AC</v>
      </c>
      <c r="M3437" s="40" t="str">
        <f>INDEX(CODE!A:B,MATCH(L3437,CODE!A:A,0),2)</f>
        <v>NOT USED</v>
      </c>
    </row>
    <row r="3438" spans="1:13">
      <c r="A3438" s="36">
        <v>201901</v>
      </c>
      <c r="B3438" s="37" t="s">
        <v>68</v>
      </c>
      <c r="C3438" s="37" t="s">
        <v>195</v>
      </c>
      <c r="D3438" s="37" t="s">
        <v>104</v>
      </c>
      <c r="E3438" s="37">
        <v>5838.5</v>
      </c>
      <c r="F3438" s="37">
        <v>0</v>
      </c>
      <c r="G3438" s="37">
        <v>0</v>
      </c>
      <c r="H3438" s="60">
        <f t="shared" si="267"/>
        <v>5838.5</v>
      </c>
      <c r="I3438" s="60">
        <f t="shared" si="268"/>
        <v>0</v>
      </c>
      <c r="J3438" s="60">
        <f t="shared" si="269"/>
        <v>0</v>
      </c>
      <c r="K3438" s="1" t="str">
        <f t="shared" si="270"/>
        <v>RES</v>
      </c>
      <c r="L3438" s="2" t="str">
        <f t="shared" si="266"/>
        <v>REVENUE AD</v>
      </c>
      <c r="M3438" s="40" t="str">
        <f>INDEX(CODE!A:B,MATCH(L3438,CODE!A:A,0),2)</f>
        <v>NOT USED</v>
      </c>
    </row>
    <row r="3439" spans="1:13">
      <c r="A3439" s="36">
        <v>201901</v>
      </c>
      <c r="B3439" s="37" t="s">
        <v>68</v>
      </c>
      <c r="C3439" s="37" t="s">
        <v>196</v>
      </c>
      <c r="D3439" s="37" t="s">
        <v>210</v>
      </c>
      <c r="E3439" s="37">
        <v>-12000</v>
      </c>
      <c r="F3439" s="37">
        <v>0</v>
      </c>
      <c r="G3439" s="37">
        <v>0</v>
      </c>
      <c r="H3439" s="60">
        <f t="shared" si="267"/>
        <v>0</v>
      </c>
      <c r="I3439" s="60">
        <f t="shared" si="268"/>
        <v>0</v>
      </c>
      <c r="J3439" s="60">
        <f t="shared" si="269"/>
        <v>0</v>
      </c>
      <c r="K3439" s="1" t="str">
        <f t="shared" si="270"/>
        <v>RES</v>
      </c>
      <c r="L3439" s="2" t="str">
        <f t="shared" si="266"/>
        <v>301119 - U</v>
      </c>
      <c r="M3439" s="40" t="str">
        <f>INDEX(CODE!A:B,MATCH(L3439,CODE!A:A,0),2)</f>
        <v>NOT USED</v>
      </c>
    </row>
    <row r="3440" spans="1:13">
      <c r="A3440" s="36">
        <v>201901</v>
      </c>
      <c r="B3440" s="37" t="s">
        <v>68</v>
      </c>
      <c r="C3440" s="37" t="s">
        <v>196</v>
      </c>
      <c r="D3440" s="37" t="s">
        <v>197</v>
      </c>
      <c r="E3440" s="37">
        <v>1670000</v>
      </c>
      <c r="F3440" s="37">
        <v>0</v>
      </c>
      <c r="G3440" s="37">
        <v>4130000</v>
      </c>
      <c r="H3440" s="60">
        <f t="shared" si="267"/>
        <v>0</v>
      </c>
      <c r="I3440" s="60">
        <f t="shared" si="268"/>
        <v>0</v>
      </c>
      <c r="J3440" s="60">
        <f t="shared" si="269"/>
        <v>0</v>
      </c>
      <c r="K3440" s="1" t="str">
        <f t="shared" si="270"/>
        <v>RES</v>
      </c>
      <c r="L3440" s="2" t="str">
        <f t="shared" si="266"/>
        <v>UNBILLED R</v>
      </c>
      <c r="M3440" s="40" t="str">
        <f>INDEX(CODE!A:B,MATCH(L3440,CODE!A:A,0),2)</f>
        <v>NOT USED</v>
      </c>
    </row>
    <row r="3441" spans="1:13">
      <c r="A3441" s="36">
        <v>201902</v>
      </c>
      <c r="B3441" s="37" t="s">
        <v>51</v>
      </c>
      <c r="C3441" s="37" t="s">
        <v>186</v>
      </c>
      <c r="D3441" s="37" t="s">
        <v>187</v>
      </c>
      <c r="E3441" s="37">
        <v>-20610.98</v>
      </c>
      <c r="F3441" s="37">
        <v>1516</v>
      </c>
      <c r="G3441" s="37">
        <v>2528936</v>
      </c>
      <c r="H3441" s="60">
        <f t="shared" si="267"/>
        <v>0</v>
      </c>
      <c r="I3441" s="60">
        <f t="shared" si="268"/>
        <v>0</v>
      </c>
      <c r="J3441" s="60">
        <f t="shared" si="269"/>
        <v>0</v>
      </c>
      <c r="K3441" s="1" t="str">
        <f t="shared" si="270"/>
        <v>COM</v>
      </c>
      <c r="L3441" s="2" t="str">
        <f t="shared" si="266"/>
        <v>02GNSB0024</v>
      </c>
      <c r="M3441" s="40" t="str">
        <f>INDEX(CODE!A:B,MATCH(L3441,CODE!A:A,0),2)</f>
        <v>Separate - Small GS</v>
      </c>
    </row>
    <row r="3442" spans="1:13">
      <c r="A3442" s="36">
        <v>201902</v>
      </c>
      <c r="B3442" s="37" t="s">
        <v>51</v>
      </c>
      <c r="C3442" s="37" t="s">
        <v>186</v>
      </c>
      <c r="D3442" s="37" t="s">
        <v>188</v>
      </c>
      <c r="E3442" s="37">
        <v>-0.59</v>
      </c>
      <c r="F3442" s="37">
        <v>1</v>
      </c>
      <c r="G3442" s="37">
        <v>72</v>
      </c>
      <c r="H3442" s="60">
        <f t="shared" si="267"/>
        <v>0</v>
      </c>
      <c r="I3442" s="60">
        <f t="shared" si="268"/>
        <v>0</v>
      </c>
      <c r="J3442" s="60">
        <f t="shared" si="269"/>
        <v>0</v>
      </c>
      <c r="K3442" s="1" t="str">
        <f t="shared" si="270"/>
        <v>COM</v>
      </c>
      <c r="L3442" s="2" t="str">
        <f t="shared" si="266"/>
        <v>02GNSB024F</v>
      </c>
      <c r="M3442" s="40" t="str">
        <f>INDEX(CODE!A:B,MATCH(L3442,CODE!A:A,0),2)</f>
        <v>Separate - Small GS</v>
      </c>
    </row>
    <row r="3443" spans="1:13">
      <c r="A3443" s="36">
        <v>201902</v>
      </c>
      <c r="B3443" s="37" t="s">
        <v>51</v>
      </c>
      <c r="C3443" s="37" t="s">
        <v>186</v>
      </c>
      <c r="D3443" s="37" t="s">
        <v>189</v>
      </c>
      <c r="E3443" s="37">
        <v>-61.88</v>
      </c>
      <c r="F3443" s="37">
        <v>73</v>
      </c>
      <c r="G3443" s="37">
        <v>7591</v>
      </c>
      <c r="H3443" s="60">
        <f t="shared" si="267"/>
        <v>0</v>
      </c>
      <c r="I3443" s="60">
        <f t="shared" si="268"/>
        <v>0</v>
      </c>
      <c r="J3443" s="60">
        <f t="shared" si="269"/>
        <v>0</v>
      </c>
      <c r="K3443" s="1" t="str">
        <f t="shared" si="270"/>
        <v>COM</v>
      </c>
      <c r="L3443" s="2" t="str">
        <f t="shared" si="266"/>
        <v>02GNSB24FP</v>
      </c>
      <c r="M3443" s="40" t="str">
        <f>INDEX(CODE!A:B,MATCH(L3443,CODE!A:A,0),2)</f>
        <v>Separate - Small GS</v>
      </c>
    </row>
    <row r="3444" spans="1:13">
      <c r="A3444" s="36">
        <v>201902</v>
      </c>
      <c r="B3444" s="37" t="s">
        <v>51</v>
      </c>
      <c r="C3444" s="37" t="s">
        <v>186</v>
      </c>
      <c r="D3444" s="37" t="s">
        <v>190</v>
      </c>
      <c r="E3444" s="37">
        <v>-36929.22</v>
      </c>
      <c r="F3444" s="37">
        <v>90</v>
      </c>
      <c r="G3444" s="37">
        <v>4531194</v>
      </c>
      <c r="H3444" s="60">
        <f t="shared" si="267"/>
        <v>0</v>
      </c>
      <c r="I3444" s="60">
        <f t="shared" si="268"/>
        <v>0</v>
      </c>
      <c r="J3444" s="60">
        <f t="shared" si="269"/>
        <v>0</v>
      </c>
      <c r="K3444" s="1" t="str">
        <f t="shared" si="270"/>
        <v>COM</v>
      </c>
      <c r="L3444" s="2" t="str">
        <f t="shared" si="266"/>
        <v>02LGSB0036</v>
      </c>
      <c r="M3444" s="40" t="str">
        <f>INDEX(CODE!A:B,MATCH(L3444,CODE!A:A,0),2)</f>
        <v>Separate - Large GS</v>
      </c>
    </row>
    <row r="3445" spans="1:13">
      <c r="A3445" s="36">
        <v>201902</v>
      </c>
      <c r="B3445" s="37" t="s">
        <v>51</v>
      </c>
      <c r="C3445" s="37" t="s">
        <v>186</v>
      </c>
      <c r="D3445" s="37" t="s">
        <v>191</v>
      </c>
      <c r="E3445" s="37">
        <v>-64.92</v>
      </c>
      <c r="F3445" s="37">
        <v>20</v>
      </c>
      <c r="G3445" s="37">
        <v>7967</v>
      </c>
      <c r="H3445" s="60">
        <f t="shared" si="267"/>
        <v>0</v>
      </c>
      <c r="I3445" s="60">
        <f t="shared" si="268"/>
        <v>0</v>
      </c>
      <c r="J3445" s="60">
        <f t="shared" si="269"/>
        <v>0</v>
      </c>
      <c r="K3445" s="1" t="str">
        <f t="shared" si="270"/>
        <v>COM</v>
      </c>
      <c r="L3445" s="2" t="str">
        <f t="shared" si="266"/>
        <v>02NMB24135</v>
      </c>
      <c r="M3445" s="40" t="str">
        <f>INDEX(CODE!A:B,MATCH(L3445,CODE!A:A,0),2)</f>
        <v>Separate - Small GS</v>
      </c>
    </row>
    <row r="3446" spans="1:13">
      <c r="A3446" s="36">
        <v>201902</v>
      </c>
      <c r="B3446" s="37" t="s">
        <v>51</v>
      </c>
      <c r="C3446" s="37" t="s">
        <v>186</v>
      </c>
      <c r="D3446" s="37" t="s">
        <v>192</v>
      </c>
      <c r="E3446" s="37">
        <v>-345.8</v>
      </c>
      <c r="G3446" s="37">
        <v>42412</v>
      </c>
      <c r="H3446" s="60">
        <f t="shared" si="267"/>
        <v>0</v>
      </c>
      <c r="I3446" s="60">
        <f t="shared" si="268"/>
        <v>0</v>
      </c>
      <c r="J3446" s="60">
        <f t="shared" si="269"/>
        <v>0</v>
      </c>
      <c r="K3446" s="1" t="str">
        <f t="shared" si="270"/>
        <v>COM</v>
      </c>
      <c r="L3446" s="2" t="str">
        <f t="shared" si="266"/>
        <v>02OALTB15N</v>
      </c>
      <c r="M3446" s="40" t="str">
        <f>INDEX(CODE!A:B,MATCH(L3446,CODE!A:A,0),2)</f>
        <v>NOT USED</v>
      </c>
    </row>
    <row r="3447" spans="1:13">
      <c r="A3447" s="36">
        <v>201902</v>
      </c>
      <c r="B3447" s="37" t="s">
        <v>51</v>
      </c>
      <c r="C3447" s="37" t="s">
        <v>186</v>
      </c>
      <c r="D3447" s="37" t="s">
        <v>193</v>
      </c>
      <c r="E3447" s="37">
        <v>10416.1</v>
      </c>
      <c r="F3447" s="37">
        <v>0</v>
      </c>
      <c r="G3447" s="37">
        <v>0</v>
      </c>
      <c r="H3447" s="60">
        <f t="shared" si="267"/>
        <v>0</v>
      </c>
      <c r="I3447" s="60">
        <f t="shared" si="268"/>
        <v>0</v>
      </c>
      <c r="J3447" s="60">
        <f t="shared" si="269"/>
        <v>0</v>
      </c>
      <c r="K3447" s="1" t="str">
        <f t="shared" si="270"/>
        <v>COM</v>
      </c>
      <c r="L3447" s="2" t="str">
        <f t="shared" si="266"/>
        <v>BPA BALANC</v>
      </c>
      <c r="M3447" s="40" t="str">
        <f>INDEX(CODE!A:B,MATCH(L3447,CODE!A:A,0),2)</f>
        <v>NOT USED</v>
      </c>
    </row>
    <row r="3448" spans="1:13">
      <c r="A3448" s="36">
        <v>201902</v>
      </c>
      <c r="B3448" s="37" t="s">
        <v>51</v>
      </c>
      <c r="C3448" s="37" t="s">
        <v>186</v>
      </c>
      <c r="D3448" s="37" t="s">
        <v>194</v>
      </c>
      <c r="F3448" s="37">
        <v>0</v>
      </c>
      <c r="H3448" s="60">
        <f t="shared" si="267"/>
        <v>0</v>
      </c>
      <c r="I3448" s="60">
        <f t="shared" si="268"/>
        <v>0</v>
      </c>
      <c r="J3448" s="60">
        <f t="shared" si="269"/>
        <v>0</v>
      </c>
      <c r="K3448" s="1" t="str">
        <f t="shared" si="270"/>
        <v>COM</v>
      </c>
      <c r="L3448" s="2" t="str">
        <f t="shared" si="266"/>
        <v>CUSTOMER C</v>
      </c>
      <c r="M3448" s="40" t="str">
        <f>INDEX(CODE!A:B,MATCH(L3448,CODE!A:A,0),2)</f>
        <v>NOT USED</v>
      </c>
    </row>
    <row r="3449" spans="1:13">
      <c r="A3449" s="36">
        <v>201902</v>
      </c>
      <c r="B3449" s="37" t="s">
        <v>51</v>
      </c>
      <c r="C3449" s="37" t="s">
        <v>195</v>
      </c>
      <c r="D3449" s="37" t="s">
        <v>36</v>
      </c>
      <c r="E3449" s="37">
        <v>233952.17</v>
      </c>
      <c r="F3449" s="37">
        <v>1516</v>
      </c>
      <c r="G3449" s="37">
        <v>2528934</v>
      </c>
      <c r="H3449" s="60">
        <f t="shared" si="267"/>
        <v>233952.17</v>
      </c>
      <c r="I3449" s="60">
        <f t="shared" si="268"/>
        <v>1516</v>
      </c>
      <c r="J3449" s="60">
        <f t="shared" si="269"/>
        <v>2528934</v>
      </c>
      <c r="K3449" s="1" t="str">
        <f t="shared" si="270"/>
        <v>COM</v>
      </c>
      <c r="L3449" s="2" t="str">
        <f t="shared" si="266"/>
        <v>02GNSB0024</v>
      </c>
      <c r="M3449" s="40" t="str">
        <f>INDEX(CODE!A:B,MATCH(L3449,CODE!A:A,0),2)</f>
        <v>Separate - Small GS</v>
      </c>
    </row>
    <row r="3450" spans="1:13">
      <c r="A3450" s="36">
        <v>201902</v>
      </c>
      <c r="B3450" s="37" t="s">
        <v>51</v>
      </c>
      <c r="C3450" s="37" t="s">
        <v>195</v>
      </c>
      <c r="D3450" s="37" t="s">
        <v>37</v>
      </c>
      <c r="E3450" s="37">
        <v>1602.44</v>
      </c>
      <c r="F3450" s="37">
        <v>6</v>
      </c>
      <c r="G3450" s="37">
        <v>12857</v>
      </c>
      <c r="H3450" s="60">
        <f t="shared" si="267"/>
        <v>1602.44</v>
      </c>
      <c r="I3450" s="60">
        <f t="shared" si="268"/>
        <v>6</v>
      </c>
      <c r="J3450" s="60">
        <f t="shared" si="269"/>
        <v>12857</v>
      </c>
      <c r="K3450" s="1" t="str">
        <f t="shared" si="270"/>
        <v>COM</v>
      </c>
      <c r="L3450" s="2" t="str">
        <f t="shared" si="266"/>
        <v>02GNSB024F</v>
      </c>
      <c r="M3450" s="40" t="str">
        <f>INDEX(CODE!A:B,MATCH(L3450,CODE!A:A,0),2)</f>
        <v>Separate - Small GS</v>
      </c>
    </row>
    <row r="3451" spans="1:13">
      <c r="A3451" s="36">
        <v>201902</v>
      </c>
      <c r="B3451" s="37" t="s">
        <v>51</v>
      </c>
      <c r="C3451" s="37" t="s">
        <v>195</v>
      </c>
      <c r="D3451" s="37" t="s">
        <v>38</v>
      </c>
      <c r="E3451" s="37">
        <v>1676.92</v>
      </c>
      <c r="F3451" s="37">
        <v>73</v>
      </c>
      <c r="G3451" s="37">
        <v>7591</v>
      </c>
      <c r="H3451" s="60">
        <f t="shared" si="267"/>
        <v>1676.92</v>
      </c>
      <c r="I3451" s="60">
        <f t="shared" si="268"/>
        <v>73</v>
      </c>
      <c r="J3451" s="60">
        <f t="shared" si="269"/>
        <v>7591</v>
      </c>
      <c r="K3451" s="1" t="str">
        <f t="shared" si="270"/>
        <v>COM</v>
      </c>
      <c r="L3451" s="2" t="str">
        <f t="shared" si="266"/>
        <v>02GNSB24FP</v>
      </c>
      <c r="M3451" s="40" t="str">
        <f>INDEX(CODE!A:B,MATCH(L3451,CODE!A:A,0),2)</f>
        <v>Separate - Small GS</v>
      </c>
    </row>
    <row r="3452" spans="1:13">
      <c r="A3452" s="36">
        <v>201902</v>
      </c>
      <c r="B3452" s="37" t="s">
        <v>51</v>
      </c>
      <c r="C3452" s="37" t="s">
        <v>195</v>
      </c>
      <c r="D3452" s="37" t="s">
        <v>52</v>
      </c>
      <c r="E3452" s="37">
        <v>3731150.02</v>
      </c>
      <c r="F3452" s="37">
        <v>14338</v>
      </c>
      <c r="G3452" s="37">
        <v>42368130</v>
      </c>
      <c r="H3452" s="60">
        <f t="shared" si="267"/>
        <v>3731150.02</v>
      </c>
      <c r="I3452" s="60">
        <f t="shared" si="268"/>
        <v>14338</v>
      </c>
      <c r="J3452" s="60">
        <f t="shared" si="269"/>
        <v>42368130</v>
      </c>
      <c r="K3452" s="1" t="str">
        <f t="shared" si="270"/>
        <v>COM</v>
      </c>
      <c r="L3452" s="2" t="str">
        <f t="shared" si="266"/>
        <v>02GNSV0024</v>
      </c>
      <c r="M3452" s="40" t="str">
        <f>INDEX(CODE!A:B,MATCH(L3452,CODE!A:A,0),2)</f>
        <v>Separate - Small GS</v>
      </c>
    </row>
    <row r="3453" spans="1:13">
      <c r="A3453" s="36">
        <v>201902</v>
      </c>
      <c r="B3453" s="37" t="s">
        <v>51</v>
      </c>
      <c r="C3453" s="37" t="s">
        <v>195</v>
      </c>
      <c r="D3453" s="37" t="s">
        <v>53</v>
      </c>
      <c r="E3453" s="37">
        <v>12186.4</v>
      </c>
      <c r="F3453" s="37">
        <v>104</v>
      </c>
      <c r="G3453" s="37">
        <v>89196</v>
      </c>
      <c r="H3453" s="60">
        <f t="shared" si="267"/>
        <v>12186.4</v>
      </c>
      <c r="I3453" s="60">
        <f t="shared" si="268"/>
        <v>104</v>
      </c>
      <c r="J3453" s="60">
        <f t="shared" si="269"/>
        <v>89196</v>
      </c>
      <c r="K3453" s="1" t="str">
        <f t="shared" si="270"/>
        <v>COM</v>
      </c>
      <c r="L3453" s="2" t="str">
        <f t="shared" si="266"/>
        <v>02GNSV024F</v>
      </c>
      <c r="M3453" s="40" t="str">
        <f>INDEX(CODE!A:B,MATCH(L3453,CODE!A:A,0),2)</f>
        <v>Separate - Small GS</v>
      </c>
    </row>
    <row r="3454" spans="1:13">
      <c r="A3454" s="36">
        <v>201902</v>
      </c>
      <c r="B3454" s="37" t="s">
        <v>51</v>
      </c>
      <c r="C3454" s="37" t="s">
        <v>195</v>
      </c>
      <c r="D3454" s="37" t="s">
        <v>39</v>
      </c>
      <c r="E3454" s="37">
        <v>351732.65</v>
      </c>
      <c r="F3454" s="37">
        <v>90</v>
      </c>
      <c r="G3454" s="37">
        <v>4531191</v>
      </c>
      <c r="H3454" s="60">
        <f t="shared" si="267"/>
        <v>351732.65</v>
      </c>
      <c r="I3454" s="60">
        <f t="shared" si="268"/>
        <v>90</v>
      </c>
      <c r="J3454" s="60">
        <f t="shared" si="269"/>
        <v>4531191</v>
      </c>
      <c r="K3454" s="1" t="str">
        <f t="shared" si="270"/>
        <v>COM</v>
      </c>
      <c r="L3454" s="2" t="str">
        <f t="shared" si="266"/>
        <v>02LGSB0036</v>
      </c>
      <c r="M3454" s="40" t="str">
        <f>INDEX(CODE!A:B,MATCH(L3454,CODE!A:A,0),2)</f>
        <v>Separate - Large GS</v>
      </c>
    </row>
    <row r="3455" spans="1:13">
      <c r="A3455" s="36">
        <v>201902</v>
      </c>
      <c r="B3455" s="37" t="s">
        <v>51</v>
      </c>
      <c r="C3455" s="37" t="s">
        <v>195</v>
      </c>
      <c r="D3455" s="37" t="s">
        <v>54</v>
      </c>
      <c r="E3455" s="37">
        <v>4741714.17</v>
      </c>
      <c r="F3455" s="37">
        <v>873</v>
      </c>
      <c r="G3455" s="37">
        <v>62692607</v>
      </c>
      <c r="H3455" s="60">
        <f t="shared" si="267"/>
        <v>4741714.17</v>
      </c>
      <c r="I3455" s="60">
        <f t="shared" si="268"/>
        <v>873</v>
      </c>
      <c r="J3455" s="60">
        <f t="shared" si="269"/>
        <v>62692607</v>
      </c>
      <c r="K3455" s="1" t="str">
        <f t="shared" si="270"/>
        <v>COM</v>
      </c>
      <c r="L3455" s="2" t="str">
        <f t="shared" si="266"/>
        <v>02LGSV0036</v>
      </c>
      <c r="M3455" s="40" t="str">
        <f>INDEX(CODE!A:B,MATCH(L3455,CODE!A:A,0),2)</f>
        <v>Separate - Large GS</v>
      </c>
    </row>
    <row r="3456" spans="1:13">
      <c r="A3456" s="36">
        <v>201902</v>
      </c>
      <c r="B3456" s="37" t="s">
        <v>51</v>
      </c>
      <c r="C3456" s="37" t="s">
        <v>195</v>
      </c>
      <c r="D3456" s="37" t="s">
        <v>55</v>
      </c>
      <c r="E3456" s="37">
        <v>944250.38</v>
      </c>
      <c r="F3456" s="37">
        <v>34</v>
      </c>
      <c r="G3456" s="37">
        <v>13402600</v>
      </c>
      <c r="H3456" s="60">
        <f t="shared" si="267"/>
        <v>944250.38</v>
      </c>
      <c r="I3456" s="60">
        <f t="shared" si="268"/>
        <v>34</v>
      </c>
      <c r="J3456" s="60">
        <f t="shared" si="269"/>
        <v>13402600</v>
      </c>
      <c r="K3456" s="1" t="str">
        <f t="shared" si="270"/>
        <v>COM</v>
      </c>
      <c r="L3456" s="2" t="str">
        <f t="shared" ref="L3456:L3519" si="271">LEFT(D3456,10)</f>
        <v>02LGSV048T</v>
      </c>
      <c r="M3456" s="40" t="str">
        <f>INDEX(CODE!A:B,MATCH(L3456,CODE!A:A,0),2)</f>
        <v>NOT USED</v>
      </c>
    </row>
    <row r="3457" spans="1:13">
      <c r="A3457" s="36">
        <v>201902</v>
      </c>
      <c r="B3457" s="37" t="s">
        <v>51</v>
      </c>
      <c r="C3457" s="37" t="s">
        <v>195</v>
      </c>
      <c r="D3457" s="37" t="s">
        <v>79</v>
      </c>
      <c r="E3457" s="37">
        <v>5173.7</v>
      </c>
      <c r="G3457" s="37">
        <v>0</v>
      </c>
      <c r="H3457" s="60">
        <f t="shared" si="267"/>
        <v>5173.7</v>
      </c>
      <c r="I3457" s="60">
        <f t="shared" si="268"/>
        <v>0</v>
      </c>
      <c r="J3457" s="60">
        <f t="shared" si="269"/>
        <v>0</v>
      </c>
      <c r="K3457" s="1" t="str">
        <f t="shared" si="270"/>
        <v>COM</v>
      </c>
      <c r="L3457" s="2" t="str">
        <f t="shared" si="271"/>
        <v>02LNX00102</v>
      </c>
      <c r="M3457" s="40" t="str">
        <f>INDEX(CODE!A:B,MATCH(L3457,CODE!A:A,0),2)</f>
        <v>NOT USED</v>
      </c>
    </row>
    <row r="3458" spans="1:13">
      <c r="A3458" s="36">
        <v>201902</v>
      </c>
      <c r="B3458" s="37" t="s">
        <v>51</v>
      </c>
      <c r="C3458" s="37" t="s">
        <v>195</v>
      </c>
      <c r="D3458" s="37" t="s">
        <v>81</v>
      </c>
      <c r="E3458" s="37">
        <v>143.16999999999999</v>
      </c>
      <c r="G3458" s="37">
        <v>0</v>
      </c>
      <c r="H3458" s="60">
        <f t="shared" si="267"/>
        <v>143.16999999999999</v>
      </c>
      <c r="I3458" s="60">
        <f t="shared" si="268"/>
        <v>0</v>
      </c>
      <c r="J3458" s="60">
        <f t="shared" si="269"/>
        <v>0</v>
      </c>
      <c r="K3458" s="1" t="str">
        <f t="shared" si="270"/>
        <v>COM</v>
      </c>
      <c r="L3458" s="2" t="str">
        <f t="shared" si="271"/>
        <v>02LNX00105</v>
      </c>
      <c r="M3458" s="40" t="str">
        <f>INDEX(CODE!A:B,MATCH(L3458,CODE!A:A,0),2)</f>
        <v>NOT USED</v>
      </c>
    </row>
    <row r="3459" spans="1:13">
      <c r="A3459" s="36">
        <v>201902</v>
      </c>
      <c r="B3459" s="37" t="s">
        <v>51</v>
      </c>
      <c r="C3459" s="37" t="s">
        <v>195</v>
      </c>
      <c r="D3459" s="37" t="s">
        <v>82</v>
      </c>
      <c r="E3459" s="37">
        <v>24101.37</v>
      </c>
      <c r="G3459" s="37">
        <v>0</v>
      </c>
      <c r="H3459" s="60">
        <f t="shared" ref="H3459:H3522" si="272">IF($C3459="R",E3459,0)</f>
        <v>24101.37</v>
      </c>
      <c r="I3459" s="60">
        <f t="shared" ref="I3459:I3522" si="273">IF($C3459="R",F3459,0)</f>
        <v>0</v>
      </c>
      <c r="J3459" s="60">
        <f t="shared" ref="J3459:J3522" si="274">IF($C3459="R",G3459,0)</f>
        <v>0</v>
      </c>
      <c r="K3459" s="1" t="str">
        <f t="shared" ref="K3459:K3522" si="275">IF(LEFT(B3459,3)="IRR","IRG",LEFT(B3459,3))</f>
        <v>COM</v>
      </c>
      <c r="L3459" s="2" t="str">
        <f t="shared" si="271"/>
        <v>02LNX00109</v>
      </c>
      <c r="M3459" s="40" t="str">
        <f>INDEX(CODE!A:B,MATCH(L3459,CODE!A:A,0),2)</f>
        <v>NOT USED</v>
      </c>
    </row>
    <row r="3460" spans="1:13">
      <c r="A3460" s="36">
        <v>201902</v>
      </c>
      <c r="B3460" s="37" t="s">
        <v>51</v>
      </c>
      <c r="C3460" s="37" t="s">
        <v>195</v>
      </c>
      <c r="D3460" s="37" t="s">
        <v>83</v>
      </c>
      <c r="E3460" s="37">
        <v>808.77</v>
      </c>
      <c r="G3460" s="37">
        <v>0</v>
      </c>
      <c r="H3460" s="60">
        <f t="shared" si="272"/>
        <v>808.77</v>
      </c>
      <c r="I3460" s="60">
        <f t="shared" si="273"/>
        <v>0</v>
      </c>
      <c r="J3460" s="60">
        <f t="shared" si="274"/>
        <v>0</v>
      </c>
      <c r="K3460" s="1" t="str">
        <f t="shared" si="275"/>
        <v>COM</v>
      </c>
      <c r="L3460" s="2" t="str">
        <f t="shared" si="271"/>
        <v>02LNX00110</v>
      </c>
      <c r="M3460" s="40" t="str">
        <f>INDEX(CODE!A:B,MATCH(L3460,CODE!A:A,0),2)</f>
        <v>NOT USED</v>
      </c>
    </row>
    <row r="3461" spans="1:13">
      <c r="A3461" s="36">
        <v>201902</v>
      </c>
      <c r="B3461" s="37" t="s">
        <v>51</v>
      </c>
      <c r="C3461" s="37" t="s">
        <v>195</v>
      </c>
      <c r="D3461" s="37" t="s">
        <v>84</v>
      </c>
      <c r="E3461" s="37">
        <v>55.73</v>
      </c>
      <c r="G3461" s="37">
        <v>0</v>
      </c>
      <c r="H3461" s="60">
        <f t="shared" si="272"/>
        <v>55.73</v>
      </c>
      <c r="I3461" s="60">
        <f t="shared" si="273"/>
        <v>0</v>
      </c>
      <c r="J3461" s="60">
        <f t="shared" si="274"/>
        <v>0</v>
      </c>
      <c r="K3461" s="1" t="str">
        <f t="shared" si="275"/>
        <v>COM</v>
      </c>
      <c r="L3461" s="2" t="str">
        <f t="shared" si="271"/>
        <v>02LNX00112</v>
      </c>
      <c r="M3461" s="40" t="str">
        <f>INDEX(CODE!A:B,MATCH(L3461,CODE!A:A,0),2)</f>
        <v>NOT USED</v>
      </c>
    </row>
    <row r="3462" spans="1:13">
      <c r="A3462" s="36">
        <v>201902</v>
      </c>
      <c r="B3462" s="37" t="s">
        <v>51</v>
      </c>
      <c r="C3462" s="37" t="s">
        <v>195</v>
      </c>
      <c r="D3462" s="37" t="s">
        <v>85</v>
      </c>
      <c r="E3462" s="37">
        <v>2987.8</v>
      </c>
      <c r="G3462" s="37">
        <v>0</v>
      </c>
      <c r="H3462" s="60">
        <f t="shared" si="272"/>
        <v>2987.8</v>
      </c>
      <c r="I3462" s="60">
        <f t="shared" si="273"/>
        <v>0</v>
      </c>
      <c r="J3462" s="60">
        <f t="shared" si="274"/>
        <v>0</v>
      </c>
      <c r="K3462" s="1" t="str">
        <f t="shared" si="275"/>
        <v>COM</v>
      </c>
      <c r="L3462" s="2" t="str">
        <f t="shared" si="271"/>
        <v>02LNX00300</v>
      </c>
      <c r="M3462" s="40" t="str">
        <f>INDEX(CODE!A:B,MATCH(L3462,CODE!A:A,0),2)</f>
        <v>NOT USED</v>
      </c>
    </row>
    <row r="3463" spans="1:13">
      <c r="A3463" s="36">
        <v>201902</v>
      </c>
      <c r="B3463" s="37" t="s">
        <v>51</v>
      </c>
      <c r="C3463" s="37" t="s">
        <v>195</v>
      </c>
      <c r="D3463" s="37" t="s">
        <v>87</v>
      </c>
      <c r="E3463" s="37">
        <v>4168.78</v>
      </c>
      <c r="G3463" s="37">
        <v>0</v>
      </c>
      <c r="H3463" s="60">
        <f t="shared" si="272"/>
        <v>4168.78</v>
      </c>
      <c r="I3463" s="60">
        <f t="shared" si="273"/>
        <v>0</v>
      </c>
      <c r="J3463" s="60">
        <f t="shared" si="274"/>
        <v>0</v>
      </c>
      <c r="K3463" s="1" t="str">
        <f t="shared" si="275"/>
        <v>COM</v>
      </c>
      <c r="L3463" s="2" t="str">
        <f t="shared" si="271"/>
        <v>02LNX00311</v>
      </c>
      <c r="M3463" s="40" t="str">
        <f>INDEX(CODE!A:B,MATCH(L3463,CODE!A:A,0),2)</f>
        <v>NOT USED</v>
      </c>
    </row>
    <row r="3464" spans="1:13">
      <c r="A3464" s="36">
        <v>201902</v>
      </c>
      <c r="B3464" s="37" t="s">
        <v>51</v>
      </c>
      <c r="C3464" s="37" t="s">
        <v>195</v>
      </c>
      <c r="D3464" s="37" t="s">
        <v>77</v>
      </c>
      <c r="E3464" s="37">
        <v>1139.26</v>
      </c>
      <c r="F3464" s="37">
        <v>20</v>
      </c>
      <c r="G3464" s="37">
        <v>7967</v>
      </c>
      <c r="H3464" s="60">
        <f t="shared" si="272"/>
        <v>1139.26</v>
      </c>
      <c r="I3464" s="60">
        <f t="shared" si="273"/>
        <v>20</v>
      </c>
      <c r="J3464" s="60">
        <f t="shared" si="274"/>
        <v>7967</v>
      </c>
      <c r="K3464" s="1" t="str">
        <f t="shared" si="275"/>
        <v>COM</v>
      </c>
      <c r="L3464" s="2" t="str">
        <f t="shared" si="271"/>
        <v>02NMB24135</v>
      </c>
      <c r="M3464" s="40" t="str">
        <f>INDEX(CODE!A:B,MATCH(L3464,CODE!A:A,0),2)</f>
        <v>Separate - Small GS</v>
      </c>
    </row>
    <row r="3465" spans="1:13">
      <c r="A3465" s="36">
        <v>201902</v>
      </c>
      <c r="B3465" s="37" t="s">
        <v>51</v>
      </c>
      <c r="C3465" s="37" t="s">
        <v>195</v>
      </c>
      <c r="D3465" s="37" t="s">
        <v>40</v>
      </c>
      <c r="E3465" s="37">
        <v>31839.84</v>
      </c>
      <c r="F3465" s="37">
        <v>88</v>
      </c>
      <c r="G3465" s="37">
        <v>352725</v>
      </c>
      <c r="H3465" s="60">
        <f t="shared" si="272"/>
        <v>31839.84</v>
      </c>
      <c r="I3465" s="60">
        <f t="shared" si="273"/>
        <v>88</v>
      </c>
      <c r="J3465" s="60">
        <f t="shared" si="274"/>
        <v>352725</v>
      </c>
      <c r="K3465" s="1" t="str">
        <f t="shared" si="275"/>
        <v>COM</v>
      </c>
      <c r="L3465" s="2" t="str">
        <f t="shared" si="271"/>
        <v>02NMT24135</v>
      </c>
      <c r="M3465" s="40" t="str">
        <f>INDEX(CODE!A:B,MATCH(L3465,CODE!A:A,0),2)</f>
        <v>Separate - Small GS</v>
      </c>
    </row>
    <row r="3466" spans="1:13">
      <c r="A3466" s="36">
        <v>201902</v>
      </c>
      <c r="B3466" s="37" t="s">
        <v>51</v>
      </c>
      <c r="C3466" s="37" t="s">
        <v>195</v>
      </c>
      <c r="D3466" s="37" t="s">
        <v>41</v>
      </c>
      <c r="E3466" s="37">
        <v>113068.14</v>
      </c>
      <c r="F3466" s="37">
        <v>16</v>
      </c>
      <c r="G3466" s="37">
        <v>1497316</v>
      </c>
      <c r="H3466" s="60">
        <f t="shared" si="272"/>
        <v>113068.14</v>
      </c>
      <c r="I3466" s="60">
        <f t="shared" si="273"/>
        <v>16</v>
      </c>
      <c r="J3466" s="60">
        <f t="shared" si="274"/>
        <v>1497316</v>
      </c>
      <c r="K3466" s="1" t="str">
        <f t="shared" si="275"/>
        <v>COM</v>
      </c>
      <c r="L3466" s="2" t="str">
        <f t="shared" si="271"/>
        <v>02NMT36135</v>
      </c>
      <c r="M3466" s="40" t="str">
        <f>INDEX(CODE!A:B,MATCH(L3466,CODE!A:A,0),2)</f>
        <v>Separate - Large GS</v>
      </c>
    </row>
    <row r="3467" spans="1:13">
      <c r="A3467" s="36">
        <v>201902</v>
      </c>
      <c r="B3467" s="37" t="s">
        <v>51</v>
      </c>
      <c r="C3467" s="37" t="s">
        <v>195</v>
      </c>
      <c r="D3467" s="37" t="s">
        <v>42</v>
      </c>
      <c r="E3467" s="37">
        <v>56550.55</v>
      </c>
      <c r="F3467" s="37">
        <v>2</v>
      </c>
      <c r="G3467" s="37">
        <v>796800</v>
      </c>
      <c r="H3467" s="60">
        <f t="shared" si="272"/>
        <v>56550.55</v>
      </c>
      <c r="I3467" s="60">
        <f t="shared" si="273"/>
        <v>2</v>
      </c>
      <c r="J3467" s="60">
        <f t="shared" si="274"/>
        <v>796800</v>
      </c>
      <c r="K3467" s="1" t="str">
        <f t="shared" si="275"/>
        <v>COM</v>
      </c>
      <c r="L3467" s="2" t="str">
        <f t="shared" si="271"/>
        <v>02NMT48135</v>
      </c>
      <c r="M3467" s="40" t="str">
        <f>INDEX(CODE!A:B,MATCH(L3467,CODE!A:A,0),2)</f>
        <v>NOT USED</v>
      </c>
    </row>
    <row r="3468" spans="1:13">
      <c r="A3468" s="36">
        <v>201902</v>
      </c>
      <c r="B3468" s="37" t="s">
        <v>51</v>
      </c>
      <c r="C3468" s="37" t="s">
        <v>195</v>
      </c>
      <c r="D3468" s="37" t="s">
        <v>56</v>
      </c>
      <c r="E3468" s="37">
        <v>16781.599999999999</v>
      </c>
      <c r="F3468" s="37">
        <v>764</v>
      </c>
      <c r="G3468" s="37">
        <v>117270</v>
      </c>
      <c r="H3468" s="60">
        <f t="shared" si="272"/>
        <v>16781.599999999999</v>
      </c>
      <c r="I3468" s="60">
        <f t="shared" si="273"/>
        <v>764</v>
      </c>
      <c r="J3468" s="60">
        <f t="shared" si="274"/>
        <v>117270</v>
      </c>
      <c r="K3468" s="1" t="str">
        <f t="shared" si="275"/>
        <v>COM</v>
      </c>
      <c r="L3468" s="2" t="str">
        <f t="shared" si="271"/>
        <v>02OALT015N</v>
      </c>
      <c r="M3468" s="40" t="str">
        <f>INDEX(CODE!A:B,MATCH(L3468,CODE!A:A,0),2)</f>
        <v>NOT USED</v>
      </c>
    </row>
    <row r="3469" spans="1:13">
      <c r="A3469" s="36">
        <v>201902</v>
      </c>
      <c r="B3469" s="37" t="s">
        <v>51</v>
      </c>
      <c r="C3469" s="37" t="s">
        <v>195</v>
      </c>
      <c r="D3469" s="37" t="s">
        <v>43</v>
      </c>
      <c r="E3469" s="37">
        <v>6661.33</v>
      </c>
      <c r="F3469" s="37">
        <v>466</v>
      </c>
      <c r="G3469" s="37">
        <v>42412</v>
      </c>
      <c r="H3469" s="60">
        <f t="shared" si="272"/>
        <v>6661.33</v>
      </c>
      <c r="I3469" s="60">
        <f t="shared" si="273"/>
        <v>466</v>
      </c>
      <c r="J3469" s="60">
        <f t="shared" si="274"/>
        <v>42412</v>
      </c>
      <c r="K3469" s="1" t="str">
        <f t="shared" si="275"/>
        <v>COM</v>
      </c>
      <c r="L3469" s="2" t="str">
        <f t="shared" si="271"/>
        <v>02OALTB15N</v>
      </c>
      <c r="M3469" s="40" t="str">
        <f>INDEX(CODE!A:B,MATCH(L3469,CODE!A:A,0),2)</f>
        <v>NOT USED</v>
      </c>
    </row>
    <row r="3470" spans="1:13">
      <c r="A3470" s="36">
        <v>201902</v>
      </c>
      <c r="B3470" s="37" t="s">
        <v>51</v>
      </c>
      <c r="C3470" s="37" t="s">
        <v>195</v>
      </c>
      <c r="D3470" s="37" t="s">
        <v>57</v>
      </c>
      <c r="E3470" s="37">
        <v>2537.19</v>
      </c>
      <c r="F3470" s="37">
        <v>27</v>
      </c>
      <c r="G3470" s="37">
        <v>28752</v>
      </c>
      <c r="H3470" s="60">
        <f t="shared" si="272"/>
        <v>2537.19</v>
      </c>
      <c r="I3470" s="60">
        <f t="shared" si="273"/>
        <v>27</v>
      </c>
      <c r="J3470" s="60">
        <f t="shared" si="274"/>
        <v>28752</v>
      </c>
      <c r="K3470" s="1" t="str">
        <f t="shared" si="275"/>
        <v>COM</v>
      </c>
      <c r="L3470" s="2" t="str">
        <f t="shared" si="271"/>
        <v>02RCFL0054</v>
      </c>
      <c r="M3470" s="40" t="str">
        <f>INDEX(CODE!A:B,MATCH(L3470,CODE!A:A,0),2)</f>
        <v>NOT USED</v>
      </c>
    </row>
    <row r="3471" spans="1:13">
      <c r="A3471" s="36">
        <v>201902</v>
      </c>
      <c r="B3471" s="37" t="s">
        <v>51</v>
      </c>
      <c r="C3471" s="37" t="s">
        <v>195</v>
      </c>
      <c r="D3471" s="37" t="s">
        <v>89</v>
      </c>
      <c r="E3471" s="37">
        <v>129032.03</v>
      </c>
      <c r="F3471" s="37">
        <v>0</v>
      </c>
      <c r="G3471" s="37">
        <v>0</v>
      </c>
      <c r="H3471" s="60">
        <f t="shared" si="272"/>
        <v>129032.03</v>
      </c>
      <c r="I3471" s="60">
        <f t="shared" si="273"/>
        <v>0</v>
      </c>
      <c r="J3471" s="60">
        <f t="shared" si="274"/>
        <v>0</v>
      </c>
      <c r="K3471" s="1" t="str">
        <f t="shared" si="275"/>
        <v>COM</v>
      </c>
      <c r="L3471" s="2" t="str">
        <f t="shared" si="271"/>
        <v>301270-DSM</v>
      </c>
      <c r="M3471" s="40" t="str">
        <f>INDEX(CODE!A:B,MATCH(L3471,CODE!A:A,0),2)</f>
        <v>NOT USED</v>
      </c>
    </row>
    <row r="3472" spans="1:13">
      <c r="A3472" s="36">
        <v>201902</v>
      </c>
      <c r="B3472" s="37" t="s">
        <v>51</v>
      </c>
      <c r="C3472" s="37" t="s">
        <v>195</v>
      </c>
      <c r="D3472" s="37" t="s">
        <v>44</v>
      </c>
      <c r="E3472" s="37">
        <v>2402.87</v>
      </c>
      <c r="F3472" s="37">
        <v>1</v>
      </c>
      <c r="G3472" s="37">
        <v>0</v>
      </c>
      <c r="H3472" s="60">
        <f t="shared" si="272"/>
        <v>2402.87</v>
      </c>
      <c r="I3472" s="60">
        <f t="shared" si="273"/>
        <v>1</v>
      </c>
      <c r="J3472" s="60">
        <f t="shared" si="274"/>
        <v>0</v>
      </c>
      <c r="K3472" s="1" t="str">
        <f t="shared" si="275"/>
        <v>COM</v>
      </c>
      <c r="L3472" s="2" t="str">
        <f t="shared" si="271"/>
        <v>301280-BLU</v>
      </c>
      <c r="M3472" s="40" t="str">
        <f>INDEX(CODE!A:B,MATCH(L3472,CODE!A:A,0),2)</f>
        <v>NOT USED</v>
      </c>
    </row>
    <row r="3473" spans="1:13">
      <c r="A3473" s="36">
        <v>201902</v>
      </c>
      <c r="B3473" s="37" t="s">
        <v>51</v>
      </c>
      <c r="C3473" s="37" t="s">
        <v>195</v>
      </c>
      <c r="D3473" s="37" t="s">
        <v>103</v>
      </c>
      <c r="E3473" s="37">
        <v>0</v>
      </c>
      <c r="F3473" s="37">
        <v>0</v>
      </c>
      <c r="G3473" s="37">
        <v>0</v>
      </c>
      <c r="H3473" s="60">
        <f t="shared" si="272"/>
        <v>0</v>
      </c>
      <c r="I3473" s="60">
        <f t="shared" si="273"/>
        <v>0</v>
      </c>
      <c r="J3473" s="60">
        <f t="shared" si="274"/>
        <v>0</v>
      </c>
      <c r="K3473" s="1" t="str">
        <f t="shared" si="275"/>
        <v>COM</v>
      </c>
      <c r="L3473" s="2" t="str">
        <f t="shared" si="271"/>
        <v>ALT REVENU</v>
      </c>
      <c r="M3473" s="40" t="str">
        <f>INDEX(CODE!A:B,MATCH(L3473,CODE!A:A,0),2)</f>
        <v>NOT USED</v>
      </c>
    </row>
    <row r="3474" spans="1:13">
      <c r="A3474" s="36">
        <v>201902</v>
      </c>
      <c r="B3474" s="37" t="s">
        <v>51</v>
      </c>
      <c r="C3474" s="37" t="s">
        <v>195</v>
      </c>
      <c r="D3474" s="37" t="s">
        <v>90</v>
      </c>
      <c r="F3474" s="37">
        <v>0</v>
      </c>
      <c r="H3474" s="60">
        <f t="shared" si="272"/>
        <v>0</v>
      </c>
      <c r="I3474" s="60">
        <f t="shared" si="273"/>
        <v>0</v>
      </c>
      <c r="J3474" s="60">
        <f t="shared" si="274"/>
        <v>0</v>
      </c>
      <c r="K3474" s="1" t="str">
        <f t="shared" si="275"/>
        <v>COM</v>
      </c>
      <c r="L3474" s="2" t="str">
        <f t="shared" si="271"/>
        <v>CUSTOMER C</v>
      </c>
      <c r="M3474" s="40" t="str">
        <f>INDEX(CODE!A:B,MATCH(L3474,CODE!A:A,0),2)</f>
        <v>NOT USED</v>
      </c>
    </row>
    <row r="3475" spans="1:13">
      <c r="A3475" s="36">
        <v>201902</v>
      </c>
      <c r="B3475" s="37" t="s">
        <v>51</v>
      </c>
      <c r="C3475" s="37" t="s">
        <v>195</v>
      </c>
      <c r="D3475" s="37" t="s">
        <v>92</v>
      </c>
      <c r="E3475" s="37">
        <v>-748457.41</v>
      </c>
      <c r="F3475" s="37">
        <v>0</v>
      </c>
      <c r="G3475" s="37">
        <v>0</v>
      </c>
      <c r="H3475" s="60">
        <f t="shared" si="272"/>
        <v>-748457.41</v>
      </c>
      <c r="I3475" s="60">
        <f t="shared" si="273"/>
        <v>0</v>
      </c>
      <c r="J3475" s="60">
        <f t="shared" si="274"/>
        <v>0</v>
      </c>
      <c r="K3475" s="1" t="str">
        <f t="shared" si="275"/>
        <v>COM</v>
      </c>
      <c r="L3475" s="2" t="str">
        <f t="shared" si="271"/>
        <v>REVENUE_AC</v>
      </c>
      <c r="M3475" s="40" t="str">
        <f>INDEX(CODE!A:B,MATCH(L3475,CODE!A:A,0),2)</f>
        <v>NOT USED</v>
      </c>
    </row>
    <row r="3476" spans="1:13">
      <c r="A3476" s="36">
        <v>201902</v>
      </c>
      <c r="B3476" s="37" t="s">
        <v>51</v>
      </c>
      <c r="C3476" s="37" t="s">
        <v>195</v>
      </c>
      <c r="D3476" s="37" t="s">
        <v>104</v>
      </c>
      <c r="E3476" s="37">
        <v>6036.28</v>
      </c>
      <c r="F3476" s="37">
        <v>0</v>
      </c>
      <c r="G3476" s="37">
        <v>0</v>
      </c>
      <c r="H3476" s="60">
        <f t="shared" si="272"/>
        <v>6036.28</v>
      </c>
      <c r="I3476" s="60">
        <f t="shared" si="273"/>
        <v>0</v>
      </c>
      <c r="J3476" s="60">
        <f t="shared" si="274"/>
        <v>0</v>
      </c>
      <c r="K3476" s="1" t="str">
        <f t="shared" si="275"/>
        <v>COM</v>
      </c>
      <c r="L3476" s="2" t="str">
        <f t="shared" si="271"/>
        <v>REVENUE AD</v>
      </c>
      <c r="M3476" s="40" t="str">
        <f>INDEX(CODE!A:B,MATCH(L3476,CODE!A:A,0),2)</f>
        <v>NOT USED</v>
      </c>
    </row>
    <row r="3477" spans="1:13">
      <c r="A3477" s="36">
        <v>201902</v>
      </c>
      <c r="B3477" s="37" t="s">
        <v>51</v>
      </c>
      <c r="C3477" s="37" t="s">
        <v>196</v>
      </c>
      <c r="D3477" s="37" t="s">
        <v>197</v>
      </c>
      <c r="E3477" s="37">
        <v>152000</v>
      </c>
      <c r="F3477" s="37">
        <v>0</v>
      </c>
      <c r="G3477" s="37">
        <v>337000</v>
      </c>
      <c r="H3477" s="60">
        <f t="shared" si="272"/>
        <v>0</v>
      </c>
      <c r="I3477" s="60">
        <f t="shared" si="273"/>
        <v>0</v>
      </c>
      <c r="J3477" s="60">
        <f t="shared" si="274"/>
        <v>0</v>
      </c>
      <c r="K3477" s="1" t="str">
        <f t="shared" si="275"/>
        <v>COM</v>
      </c>
      <c r="L3477" s="2" t="str">
        <f t="shared" si="271"/>
        <v>UNBILLED R</v>
      </c>
      <c r="M3477" s="40" t="str">
        <f>INDEX(CODE!A:B,MATCH(L3477,CODE!A:A,0),2)</f>
        <v>NOT USED</v>
      </c>
    </row>
    <row r="3478" spans="1:13">
      <c r="A3478" s="36">
        <v>201902</v>
      </c>
      <c r="B3478" s="37" t="s">
        <v>58</v>
      </c>
      <c r="C3478" s="37" t="s">
        <v>186</v>
      </c>
      <c r="D3478" s="37" t="s">
        <v>187</v>
      </c>
      <c r="E3478" s="37">
        <v>-538.1</v>
      </c>
      <c r="F3478" s="37">
        <v>44</v>
      </c>
      <c r="G3478" s="37">
        <v>66025</v>
      </c>
      <c r="H3478" s="60">
        <f t="shared" si="272"/>
        <v>0</v>
      </c>
      <c r="I3478" s="60">
        <f t="shared" si="273"/>
        <v>0</v>
      </c>
      <c r="J3478" s="60">
        <f t="shared" si="274"/>
        <v>0</v>
      </c>
      <c r="K3478" s="1" t="str">
        <f t="shared" si="275"/>
        <v>IND</v>
      </c>
      <c r="L3478" s="2" t="str">
        <f t="shared" si="271"/>
        <v>02GNSB0024</v>
      </c>
      <c r="M3478" s="40" t="str">
        <f>INDEX(CODE!A:B,MATCH(L3478,CODE!A:A,0),2)</f>
        <v>Separate - Small GS</v>
      </c>
    </row>
    <row r="3479" spans="1:13">
      <c r="A3479" s="36">
        <v>201902</v>
      </c>
      <c r="B3479" s="37" t="s">
        <v>58</v>
      </c>
      <c r="C3479" s="37" t="s">
        <v>186</v>
      </c>
      <c r="D3479" s="37" t="s">
        <v>189</v>
      </c>
      <c r="E3479" s="37">
        <v>-0.02</v>
      </c>
      <c r="F3479" s="37">
        <v>1</v>
      </c>
      <c r="G3479" s="37">
        <v>3</v>
      </c>
      <c r="H3479" s="60">
        <f t="shared" si="272"/>
        <v>0</v>
      </c>
      <c r="I3479" s="60">
        <f t="shared" si="273"/>
        <v>0</v>
      </c>
      <c r="J3479" s="60">
        <f t="shared" si="274"/>
        <v>0</v>
      </c>
      <c r="K3479" s="1" t="str">
        <f t="shared" si="275"/>
        <v>IND</v>
      </c>
      <c r="L3479" s="2" t="str">
        <f t="shared" si="271"/>
        <v>02GNSB24FP</v>
      </c>
      <c r="M3479" s="40" t="str">
        <f>INDEX(CODE!A:B,MATCH(L3479,CODE!A:A,0),2)</f>
        <v>Separate - Small GS</v>
      </c>
    </row>
    <row r="3480" spans="1:13">
      <c r="A3480" s="36">
        <v>201902</v>
      </c>
      <c r="B3480" s="37" t="s">
        <v>58</v>
      </c>
      <c r="C3480" s="37" t="s">
        <v>186</v>
      </c>
      <c r="D3480" s="37" t="s">
        <v>190</v>
      </c>
      <c r="E3480" s="37">
        <v>-368.05</v>
      </c>
      <c r="F3480" s="37">
        <v>8</v>
      </c>
      <c r="G3480" s="37">
        <v>45160</v>
      </c>
      <c r="H3480" s="60">
        <f t="shared" si="272"/>
        <v>0</v>
      </c>
      <c r="I3480" s="60">
        <f t="shared" si="273"/>
        <v>0</v>
      </c>
      <c r="J3480" s="60">
        <f t="shared" si="274"/>
        <v>0</v>
      </c>
      <c r="K3480" s="1" t="str">
        <f t="shared" si="275"/>
        <v>IND</v>
      </c>
      <c r="L3480" s="2" t="str">
        <f t="shared" si="271"/>
        <v>02LGSB0036</v>
      </c>
      <c r="M3480" s="40" t="str">
        <f>INDEX(CODE!A:B,MATCH(L3480,CODE!A:A,0),2)</f>
        <v>Separate - Large GS</v>
      </c>
    </row>
    <row r="3481" spans="1:13">
      <c r="A3481" s="36">
        <v>201902</v>
      </c>
      <c r="B3481" s="37" t="s">
        <v>58</v>
      </c>
      <c r="C3481" s="37" t="s">
        <v>186</v>
      </c>
      <c r="D3481" s="37" t="s">
        <v>192</v>
      </c>
      <c r="E3481" s="37">
        <v>-18.149999999999999</v>
      </c>
      <c r="G3481" s="37">
        <v>2228</v>
      </c>
      <c r="H3481" s="60">
        <f t="shared" si="272"/>
        <v>0</v>
      </c>
      <c r="I3481" s="60">
        <f t="shared" si="273"/>
        <v>0</v>
      </c>
      <c r="J3481" s="60">
        <f t="shared" si="274"/>
        <v>0</v>
      </c>
      <c r="K3481" s="1" t="str">
        <f t="shared" si="275"/>
        <v>IND</v>
      </c>
      <c r="L3481" s="2" t="str">
        <f t="shared" si="271"/>
        <v>02OALTB15N</v>
      </c>
      <c r="M3481" s="40" t="str">
        <f>INDEX(CODE!A:B,MATCH(L3481,CODE!A:A,0),2)</f>
        <v>NOT USED</v>
      </c>
    </row>
    <row r="3482" spans="1:13">
      <c r="A3482" s="36">
        <v>201902</v>
      </c>
      <c r="B3482" s="37" t="s">
        <v>58</v>
      </c>
      <c r="C3482" s="37" t="s">
        <v>186</v>
      </c>
      <c r="D3482" s="37" t="s">
        <v>193</v>
      </c>
      <c r="E3482" s="37">
        <v>176.05</v>
      </c>
      <c r="F3482" s="37">
        <v>0</v>
      </c>
      <c r="G3482" s="37">
        <v>0</v>
      </c>
      <c r="H3482" s="60">
        <f t="shared" si="272"/>
        <v>0</v>
      </c>
      <c r="I3482" s="60">
        <f t="shared" si="273"/>
        <v>0</v>
      </c>
      <c r="J3482" s="60">
        <f t="shared" si="274"/>
        <v>0</v>
      </c>
      <c r="K3482" s="1" t="str">
        <f t="shared" si="275"/>
        <v>IND</v>
      </c>
      <c r="L3482" s="2" t="str">
        <f t="shared" si="271"/>
        <v>BPA BALANC</v>
      </c>
      <c r="M3482" s="40" t="str">
        <f>INDEX(CODE!A:B,MATCH(L3482,CODE!A:A,0),2)</f>
        <v>NOT USED</v>
      </c>
    </row>
    <row r="3483" spans="1:13">
      <c r="A3483" s="36">
        <v>201902</v>
      </c>
      <c r="B3483" s="37" t="s">
        <v>58</v>
      </c>
      <c r="C3483" s="37" t="s">
        <v>186</v>
      </c>
      <c r="D3483" s="37" t="s">
        <v>194</v>
      </c>
      <c r="F3483" s="37">
        <v>0</v>
      </c>
      <c r="H3483" s="60">
        <f t="shared" si="272"/>
        <v>0</v>
      </c>
      <c r="I3483" s="60">
        <f t="shared" si="273"/>
        <v>0</v>
      </c>
      <c r="J3483" s="60">
        <f t="shared" si="274"/>
        <v>0</v>
      </c>
      <c r="K3483" s="1" t="str">
        <f t="shared" si="275"/>
        <v>IND</v>
      </c>
      <c r="L3483" s="2" t="str">
        <f t="shared" si="271"/>
        <v>CUSTOMER C</v>
      </c>
      <c r="M3483" s="40" t="str">
        <f>INDEX(CODE!A:B,MATCH(L3483,CODE!A:A,0),2)</f>
        <v>NOT USED</v>
      </c>
    </row>
    <row r="3484" spans="1:13">
      <c r="A3484" s="36">
        <v>201902</v>
      </c>
      <c r="B3484" s="37" t="s">
        <v>58</v>
      </c>
      <c r="C3484" s="37" t="s">
        <v>195</v>
      </c>
      <c r="D3484" s="37" t="s">
        <v>36</v>
      </c>
      <c r="E3484" s="37">
        <v>7145.02</v>
      </c>
      <c r="F3484" s="37">
        <v>44</v>
      </c>
      <c r="G3484" s="37">
        <v>66025</v>
      </c>
      <c r="H3484" s="60">
        <f t="shared" si="272"/>
        <v>7145.02</v>
      </c>
      <c r="I3484" s="60">
        <f t="shared" si="273"/>
        <v>44</v>
      </c>
      <c r="J3484" s="60">
        <f t="shared" si="274"/>
        <v>66025</v>
      </c>
      <c r="K3484" s="1" t="str">
        <f t="shared" si="275"/>
        <v>IND</v>
      </c>
      <c r="L3484" s="2" t="str">
        <f t="shared" si="271"/>
        <v>02GNSB0024</v>
      </c>
      <c r="M3484" s="40" t="str">
        <f>INDEX(CODE!A:B,MATCH(L3484,CODE!A:A,0),2)</f>
        <v>Separate - Small GS</v>
      </c>
    </row>
    <row r="3485" spans="1:13">
      <c r="A3485" s="36">
        <v>201902</v>
      </c>
      <c r="B3485" s="37" t="s">
        <v>58</v>
      </c>
      <c r="C3485" s="37" t="s">
        <v>195</v>
      </c>
      <c r="D3485" s="37" t="s">
        <v>38</v>
      </c>
      <c r="E3485" s="37">
        <v>0.31</v>
      </c>
      <c r="F3485" s="37">
        <v>1</v>
      </c>
      <c r="G3485" s="37">
        <v>3</v>
      </c>
      <c r="H3485" s="60">
        <f t="shared" si="272"/>
        <v>0.31</v>
      </c>
      <c r="I3485" s="60">
        <f t="shared" si="273"/>
        <v>1</v>
      </c>
      <c r="J3485" s="60">
        <f t="shared" si="274"/>
        <v>3</v>
      </c>
      <c r="K3485" s="1" t="str">
        <f t="shared" si="275"/>
        <v>IND</v>
      </c>
      <c r="L3485" s="2" t="str">
        <f t="shared" si="271"/>
        <v>02GNSB24FP</v>
      </c>
      <c r="M3485" s="40" t="str">
        <f>INDEX(CODE!A:B,MATCH(L3485,CODE!A:A,0),2)</f>
        <v>Separate - Small GS</v>
      </c>
    </row>
    <row r="3486" spans="1:13">
      <c r="A3486" s="36">
        <v>201902</v>
      </c>
      <c r="B3486" s="37" t="s">
        <v>58</v>
      </c>
      <c r="C3486" s="37" t="s">
        <v>195</v>
      </c>
      <c r="D3486" s="37" t="s">
        <v>52</v>
      </c>
      <c r="E3486" s="37">
        <v>123014.5</v>
      </c>
      <c r="F3486" s="37">
        <v>328</v>
      </c>
      <c r="G3486" s="37">
        <v>1395568</v>
      </c>
      <c r="H3486" s="60">
        <f t="shared" si="272"/>
        <v>123014.5</v>
      </c>
      <c r="I3486" s="60">
        <f t="shared" si="273"/>
        <v>328</v>
      </c>
      <c r="J3486" s="60">
        <f t="shared" si="274"/>
        <v>1395568</v>
      </c>
      <c r="K3486" s="1" t="str">
        <f t="shared" si="275"/>
        <v>IND</v>
      </c>
      <c r="L3486" s="2" t="str">
        <f t="shared" si="271"/>
        <v>02GNSV0024</v>
      </c>
      <c r="M3486" s="40" t="str">
        <f>INDEX(CODE!A:B,MATCH(L3486,CODE!A:A,0),2)</f>
        <v>Separate - Small GS</v>
      </c>
    </row>
    <row r="3487" spans="1:13">
      <c r="A3487" s="36">
        <v>201902</v>
      </c>
      <c r="B3487" s="37" t="s">
        <v>58</v>
      </c>
      <c r="C3487" s="37" t="s">
        <v>195</v>
      </c>
      <c r="D3487" s="37" t="s">
        <v>53</v>
      </c>
      <c r="E3487" s="37">
        <v>718.41</v>
      </c>
      <c r="F3487" s="37">
        <v>4</v>
      </c>
      <c r="G3487" s="37">
        <v>2776</v>
      </c>
      <c r="H3487" s="60">
        <f t="shared" si="272"/>
        <v>718.41</v>
      </c>
      <c r="I3487" s="60">
        <f t="shared" si="273"/>
        <v>4</v>
      </c>
      <c r="J3487" s="60">
        <f t="shared" si="274"/>
        <v>2776</v>
      </c>
      <c r="K3487" s="1" t="str">
        <f t="shared" si="275"/>
        <v>IND</v>
      </c>
      <c r="L3487" s="2" t="str">
        <f t="shared" si="271"/>
        <v>02GNSV024F</v>
      </c>
      <c r="M3487" s="40" t="str">
        <f>INDEX(CODE!A:B,MATCH(L3487,CODE!A:A,0),2)</f>
        <v>Separate - Small GS</v>
      </c>
    </row>
    <row r="3488" spans="1:13">
      <c r="A3488" s="36">
        <v>201902</v>
      </c>
      <c r="B3488" s="37" t="s">
        <v>58</v>
      </c>
      <c r="C3488" s="37" t="s">
        <v>195</v>
      </c>
      <c r="D3488" s="37" t="s">
        <v>39</v>
      </c>
      <c r="E3488" s="37">
        <v>8213.9599999999991</v>
      </c>
      <c r="F3488" s="37">
        <v>8</v>
      </c>
      <c r="G3488" s="37">
        <v>45160</v>
      </c>
      <c r="H3488" s="60">
        <f t="shared" si="272"/>
        <v>8213.9599999999991</v>
      </c>
      <c r="I3488" s="60">
        <f t="shared" si="273"/>
        <v>8</v>
      </c>
      <c r="J3488" s="60">
        <f t="shared" si="274"/>
        <v>45160</v>
      </c>
      <c r="K3488" s="1" t="str">
        <f t="shared" si="275"/>
        <v>IND</v>
      </c>
      <c r="L3488" s="2" t="str">
        <f t="shared" si="271"/>
        <v>02LGSB0036</v>
      </c>
      <c r="M3488" s="40" t="str">
        <f>INDEX(CODE!A:B,MATCH(L3488,CODE!A:A,0),2)</f>
        <v>Separate - Large GS</v>
      </c>
    </row>
    <row r="3489" spans="1:13">
      <c r="A3489" s="36">
        <v>201902</v>
      </c>
      <c r="B3489" s="37" t="s">
        <v>58</v>
      </c>
      <c r="C3489" s="37" t="s">
        <v>195</v>
      </c>
      <c r="D3489" s="37" t="s">
        <v>54</v>
      </c>
      <c r="E3489" s="37">
        <v>703871.1</v>
      </c>
      <c r="F3489" s="37">
        <v>94</v>
      </c>
      <c r="G3489" s="37">
        <v>9079835</v>
      </c>
      <c r="H3489" s="60">
        <f t="shared" si="272"/>
        <v>703871.1</v>
      </c>
      <c r="I3489" s="60">
        <f t="shared" si="273"/>
        <v>94</v>
      </c>
      <c r="J3489" s="60">
        <f t="shared" si="274"/>
        <v>9079835</v>
      </c>
      <c r="K3489" s="1" t="str">
        <f t="shared" si="275"/>
        <v>IND</v>
      </c>
      <c r="L3489" s="2" t="str">
        <f t="shared" si="271"/>
        <v>02LGSV0036</v>
      </c>
      <c r="M3489" s="40" t="str">
        <f>INDEX(CODE!A:B,MATCH(L3489,CODE!A:A,0),2)</f>
        <v>Separate - Large GS</v>
      </c>
    </row>
    <row r="3490" spans="1:13">
      <c r="A3490" s="36">
        <v>201902</v>
      </c>
      <c r="B3490" s="37" t="s">
        <v>58</v>
      </c>
      <c r="C3490" s="37" t="s">
        <v>195</v>
      </c>
      <c r="D3490" s="37" t="s">
        <v>55</v>
      </c>
      <c r="E3490" s="37">
        <v>3546761.52</v>
      </c>
      <c r="F3490" s="37">
        <v>30</v>
      </c>
      <c r="G3490" s="37">
        <v>58565900</v>
      </c>
      <c r="H3490" s="60">
        <f t="shared" si="272"/>
        <v>3546761.52</v>
      </c>
      <c r="I3490" s="60">
        <f t="shared" si="273"/>
        <v>30</v>
      </c>
      <c r="J3490" s="60">
        <f t="shared" si="274"/>
        <v>58565900</v>
      </c>
      <c r="K3490" s="1" t="str">
        <f t="shared" si="275"/>
        <v>IND</v>
      </c>
      <c r="L3490" s="2" t="str">
        <f t="shared" si="271"/>
        <v>02LGSV048T</v>
      </c>
      <c r="M3490" s="40" t="str">
        <f>INDEX(CODE!A:B,MATCH(L3490,CODE!A:A,0),2)</f>
        <v>NOT USED</v>
      </c>
    </row>
    <row r="3491" spans="1:13">
      <c r="A3491" s="36">
        <v>201902</v>
      </c>
      <c r="B3491" s="37" t="s">
        <v>58</v>
      </c>
      <c r="C3491" s="37" t="s">
        <v>195</v>
      </c>
      <c r="D3491" s="37" t="s">
        <v>56</v>
      </c>
      <c r="E3491" s="37">
        <v>1066.3</v>
      </c>
      <c r="F3491" s="37">
        <v>37</v>
      </c>
      <c r="G3491" s="37">
        <v>8107</v>
      </c>
      <c r="H3491" s="60">
        <f t="shared" si="272"/>
        <v>1066.3</v>
      </c>
      <c r="I3491" s="60">
        <f t="shared" si="273"/>
        <v>37</v>
      </c>
      <c r="J3491" s="60">
        <f t="shared" si="274"/>
        <v>8107</v>
      </c>
      <c r="K3491" s="1" t="str">
        <f t="shared" si="275"/>
        <v>IND</v>
      </c>
      <c r="L3491" s="2" t="str">
        <f t="shared" si="271"/>
        <v>02OALT015N</v>
      </c>
      <c r="M3491" s="40" t="str">
        <f>INDEX(CODE!A:B,MATCH(L3491,CODE!A:A,0),2)</f>
        <v>NOT USED</v>
      </c>
    </row>
    <row r="3492" spans="1:13">
      <c r="A3492" s="36">
        <v>201902</v>
      </c>
      <c r="B3492" s="37" t="s">
        <v>58</v>
      </c>
      <c r="C3492" s="37" t="s">
        <v>195</v>
      </c>
      <c r="D3492" s="37" t="s">
        <v>43</v>
      </c>
      <c r="E3492" s="37">
        <v>336.06</v>
      </c>
      <c r="F3492" s="37">
        <v>14</v>
      </c>
      <c r="G3492" s="37">
        <v>2228</v>
      </c>
      <c r="H3492" s="60">
        <f t="shared" si="272"/>
        <v>336.06</v>
      </c>
      <c r="I3492" s="60">
        <f t="shared" si="273"/>
        <v>14</v>
      </c>
      <c r="J3492" s="60">
        <f t="shared" si="274"/>
        <v>2228</v>
      </c>
      <c r="K3492" s="1" t="str">
        <f t="shared" si="275"/>
        <v>IND</v>
      </c>
      <c r="L3492" s="2" t="str">
        <f t="shared" si="271"/>
        <v>02OALTB15N</v>
      </c>
      <c r="M3492" s="40" t="str">
        <f>INDEX(CODE!A:B,MATCH(L3492,CODE!A:A,0),2)</f>
        <v>NOT USED</v>
      </c>
    </row>
    <row r="3493" spans="1:13">
      <c r="A3493" s="36">
        <v>201902</v>
      </c>
      <c r="B3493" s="37" t="s">
        <v>58</v>
      </c>
      <c r="C3493" s="37" t="s">
        <v>195</v>
      </c>
      <c r="D3493" s="37" t="s">
        <v>59</v>
      </c>
      <c r="E3493" s="37">
        <v>34780.85</v>
      </c>
      <c r="F3493" s="37">
        <v>1</v>
      </c>
      <c r="G3493" s="37">
        <v>359000</v>
      </c>
      <c r="H3493" s="60">
        <f t="shared" si="272"/>
        <v>34780.85</v>
      </c>
      <c r="I3493" s="60">
        <f t="shared" si="273"/>
        <v>1</v>
      </c>
      <c r="J3493" s="60">
        <f t="shared" si="274"/>
        <v>359000</v>
      </c>
      <c r="K3493" s="1" t="str">
        <f t="shared" si="275"/>
        <v>IND</v>
      </c>
      <c r="L3493" s="2" t="str">
        <f t="shared" si="271"/>
        <v>02PRSV47TM</v>
      </c>
      <c r="M3493" s="40" t="str">
        <f>INDEX(CODE!A:B,MATCH(L3493,CODE!A:A,0),2)</f>
        <v>NOT USED</v>
      </c>
    </row>
    <row r="3494" spans="1:13">
      <c r="A3494" s="36">
        <v>201902</v>
      </c>
      <c r="B3494" s="37" t="s">
        <v>58</v>
      </c>
      <c r="C3494" s="37" t="s">
        <v>195</v>
      </c>
      <c r="D3494" s="37" t="s">
        <v>94</v>
      </c>
      <c r="E3494" s="37">
        <v>27547.63</v>
      </c>
      <c r="F3494" s="37">
        <v>0</v>
      </c>
      <c r="G3494" s="37">
        <v>0</v>
      </c>
      <c r="H3494" s="60">
        <f t="shared" si="272"/>
        <v>27547.63</v>
      </c>
      <c r="I3494" s="60">
        <f t="shared" si="273"/>
        <v>0</v>
      </c>
      <c r="J3494" s="60">
        <f t="shared" si="274"/>
        <v>0</v>
      </c>
      <c r="K3494" s="1" t="str">
        <f t="shared" si="275"/>
        <v>IND</v>
      </c>
      <c r="L3494" s="2" t="str">
        <f t="shared" si="271"/>
        <v>301370-DSM</v>
      </c>
      <c r="M3494" s="40" t="str">
        <f>INDEX(CODE!A:B,MATCH(L3494,CODE!A:A,0),2)</f>
        <v>NOT USED</v>
      </c>
    </row>
    <row r="3495" spans="1:13">
      <c r="A3495" s="36">
        <v>201902</v>
      </c>
      <c r="B3495" s="37" t="s">
        <v>58</v>
      </c>
      <c r="C3495" s="37" t="s">
        <v>195</v>
      </c>
      <c r="D3495" s="37" t="s">
        <v>76</v>
      </c>
      <c r="E3495" s="37">
        <v>1.97</v>
      </c>
      <c r="F3495" s="37">
        <v>1</v>
      </c>
      <c r="G3495" s="37">
        <v>0</v>
      </c>
      <c r="H3495" s="60">
        <f t="shared" si="272"/>
        <v>1.97</v>
      </c>
      <c r="I3495" s="60">
        <f t="shared" si="273"/>
        <v>1</v>
      </c>
      <c r="J3495" s="60">
        <f t="shared" si="274"/>
        <v>0</v>
      </c>
      <c r="K3495" s="1" t="str">
        <f t="shared" si="275"/>
        <v>IND</v>
      </c>
      <c r="L3495" s="2" t="str">
        <f t="shared" si="271"/>
        <v>301380-BLU</v>
      </c>
      <c r="M3495" s="40" t="str">
        <f>INDEX(CODE!A:B,MATCH(L3495,CODE!A:A,0),2)</f>
        <v>NOT USED</v>
      </c>
    </row>
    <row r="3496" spans="1:13">
      <c r="A3496" s="36">
        <v>201902</v>
      </c>
      <c r="B3496" s="37" t="s">
        <v>58</v>
      </c>
      <c r="C3496" s="37" t="s">
        <v>195</v>
      </c>
      <c r="D3496" s="37" t="s">
        <v>103</v>
      </c>
      <c r="E3496" s="37">
        <v>-62693.02</v>
      </c>
      <c r="F3496" s="37">
        <v>0</v>
      </c>
      <c r="G3496" s="37">
        <v>0</v>
      </c>
      <c r="H3496" s="60">
        <f t="shared" si="272"/>
        <v>-62693.02</v>
      </c>
      <c r="I3496" s="60">
        <f t="shared" si="273"/>
        <v>0</v>
      </c>
      <c r="J3496" s="60">
        <f t="shared" si="274"/>
        <v>0</v>
      </c>
      <c r="K3496" s="1" t="str">
        <f t="shared" si="275"/>
        <v>IND</v>
      </c>
      <c r="L3496" s="2" t="str">
        <f t="shared" si="271"/>
        <v>ALT REVENU</v>
      </c>
      <c r="M3496" s="40" t="str">
        <f>INDEX(CODE!A:B,MATCH(L3496,CODE!A:A,0),2)</f>
        <v>NOT USED</v>
      </c>
    </row>
    <row r="3497" spans="1:13">
      <c r="A3497" s="36">
        <v>201902</v>
      </c>
      <c r="B3497" s="37" t="s">
        <v>58</v>
      </c>
      <c r="C3497" s="37" t="s">
        <v>195</v>
      </c>
      <c r="D3497" s="37" t="s">
        <v>90</v>
      </c>
      <c r="F3497" s="37">
        <v>0</v>
      </c>
      <c r="H3497" s="60">
        <f t="shared" si="272"/>
        <v>0</v>
      </c>
      <c r="I3497" s="60">
        <f t="shared" si="273"/>
        <v>0</v>
      </c>
      <c r="J3497" s="60">
        <f t="shared" si="274"/>
        <v>0</v>
      </c>
      <c r="K3497" s="1" t="str">
        <f t="shared" si="275"/>
        <v>IND</v>
      </c>
      <c r="L3497" s="2" t="str">
        <f t="shared" si="271"/>
        <v>CUSTOMER C</v>
      </c>
      <c r="M3497" s="40" t="str">
        <f>INDEX(CODE!A:B,MATCH(L3497,CODE!A:A,0),2)</f>
        <v>NOT USED</v>
      </c>
    </row>
    <row r="3498" spans="1:13">
      <c r="A3498" s="36">
        <v>201902</v>
      </c>
      <c r="B3498" s="37" t="s">
        <v>58</v>
      </c>
      <c r="C3498" s="37" t="s">
        <v>195</v>
      </c>
      <c r="D3498" s="37" t="s">
        <v>92</v>
      </c>
      <c r="E3498" s="37">
        <v>-298506.68</v>
      </c>
      <c r="F3498" s="37">
        <v>0</v>
      </c>
      <c r="G3498" s="37">
        <v>0</v>
      </c>
      <c r="H3498" s="60">
        <f t="shared" si="272"/>
        <v>-298506.68</v>
      </c>
      <c r="I3498" s="60">
        <f t="shared" si="273"/>
        <v>0</v>
      </c>
      <c r="J3498" s="60">
        <f t="shared" si="274"/>
        <v>0</v>
      </c>
      <c r="K3498" s="1" t="str">
        <f t="shared" si="275"/>
        <v>IND</v>
      </c>
      <c r="L3498" s="2" t="str">
        <f t="shared" si="271"/>
        <v>REVENUE_AC</v>
      </c>
      <c r="M3498" s="40" t="str">
        <f>INDEX(CODE!A:B,MATCH(L3498,CODE!A:A,0),2)</f>
        <v>NOT USED</v>
      </c>
    </row>
    <row r="3499" spans="1:13">
      <c r="A3499" s="36">
        <v>201902</v>
      </c>
      <c r="B3499" s="37" t="s">
        <v>58</v>
      </c>
      <c r="C3499" s="37" t="s">
        <v>195</v>
      </c>
      <c r="D3499" s="37" t="s">
        <v>104</v>
      </c>
      <c r="E3499" s="37">
        <v>2640.49</v>
      </c>
      <c r="F3499" s="37">
        <v>0</v>
      </c>
      <c r="G3499" s="37">
        <v>0</v>
      </c>
      <c r="H3499" s="60">
        <f t="shared" si="272"/>
        <v>2640.49</v>
      </c>
      <c r="I3499" s="60">
        <f t="shared" si="273"/>
        <v>0</v>
      </c>
      <c r="J3499" s="60">
        <f t="shared" si="274"/>
        <v>0</v>
      </c>
      <c r="K3499" s="1" t="str">
        <f t="shared" si="275"/>
        <v>IND</v>
      </c>
      <c r="L3499" s="2" t="str">
        <f t="shared" si="271"/>
        <v>REVENUE AD</v>
      </c>
      <c r="M3499" s="40" t="str">
        <f>INDEX(CODE!A:B,MATCH(L3499,CODE!A:A,0),2)</f>
        <v>NOT USED</v>
      </c>
    </row>
    <row r="3500" spans="1:13">
      <c r="A3500" s="36">
        <v>201902</v>
      </c>
      <c r="B3500" s="37" t="s">
        <v>58</v>
      </c>
      <c r="C3500" s="37" t="s">
        <v>196</v>
      </c>
      <c r="D3500" s="37" t="s">
        <v>197</v>
      </c>
      <c r="E3500" s="37">
        <v>457000</v>
      </c>
      <c r="F3500" s="37">
        <v>0</v>
      </c>
      <c r="G3500" s="37">
        <v>7084000</v>
      </c>
      <c r="H3500" s="60">
        <f t="shared" si="272"/>
        <v>0</v>
      </c>
      <c r="I3500" s="60">
        <f t="shared" si="273"/>
        <v>0</v>
      </c>
      <c r="J3500" s="60">
        <f t="shared" si="274"/>
        <v>0</v>
      </c>
      <c r="K3500" s="1" t="str">
        <f t="shared" si="275"/>
        <v>IND</v>
      </c>
      <c r="L3500" s="2" t="str">
        <f t="shared" si="271"/>
        <v>UNBILLED R</v>
      </c>
      <c r="M3500" s="40" t="str">
        <f>INDEX(CODE!A:B,MATCH(L3500,CODE!A:A,0),2)</f>
        <v>NOT USED</v>
      </c>
    </row>
    <row r="3501" spans="1:13">
      <c r="A3501" s="36">
        <v>201902</v>
      </c>
      <c r="B3501" s="37" t="s">
        <v>60</v>
      </c>
      <c r="C3501" s="37" t="s">
        <v>186</v>
      </c>
      <c r="D3501" s="37" t="s">
        <v>61</v>
      </c>
      <c r="E3501" s="37">
        <v>-1903.5</v>
      </c>
      <c r="F3501" s="37">
        <v>2845</v>
      </c>
      <c r="G3501" s="37">
        <v>233543</v>
      </c>
      <c r="H3501" s="60">
        <f t="shared" si="272"/>
        <v>0</v>
      </c>
      <c r="I3501" s="60">
        <f t="shared" si="273"/>
        <v>0</v>
      </c>
      <c r="J3501" s="60">
        <f t="shared" si="274"/>
        <v>0</v>
      </c>
      <c r="K3501" s="1" t="str">
        <f t="shared" si="275"/>
        <v>IRG</v>
      </c>
      <c r="L3501" s="2" t="str">
        <f t="shared" si="271"/>
        <v>02APSV0040</v>
      </c>
      <c r="M3501" s="40" t="str">
        <f>INDEX(CODE!A:B,MATCH(L3501,CODE!A:A,0),2)</f>
        <v>Separate - APS</v>
      </c>
    </row>
    <row r="3502" spans="1:13">
      <c r="A3502" s="36">
        <v>201902</v>
      </c>
      <c r="B3502" s="37" t="s">
        <v>60</v>
      </c>
      <c r="C3502" s="37" t="s">
        <v>186</v>
      </c>
      <c r="D3502" s="37" t="s">
        <v>199</v>
      </c>
      <c r="E3502" s="37">
        <v>-7.0000000000000007E-2</v>
      </c>
      <c r="F3502" s="37">
        <v>9</v>
      </c>
      <c r="G3502" s="37">
        <v>8</v>
      </c>
      <c r="H3502" s="60">
        <f t="shared" si="272"/>
        <v>0</v>
      </c>
      <c r="I3502" s="60">
        <f t="shared" si="273"/>
        <v>0</v>
      </c>
      <c r="J3502" s="60">
        <f t="shared" si="274"/>
        <v>0</v>
      </c>
      <c r="K3502" s="1" t="str">
        <f t="shared" si="275"/>
        <v>IRG</v>
      </c>
      <c r="L3502" s="2" t="str">
        <f t="shared" si="271"/>
        <v>02NMT40135</v>
      </c>
      <c r="M3502" s="40" t="str">
        <f>INDEX(CODE!A:B,MATCH(L3502,CODE!A:A,0),2)</f>
        <v>Separate - APS</v>
      </c>
    </row>
    <row r="3503" spans="1:13">
      <c r="A3503" s="36">
        <v>201902</v>
      </c>
      <c r="B3503" s="37" t="s">
        <v>60</v>
      </c>
      <c r="C3503" s="37" t="s">
        <v>186</v>
      </c>
      <c r="D3503" s="37" t="s">
        <v>200</v>
      </c>
      <c r="F3503" s="37">
        <v>0</v>
      </c>
      <c r="H3503" s="60">
        <f t="shared" si="272"/>
        <v>0</v>
      </c>
      <c r="I3503" s="60">
        <f t="shared" si="273"/>
        <v>0</v>
      </c>
      <c r="J3503" s="60">
        <f t="shared" si="274"/>
        <v>0</v>
      </c>
      <c r="K3503" s="1" t="str">
        <f t="shared" si="275"/>
        <v>IRG</v>
      </c>
      <c r="L3503" s="2" t="str">
        <f t="shared" si="271"/>
        <v>CUSTOMER C</v>
      </c>
      <c r="M3503" s="40" t="str">
        <f>INDEX(CODE!A:B,MATCH(L3503,CODE!A:A,0),2)</f>
        <v>NOT USED</v>
      </c>
    </row>
    <row r="3504" spans="1:13">
      <c r="A3504" s="36">
        <v>201902</v>
      </c>
      <c r="B3504" s="37" t="s">
        <v>60</v>
      </c>
      <c r="C3504" s="37" t="s">
        <v>186</v>
      </c>
      <c r="D3504" s="37" t="s">
        <v>201</v>
      </c>
      <c r="E3504" s="37">
        <v>352.09</v>
      </c>
      <c r="F3504" s="37">
        <v>0</v>
      </c>
      <c r="G3504" s="37">
        <v>0</v>
      </c>
      <c r="H3504" s="60">
        <f t="shared" si="272"/>
        <v>0</v>
      </c>
      <c r="I3504" s="60">
        <f t="shared" si="273"/>
        <v>0</v>
      </c>
      <c r="J3504" s="60">
        <f t="shared" si="274"/>
        <v>0</v>
      </c>
      <c r="K3504" s="1" t="str">
        <f t="shared" si="275"/>
        <v>IRG</v>
      </c>
      <c r="L3504" s="2" t="str">
        <f t="shared" si="271"/>
        <v>IRRIGATION</v>
      </c>
      <c r="M3504" s="40" t="str">
        <f>INDEX(CODE!A:B,MATCH(L3504,CODE!A:A,0),2)</f>
        <v>NOT USED</v>
      </c>
    </row>
    <row r="3505" spans="1:13">
      <c r="A3505" s="36">
        <v>201902</v>
      </c>
      <c r="B3505" s="37" t="s">
        <v>60</v>
      </c>
      <c r="C3505" s="37" t="s">
        <v>195</v>
      </c>
      <c r="D3505" s="37" t="s">
        <v>61</v>
      </c>
      <c r="E3505" s="37">
        <v>15730.66</v>
      </c>
      <c r="F3505" s="37">
        <v>2845</v>
      </c>
      <c r="G3505" s="37">
        <v>233543</v>
      </c>
      <c r="H3505" s="60">
        <f t="shared" si="272"/>
        <v>15730.66</v>
      </c>
      <c r="I3505" s="60">
        <f t="shared" si="273"/>
        <v>2845</v>
      </c>
      <c r="J3505" s="60">
        <f t="shared" si="274"/>
        <v>233543</v>
      </c>
      <c r="K3505" s="1" t="str">
        <f t="shared" si="275"/>
        <v>IRG</v>
      </c>
      <c r="L3505" s="2" t="str">
        <f t="shared" si="271"/>
        <v>02APSV0040</v>
      </c>
      <c r="M3505" s="40" t="str">
        <f>INDEX(CODE!A:B,MATCH(L3505,CODE!A:A,0),2)</f>
        <v>Separate - APS</v>
      </c>
    </row>
    <row r="3506" spans="1:13">
      <c r="A3506" s="36">
        <v>201902</v>
      </c>
      <c r="B3506" s="37" t="s">
        <v>60</v>
      </c>
      <c r="C3506" s="37" t="s">
        <v>195</v>
      </c>
      <c r="D3506" s="37" t="s">
        <v>62</v>
      </c>
      <c r="E3506" s="37">
        <v>10384.950000000001</v>
      </c>
      <c r="F3506" s="37">
        <v>2281</v>
      </c>
      <c r="G3506" s="37">
        <v>151505</v>
      </c>
      <c r="H3506" s="60">
        <f t="shared" si="272"/>
        <v>10384.950000000001</v>
      </c>
      <c r="I3506" s="60">
        <f t="shared" si="273"/>
        <v>2281</v>
      </c>
      <c r="J3506" s="60">
        <f t="shared" si="274"/>
        <v>151505</v>
      </c>
      <c r="K3506" s="1" t="str">
        <f t="shared" si="275"/>
        <v>IRG</v>
      </c>
      <c r="L3506" s="2" t="str">
        <f t="shared" si="271"/>
        <v>02APSV040X</v>
      </c>
      <c r="M3506" s="40" t="str">
        <f>INDEX(CODE!A:B,MATCH(L3506,CODE!A:A,0),2)</f>
        <v>Separate - APS</v>
      </c>
    </row>
    <row r="3507" spans="1:13">
      <c r="A3507" s="36">
        <v>201902</v>
      </c>
      <c r="B3507" s="37" t="s">
        <v>60</v>
      </c>
      <c r="C3507" s="37" t="s">
        <v>195</v>
      </c>
      <c r="D3507" s="37" t="s">
        <v>79</v>
      </c>
      <c r="E3507" s="37">
        <v>229.52</v>
      </c>
      <c r="G3507" s="37">
        <v>0</v>
      </c>
      <c r="H3507" s="60">
        <f t="shared" si="272"/>
        <v>229.52</v>
      </c>
      <c r="I3507" s="60">
        <f t="shared" si="273"/>
        <v>0</v>
      </c>
      <c r="J3507" s="60">
        <f t="shared" si="274"/>
        <v>0</v>
      </c>
      <c r="K3507" s="1" t="str">
        <f t="shared" si="275"/>
        <v>IRG</v>
      </c>
      <c r="L3507" s="2" t="str">
        <f t="shared" si="271"/>
        <v>02LNX00102</v>
      </c>
      <c r="M3507" s="40" t="str">
        <f>INDEX(CODE!A:B,MATCH(L3507,CODE!A:A,0),2)</f>
        <v>NOT USED</v>
      </c>
    </row>
    <row r="3508" spans="1:13">
      <c r="A3508" s="36">
        <v>201902</v>
      </c>
      <c r="B3508" s="37" t="s">
        <v>60</v>
      </c>
      <c r="C3508" s="37" t="s">
        <v>195</v>
      </c>
      <c r="D3508" s="37" t="s">
        <v>81</v>
      </c>
      <c r="E3508" s="37">
        <v>7.38</v>
      </c>
      <c r="G3508" s="37">
        <v>0</v>
      </c>
      <c r="H3508" s="60">
        <f t="shared" si="272"/>
        <v>7.38</v>
      </c>
      <c r="I3508" s="60">
        <f t="shared" si="273"/>
        <v>0</v>
      </c>
      <c r="J3508" s="60">
        <f t="shared" si="274"/>
        <v>0</v>
      </c>
      <c r="K3508" s="1" t="str">
        <f t="shared" si="275"/>
        <v>IRG</v>
      </c>
      <c r="L3508" s="2" t="str">
        <f t="shared" si="271"/>
        <v>02LNX00105</v>
      </c>
      <c r="M3508" s="40" t="str">
        <f>INDEX(CODE!A:B,MATCH(L3508,CODE!A:A,0),2)</f>
        <v>NOT USED</v>
      </c>
    </row>
    <row r="3509" spans="1:13">
      <c r="A3509" s="36">
        <v>201902</v>
      </c>
      <c r="B3509" s="37" t="s">
        <v>60</v>
      </c>
      <c r="C3509" s="37" t="s">
        <v>195</v>
      </c>
      <c r="D3509" s="37" t="s">
        <v>88</v>
      </c>
      <c r="E3509" s="37">
        <v>1100.6600000000001</v>
      </c>
      <c r="G3509" s="37">
        <v>0</v>
      </c>
      <c r="H3509" s="60">
        <f t="shared" si="272"/>
        <v>1100.6600000000001</v>
      </c>
      <c r="I3509" s="60">
        <f t="shared" si="273"/>
        <v>0</v>
      </c>
      <c r="J3509" s="60">
        <f t="shared" si="274"/>
        <v>0</v>
      </c>
      <c r="K3509" s="1" t="str">
        <f t="shared" si="275"/>
        <v>IRG</v>
      </c>
      <c r="L3509" s="2" t="str">
        <f t="shared" si="271"/>
        <v>02LNX00312</v>
      </c>
      <c r="M3509" s="40" t="str">
        <f>INDEX(CODE!A:B,MATCH(L3509,CODE!A:A,0),2)</f>
        <v>NOT USED</v>
      </c>
    </row>
    <row r="3510" spans="1:13">
      <c r="A3510" s="36">
        <v>201902</v>
      </c>
      <c r="B3510" s="37" t="s">
        <v>60</v>
      </c>
      <c r="C3510" s="37" t="s">
        <v>195</v>
      </c>
      <c r="D3510" s="37" t="s">
        <v>45</v>
      </c>
      <c r="E3510" s="37">
        <v>2.2999999999999998</v>
      </c>
      <c r="F3510" s="37">
        <v>9</v>
      </c>
      <c r="G3510" s="37">
        <v>8</v>
      </c>
      <c r="H3510" s="60">
        <f t="shared" si="272"/>
        <v>2.2999999999999998</v>
      </c>
      <c r="I3510" s="60">
        <f t="shared" si="273"/>
        <v>9</v>
      </c>
      <c r="J3510" s="60">
        <f t="shared" si="274"/>
        <v>8</v>
      </c>
      <c r="K3510" s="1" t="str">
        <f t="shared" si="275"/>
        <v>IRG</v>
      </c>
      <c r="L3510" s="2" t="str">
        <f t="shared" si="271"/>
        <v>02NMT40135</v>
      </c>
      <c r="M3510" s="40" t="str">
        <f>INDEX(CODE!A:B,MATCH(L3510,CODE!A:A,0),2)</f>
        <v>Separate - APS</v>
      </c>
    </row>
    <row r="3511" spans="1:13">
      <c r="A3511" s="36">
        <v>201902</v>
      </c>
      <c r="B3511" s="37" t="s">
        <v>60</v>
      </c>
      <c r="C3511" s="37" t="s">
        <v>195</v>
      </c>
      <c r="D3511" s="37" t="s">
        <v>73</v>
      </c>
      <c r="E3511" s="37">
        <v>22.19</v>
      </c>
      <c r="F3511" s="37">
        <v>4</v>
      </c>
      <c r="G3511" s="37">
        <v>318</v>
      </c>
      <c r="H3511" s="60">
        <f t="shared" si="272"/>
        <v>22.19</v>
      </c>
      <c r="I3511" s="60">
        <f t="shared" si="273"/>
        <v>4</v>
      </c>
      <c r="J3511" s="60">
        <f t="shared" si="274"/>
        <v>318</v>
      </c>
      <c r="K3511" s="1" t="str">
        <f t="shared" si="275"/>
        <v>IRG</v>
      </c>
      <c r="L3511" s="2" t="str">
        <f t="shared" si="271"/>
        <v>02NMX40135</v>
      </c>
      <c r="M3511" s="40" t="str">
        <f>INDEX(CODE!A:B,MATCH(L3511,CODE!A:A,0),2)</f>
        <v>Separate - APS</v>
      </c>
    </row>
    <row r="3512" spans="1:13">
      <c r="A3512" s="36">
        <v>201902</v>
      </c>
      <c r="B3512" s="37" t="s">
        <v>60</v>
      </c>
      <c r="C3512" s="37" t="s">
        <v>195</v>
      </c>
      <c r="D3512" s="37" t="s">
        <v>96</v>
      </c>
      <c r="E3512" s="37">
        <v>-19983.46</v>
      </c>
      <c r="F3512" s="37">
        <v>0</v>
      </c>
      <c r="G3512" s="37">
        <v>0</v>
      </c>
      <c r="H3512" s="60">
        <f t="shared" si="272"/>
        <v>-19983.46</v>
      </c>
      <c r="I3512" s="60">
        <f t="shared" si="273"/>
        <v>0</v>
      </c>
      <c r="J3512" s="60">
        <f t="shared" si="274"/>
        <v>0</v>
      </c>
      <c r="K3512" s="1" t="str">
        <f t="shared" si="275"/>
        <v>IRG</v>
      </c>
      <c r="L3512" s="2" t="str">
        <f t="shared" si="271"/>
        <v>301470-DSM</v>
      </c>
      <c r="M3512" s="40" t="str">
        <f>INDEX(CODE!A:B,MATCH(L3512,CODE!A:A,0),2)</f>
        <v>NOT USED</v>
      </c>
    </row>
    <row r="3513" spans="1:13">
      <c r="A3513" s="36">
        <v>201902</v>
      </c>
      <c r="B3513" s="37" t="s">
        <v>60</v>
      </c>
      <c r="C3513" s="37" t="s">
        <v>195</v>
      </c>
      <c r="D3513" s="37" t="s">
        <v>46</v>
      </c>
      <c r="E3513" s="37">
        <v>41.39</v>
      </c>
      <c r="F3513" s="37">
        <v>0</v>
      </c>
      <c r="G3513" s="37">
        <v>0</v>
      </c>
      <c r="H3513" s="60">
        <f t="shared" si="272"/>
        <v>41.39</v>
      </c>
      <c r="I3513" s="60">
        <f t="shared" si="273"/>
        <v>0</v>
      </c>
      <c r="J3513" s="60">
        <f t="shared" si="274"/>
        <v>0</v>
      </c>
      <c r="K3513" s="1" t="str">
        <f t="shared" si="275"/>
        <v>IRG</v>
      </c>
      <c r="L3513" s="2" t="str">
        <f t="shared" si="271"/>
        <v>301480-BLU</v>
      </c>
      <c r="M3513" s="40" t="str">
        <f>INDEX(CODE!A:B,MATCH(L3513,CODE!A:A,0),2)</f>
        <v>NOT USED</v>
      </c>
    </row>
    <row r="3514" spans="1:13">
      <c r="A3514" s="36">
        <v>201902</v>
      </c>
      <c r="B3514" s="37" t="s">
        <v>60</v>
      </c>
      <c r="C3514" s="37" t="s">
        <v>195</v>
      </c>
      <c r="D3514" s="37" t="s">
        <v>103</v>
      </c>
      <c r="E3514" s="37">
        <v>-6616.85</v>
      </c>
      <c r="F3514" s="37">
        <v>0</v>
      </c>
      <c r="G3514" s="37">
        <v>0</v>
      </c>
      <c r="H3514" s="60">
        <f t="shared" si="272"/>
        <v>-6616.85</v>
      </c>
      <c r="I3514" s="60">
        <f t="shared" si="273"/>
        <v>0</v>
      </c>
      <c r="J3514" s="60">
        <f t="shared" si="274"/>
        <v>0</v>
      </c>
      <c r="K3514" s="1" t="str">
        <f t="shared" si="275"/>
        <v>IRG</v>
      </c>
      <c r="L3514" s="2" t="str">
        <f t="shared" si="271"/>
        <v>ALT REVENU</v>
      </c>
      <c r="M3514" s="40" t="str">
        <f>INDEX(CODE!A:B,MATCH(L3514,CODE!A:A,0),2)</f>
        <v>NOT USED</v>
      </c>
    </row>
    <row r="3515" spans="1:13">
      <c r="A3515" s="36">
        <v>201902</v>
      </c>
      <c r="B3515" s="37" t="s">
        <v>60</v>
      </c>
      <c r="C3515" s="37" t="s">
        <v>195</v>
      </c>
      <c r="D3515" s="37" t="s">
        <v>97</v>
      </c>
      <c r="F3515" s="37">
        <v>0</v>
      </c>
      <c r="H3515" s="60">
        <f t="shared" si="272"/>
        <v>0</v>
      </c>
      <c r="I3515" s="60">
        <f t="shared" si="273"/>
        <v>0</v>
      </c>
      <c r="J3515" s="60">
        <f t="shared" si="274"/>
        <v>0</v>
      </c>
      <c r="K3515" s="1" t="str">
        <f t="shared" si="275"/>
        <v>IRG</v>
      </c>
      <c r="L3515" s="2" t="str">
        <f t="shared" si="271"/>
        <v>CUSTOMER C</v>
      </c>
      <c r="M3515" s="40" t="str">
        <f>INDEX(CODE!A:B,MATCH(L3515,CODE!A:A,0),2)</f>
        <v>NOT USED</v>
      </c>
    </row>
    <row r="3516" spans="1:13">
      <c r="A3516" s="36">
        <v>201902</v>
      </c>
      <c r="B3516" s="37" t="s">
        <v>60</v>
      </c>
      <c r="C3516" s="37" t="s">
        <v>195</v>
      </c>
      <c r="D3516" s="37" t="s">
        <v>92</v>
      </c>
      <c r="E3516" s="37">
        <v>-43762.31</v>
      </c>
      <c r="F3516" s="37">
        <v>0</v>
      </c>
      <c r="G3516" s="37">
        <v>0</v>
      </c>
      <c r="H3516" s="60">
        <f t="shared" si="272"/>
        <v>-43762.31</v>
      </c>
      <c r="I3516" s="60">
        <f t="shared" si="273"/>
        <v>0</v>
      </c>
      <c r="J3516" s="60">
        <f t="shared" si="274"/>
        <v>0</v>
      </c>
      <c r="K3516" s="1" t="str">
        <f t="shared" si="275"/>
        <v>IRG</v>
      </c>
      <c r="L3516" s="2" t="str">
        <f t="shared" si="271"/>
        <v>REVENUE_AC</v>
      </c>
      <c r="M3516" s="40" t="str">
        <f>INDEX(CODE!A:B,MATCH(L3516,CODE!A:A,0),2)</f>
        <v>NOT USED</v>
      </c>
    </row>
    <row r="3517" spans="1:13">
      <c r="A3517" s="36">
        <v>201902</v>
      </c>
      <c r="B3517" s="37" t="s">
        <v>60</v>
      </c>
      <c r="C3517" s="37" t="s">
        <v>195</v>
      </c>
      <c r="D3517" s="37" t="s">
        <v>104</v>
      </c>
      <c r="E3517" s="37">
        <v>621.20000000000005</v>
      </c>
      <c r="F3517" s="37">
        <v>0</v>
      </c>
      <c r="G3517" s="37">
        <v>0</v>
      </c>
      <c r="H3517" s="60">
        <f t="shared" si="272"/>
        <v>621.20000000000005</v>
      </c>
      <c r="I3517" s="60">
        <f t="shared" si="273"/>
        <v>0</v>
      </c>
      <c r="J3517" s="60">
        <f t="shared" si="274"/>
        <v>0</v>
      </c>
      <c r="K3517" s="1" t="str">
        <f t="shared" si="275"/>
        <v>IRG</v>
      </c>
      <c r="L3517" s="2" t="str">
        <f t="shared" si="271"/>
        <v>REVENUE AD</v>
      </c>
      <c r="M3517" s="40" t="str">
        <f>INDEX(CODE!A:B,MATCH(L3517,CODE!A:A,0),2)</f>
        <v>NOT USED</v>
      </c>
    </row>
    <row r="3518" spans="1:13">
      <c r="A3518" s="36">
        <v>201902</v>
      </c>
      <c r="B3518" s="37" t="s">
        <v>60</v>
      </c>
      <c r="C3518" s="37" t="s">
        <v>196</v>
      </c>
      <c r="D3518" s="37" t="s">
        <v>202</v>
      </c>
      <c r="E3518" s="37">
        <v>31000</v>
      </c>
      <c r="F3518" s="37">
        <v>0</v>
      </c>
      <c r="G3518" s="37">
        <v>-191000</v>
      </c>
      <c r="H3518" s="60">
        <f t="shared" si="272"/>
        <v>0</v>
      </c>
      <c r="I3518" s="60">
        <f t="shared" si="273"/>
        <v>0</v>
      </c>
      <c r="J3518" s="60">
        <f t="shared" si="274"/>
        <v>0</v>
      </c>
      <c r="K3518" s="1" t="str">
        <f t="shared" si="275"/>
        <v>IRG</v>
      </c>
      <c r="L3518" s="2" t="str">
        <f t="shared" si="271"/>
        <v>IRRIGATION</v>
      </c>
      <c r="M3518" s="40" t="str">
        <f>INDEX(CODE!A:B,MATCH(L3518,CODE!A:A,0),2)</f>
        <v>NOT USED</v>
      </c>
    </row>
    <row r="3519" spans="1:13">
      <c r="A3519" s="36">
        <v>201902</v>
      </c>
      <c r="B3519" s="37" t="s">
        <v>63</v>
      </c>
      <c r="C3519" s="37" t="s">
        <v>195</v>
      </c>
      <c r="D3519" s="37" t="s">
        <v>98</v>
      </c>
      <c r="E3519" s="37">
        <v>7.57</v>
      </c>
      <c r="G3519" s="37">
        <v>0</v>
      </c>
      <c r="H3519" s="60">
        <f t="shared" si="272"/>
        <v>7.57</v>
      </c>
      <c r="I3519" s="60">
        <f t="shared" si="273"/>
        <v>0</v>
      </c>
      <c r="J3519" s="60">
        <f t="shared" si="274"/>
        <v>0</v>
      </c>
      <c r="K3519" s="1" t="str">
        <f t="shared" si="275"/>
        <v>PUB</v>
      </c>
      <c r="L3519" s="2" t="str">
        <f t="shared" si="271"/>
        <v>02CFR00012</v>
      </c>
      <c r="M3519" s="40" t="str">
        <f>INDEX(CODE!A:B,MATCH(L3519,CODE!A:A,0),2)</f>
        <v>NOT USED</v>
      </c>
    </row>
    <row r="3520" spans="1:13">
      <c r="A3520" s="36">
        <v>201902</v>
      </c>
      <c r="B3520" s="37" t="s">
        <v>63</v>
      </c>
      <c r="C3520" s="37" t="s">
        <v>195</v>
      </c>
      <c r="D3520" s="37" t="s">
        <v>64</v>
      </c>
      <c r="E3520" s="37">
        <v>2488.91</v>
      </c>
      <c r="F3520" s="37">
        <v>14</v>
      </c>
      <c r="G3520" s="37">
        <v>11634</v>
      </c>
      <c r="H3520" s="60">
        <f t="shared" si="272"/>
        <v>2488.91</v>
      </c>
      <c r="I3520" s="60">
        <f t="shared" si="273"/>
        <v>14</v>
      </c>
      <c r="J3520" s="60">
        <f t="shared" si="274"/>
        <v>11634</v>
      </c>
      <c r="K3520" s="1" t="str">
        <f t="shared" si="275"/>
        <v>PUB</v>
      </c>
      <c r="L3520" s="2" t="str">
        <f t="shared" ref="L3520:L3583" si="276">LEFT(D3520,10)</f>
        <v>02COSL0052</v>
      </c>
      <c r="M3520" s="40" t="str">
        <f>INDEX(CODE!A:B,MATCH(L3520,CODE!A:A,0),2)</f>
        <v>NOT USED</v>
      </c>
    </row>
    <row r="3521" spans="1:13">
      <c r="A3521" s="36">
        <v>201902</v>
      </c>
      <c r="B3521" s="37" t="s">
        <v>63</v>
      </c>
      <c r="C3521" s="37" t="s">
        <v>195</v>
      </c>
      <c r="D3521" s="37" t="s">
        <v>65</v>
      </c>
      <c r="E3521" s="37">
        <v>17236.57</v>
      </c>
      <c r="F3521" s="37">
        <v>120</v>
      </c>
      <c r="G3521" s="37">
        <v>246494</v>
      </c>
      <c r="H3521" s="60">
        <f t="shared" si="272"/>
        <v>17236.57</v>
      </c>
      <c r="I3521" s="60">
        <f t="shared" si="273"/>
        <v>120</v>
      </c>
      <c r="J3521" s="60">
        <f t="shared" si="274"/>
        <v>246494</v>
      </c>
      <c r="K3521" s="1" t="str">
        <f t="shared" si="275"/>
        <v>PUB</v>
      </c>
      <c r="L3521" s="2" t="str">
        <f t="shared" si="276"/>
        <v>02CUSL053F</v>
      </c>
      <c r="M3521" s="40" t="str">
        <f>INDEX(CODE!A:B,MATCH(L3521,CODE!A:A,0),2)</f>
        <v>NOT USED</v>
      </c>
    </row>
    <row r="3522" spans="1:13">
      <c r="A3522" s="36">
        <v>201902</v>
      </c>
      <c r="B3522" s="37" t="s">
        <v>63</v>
      </c>
      <c r="C3522" s="37" t="s">
        <v>195</v>
      </c>
      <c r="D3522" s="37" t="s">
        <v>66</v>
      </c>
      <c r="E3522" s="37">
        <v>5148.33</v>
      </c>
      <c r="F3522" s="37">
        <v>112</v>
      </c>
      <c r="G3522" s="37">
        <v>74409</v>
      </c>
      <c r="H3522" s="60">
        <f t="shared" si="272"/>
        <v>5148.33</v>
      </c>
      <c r="I3522" s="60">
        <f t="shared" si="273"/>
        <v>112</v>
      </c>
      <c r="J3522" s="60">
        <f t="shared" si="274"/>
        <v>74409</v>
      </c>
      <c r="K3522" s="1" t="str">
        <f t="shared" si="275"/>
        <v>PUB</v>
      </c>
      <c r="L3522" s="2" t="str">
        <f t="shared" si="276"/>
        <v>02CUSL053M</v>
      </c>
      <c r="M3522" s="40" t="str">
        <f>INDEX(CODE!A:B,MATCH(L3522,CODE!A:A,0),2)</f>
        <v>NOT USED</v>
      </c>
    </row>
    <row r="3523" spans="1:13">
      <c r="A3523" s="36">
        <v>201902</v>
      </c>
      <c r="B3523" s="37" t="s">
        <v>63</v>
      </c>
      <c r="C3523" s="37" t="s">
        <v>195</v>
      </c>
      <c r="D3523" s="37" t="s">
        <v>67</v>
      </c>
      <c r="E3523" s="37">
        <v>14202.11</v>
      </c>
      <c r="F3523" s="37">
        <v>31</v>
      </c>
      <c r="G3523" s="37">
        <v>111592</v>
      </c>
      <c r="H3523" s="60">
        <f t="shared" ref="H3523:H3586" si="277">IF($C3523="R",E3523,0)</f>
        <v>14202.11</v>
      </c>
      <c r="I3523" s="60">
        <f t="shared" ref="I3523:I3586" si="278">IF($C3523="R",F3523,0)</f>
        <v>31</v>
      </c>
      <c r="J3523" s="60">
        <f t="shared" ref="J3523:J3586" si="279">IF($C3523="R",G3523,0)</f>
        <v>111592</v>
      </c>
      <c r="K3523" s="1" t="str">
        <f t="shared" ref="K3523:K3586" si="280">IF(LEFT(B3523,3)="IRR","IRG",LEFT(B3523,3))</f>
        <v>PUB</v>
      </c>
      <c r="L3523" s="2" t="str">
        <f t="shared" si="276"/>
        <v>02MVSL0057</v>
      </c>
      <c r="M3523" s="40" t="str">
        <f>INDEX(CODE!A:B,MATCH(L3523,CODE!A:A,0),2)</f>
        <v>NOT USED</v>
      </c>
    </row>
    <row r="3524" spans="1:13">
      <c r="A3524" s="36">
        <v>201902</v>
      </c>
      <c r="B3524" s="37" t="s">
        <v>63</v>
      </c>
      <c r="C3524" s="37" t="s">
        <v>195</v>
      </c>
      <c r="D3524" s="37" t="s">
        <v>47</v>
      </c>
      <c r="E3524" s="37">
        <v>64240.24</v>
      </c>
      <c r="F3524" s="37">
        <v>225</v>
      </c>
      <c r="G3524" s="37">
        <v>284215</v>
      </c>
      <c r="H3524" s="60">
        <f t="shared" si="277"/>
        <v>64240.24</v>
      </c>
      <c r="I3524" s="60">
        <f t="shared" si="278"/>
        <v>225</v>
      </c>
      <c r="J3524" s="60">
        <f t="shared" si="279"/>
        <v>284215</v>
      </c>
      <c r="K3524" s="1" t="str">
        <f t="shared" si="280"/>
        <v>PUB</v>
      </c>
      <c r="L3524" s="2" t="str">
        <f t="shared" si="276"/>
        <v>02SLCO0051</v>
      </c>
      <c r="M3524" s="40" t="str">
        <f>INDEX(CODE!A:B,MATCH(L3524,CODE!A:A,0),2)</f>
        <v>NOT USED</v>
      </c>
    </row>
    <row r="3525" spans="1:13">
      <c r="A3525" s="36">
        <v>201902</v>
      </c>
      <c r="B3525" s="37" t="s">
        <v>63</v>
      </c>
      <c r="C3525" s="37" t="s">
        <v>195</v>
      </c>
      <c r="D3525" s="37" t="s">
        <v>99</v>
      </c>
      <c r="E3525" s="37">
        <v>786.95</v>
      </c>
      <c r="F3525" s="37">
        <v>0</v>
      </c>
      <c r="G3525" s="37">
        <v>0</v>
      </c>
      <c r="H3525" s="60">
        <f t="shared" si="277"/>
        <v>786.95</v>
      </c>
      <c r="I3525" s="60">
        <f t="shared" si="278"/>
        <v>0</v>
      </c>
      <c r="J3525" s="60">
        <f t="shared" si="279"/>
        <v>0</v>
      </c>
      <c r="K3525" s="1" t="str">
        <f t="shared" si="280"/>
        <v>PUB</v>
      </c>
      <c r="L3525" s="2" t="str">
        <f t="shared" si="276"/>
        <v>301670-DSM</v>
      </c>
      <c r="M3525" s="40" t="str">
        <f>INDEX(CODE!A:B,MATCH(L3525,CODE!A:A,0),2)</f>
        <v>NOT USED</v>
      </c>
    </row>
    <row r="3526" spans="1:13">
      <c r="A3526" s="36">
        <v>201902</v>
      </c>
      <c r="B3526" s="37" t="s">
        <v>63</v>
      </c>
      <c r="C3526" s="37" t="s">
        <v>195</v>
      </c>
      <c r="D3526" s="37" t="s">
        <v>90</v>
      </c>
      <c r="F3526" s="37">
        <v>0</v>
      </c>
      <c r="H3526" s="60">
        <f t="shared" si="277"/>
        <v>0</v>
      </c>
      <c r="I3526" s="60">
        <f t="shared" si="278"/>
        <v>0</v>
      </c>
      <c r="J3526" s="60">
        <f t="shared" si="279"/>
        <v>0</v>
      </c>
      <c r="K3526" s="1" t="str">
        <f t="shared" si="280"/>
        <v>PUB</v>
      </c>
      <c r="L3526" s="2" t="str">
        <f t="shared" si="276"/>
        <v>CUSTOMER C</v>
      </c>
      <c r="M3526" s="40" t="str">
        <f>INDEX(CODE!A:B,MATCH(L3526,CODE!A:A,0),2)</f>
        <v>NOT USED</v>
      </c>
    </row>
    <row r="3527" spans="1:13">
      <c r="A3527" s="36">
        <v>201902</v>
      </c>
      <c r="B3527" s="37" t="s">
        <v>63</v>
      </c>
      <c r="C3527" s="37" t="s">
        <v>195</v>
      </c>
      <c r="D3527" s="37" t="s">
        <v>92</v>
      </c>
      <c r="E3527" s="37">
        <v>-4108.6899999999996</v>
      </c>
      <c r="F3527" s="37">
        <v>0</v>
      </c>
      <c r="G3527" s="37">
        <v>0</v>
      </c>
      <c r="H3527" s="60">
        <f t="shared" si="277"/>
        <v>-4108.6899999999996</v>
      </c>
      <c r="I3527" s="60">
        <f t="shared" si="278"/>
        <v>0</v>
      </c>
      <c r="J3527" s="60">
        <f t="shared" si="279"/>
        <v>0</v>
      </c>
      <c r="K3527" s="1" t="str">
        <f t="shared" si="280"/>
        <v>PUB</v>
      </c>
      <c r="L3527" s="2" t="str">
        <f t="shared" si="276"/>
        <v>REVENUE_AC</v>
      </c>
      <c r="M3527" s="40" t="str">
        <f>INDEX(CODE!A:B,MATCH(L3527,CODE!A:A,0),2)</f>
        <v>NOT USED</v>
      </c>
    </row>
    <row r="3528" spans="1:13">
      <c r="A3528" s="36">
        <v>201902</v>
      </c>
      <c r="B3528" s="37" t="s">
        <v>63</v>
      </c>
      <c r="C3528" s="37" t="s">
        <v>196</v>
      </c>
      <c r="D3528" s="37" t="s">
        <v>197</v>
      </c>
      <c r="E3528" s="37">
        <v>13000</v>
      </c>
      <c r="F3528" s="37">
        <v>0</v>
      </c>
      <c r="G3528" s="37">
        <v>88000</v>
      </c>
      <c r="H3528" s="60">
        <f t="shared" si="277"/>
        <v>0</v>
      </c>
      <c r="I3528" s="60">
        <f t="shared" si="278"/>
        <v>0</v>
      </c>
      <c r="J3528" s="60">
        <f t="shared" si="279"/>
        <v>0</v>
      </c>
      <c r="K3528" s="1" t="str">
        <f t="shared" si="280"/>
        <v>PUB</v>
      </c>
      <c r="L3528" s="2" t="str">
        <f t="shared" si="276"/>
        <v>UNBILLED R</v>
      </c>
      <c r="M3528" s="40" t="str">
        <f>INDEX(CODE!A:B,MATCH(L3528,CODE!A:A,0),2)</f>
        <v>NOT USED</v>
      </c>
    </row>
    <row r="3529" spans="1:13">
      <c r="A3529" s="36">
        <v>201902</v>
      </c>
      <c r="B3529" s="37" t="s">
        <v>68</v>
      </c>
      <c r="C3529" s="37" t="s">
        <v>186</v>
      </c>
      <c r="D3529" s="37" t="s">
        <v>203</v>
      </c>
      <c r="E3529" s="37">
        <v>-20032.48</v>
      </c>
      <c r="F3529" s="37">
        <v>1121</v>
      </c>
      <c r="G3529" s="37">
        <v>2457966</v>
      </c>
      <c r="H3529" s="60">
        <f t="shared" si="277"/>
        <v>0</v>
      </c>
      <c r="I3529" s="60">
        <f t="shared" si="278"/>
        <v>0</v>
      </c>
      <c r="J3529" s="60">
        <f t="shared" si="279"/>
        <v>0</v>
      </c>
      <c r="K3529" s="1" t="str">
        <f t="shared" si="280"/>
        <v>RES</v>
      </c>
      <c r="L3529" s="2" t="str">
        <f t="shared" si="276"/>
        <v>02NETMT135</v>
      </c>
      <c r="M3529" s="40" t="str">
        <f>INDEX(CODE!A:B,MATCH(L3529,CODE!A:A,0),2)</f>
        <v>Separate - Res</v>
      </c>
    </row>
    <row r="3530" spans="1:13">
      <c r="A3530" s="36">
        <v>201902</v>
      </c>
      <c r="B3530" s="37" t="s">
        <v>68</v>
      </c>
      <c r="C3530" s="37" t="s">
        <v>186</v>
      </c>
      <c r="D3530" s="37" t="s">
        <v>204</v>
      </c>
      <c r="E3530" s="37">
        <v>-638</v>
      </c>
      <c r="G3530" s="37">
        <v>78245</v>
      </c>
      <c r="H3530" s="60">
        <f t="shared" si="277"/>
        <v>0</v>
      </c>
      <c r="I3530" s="60">
        <f t="shared" si="278"/>
        <v>0</v>
      </c>
      <c r="J3530" s="60">
        <f t="shared" si="279"/>
        <v>0</v>
      </c>
      <c r="K3530" s="1" t="str">
        <f t="shared" si="280"/>
        <v>RES</v>
      </c>
      <c r="L3530" s="2" t="str">
        <f t="shared" si="276"/>
        <v>02OALTB15R</v>
      </c>
      <c r="M3530" s="40" t="str">
        <f>INDEX(CODE!A:B,MATCH(L3530,CODE!A:A,0),2)</f>
        <v>NOT USED</v>
      </c>
    </row>
    <row r="3531" spans="1:13">
      <c r="A3531" s="36">
        <v>201902</v>
      </c>
      <c r="B3531" s="37" t="s">
        <v>68</v>
      </c>
      <c r="C3531" s="37" t="s">
        <v>186</v>
      </c>
      <c r="D3531" s="37" t="s">
        <v>205</v>
      </c>
      <c r="E3531" s="37">
        <v>-1439431.86</v>
      </c>
      <c r="F3531" s="37">
        <v>100955</v>
      </c>
      <c r="G3531" s="37">
        <v>176617175</v>
      </c>
      <c r="H3531" s="60">
        <f t="shared" si="277"/>
        <v>0</v>
      </c>
      <c r="I3531" s="60">
        <f t="shared" si="278"/>
        <v>0</v>
      </c>
      <c r="J3531" s="60">
        <f t="shared" si="279"/>
        <v>0</v>
      </c>
      <c r="K3531" s="1" t="str">
        <f t="shared" si="280"/>
        <v>RES</v>
      </c>
      <c r="L3531" s="2" t="str">
        <f t="shared" si="276"/>
        <v>02RESD0016</v>
      </c>
      <c r="M3531" s="40" t="str">
        <f>INDEX(CODE!A:B,MATCH(L3531,CODE!A:A,0),2)</f>
        <v>Separate - Res</v>
      </c>
    </row>
    <row r="3532" spans="1:13">
      <c r="A3532" s="36">
        <v>201902</v>
      </c>
      <c r="B3532" s="37" t="s">
        <v>68</v>
      </c>
      <c r="C3532" s="37" t="s">
        <v>186</v>
      </c>
      <c r="D3532" s="37" t="s">
        <v>206</v>
      </c>
      <c r="E3532" s="37">
        <v>-94396.36</v>
      </c>
      <c r="F3532" s="37">
        <v>5994</v>
      </c>
      <c r="G3532" s="37">
        <v>11582349</v>
      </c>
      <c r="H3532" s="60">
        <f t="shared" si="277"/>
        <v>0</v>
      </c>
      <c r="I3532" s="60">
        <f t="shared" si="278"/>
        <v>0</v>
      </c>
      <c r="J3532" s="60">
        <f t="shared" si="279"/>
        <v>0</v>
      </c>
      <c r="K3532" s="1" t="str">
        <f t="shared" si="280"/>
        <v>RES</v>
      </c>
      <c r="L3532" s="2" t="str">
        <f t="shared" si="276"/>
        <v>02RESD0017</v>
      </c>
      <c r="M3532" s="40" t="str">
        <f>INDEX(CODE!A:B,MATCH(L3532,CODE!A:A,0),2)</f>
        <v>Separate - Res</v>
      </c>
    </row>
    <row r="3533" spans="1:13">
      <c r="A3533" s="36">
        <v>201902</v>
      </c>
      <c r="B3533" s="37" t="s">
        <v>68</v>
      </c>
      <c r="C3533" s="37" t="s">
        <v>186</v>
      </c>
      <c r="D3533" s="37" t="s">
        <v>207</v>
      </c>
      <c r="E3533" s="37">
        <v>-1856.81</v>
      </c>
      <c r="F3533" s="37">
        <v>80</v>
      </c>
      <c r="G3533" s="37">
        <v>227829</v>
      </c>
      <c r="H3533" s="60">
        <f t="shared" si="277"/>
        <v>0</v>
      </c>
      <c r="I3533" s="60">
        <f t="shared" si="278"/>
        <v>0</v>
      </c>
      <c r="J3533" s="60">
        <f t="shared" si="279"/>
        <v>0</v>
      </c>
      <c r="K3533" s="1" t="str">
        <f t="shared" si="280"/>
        <v>RES</v>
      </c>
      <c r="L3533" s="2" t="str">
        <f t="shared" si="276"/>
        <v>02RESD0018</v>
      </c>
      <c r="M3533" s="40" t="str">
        <f>INDEX(CODE!A:B,MATCH(L3533,CODE!A:A,0),2)</f>
        <v>Separate - Res</v>
      </c>
    </row>
    <row r="3534" spans="1:13">
      <c r="A3534" s="36">
        <v>201902</v>
      </c>
      <c r="B3534" s="37" t="s">
        <v>68</v>
      </c>
      <c r="C3534" s="37" t="s">
        <v>186</v>
      </c>
      <c r="D3534" s="37" t="s">
        <v>208</v>
      </c>
      <c r="E3534" s="37">
        <v>-262.44</v>
      </c>
      <c r="F3534" s="37">
        <v>13</v>
      </c>
      <c r="G3534" s="37">
        <v>32201</v>
      </c>
      <c r="H3534" s="60">
        <f t="shared" si="277"/>
        <v>0</v>
      </c>
      <c r="I3534" s="60">
        <f t="shared" si="278"/>
        <v>0</v>
      </c>
      <c r="J3534" s="60">
        <f t="shared" si="279"/>
        <v>0</v>
      </c>
      <c r="K3534" s="1" t="str">
        <f t="shared" si="280"/>
        <v>RES</v>
      </c>
      <c r="L3534" s="2" t="str">
        <f t="shared" si="276"/>
        <v>02RESD018X</v>
      </c>
      <c r="M3534" s="40" t="str">
        <f>INDEX(CODE!A:B,MATCH(L3534,CODE!A:A,0),2)</f>
        <v>Separate - Res</v>
      </c>
    </row>
    <row r="3535" spans="1:13">
      <c r="A3535" s="36">
        <v>201902</v>
      </c>
      <c r="B3535" s="37" t="s">
        <v>68</v>
      </c>
      <c r="C3535" s="37" t="s">
        <v>186</v>
      </c>
      <c r="D3535" s="37" t="s">
        <v>209</v>
      </c>
      <c r="E3535" s="37">
        <v>-16773.38</v>
      </c>
      <c r="F3535" s="37">
        <v>3429</v>
      </c>
      <c r="G3535" s="37">
        <v>2058067</v>
      </c>
      <c r="H3535" s="60">
        <f t="shared" si="277"/>
        <v>0</v>
      </c>
      <c r="I3535" s="60">
        <f t="shared" si="278"/>
        <v>0</v>
      </c>
      <c r="J3535" s="60">
        <f t="shared" si="279"/>
        <v>0</v>
      </c>
      <c r="K3535" s="1" t="str">
        <f t="shared" si="280"/>
        <v>RES</v>
      </c>
      <c r="L3535" s="2" t="str">
        <f t="shared" si="276"/>
        <v>02RGNSB024</v>
      </c>
      <c r="M3535" s="40" t="str">
        <f>INDEX(CODE!A:B,MATCH(L3535,CODE!A:A,0),2)</f>
        <v>Separate - Small GS</v>
      </c>
    </row>
    <row r="3536" spans="1:13">
      <c r="A3536" s="36">
        <v>201902</v>
      </c>
      <c r="B3536" s="37" t="s">
        <v>68</v>
      </c>
      <c r="C3536" s="37" t="s">
        <v>186</v>
      </c>
      <c r="D3536" s="37" t="s">
        <v>213</v>
      </c>
      <c r="E3536" s="37">
        <v>-1163.82</v>
      </c>
      <c r="F3536" s="37">
        <v>1</v>
      </c>
      <c r="G3536" s="37">
        <v>142800</v>
      </c>
      <c r="H3536" s="60">
        <f t="shared" si="277"/>
        <v>0</v>
      </c>
      <c r="I3536" s="60">
        <f t="shared" si="278"/>
        <v>0</v>
      </c>
      <c r="J3536" s="60">
        <f t="shared" si="279"/>
        <v>0</v>
      </c>
      <c r="K3536" s="1" t="str">
        <f t="shared" si="280"/>
        <v>RES</v>
      </c>
      <c r="L3536" s="2" t="str">
        <f t="shared" si="276"/>
        <v>02RGNSB036</v>
      </c>
      <c r="M3536" s="40" t="str">
        <f>INDEX(CODE!A:B,MATCH(L3536,CODE!A:A,0),2)</f>
        <v>Separate - Large GS</v>
      </c>
    </row>
    <row r="3537" spans="1:13">
      <c r="A3537" s="36">
        <v>201902</v>
      </c>
      <c r="B3537" s="37" t="s">
        <v>68</v>
      </c>
      <c r="C3537" s="37" t="s">
        <v>186</v>
      </c>
      <c r="D3537" s="37" t="s">
        <v>212</v>
      </c>
      <c r="E3537" s="37">
        <v>-284.45999999999998</v>
      </c>
      <c r="F3537" s="37">
        <v>29</v>
      </c>
      <c r="G3537" s="37">
        <v>34901</v>
      </c>
      <c r="H3537" s="60">
        <f t="shared" si="277"/>
        <v>0</v>
      </c>
      <c r="I3537" s="60">
        <f t="shared" si="278"/>
        <v>0</v>
      </c>
      <c r="J3537" s="60">
        <f t="shared" si="279"/>
        <v>0</v>
      </c>
      <c r="K3537" s="1" t="str">
        <f t="shared" si="280"/>
        <v>RES</v>
      </c>
      <c r="L3537" s="2" t="str">
        <f t="shared" si="276"/>
        <v>02RNM24135</v>
      </c>
      <c r="M3537" s="40" t="str">
        <f>INDEX(CODE!A:B,MATCH(L3537,CODE!A:A,0),2)</f>
        <v>Separate - Small GS</v>
      </c>
    </row>
    <row r="3538" spans="1:13">
      <c r="A3538" s="36">
        <v>201902</v>
      </c>
      <c r="B3538" s="37" t="s">
        <v>68</v>
      </c>
      <c r="C3538" s="37" t="s">
        <v>186</v>
      </c>
      <c r="D3538" s="37" t="s">
        <v>193</v>
      </c>
      <c r="E3538" s="37">
        <v>282467.01</v>
      </c>
      <c r="F3538" s="37">
        <v>0</v>
      </c>
      <c r="G3538" s="37">
        <v>0</v>
      </c>
      <c r="H3538" s="60">
        <f t="shared" si="277"/>
        <v>0</v>
      </c>
      <c r="I3538" s="60">
        <f t="shared" si="278"/>
        <v>0</v>
      </c>
      <c r="J3538" s="60">
        <f t="shared" si="279"/>
        <v>0</v>
      </c>
      <c r="K3538" s="1" t="str">
        <f t="shared" si="280"/>
        <v>RES</v>
      </c>
      <c r="L3538" s="2" t="str">
        <f t="shared" si="276"/>
        <v>BPA BALANC</v>
      </c>
      <c r="M3538" s="40" t="str">
        <f>INDEX(CODE!A:B,MATCH(L3538,CODE!A:A,0),2)</f>
        <v>NOT USED</v>
      </c>
    </row>
    <row r="3539" spans="1:13">
      <c r="A3539" s="36">
        <v>201902</v>
      </c>
      <c r="B3539" s="37" t="s">
        <v>68</v>
      </c>
      <c r="C3539" s="37" t="s">
        <v>186</v>
      </c>
      <c r="D3539" s="37" t="s">
        <v>194</v>
      </c>
      <c r="F3539" s="37">
        <v>0</v>
      </c>
      <c r="H3539" s="60">
        <f t="shared" si="277"/>
        <v>0</v>
      </c>
      <c r="I3539" s="60">
        <f t="shared" si="278"/>
        <v>0</v>
      </c>
      <c r="J3539" s="60">
        <f t="shared" si="279"/>
        <v>0</v>
      </c>
      <c r="K3539" s="1" t="str">
        <f t="shared" si="280"/>
        <v>RES</v>
      </c>
      <c r="L3539" s="2" t="str">
        <f t="shared" si="276"/>
        <v>CUSTOMER C</v>
      </c>
      <c r="M3539" s="40" t="str">
        <f>INDEX(CODE!A:B,MATCH(L3539,CODE!A:A,0),2)</f>
        <v>NOT USED</v>
      </c>
    </row>
    <row r="3540" spans="1:13">
      <c r="A3540" s="36">
        <v>201902</v>
      </c>
      <c r="B3540" s="37" t="s">
        <v>68</v>
      </c>
      <c r="C3540" s="37" t="s">
        <v>195</v>
      </c>
      <c r="D3540" s="37" t="s">
        <v>82</v>
      </c>
      <c r="E3540" s="37">
        <v>141.80000000000001</v>
      </c>
      <c r="G3540" s="37">
        <v>0</v>
      </c>
      <c r="H3540" s="60">
        <f t="shared" si="277"/>
        <v>141.80000000000001</v>
      </c>
      <c r="I3540" s="60">
        <f t="shared" si="278"/>
        <v>0</v>
      </c>
      <c r="J3540" s="60">
        <f t="shared" si="279"/>
        <v>0</v>
      </c>
      <c r="K3540" s="1" t="str">
        <f t="shared" si="280"/>
        <v>RES</v>
      </c>
      <c r="L3540" s="2" t="str">
        <f t="shared" si="276"/>
        <v>02LNX00109</v>
      </c>
      <c r="M3540" s="40" t="str">
        <f>INDEX(CODE!A:B,MATCH(L3540,CODE!A:A,0),2)</f>
        <v>NOT USED</v>
      </c>
    </row>
    <row r="3541" spans="1:13">
      <c r="A3541" s="36">
        <v>201902</v>
      </c>
      <c r="B3541" s="37" t="s">
        <v>68</v>
      </c>
      <c r="C3541" s="37" t="s">
        <v>195</v>
      </c>
      <c r="D3541" s="37" t="s">
        <v>48</v>
      </c>
      <c r="E3541" s="37">
        <v>239915.51</v>
      </c>
      <c r="F3541" s="37">
        <v>1121</v>
      </c>
      <c r="G3541" s="37">
        <v>2511692</v>
      </c>
      <c r="H3541" s="60">
        <f t="shared" si="277"/>
        <v>239915.51</v>
      </c>
      <c r="I3541" s="60">
        <f t="shared" si="278"/>
        <v>1121</v>
      </c>
      <c r="J3541" s="60">
        <f t="shared" si="279"/>
        <v>2511692</v>
      </c>
      <c r="K3541" s="1" t="str">
        <f t="shared" si="280"/>
        <v>RES</v>
      </c>
      <c r="L3541" s="2" t="str">
        <f t="shared" si="276"/>
        <v>02NETMT135</v>
      </c>
      <c r="M3541" s="40" t="str">
        <f>INDEX(CODE!A:B,MATCH(L3541,CODE!A:A,0),2)</f>
        <v>Separate - Res</v>
      </c>
    </row>
    <row r="3542" spans="1:13">
      <c r="A3542" s="36">
        <v>201902</v>
      </c>
      <c r="B3542" s="37" t="s">
        <v>68</v>
      </c>
      <c r="C3542" s="37" t="s">
        <v>195</v>
      </c>
      <c r="D3542" s="37" t="s">
        <v>49</v>
      </c>
      <c r="E3542" s="37">
        <v>12064.7</v>
      </c>
      <c r="F3542" s="37">
        <v>1028</v>
      </c>
      <c r="G3542" s="37">
        <v>78245</v>
      </c>
      <c r="H3542" s="60">
        <f t="shared" si="277"/>
        <v>12064.7</v>
      </c>
      <c r="I3542" s="60">
        <f t="shared" si="278"/>
        <v>1028</v>
      </c>
      <c r="J3542" s="60">
        <f t="shared" si="279"/>
        <v>78245</v>
      </c>
      <c r="K3542" s="1" t="str">
        <f t="shared" si="280"/>
        <v>RES</v>
      </c>
      <c r="L3542" s="2" t="str">
        <f t="shared" si="276"/>
        <v>02OALTB15R</v>
      </c>
      <c r="M3542" s="40" t="str">
        <f>INDEX(CODE!A:B,MATCH(L3542,CODE!A:A,0),2)</f>
        <v>NOT USED</v>
      </c>
    </row>
    <row r="3543" spans="1:13">
      <c r="A3543" s="36">
        <v>201902</v>
      </c>
      <c r="B3543" s="37" t="s">
        <v>68</v>
      </c>
      <c r="C3543" s="37" t="s">
        <v>195</v>
      </c>
      <c r="D3543" s="37" t="s">
        <v>69</v>
      </c>
      <c r="E3543" s="37">
        <v>16416107.689999999</v>
      </c>
      <c r="F3543" s="37">
        <v>100955</v>
      </c>
      <c r="G3543" s="37">
        <v>176750382</v>
      </c>
      <c r="H3543" s="60">
        <f t="shared" si="277"/>
        <v>16416107.689999999</v>
      </c>
      <c r="I3543" s="60">
        <f t="shared" si="278"/>
        <v>100955</v>
      </c>
      <c r="J3543" s="60">
        <f t="shared" si="279"/>
        <v>176750382</v>
      </c>
      <c r="K3543" s="1" t="str">
        <f t="shared" si="280"/>
        <v>RES</v>
      </c>
      <c r="L3543" s="2" t="str">
        <f t="shared" si="276"/>
        <v>02RESD0016</v>
      </c>
      <c r="M3543" s="40" t="str">
        <f>INDEX(CODE!A:B,MATCH(L3543,CODE!A:A,0),2)</f>
        <v>Separate - Res</v>
      </c>
    </row>
    <row r="3544" spans="1:13">
      <c r="A3544" s="36">
        <v>201902</v>
      </c>
      <c r="B3544" s="37" t="s">
        <v>68</v>
      </c>
      <c r="C3544" s="37" t="s">
        <v>195</v>
      </c>
      <c r="D3544" s="37" t="s">
        <v>70</v>
      </c>
      <c r="E3544" s="37">
        <v>1082256</v>
      </c>
      <c r="F3544" s="37">
        <v>5994</v>
      </c>
      <c r="G3544" s="37">
        <v>11582348</v>
      </c>
      <c r="H3544" s="60">
        <f t="shared" si="277"/>
        <v>1082256</v>
      </c>
      <c r="I3544" s="60">
        <f t="shared" si="278"/>
        <v>5994</v>
      </c>
      <c r="J3544" s="60">
        <f t="shared" si="279"/>
        <v>11582348</v>
      </c>
      <c r="K3544" s="1" t="str">
        <f t="shared" si="280"/>
        <v>RES</v>
      </c>
      <c r="L3544" s="2" t="str">
        <f t="shared" si="276"/>
        <v>02RESD0017</v>
      </c>
      <c r="M3544" s="40" t="str">
        <f>INDEX(CODE!A:B,MATCH(L3544,CODE!A:A,0),2)</f>
        <v>Separate - Res</v>
      </c>
    </row>
    <row r="3545" spans="1:13">
      <c r="A3545" s="36">
        <v>201902</v>
      </c>
      <c r="B3545" s="37" t="s">
        <v>68</v>
      </c>
      <c r="C3545" s="37" t="s">
        <v>195</v>
      </c>
      <c r="D3545" s="37" t="s">
        <v>71</v>
      </c>
      <c r="E3545" s="37">
        <v>22683.72</v>
      </c>
      <c r="F3545" s="37">
        <v>80</v>
      </c>
      <c r="G3545" s="37">
        <v>227828</v>
      </c>
      <c r="H3545" s="60">
        <f t="shared" si="277"/>
        <v>22683.72</v>
      </c>
      <c r="I3545" s="60">
        <f t="shared" si="278"/>
        <v>80</v>
      </c>
      <c r="J3545" s="60">
        <f t="shared" si="279"/>
        <v>227828</v>
      </c>
      <c r="K3545" s="1" t="str">
        <f t="shared" si="280"/>
        <v>RES</v>
      </c>
      <c r="L3545" s="2" t="str">
        <f t="shared" si="276"/>
        <v>02RESD0018</v>
      </c>
      <c r="M3545" s="40" t="str">
        <f>INDEX(CODE!A:B,MATCH(L3545,CODE!A:A,0),2)</f>
        <v>Separate - Res</v>
      </c>
    </row>
    <row r="3546" spans="1:13">
      <c r="A3546" s="36">
        <v>201902</v>
      </c>
      <c r="B3546" s="37" t="s">
        <v>68</v>
      </c>
      <c r="C3546" s="37" t="s">
        <v>195</v>
      </c>
      <c r="D3546" s="37" t="s">
        <v>72</v>
      </c>
      <c r="E3546" s="37">
        <v>3147.35</v>
      </c>
      <c r="F3546" s="37">
        <v>13</v>
      </c>
      <c r="G3546" s="37">
        <v>32201</v>
      </c>
      <c r="H3546" s="60">
        <f t="shared" si="277"/>
        <v>3147.35</v>
      </c>
      <c r="I3546" s="60">
        <f t="shared" si="278"/>
        <v>13</v>
      </c>
      <c r="J3546" s="60">
        <f t="shared" si="279"/>
        <v>32201</v>
      </c>
      <c r="K3546" s="1" t="str">
        <f t="shared" si="280"/>
        <v>RES</v>
      </c>
      <c r="L3546" s="2" t="str">
        <f t="shared" si="276"/>
        <v>02RESD018X</v>
      </c>
      <c r="M3546" s="40" t="str">
        <f>INDEX(CODE!A:B,MATCH(L3546,CODE!A:A,0),2)</f>
        <v>Separate - Res</v>
      </c>
    </row>
    <row r="3547" spans="1:13">
      <c r="A3547" s="36">
        <v>201902</v>
      </c>
      <c r="B3547" s="37" t="s">
        <v>68</v>
      </c>
      <c r="C3547" s="37" t="s">
        <v>195</v>
      </c>
      <c r="D3547" s="37" t="s">
        <v>50</v>
      </c>
      <c r="E3547" s="37">
        <v>233509.24</v>
      </c>
      <c r="F3547" s="37">
        <v>3429</v>
      </c>
      <c r="G3547" s="37">
        <v>2129585</v>
      </c>
      <c r="H3547" s="60">
        <f t="shared" si="277"/>
        <v>233509.24</v>
      </c>
      <c r="I3547" s="60">
        <f t="shared" si="278"/>
        <v>3429</v>
      </c>
      <c r="J3547" s="60">
        <f t="shared" si="279"/>
        <v>2129585</v>
      </c>
      <c r="K3547" s="1" t="str">
        <f t="shared" si="280"/>
        <v>RES</v>
      </c>
      <c r="L3547" s="2" t="str">
        <f t="shared" si="276"/>
        <v>02RGNSB024</v>
      </c>
      <c r="M3547" s="40" t="str">
        <f>INDEX(CODE!A:B,MATCH(L3547,CODE!A:A,0),2)</f>
        <v>Separate - Small GS</v>
      </c>
    </row>
    <row r="3548" spans="1:13">
      <c r="A3548" s="36">
        <v>201902</v>
      </c>
      <c r="B3548" s="37" t="s">
        <v>68</v>
      </c>
      <c r="C3548" s="37" t="s">
        <v>195</v>
      </c>
      <c r="D3548" s="37" t="s">
        <v>74</v>
      </c>
      <c r="E3548" s="37">
        <v>13187.96</v>
      </c>
      <c r="F3548" s="37">
        <v>2</v>
      </c>
      <c r="G3548" s="37">
        <v>185920</v>
      </c>
      <c r="H3548" s="60">
        <f t="shared" si="277"/>
        <v>13187.96</v>
      </c>
      <c r="I3548" s="60">
        <f t="shared" si="278"/>
        <v>2</v>
      </c>
      <c r="J3548" s="60">
        <f t="shared" si="279"/>
        <v>185920</v>
      </c>
      <c r="K3548" s="1" t="str">
        <f t="shared" si="280"/>
        <v>RES</v>
      </c>
      <c r="L3548" s="2" t="str">
        <f t="shared" si="276"/>
        <v>02RGNSB036</v>
      </c>
      <c r="M3548" s="40" t="str">
        <f>INDEX(CODE!A:B,MATCH(L3548,CODE!A:A,0),2)</f>
        <v>Separate - Large GS</v>
      </c>
    </row>
    <row r="3549" spans="1:13">
      <c r="A3549" s="36">
        <v>201902</v>
      </c>
      <c r="B3549" s="37" t="s">
        <v>68</v>
      </c>
      <c r="C3549" s="37" t="s">
        <v>195</v>
      </c>
      <c r="D3549" s="37" t="s">
        <v>75</v>
      </c>
      <c r="E3549" s="37">
        <v>3284.9</v>
      </c>
      <c r="F3549" s="37">
        <v>29</v>
      </c>
      <c r="G3549" s="37">
        <v>34901</v>
      </c>
      <c r="H3549" s="60">
        <f t="shared" si="277"/>
        <v>3284.9</v>
      </c>
      <c r="I3549" s="60">
        <f t="shared" si="278"/>
        <v>29</v>
      </c>
      <c r="J3549" s="60">
        <f t="shared" si="279"/>
        <v>34901</v>
      </c>
      <c r="K3549" s="1" t="str">
        <f t="shared" si="280"/>
        <v>RES</v>
      </c>
      <c r="L3549" s="2" t="str">
        <f t="shared" si="276"/>
        <v>02RNM24135</v>
      </c>
      <c r="M3549" s="40" t="str">
        <f>INDEX(CODE!A:B,MATCH(L3549,CODE!A:A,0),2)</f>
        <v>Separate - Small GS</v>
      </c>
    </row>
    <row r="3550" spans="1:13">
      <c r="A3550" s="36">
        <v>201902</v>
      </c>
      <c r="B3550" s="37" t="s">
        <v>68</v>
      </c>
      <c r="C3550" s="37" t="s">
        <v>195</v>
      </c>
      <c r="D3550" s="37" t="s">
        <v>101</v>
      </c>
      <c r="E3550" s="37">
        <v>331714.62</v>
      </c>
      <c r="F3550" s="37">
        <v>0</v>
      </c>
      <c r="G3550" s="37">
        <v>0</v>
      </c>
      <c r="H3550" s="60">
        <f t="shared" si="277"/>
        <v>331714.62</v>
      </c>
      <c r="I3550" s="60">
        <f t="shared" si="278"/>
        <v>0</v>
      </c>
      <c r="J3550" s="60">
        <f t="shared" si="279"/>
        <v>0</v>
      </c>
      <c r="K3550" s="1" t="str">
        <f t="shared" si="280"/>
        <v>RES</v>
      </c>
      <c r="L3550" s="2" t="str">
        <f t="shared" si="276"/>
        <v>301170-DSM</v>
      </c>
      <c r="M3550" s="40" t="str">
        <f>INDEX(CODE!A:B,MATCH(L3550,CODE!A:A,0),2)</f>
        <v>NOT USED</v>
      </c>
    </row>
    <row r="3551" spans="1:13">
      <c r="A3551" s="36">
        <v>201902</v>
      </c>
      <c r="B3551" s="37" t="s">
        <v>68</v>
      </c>
      <c r="C3551" s="37" t="s">
        <v>195</v>
      </c>
      <c r="D3551" s="37" t="s">
        <v>102</v>
      </c>
      <c r="E3551" s="37">
        <v>23740.41</v>
      </c>
      <c r="F3551" s="37">
        <v>0</v>
      </c>
      <c r="G3551" s="37">
        <v>0</v>
      </c>
      <c r="H3551" s="60">
        <f t="shared" si="277"/>
        <v>23740.41</v>
      </c>
      <c r="I3551" s="60">
        <f t="shared" si="278"/>
        <v>0</v>
      </c>
      <c r="J3551" s="60">
        <f t="shared" si="279"/>
        <v>0</v>
      </c>
      <c r="K3551" s="1" t="str">
        <f t="shared" si="280"/>
        <v>RES</v>
      </c>
      <c r="L3551" s="2" t="str">
        <f t="shared" si="276"/>
        <v>301180-BLU</v>
      </c>
      <c r="M3551" s="40" t="str">
        <f>INDEX(CODE!A:B,MATCH(L3551,CODE!A:A,0),2)</f>
        <v>NOT USED</v>
      </c>
    </row>
    <row r="3552" spans="1:13">
      <c r="A3552" s="36">
        <v>201902</v>
      </c>
      <c r="B3552" s="37" t="s">
        <v>68</v>
      </c>
      <c r="C3552" s="37" t="s">
        <v>195</v>
      </c>
      <c r="D3552" s="37" t="s">
        <v>103</v>
      </c>
      <c r="E3552" s="37">
        <v>17998.14</v>
      </c>
      <c r="F3552" s="37">
        <v>0</v>
      </c>
      <c r="G3552" s="37">
        <v>0</v>
      </c>
      <c r="H3552" s="60">
        <f t="shared" si="277"/>
        <v>17998.14</v>
      </c>
      <c r="I3552" s="60">
        <f t="shared" si="278"/>
        <v>0</v>
      </c>
      <c r="J3552" s="60">
        <f t="shared" si="279"/>
        <v>0</v>
      </c>
      <c r="K3552" s="1" t="str">
        <f t="shared" si="280"/>
        <v>RES</v>
      </c>
      <c r="L3552" s="2" t="str">
        <f t="shared" si="276"/>
        <v>ALT REVENU</v>
      </c>
      <c r="M3552" s="40" t="str">
        <f>INDEX(CODE!A:B,MATCH(L3552,CODE!A:A,0),2)</f>
        <v>NOT USED</v>
      </c>
    </row>
    <row r="3553" spans="1:13">
      <c r="A3553" s="36">
        <v>201902</v>
      </c>
      <c r="B3553" s="37" t="s">
        <v>68</v>
      </c>
      <c r="C3553" s="37" t="s">
        <v>195</v>
      </c>
      <c r="D3553" s="37" t="s">
        <v>90</v>
      </c>
      <c r="F3553" s="37">
        <v>0</v>
      </c>
      <c r="H3553" s="60">
        <f t="shared" si="277"/>
        <v>0</v>
      </c>
      <c r="I3553" s="60">
        <f t="shared" si="278"/>
        <v>0</v>
      </c>
      <c r="J3553" s="60">
        <f t="shared" si="279"/>
        <v>0</v>
      </c>
      <c r="K3553" s="1" t="str">
        <f t="shared" si="280"/>
        <v>RES</v>
      </c>
      <c r="L3553" s="2" t="str">
        <f t="shared" si="276"/>
        <v>CUSTOMER C</v>
      </c>
      <c r="M3553" s="40" t="str">
        <f>INDEX(CODE!A:B,MATCH(L3553,CODE!A:A,0),2)</f>
        <v>NOT USED</v>
      </c>
    </row>
    <row r="3554" spans="1:13">
      <c r="A3554" s="36">
        <v>201902</v>
      </c>
      <c r="B3554" s="37" t="s">
        <v>68</v>
      </c>
      <c r="C3554" s="37" t="s">
        <v>195</v>
      </c>
      <c r="D3554" s="37" t="s">
        <v>92</v>
      </c>
      <c r="E3554" s="37">
        <v>-956043.52</v>
      </c>
      <c r="F3554" s="37">
        <v>0</v>
      </c>
      <c r="G3554" s="37">
        <v>0</v>
      </c>
      <c r="H3554" s="60">
        <f t="shared" si="277"/>
        <v>-956043.52</v>
      </c>
      <c r="I3554" s="60">
        <f t="shared" si="278"/>
        <v>0</v>
      </c>
      <c r="J3554" s="60">
        <f t="shared" si="279"/>
        <v>0</v>
      </c>
      <c r="K3554" s="1" t="str">
        <f t="shared" si="280"/>
        <v>RES</v>
      </c>
      <c r="L3554" s="2" t="str">
        <f t="shared" si="276"/>
        <v>REVENUE_AC</v>
      </c>
      <c r="M3554" s="40" t="str">
        <f>INDEX(CODE!A:B,MATCH(L3554,CODE!A:A,0),2)</f>
        <v>NOT USED</v>
      </c>
    </row>
    <row r="3555" spans="1:13">
      <c r="A3555" s="36">
        <v>201902</v>
      </c>
      <c r="B3555" s="37" t="s">
        <v>68</v>
      </c>
      <c r="C3555" s="37" t="s">
        <v>195</v>
      </c>
      <c r="D3555" s="37" t="s">
        <v>104</v>
      </c>
      <c r="E3555" s="37">
        <v>6116.44</v>
      </c>
      <c r="F3555" s="37">
        <v>0</v>
      </c>
      <c r="G3555" s="37">
        <v>0</v>
      </c>
      <c r="H3555" s="60">
        <f t="shared" si="277"/>
        <v>6116.44</v>
      </c>
      <c r="I3555" s="60">
        <f t="shared" si="278"/>
        <v>0</v>
      </c>
      <c r="J3555" s="60">
        <f t="shared" si="279"/>
        <v>0</v>
      </c>
      <c r="K3555" s="1" t="str">
        <f t="shared" si="280"/>
        <v>RES</v>
      </c>
      <c r="L3555" s="2" t="str">
        <f t="shared" si="276"/>
        <v>REVENUE AD</v>
      </c>
      <c r="M3555" s="40" t="str">
        <f>INDEX(CODE!A:B,MATCH(L3555,CODE!A:A,0),2)</f>
        <v>NOT USED</v>
      </c>
    </row>
    <row r="3556" spans="1:13">
      <c r="A3556" s="36">
        <v>201902</v>
      </c>
      <c r="B3556" s="37" t="s">
        <v>68</v>
      </c>
      <c r="C3556" s="37" t="s">
        <v>196</v>
      </c>
      <c r="D3556" s="37" t="s">
        <v>210</v>
      </c>
      <c r="E3556" s="37">
        <v>1000</v>
      </c>
      <c r="F3556" s="37">
        <v>0</v>
      </c>
      <c r="G3556" s="37">
        <v>0</v>
      </c>
      <c r="H3556" s="60">
        <f t="shared" si="277"/>
        <v>0</v>
      </c>
      <c r="I3556" s="60">
        <f t="shared" si="278"/>
        <v>0</v>
      </c>
      <c r="J3556" s="60">
        <f t="shared" si="279"/>
        <v>0</v>
      </c>
      <c r="K3556" s="1" t="str">
        <f t="shared" si="280"/>
        <v>RES</v>
      </c>
      <c r="L3556" s="2" t="str">
        <f t="shared" si="276"/>
        <v>301119 - U</v>
      </c>
      <c r="M3556" s="40" t="str">
        <f>INDEX(CODE!A:B,MATCH(L3556,CODE!A:A,0),2)</f>
        <v>NOT USED</v>
      </c>
    </row>
    <row r="3557" spans="1:13">
      <c r="A3557" s="36">
        <v>201902</v>
      </c>
      <c r="B3557" s="37" t="s">
        <v>68</v>
      </c>
      <c r="C3557" s="37" t="s">
        <v>196</v>
      </c>
      <c r="D3557" s="37" t="s">
        <v>197</v>
      </c>
      <c r="E3557" s="37">
        <v>-800000</v>
      </c>
      <c r="F3557" s="37">
        <v>0</v>
      </c>
      <c r="G3557" s="37">
        <v>-18409000</v>
      </c>
      <c r="H3557" s="60">
        <f t="shared" si="277"/>
        <v>0</v>
      </c>
      <c r="I3557" s="60">
        <f t="shared" si="278"/>
        <v>0</v>
      </c>
      <c r="J3557" s="60">
        <f t="shared" si="279"/>
        <v>0</v>
      </c>
      <c r="K3557" s="1" t="str">
        <f t="shared" si="280"/>
        <v>RES</v>
      </c>
      <c r="L3557" s="2" t="str">
        <f t="shared" si="276"/>
        <v>UNBILLED R</v>
      </c>
      <c r="M3557" s="40" t="str">
        <f>INDEX(CODE!A:B,MATCH(L3557,CODE!A:A,0),2)</f>
        <v>NOT USED</v>
      </c>
    </row>
    <row r="3558" spans="1:13">
      <c r="A3558" s="36">
        <v>201903</v>
      </c>
      <c r="B3558" s="37" t="s">
        <v>51</v>
      </c>
      <c r="C3558" s="37" t="s">
        <v>186</v>
      </c>
      <c r="D3558" s="37" t="s">
        <v>187</v>
      </c>
      <c r="E3558" s="37">
        <v>-21011.49</v>
      </c>
      <c r="F3558" s="37">
        <v>1520</v>
      </c>
      <c r="G3558" s="37">
        <v>2578082</v>
      </c>
      <c r="H3558" s="60">
        <f t="shared" si="277"/>
        <v>0</v>
      </c>
      <c r="I3558" s="60">
        <f t="shared" si="278"/>
        <v>0</v>
      </c>
      <c r="J3558" s="60">
        <f t="shared" si="279"/>
        <v>0</v>
      </c>
      <c r="K3558" s="1" t="str">
        <f t="shared" si="280"/>
        <v>COM</v>
      </c>
      <c r="L3558" s="2" t="str">
        <f t="shared" si="276"/>
        <v>02GNSB0024</v>
      </c>
      <c r="M3558" s="40" t="str">
        <f>INDEX(CODE!A:B,MATCH(L3558,CODE!A:A,0),2)</f>
        <v>Separate - Small GS</v>
      </c>
    </row>
    <row r="3559" spans="1:13">
      <c r="A3559" s="36">
        <v>201903</v>
      </c>
      <c r="B3559" s="37" t="s">
        <v>51</v>
      </c>
      <c r="C3559" s="37" t="s">
        <v>186</v>
      </c>
      <c r="D3559" s="37" t="s">
        <v>188</v>
      </c>
      <c r="E3559" s="37">
        <v>-0.59</v>
      </c>
      <c r="F3559" s="37">
        <v>1</v>
      </c>
      <c r="G3559" s="37">
        <v>72</v>
      </c>
      <c r="H3559" s="60">
        <f t="shared" si="277"/>
        <v>0</v>
      </c>
      <c r="I3559" s="60">
        <f t="shared" si="278"/>
        <v>0</v>
      </c>
      <c r="J3559" s="60">
        <f t="shared" si="279"/>
        <v>0</v>
      </c>
      <c r="K3559" s="1" t="str">
        <f t="shared" si="280"/>
        <v>COM</v>
      </c>
      <c r="L3559" s="2" t="str">
        <f t="shared" si="276"/>
        <v>02GNSB024F</v>
      </c>
      <c r="M3559" s="40" t="str">
        <f>INDEX(CODE!A:B,MATCH(L3559,CODE!A:A,0),2)</f>
        <v>Separate - Small GS</v>
      </c>
    </row>
    <row r="3560" spans="1:13">
      <c r="A3560" s="36">
        <v>201903</v>
      </c>
      <c r="B3560" s="37" t="s">
        <v>51</v>
      </c>
      <c r="C3560" s="37" t="s">
        <v>186</v>
      </c>
      <c r="D3560" s="37" t="s">
        <v>189</v>
      </c>
      <c r="E3560" s="37">
        <v>-62.3</v>
      </c>
      <c r="F3560" s="37">
        <v>73</v>
      </c>
      <c r="G3560" s="37">
        <v>7643</v>
      </c>
      <c r="H3560" s="60">
        <f t="shared" si="277"/>
        <v>0</v>
      </c>
      <c r="I3560" s="60">
        <f t="shared" si="278"/>
        <v>0</v>
      </c>
      <c r="J3560" s="60">
        <f t="shared" si="279"/>
        <v>0</v>
      </c>
      <c r="K3560" s="1" t="str">
        <f t="shared" si="280"/>
        <v>COM</v>
      </c>
      <c r="L3560" s="2" t="str">
        <f t="shared" si="276"/>
        <v>02GNSB24FP</v>
      </c>
      <c r="M3560" s="40" t="str">
        <f>INDEX(CODE!A:B,MATCH(L3560,CODE!A:A,0),2)</f>
        <v>Separate - Small GS</v>
      </c>
    </row>
    <row r="3561" spans="1:13">
      <c r="A3561" s="36">
        <v>201903</v>
      </c>
      <c r="B3561" s="37" t="s">
        <v>51</v>
      </c>
      <c r="C3561" s="37" t="s">
        <v>186</v>
      </c>
      <c r="D3561" s="37" t="s">
        <v>190</v>
      </c>
      <c r="E3561" s="37">
        <v>-33893.07</v>
      </c>
      <c r="F3561" s="37">
        <v>88</v>
      </c>
      <c r="G3561" s="37">
        <v>4158665</v>
      </c>
      <c r="H3561" s="60">
        <f t="shared" si="277"/>
        <v>0</v>
      </c>
      <c r="I3561" s="60">
        <f t="shared" si="278"/>
        <v>0</v>
      </c>
      <c r="J3561" s="60">
        <f t="shared" si="279"/>
        <v>0</v>
      </c>
      <c r="K3561" s="1" t="str">
        <f t="shared" si="280"/>
        <v>COM</v>
      </c>
      <c r="L3561" s="2" t="str">
        <f t="shared" si="276"/>
        <v>02LGSB0036</v>
      </c>
      <c r="M3561" s="40" t="str">
        <f>INDEX(CODE!A:B,MATCH(L3561,CODE!A:A,0),2)</f>
        <v>Separate - Large GS</v>
      </c>
    </row>
    <row r="3562" spans="1:13">
      <c r="A3562" s="36">
        <v>201903</v>
      </c>
      <c r="B3562" s="37" t="s">
        <v>51</v>
      </c>
      <c r="C3562" s="37" t="s">
        <v>186</v>
      </c>
      <c r="D3562" s="37" t="s">
        <v>191</v>
      </c>
      <c r="E3562" s="37">
        <v>-67.87</v>
      </c>
      <c r="F3562" s="37">
        <v>20</v>
      </c>
      <c r="G3562" s="37">
        <v>8326</v>
      </c>
      <c r="H3562" s="60">
        <f t="shared" si="277"/>
        <v>0</v>
      </c>
      <c r="I3562" s="60">
        <f t="shared" si="278"/>
        <v>0</v>
      </c>
      <c r="J3562" s="60">
        <f t="shared" si="279"/>
        <v>0</v>
      </c>
      <c r="K3562" s="1" t="str">
        <f t="shared" si="280"/>
        <v>COM</v>
      </c>
      <c r="L3562" s="2" t="str">
        <f t="shared" si="276"/>
        <v>02NMB24135</v>
      </c>
      <c r="M3562" s="40" t="str">
        <f>INDEX(CODE!A:B,MATCH(L3562,CODE!A:A,0),2)</f>
        <v>Separate - Small GS</v>
      </c>
    </row>
    <row r="3563" spans="1:13">
      <c r="A3563" s="36">
        <v>201903</v>
      </c>
      <c r="B3563" s="37" t="s">
        <v>51</v>
      </c>
      <c r="C3563" s="37" t="s">
        <v>186</v>
      </c>
      <c r="D3563" s="37" t="s">
        <v>192</v>
      </c>
      <c r="E3563" s="37">
        <v>-347.36</v>
      </c>
      <c r="G3563" s="37">
        <v>42602</v>
      </c>
      <c r="H3563" s="60">
        <f t="shared" si="277"/>
        <v>0</v>
      </c>
      <c r="I3563" s="60">
        <f t="shared" si="278"/>
        <v>0</v>
      </c>
      <c r="J3563" s="60">
        <f t="shared" si="279"/>
        <v>0</v>
      </c>
      <c r="K3563" s="1" t="str">
        <f t="shared" si="280"/>
        <v>COM</v>
      </c>
      <c r="L3563" s="2" t="str">
        <f t="shared" si="276"/>
        <v>02OALTB15N</v>
      </c>
      <c r="M3563" s="40" t="str">
        <f>INDEX(CODE!A:B,MATCH(L3563,CODE!A:A,0),2)</f>
        <v>NOT USED</v>
      </c>
    </row>
    <row r="3564" spans="1:13">
      <c r="A3564" s="36">
        <v>201903</v>
      </c>
      <c r="B3564" s="37" t="s">
        <v>51</v>
      </c>
      <c r="C3564" s="37" t="s">
        <v>186</v>
      </c>
      <c r="D3564" s="37" t="s">
        <v>193</v>
      </c>
      <c r="E3564" s="37">
        <v>18793.64</v>
      </c>
      <c r="F3564" s="37">
        <v>0</v>
      </c>
      <c r="G3564" s="37">
        <v>0</v>
      </c>
      <c r="H3564" s="60">
        <f t="shared" si="277"/>
        <v>0</v>
      </c>
      <c r="I3564" s="60">
        <f t="shared" si="278"/>
        <v>0</v>
      </c>
      <c r="J3564" s="60">
        <f t="shared" si="279"/>
        <v>0</v>
      </c>
      <c r="K3564" s="1" t="str">
        <f t="shared" si="280"/>
        <v>COM</v>
      </c>
      <c r="L3564" s="2" t="str">
        <f t="shared" si="276"/>
        <v>BPA BALANC</v>
      </c>
      <c r="M3564" s="40" t="str">
        <f>INDEX(CODE!A:B,MATCH(L3564,CODE!A:A,0),2)</f>
        <v>NOT USED</v>
      </c>
    </row>
    <row r="3565" spans="1:13">
      <c r="A3565" s="36">
        <v>201903</v>
      </c>
      <c r="B3565" s="37" t="s">
        <v>51</v>
      </c>
      <c r="C3565" s="37" t="s">
        <v>186</v>
      </c>
      <c r="D3565" s="37" t="s">
        <v>194</v>
      </c>
      <c r="F3565" s="37">
        <v>0</v>
      </c>
      <c r="H3565" s="60">
        <f t="shared" si="277"/>
        <v>0</v>
      </c>
      <c r="I3565" s="60">
        <f t="shared" si="278"/>
        <v>0</v>
      </c>
      <c r="J3565" s="60">
        <f t="shared" si="279"/>
        <v>0</v>
      </c>
      <c r="K3565" s="1" t="str">
        <f t="shared" si="280"/>
        <v>COM</v>
      </c>
      <c r="L3565" s="2" t="str">
        <f t="shared" si="276"/>
        <v>CUSTOMER C</v>
      </c>
      <c r="M3565" s="40" t="str">
        <f>INDEX(CODE!A:B,MATCH(L3565,CODE!A:A,0),2)</f>
        <v>NOT USED</v>
      </c>
    </row>
    <row r="3566" spans="1:13">
      <c r="A3566" s="36">
        <v>201903</v>
      </c>
      <c r="B3566" s="37" t="s">
        <v>51</v>
      </c>
      <c r="C3566" s="37" t="s">
        <v>195</v>
      </c>
      <c r="D3566" s="37" t="s">
        <v>36</v>
      </c>
      <c r="E3566" s="37">
        <v>236116.5</v>
      </c>
      <c r="F3566" s="37">
        <v>1520</v>
      </c>
      <c r="G3566" s="37">
        <v>2578083</v>
      </c>
      <c r="H3566" s="60">
        <f t="shared" si="277"/>
        <v>236116.5</v>
      </c>
      <c r="I3566" s="60">
        <f t="shared" si="278"/>
        <v>1520</v>
      </c>
      <c r="J3566" s="60">
        <f t="shared" si="279"/>
        <v>2578083</v>
      </c>
      <c r="K3566" s="1" t="str">
        <f t="shared" si="280"/>
        <v>COM</v>
      </c>
      <c r="L3566" s="2" t="str">
        <f t="shared" si="276"/>
        <v>02GNSB0024</v>
      </c>
      <c r="M3566" s="40" t="str">
        <f>INDEX(CODE!A:B,MATCH(L3566,CODE!A:A,0),2)</f>
        <v>Separate - Small GS</v>
      </c>
    </row>
    <row r="3567" spans="1:13">
      <c r="A3567" s="36">
        <v>201903</v>
      </c>
      <c r="B3567" s="37" t="s">
        <v>51</v>
      </c>
      <c r="C3567" s="37" t="s">
        <v>195</v>
      </c>
      <c r="D3567" s="37" t="s">
        <v>37</v>
      </c>
      <c r="E3567" s="37">
        <v>1601.97</v>
      </c>
      <c r="F3567" s="37">
        <v>6</v>
      </c>
      <c r="G3567" s="37">
        <v>12857</v>
      </c>
      <c r="H3567" s="60">
        <f t="shared" si="277"/>
        <v>1601.97</v>
      </c>
      <c r="I3567" s="60">
        <f t="shared" si="278"/>
        <v>6</v>
      </c>
      <c r="J3567" s="60">
        <f t="shared" si="279"/>
        <v>12857</v>
      </c>
      <c r="K3567" s="1" t="str">
        <f t="shared" si="280"/>
        <v>COM</v>
      </c>
      <c r="L3567" s="2" t="str">
        <f t="shared" si="276"/>
        <v>02GNSB024F</v>
      </c>
      <c r="M3567" s="40" t="str">
        <f>INDEX(CODE!A:B,MATCH(L3567,CODE!A:A,0),2)</f>
        <v>Separate - Small GS</v>
      </c>
    </row>
    <row r="3568" spans="1:13">
      <c r="A3568" s="36">
        <v>201903</v>
      </c>
      <c r="B3568" s="37" t="s">
        <v>51</v>
      </c>
      <c r="C3568" s="37" t="s">
        <v>195</v>
      </c>
      <c r="D3568" s="37" t="s">
        <v>38</v>
      </c>
      <c r="E3568" s="37">
        <v>819.76</v>
      </c>
      <c r="F3568" s="37">
        <v>73</v>
      </c>
      <c r="G3568" s="37">
        <v>7643</v>
      </c>
      <c r="H3568" s="60">
        <f t="shared" si="277"/>
        <v>819.76</v>
      </c>
      <c r="I3568" s="60">
        <f t="shared" si="278"/>
        <v>73</v>
      </c>
      <c r="J3568" s="60">
        <f t="shared" si="279"/>
        <v>7643</v>
      </c>
      <c r="K3568" s="1" t="str">
        <f t="shared" si="280"/>
        <v>COM</v>
      </c>
      <c r="L3568" s="2" t="str">
        <f t="shared" si="276"/>
        <v>02GNSB24FP</v>
      </c>
      <c r="M3568" s="40" t="str">
        <f>INDEX(CODE!A:B,MATCH(L3568,CODE!A:A,0),2)</f>
        <v>Separate - Small GS</v>
      </c>
    </row>
    <row r="3569" spans="1:13">
      <c r="A3569" s="36">
        <v>201903</v>
      </c>
      <c r="B3569" s="37" t="s">
        <v>51</v>
      </c>
      <c r="C3569" s="37" t="s">
        <v>195</v>
      </c>
      <c r="D3569" s="37" t="s">
        <v>52</v>
      </c>
      <c r="E3569" s="37">
        <v>3755418.13</v>
      </c>
      <c r="F3569" s="37">
        <v>14345</v>
      </c>
      <c r="G3569" s="37">
        <v>43243723</v>
      </c>
      <c r="H3569" s="60">
        <f t="shared" si="277"/>
        <v>3755418.13</v>
      </c>
      <c r="I3569" s="60">
        <f t="shared" si="278"/>
        <v>14345</v>
      </c>
      <c r="J3569" s="60">
        <f t="shared" si="279"/>
        <v>43243723</v>
      </c>
      <c r="K3569" s="1" t="str">
        <f t="shared" si="280"/>
        <v>COM</v>
      </c>
      <c r="L3569" s="2" t="str">
        <f t="shared" si="276"/>
        <v>02GNSV0024</v>
      </c>
      <c r="M3569" s="40" t="str">
        <f>INDEX(CODE!A:B,MATCH(L3569,CODE!A:A,0),2)</f>
        <v>Separate - Small GS</v>
      </c>
    </row>
    <row r="3570" spans="1:13">
      <c r="A3570" s="36">
        <v>201903</v>
      </c>
      <c r="B3570" s="37" t="s">
        <v>51</v>
      </c>
      <c r="C3570" s="37" t="s">
        <v>195</v>
      </c>
      <c r="D3570" s="37" t="s">
        <v>53</v>
      </c>
      <c r="E3570" s="37">
        <v>12077.61</v>
      </c>
      <c r="F3570" s="37">
        <v>104</v>
      </c>
      <c r="G3570" s="37">
        <v>89196</v>
      </c>
      <c r="H3570" s="60">
        <f t="shared" si="277"/>
        <v>12077.61</v>
      </c>
      <c r="I3570" s="60">
        <f t="shared" si="278"/>
        <v>104</v>
      </c>
      <c r="J3570" s="60">
        <f t="shared" si="279"/>
        <v>89196</v>
      </c>
      <c r="K3570" s="1" t="str">
        <f t="shared" si="280"/>
        <v>COM</v>
      </c>
      <c r="L3570" s="2" t="str">
        <f t="shared" si="276"/>
        <v>02GNSV024F</v>
      </c>
      <c r="M3570" s="40" t="str">
        <f>INDEX(CODE!A:B,MATCH(L3570,CODE!A:A,0),2)</f>
        <v>Separate - Small GS</v>
      </c>
    </row>
    <row r="3571" spans="1:13">
      <c r="A3571" s="36">
        <v>201903</v>
      </c>
      <c r="B3571" s="37" t="s">
        <v>51</v>
      </c>
      <c r="C3571" s="37" t="s">
        <v>195</v>
      </c>
      <c r="D3571" s="37" t="s">
        <v>39</v>
      </c>
      <c r="E3571" s="37">
        <v>320219.61</v>
      </c>
      <c r="F3571" s="37">
        <v>88</v>
      </c>
      <c r="G3571" s="37">
        <v>4158664</v>
      </c>
      <c r="H3571" s="60">
        <f t="shared" si="277"/>
        <v>320219.61</v>
      </c>
      <c r="I3571" s="60">
        <f t="shared" si="278"/>
        <v>88</v>
      </c>
      <c r="J3571" s="60">
        <f t="shared" si="279"/>
        <v>4158664</v>
      </c>
      <c r="K3571" s="1" t="str">
        <f t="shared" si="280"/>
        <v>COM</v>
      </c>
      <c r="L3571" s="2" t="str">
        <f t="shared" si="276"/>
        <v>02LGSB0036</v>
      </c>
      <c r="M3571" s="40" t="str">
        <f>INDEX(CODE!A:B,MATCH(L3571,CODE!A:A,0),2)</f>
        <v>Separate - Large GS</v>
      </c>
    </row>
    <row r="3572" spans="1:13">
      <c r="A3572" s="36">
        <v>201903</v>
      </c>
      <c r="B3572" s="37" t="s">
        <v>51</v>
      </c>
      <c r="C3572" s="37" t="s">
        <v>195</v>
      </c>
      <c r="D3572" s="37" t="s">
        <v>54</v>
      </c>
      <c r="E3572" s="37">
        <v>4454473.8</v>
      </c>
      <c r="F3572" s="37">
        <v>880</v>
      </c>
      <c r="G3572" s="37">
        <v>59230852</v>
      </c>
      <c r="H3572" s="60">
        <f t="shared" si="277"/>
        <v>4454473.8</v>
      </c>
      <c r="I3572" s="60">
        <f t="shared" si="278"/>
        <v>880</v>
      </c>
      <c r="J3572" s="60">
        <f t="shared" si="279"/>
        <v>59230852</v>
      </c>
      <c r="K3572" s="1" t="str">
        <f t="shared" si="280"/>
        <v>COM</v>
      </c>
      <c r="L3572" s="2" t="str">
        <f t="shared" si="276"/>
        <v>02LGSV0036</v>
      </c>
      <c r="M3572" s="40" t="str">
        <f>INDEX(CODE!A:B,MATCH(L3572,CODE!A:A,0),2)</f>
        <v>Separate - Large GS</v>
      </c>
    </row>
    <row r="3573" spans="1:13">
      <c r="A3573" s="36">
        <v>201903</v>
      </c>
      <c r="B3573" s="37" t="s">
        <v>51</v>
      </c>
      <c r="C3573" s="37" t="s">
        <v>195</v>
      </c>
      <c r="D3573" s="37" t="s">
        <v>55</v>
      </c>
      <c r="E3573" s="37">
        <v>922943.1</v>
      </c>
      <c r="F3573" s="37">
        <v>34</v>
      </c>
      <c r="G3573" s="37">
        <v>13052020</v>
      </c>
      <c r="H3573" s="60">
        <f t="shared" si="277"/>
        <v>922943.1</v>
      </c>
      <c r="I3573" s="60">
        <f t="shared" si="278"/>
        <v>34</v>
      </c>
      <c r="J3573" s="60">
        <f t="shared" si="279"/>
        <v>13052020</v>
      </c>
      <c r="K3573" s="1" t="str">
        <f t="shared" si="280"/>
        <v>COM</v>
      </c>
      <c r="L3573" s="2" t="str">
        <f t="shared" si="276"/>
        <v>02LGSV048T</v>
      </c>
      <c r="M3573" s="40" t="str">
        <f>INDEX(CODE!A:B,MATCH(L3573,CODE!A:A,0),2)</f>
        <v>NOT USED</v>
      </c>
    </row>
    <row r="3574" spans="1:13">
      <c r="A3574" s="36">
        <v>201903</v>
      </c>
      <c r="B3574" s="37" t="s">
        <v>51</v>
      </c>
      <c r="C3574" s="37" t="s">
        <v>195</v>
      </c>
      <c r="D3574" s="37" t="s">
        <v>79</v>
      </c>
      <c r="E3574" s="37">
        <v>4679.42</v>
      </c>
      <c r="G3574" s="37">
        <v>0</v>
      </c>
      <c r="H3574" s="60">
        <f t="shared" si="277"/>
        <v>4679.42</v>
      </c>
      <c r="I3574" s="60">
        <f t="shared" si="278"/>
        <v>0</v>
      </c>
      <c r="J3574" s="60">
        <f t="shared" si="279"/>
        <v>0</v>
      </c>
      <c r="K3574" s="1" t="str">
        <f t="shared" si="280"/>
        <v>COM</v>
      </c>
      <c r="L3574" s="2" t="str">
        <f t="shared" si="276"/>
        <v>02LNX00102</v>
      </c>
      <c r="M3574" s="40" t="str">
        <f>INDEX(CODE!A:B,MATCH(L3574,CODE!A:A,0),2)</f>
        <v>NOT USED</v>
      </c>
    </row>
    <row r="3575" spans="1:13">
      <c r="A3575" s="36">
        <v>201903</v>
      </c>
      <c r="B3575" s="37" t="s">
        <v>51</v>
      </c>
      <c r="C3575" s="37" t="s">
        <v>195</v>
      </c>
      <c r="D3575" s="37" t="s">
        <v>81</v>
      </c>
      <c r="E3575" s="37">
        <v>142.63</v>
      </c>
      <c r="G3575" s="37">
        <v>0</v>
      </c>
      <c r="H3575" s="60">
        <f t="shared" si="277"/>
        <v>142.63</v>
      </c>
      <c r="I3575" s="60">
        <f t="shared" si="278"/>
        <v>0</v>
      </c>
      <c r="J3575" s="60">
        <f t="shared" si="279"/>
        <v>0</v>
      </c>
      <c r="K3575" s="1" t="str">
        <f t="shared" si="280"/>
        <v>COM</v>
      </c>
      <c r="L3575" s="2" t="str">
        <f t="shared" si="276"/>
        <v>02LNX00105</v>
      </c>
      <c r="M3575" s="40" t="str">
        <f>INDEX(CODE!A:B,MATCH(L3575,CODE!A:A,0),2)</f>
        <v>NOT USED</v>
      </c>
    </row>
    <row r="3576" spans="1:13">
      <c r="A3576" s="36">
        <v>201903</v>
      </c>
      <c r="B3576" s="37" t="s">
        <v>51</v>
      </c>
      <c r="C3576" s="37" t="s">
        <v>195</v>
      </c>
      <c r="D3576" s="37" t="s">
        <v>82</v>
      </c>
      <c r="E3576" s="37">
        <v>23897.46</v>
      </c>
      <c r="G3576" s="37">
        <v>0</v>
      </c>
      <c r="H3576" s="60">
        <f t="shared" si="277"/>
        <v>23897.46</v>
      </c>
      <c r="I3576" s="60">
        <f t="shared" si="278"/>
        <v>0</v>
      </c>
      <c r="J3576" s="60">
        <f t="shared" si="279"/>
        <v>0</v>
      </c>
      <c r="K3576" s="1" t="str">
        <f t="shared" si="280"/>
        <v>COM</v>
      </c>
      <c r="L3576" s="2" t="str">
        <f t="shared" si="276"/>
        <v>02LNX00109</v>
      </c>
      <c r="M3576" s="40" t="str">
        <f>INDEX(CODE!A:B,MATCH(L3576,CODE!A:A,0),2)</f>
        <v>NOT USED</v>
      </c>
    </row>
    <row r="3577" spans="1:13">
      <c r="A3577" s="36">
        <v>201903</v>
      </c>
      <c r="B3577" s="37" t="s">
        <v>51</v>
      </c>
      <c r="C3577" s="37" t="s">
        <v>195</v>
      </c>
      <c r="D3577" s="37" t="s">
        <v>83</v>
      </c>
      <c r="E3577" s="37">
        <v>5312.35</v>
      </c>
      <c r="G3577" s="37">
        <v>0</v>
      </c>
      <c r="H3577" s="60">
        <f t="shared" si="277"/>
        <v>5312.35</v>
      </c>
      <c r="I3577" s="60">
        <f t="shared" si="278"/>
        <v>0</v>
      </c>
      <c r="J3577" s="60">
        <f t="shared" si="279"/>
        <v>0</v>
      </c>
      <c r="K3577" s="1" t="str">
        <f t="shared" si="280"/>
        <v>COM</v>
      </c>
      <c r="L3577" s="2" t="str">
        <f t="shared" si="276"/>
        <v>02LNX00110</v>
      </c>
      <c r="M3577" s="40" t="str">
        <f>INDEX(CODE!A:B,MATCH(L3577,CODE!A:A,0),2)</f>
        <v>NOT USED</v>
      </c>
    </row>
    <row r="3578" spans="1:13">
      <c r="A3578" s="36">
        <v>201903</v>
      </c>
      <c r="B3578" s="37" t="s">
        <v>51</v>
      </c>
      <c r="C3578" s="37" t="s">
        <v>195</v>
      </c>
      <c r="D3578" s="37" t="s">
        <v>84</v>
      </c>
      <c r="E3578" s="37">
        <v>55.73</v>
      </c>
      <c r="G3578" s="37">
        <v>0</v>
      </c>
      <c r="H3578" s="60">
        <f t="shared" si="277"/>
        <v>55.73</v>
      </c>
      <c r="I3578" s="60">
        <f t="shared" si="278"/>
        <v>0</v>
      </c>
      <c r="J3578" s="60">
        <f t="shared" si="279"/>
        <v>0</v>
      </c>
      <c r="K3578" s="1" t="str">
        <f t="shared" si="280"/>
        <v>COM</v>
      </c>
      <c r="L3578" s="2" t="str">
        <f t="shared" si="276"/>
        <v>02LNX00112</v>
      </c>
      <c r="M3578" s="40" t="str">
        <f>INDEX(CODE!A:B,MATCH(L3578,CODE!A:A,0),2)</f>
        <v>NOT USED</v>
      </c>
    </row>
    <row r="3579" spans="1:13">
      <c r="A3579" s="36">
        <v>201903</v>
      </c>
      <c r="B3579" s="37" t="s">
        <v>51</v>
      </c>
      <c r="C3579" s="37" t="s">
        <v>195</v>
      </c>
      <c r="D3579" s="37" t="s">
        <v>85</v>
      </c>
      <c r="E3579" s="37">
        <v>1335.95</v>
      </c>
      <c r="G3579" s="37">
        <v>0</v>
      </c>
      <c r="H3579" s="60">
        <f t="shared" si="277"/>
        <v>1335.95</v>
      </c>
      <c r="I3579" s="60">
        <f t="shared" si="278"/>
        <v>0</v>
      </c>
      <c r="J3579" s="60">
        <f t="shared" si="279"/>
        <v>0</v>
      </c>
      <c r="K3579" s="1" t="str">
        <f t="shared" si="280"/>
        <v>COM</v>
      </c>
      <c r="L3579" s="2" t="str">
        <f t="shared" si="276"/>
        <v>02LNX00300</v>
      </c>
      <c r="M3579" s="40" t="str">
        <f>INDEX(CODE!A:B,MATCH(L3579,CODE!A:A,0),2)</f>
        <v>NOT USED</v>
      </c>
    </row>
    <row r="3580" spans="1:13">
      <c r="A3580" s="36">
        <v>201903</v>
      </c>
      <c r="B3580" s="37" t="s">
        <v>51</v>
      </c>
      <c r="C3580" s="37" t="s">
        <v>195</v>
      </c>
      <c r="D3580" s="37" t="s">
        <v>86</v>
      </c>
      <c r="E3580" s="37">
        <v>0</v>
      </c>
      <c r="G3580" s="37">
        <v>0</v>
      </c>
      <c r="H3580" s="60">
        <f t="shared" si="277"/>
        <v>0</v>
      </c>
      <c r="I3580" s="60">
        <f t="shared" si="278"/>
        <v>0</v>
      </c>
      <c r="J3580" s="60">
        <f t="shared" si="279"/>
        <v>0</v>
      </c>
      <c r="K3580" s="1" t="str">
        <f t="shared" si="280"/>
        <v>COM</v>
      </c>
      <c r="L3580" s="2" t="str">
        <f t="shared" si="276"/>
        <v>02LNX00310</v>
      </c>
      <c r="M3580" s="40" t="str">
        <f>INDEX(CODE!A:B,MATCH(L3580,CODE!A:A,0),2)</f>
        <v>NOT USED</v>
      </c>
    </row>
    <row r="3581" spans="1:13">
      <c r="A3581" s="36">
        <v>201903</v>
      </c>
      <c r="B3581" s="37" t="s">
        <v>51</v>
      </c>
      <c r="C3581" s="37" t="s">
        <v>195</v>
      </c>
      <c r="D3581" s="37" t="s">
        <v>87</v>
      </c>
      <c r="E3581" s="37">
        <v>5027.24</v>
      </c>
      <c r="G3581" s="37">
        <v>0</v>
      </c>
      <c r="H3581" s="60">
        <f t="shared" si="277"/>
        <v>5027.24</v>
      </c>
      <c r="I3581" s="60">
        <f t="shared" si="278"/>
        <v>0</v>
      </c>
      <c r="J3581" s="60">
        <f t="shared" si="279"/>
        <v>0</v>
      </c>
      <c r="K3581" s="1" t="str">
        <f t="shared" si="280"/>
        <v>COM</v>
      </c>
      <c r="L3581" s="2" t="str">
        <f t="shared" si="276"/>
        <v>02LNX00311</v>
      </c>
      <c r="M3581" s="40" t="str">
        <f>INDEX(CODE!A:B,MATCH(L3581,CODE!A:A,0),2)</f>
        <v>NOT USED</v>
      </c>
    </row>
    <row r="3582" spans="1:13">
      <c r="A3582" s="36">
        <v>201903</v>
      </c>
      <c r="B3582" s="37" t="s">
        <v>51</v>
      </c>
      <c r="C3582" s="37" t="s">
        <v>195</v>
      </c>
      <c r="D3582" s="37" t="s">
        <v>77</v>
      </c>
      <c r="E3582" s="37">
        <v>1148.9000000000001</v>
      </c>
      <c r="F3582" s="37">
        <v>20</v>
      </c>
      <c r="G3582" s="37">
        <v>8326</v>
      </c>
      <c r="H3582" s="60">
        <f t="shared" si="277"/>
        <v>1148.9000000000001</v>
      </c>
      <c r="I3582" s="60">
        <f t="shared" si="278"/>
        <v>20</v>
      </c>
      <c r="J3582" s="60">
        <f t="shared" si="279"/>
        <v>8326</v>
      </c>
      <c r="K3582" s="1" t="str">
        <f t="shared" si="280"/>
        <v>COM</v>
      </c>
      <c r="L3582" s="2" t="str">
        <f t="shared" si="276"/>
        <v>02NMB24135</v>
      </c>
      <c r="M3582" s="40" t="str">
        <f>INDEX(CODE!A:B,MATCH(L3582,CODE!A:A,0),2)</f>
        <v>Separate - Small GS</v>
      </c>
    </row>
    <row r="3583" spans="1:13">
      <c r="A3583" s="36">
        <v>201903</v>
      </c>
      <c r="B3583" s="37" t="s">
        <v>51</v>
      </c>
      <c r="C3583" s="37" t="s">
        <v>195</v>
      </c>
      <c r="D3583" s="37" t="s">
        <v>40</v>
      </c>
      <c r="E3583" s="37">
        <v>41570.53</v>
      </c>
      <c r="F3583" s="37">
        <v>92</v>
      </c>
      <c r="G3583" s="37">
        <v>483485</v>
      </c>
      <c r="H3583" s="60">
        <f t="shared" si="277"/>
        <v>41570.53</v>
      </c>
      <c r="I3583" s="60">
        <f t="shared" si="278"/>
        <v>92</v>
      </c>
      <c r="J3583" s="60">
        <f t="shared" si="279"/>
        <v>483485</v>
      </c>
      <c r="K3583" s="1" t="str">
        <f t="shared" si="280"/>
        <v>COM</v>
      </c>
      <c r="L3583" s="2" t="str">
        <f t="shared" si="276"/>
        <v>02NMT24135</v>
      </c>
      <c r="M3583" s="40" t="str">
        <f>INDEX(CODE!A:B,MATCH(L3583,CODE!A:A,0),2)</f>
        <v>Separate - Small GS</v>
      </c>
    </row>
    <row r="3584" spans="1:13">
      <c r="A3584" s="36">
        <v>201903</v>
      </c>
      <c r="B3584" s="37" t="s">
        <v>51</v>
      </c>
      <c r="C3584" s="37" t="s">
        <v>195</v>
      </c>
      <c r="D3584" s="37" t="s">
        <v>41</v>
      </c>
      <c r="E3584" s="37">
        <v>76415.17</v>
      </c>
      <c r="F3584" s="37">
        <v>15</v>
      </c>
      <c r="G3584" s="37">
        <v>997540</v>
      </c>
      <c r="H3584" s="60">
        <f t="shared" si="277"/>
        <v>76415.17</v>
      </c>
      <c r="I3584" s="60">
        <f t="shared" si="278"/>
        <v>15</v>
      </c>
      <c r="J3584" s="60">
        <f t="shared" si="279"/>
        <v>997540</v>
      </c>
      <c r="K3584" s="1" t="str">
        <f t="shared" si="280"/>
        <v>COM</v>
      </c>
      <c r="L3584" s="2" t="str">
        <f t="shared" ref="L3584:L3647" si="281">LEFT(D3584,10)</f>
        <v>02NMT36135</v>
      </c>
      <c r="M3584" s="40" t="str">
        <f>INDEX(CODE!A:B,MATCH(L3584,CODE!A:A,0),2)</f>
        <v>Separate - Large GS</v>
      </c>
    </row>
    <row r="3585" spans="1:13">
      <c r="A3585" s="36">
        <v>201903</v>
      </c>
      <c r="B3585" s="37" t="s">
        <v>51</v>
      </c>
      <c r="C3585" s="37" t="s">
        <v>195</v>
      </c>
      <c r="D3585" s="37" t="s">
        <v>42</v>
      </c>
      <c r="E3585" s="37">
        <v>59460.69</v>
      </c>
      <c r="F3585" s="37">
        <v>2</v>
      </c>
      <c r="G3585" s="37">
        <v>854400</v>
      </c>
      <c r="H3585" s="60">
        <f t="shared" si="277"/>
        <v>59460.69</v>
      </c>
      <c r="I3585" s="60">
        <f t="shared" si="278"/>
        <v>2</v>
      </c>
      <c r="J3585" s="60">
        <f t="shared" si="279"/>
        <v>854400</v>
      </c>
      <c r="K3585" s="1" t="str">
        <f t="shared" si="280"/>
        <v>COM</v>
      </c>
      <c r="L3585" s="2" t="str">
        <f t="shared" si="281"/>
        <v>02NMT48135</v>
      </c>
      <c r="M3585" s="40" t="str">
        <f>INDEX(CODE!A:B,MATCH(L3585,CODE!A:A,0),2)</f>
        <v>NOT USED</v>
      </c>
    </row>
    <row r="3586" spans="1:13">
      <c r="A3586" s="36">
        <v>201903</v>
      </c>
      <c r="B3586" s="37" t="s">
        <v>51</v>
      </c>
      <c r="C3586" s="37" t="s">
        <v>195</v>
      </c>
      <c r="D3586" s="37" t="s">
        <v>56</v>
      </c>
      <c r="E3586" s="37">
        <v>16865.740000000002</v>
      </c>
      <c r="F3586" s="37">
        <v>765</v>
      </c>
      <c r="G3586" s="37">
        <v>117321</v>
      </c>
      <c r="H3586" s="60">
        <f t="shared" si="277"/>
        <v>16865.740000000002</v>
      </c>
      <c r="I3586" s="60">
        <f t="shared" si="278"/>
        <v>765</v>
      </c>
      <c r="J3586" s="60">
        <f t="shared" si="279"/>
        <v>117321</v>
      </c>
      <c r="K3586" s="1" t="str">
        <f t="shared" si="280"/>
        <v>COM</v>
      </c>
      <c r="L3586" s="2" t="str">
        <f t="shared" si="281"/>
        <v>02OALT015N</v>
      </c>
      <c r="M3586" s="40" t="str">
        <f>INDEX(CODE!A:B,MATCH(L3586,CODE!A:A,0),2)</f>
        <v>NOT USED</v>
      </c>
    </row>
    <row r="3587" spans="1:13">
      <c r="A3587" s="36">
        <v>201903</v>
      </c>
      <c r="B3587" s="37" t="s">
        <v>51</v>
      </c>
      <c r="C3587" s="37" t="s">
        <v>195</v>
      </c>
      <c r="D3587" s="37" t="s">
        <v>43</v>
      </c>
      <c r="E3587" s="37">
        <v>6673.25</v>
      </c>
      <c r="F3587" s="37">
        <v>464</v>
      </c>
      <c r="G3587" s="37">
        <v>42602</v>
      </c>
      <c r="H3587" s="60">
        <f t="shared" ref="H3587:H3650" si="282">IF($C3587="R",E3587,0)</f>
        <v>6673.25</v>
      </c>
      <c r="I3587" s="60">
        <f t="shared" ref="I3587:I3650" si="283">IF($C3587="R",F3587,0)</f>
        <v>464</v>
      </c>
      <c r="J3587" s="60">
        <f t="shared" ref="J3587:J3650" si="284">IF($C3587="R",G3587,0)</f>
        <v>42602</v>
      </c>
      <c r="K3587" s="1" t="str">
        <f t="shared" ref="K3587:K3650" si="285">IF(LEFT(B3587,3)="IRR","IRG",LEFT(B3587,3))</f>
        <v>COM</v>
      </c>
      <c r="L3587" s="2" t="str">
        <f t="shared" si="281"/>
        <v>02OALTB15N</v>
      </c>
      <c r="M3587" s="40" t="str">
        <f>INDEX(CODE!A:B,MATCH(L3587,CODE!A:A,0),2)</f>
        <v>NOT USED</v>
      </c>
    </row>
    <row r="3588" spans="1:13">
      <c r="A3588" s="36">
        <v>201903</v>
      </c>
      <c r="B3588" s="37" t="s">
        <v>51</v>
      </c>
      <c r="C3588" s="37" t="s">
        <v>195</v>
      </c>
      <c r="D3588" s="37" t="s">
        <v>57</v>
      </c>
      <c r="E3588" s="37">
        <v>2281.75</v>
      </c>
      <c r="F3588" s="37">
        <v>27</v>
      </c>
      <c r="G3588" s="37">
        <v>25453</v>
      </c>
      <c r="H3588" s="60">
        <f t="shared" si="282"/>
        <v>2281.75</v>
      </c>
      <c r="I3588" s="60">
        <f t="shared" si="283"/>
        <v>27</v>
      </c>
      <c r="J3588" s="60">
        <f t="shared" si="284"/>
        <v>25453</v>
      </c>
      <c r="K3588" s="1" t="str">
        <f t="shared" si="285"/>
        <v>COM</v>
      </c>
      <c r="L3588" s="2" t="str">
        <f t="shared" si="281"/>
        <v>02RCFL0054</v>
      </c>
      <c r="M3588" s="40" t="str">
        <f>INDEX(CODE!A:B,MATCH(L3588,CODE!A:A,0),2)</f>
        <v>NOT USED</v>
      </c>
    </row>
    <row r="3589" spans="1:13">
      <c r="A3589" s="36">
        <v>201903</v>
      </c>
      <c r="B3589" s="37" t="s">
        <v>51</v>
      </c>
      <c r="C3589" s="37" t="s">
        <v>195</v>
      </c>
      <c r="D3589" s="37" t="s">
        <v>89</v>
      </c>
      <c r="E3589" s="37">
        <v>319861.37</v>
      </c>
      <c r="F3589" s="37">
        <v>0</v>
      </c>
      <c r="G3589" s="37">
        <v>0</v>
      </c>
      <c r="H3589" s="60">
        <f t="shared" si="282"/>
        <v>319861.37</v>
      </c>
      <c r="I3589" s="60">
        <f t="shared" si="283"/>
        <v>0</v>
      </c>
      <c r="J3589" s="60">
        <f t="shared" si="284"/>
        <v>0</v>
      </c>
      <c r="K3589" s="1" t="str">
        <f t="shared" si="285"/>
        <v>COM</v>
      </c>
      <c r="L3589" s="2" t="str">
        <f t="shared" si="281"/>
        <v>301270-DSM</v>
      </c>
      <c r="M3589" s="40" t="str">
        <f>INDEX(CODE!A:B,MATCH(L3589,CODE!A:A,0),2)</f>
        <v>NOT USED</v>
      </c>
    </row>
    <row r="3590" spans="1:13">
      <c r="A3590" s="36">
        <v>201903</v>
      </c>
      <c r="B3590" s="37" t="s">
        <v>51</v>
      </c>
      <c r="C3590" s="37" t="s">
        <v>195</v>
      </c>
      <c r="D3590" s="37" t="s">
        <v>44</v>
      </c>
      <c r="E3590" s="37">
        <v>1233.19</v>
      </c>
      <c r="F3590" s="37">
        <v>1</v>
      </c>
      <c r="G3590" s="37">
        <v>0</v>
      </c>
      <c r="H3590" s="60">
        <f t="shared" si="282"/>
        <v>1233.19</v>
      </c>
      <c r="I3590" s="60">
        <f t="shared" si="283"/>
        <v>1</v>
      </c>
      <c r="J3590" s="60">
        <f t="shared" si="284"/>
        <v>0</v>
      </c>
      <c r="K3590" s="1" t="str">
        <f t="shared" si="285"/>
        <v>COM</v>
      </c>
      <c r="L3590" s="2" t="str">
        <f t="shared" si="281"/>
        <v>301280-BLU</v>
      </c>
      <c r="M3590" s="40" t="str">
        <f>INDEX(CODE!A:B,MATCH(L3590,CODE!A:A,0),2)</f>
        <v>NOT USED</v>
      </c>
    </row>
    <row r="3591" spans="1:13">
      <c r="A3591" s="36">
        <v>201903</v>
      </c>
      <c r="B3591" s="37" t="s">
        <v>51</v>
      </c>
      <c r="C3591" s="37" t="s">
        <v>195</v>
      </c>
      <c r="D3591" s="37" t="s">
        <v>103</v>
      </c>
      <c r="E3591" s="37">
        <v>126487.72</v>
      </c>
      <c r="F3591" s="37">
        <v>0</v>
      </c>
      <c r="G3591" s="37">
        <v>0</v>
      </c>
      <c r="H3591" s="60">
        <f t="shared" si="282"/>
        <v>126487.72</v>
      </c>
      <c r="I3591" s="60">
        <f t="shared" si="283"/>
        <v>0</v>
      </c>
      <c r="J3591" s="60">
        <f t="shared" si="284"/>
        <v>0</v>
      </c>
      <c r="K3591" s="1" t="str">
        <f t="shared" si="285"/>
        <v>COM</v>
      </c>
      <c r="L3591" s="2" t="str">
        <f t="shared" si="281"/>
        <v>ALT REVENU</v>
      </c>
      <c r="M3591" s="40" t="str">
        <f>INDEX(CODE!A:B,MATCH(L3591,CODE!A:A,0),2)</f>
        <v>NOT USED</v>
      </c>
    </row>
    <row r="3592" spans="1:13">
      <c r="A3592" s="36">
        <v>201903</v>
      </c>
      <c r="B3592" s="37" t="s">
        <v>51</v>
      </c>
      <c r="C3592" s="37" t="s">
        <v>195</v>
      </c>
      <c r="D3592" s="37" t="s">
        <v>90</v>
      </c>
      <c r="F3592" s="37">
        <v>0</v>
      </c>
      <c r="H3592" s="60">
        <f t="shared" si="282"/>
        <v>0</v>
      </c>
      <c r="I3592" s="60">
        <f t="shared" si="283"/>
        <v>0</v>
      </c>
      <c r="J3592" s="60">
        <f t="shared" si="284"/>
        <v>0</v>
      </c>
      <c r="K3592" s="1" t="str">
        <f t="shared" si="285"/>
        <v>COM</v>
      </c>
      <c r="L3592" s="2" t="str">
        <f t="shared" si="281"/>
        <v>CUSTOMER C</v>
      </c>
      <c r="M3592" s="40" t="str">
        <f>INDEX(CODE!A:B,MATCH(L3592,CODE!A:A,0),2)</f>
        <v>NOT USED</v>
      </c>
    </row>
    <row r="3593" spans="1:13">
      <c r="A3593" s="36">
        <v>201903</v>
      </c>
      <c r="B3593" s="37" t="s">
        <v>51</v>
      </c>
      <c r="C3593" s="37" t="s">
        <v>195</v>
      </c>
      <c r="D3593" s="37" t="s">
        <v>92</v>
      </c>
      <c r="E3593" s="37">
        <v>-815782.09</v>
      </c>
      <c r="F3593" s="37">
        <v>0</v>
      </c>
      <c r="G3593" s="37">
        <v>0</v>
      </c>
      <c r="H3593" s="60">
        <f t="shared" si="282"/>
        <v>-815782.09</v>
      </c>
      <c r="I3593" s="60">
        <f t="shared" si="283"/>
        <v>0</v>
      </c>
      <c r="J3593" s="60">
        <f t="shared" si="284"/>
        <v>0</v>
      </c>
      <c r="K3593" s="1" t="str">
        <f t="shared" si="285"/>
        <v>COM</v>
      </c>
      <c r="L3593" s="2" t="str">
        <f t="shared" si="281"/>
        <v>REVENUE_AC</v>
      </c>
      <c r="M3593" s="40" t="str">
        <f>INDEX(CODE!A:B,MATCH(L3593,CODE!A:A,0),2)</f>
        <v>NOT USED</v>
      </c>
    </row>
    <row r="3594" spans="1:13">
      <c r="A3594" s="36">
        <v>201903</v>
      </c>
      <c r="B3594" s="37" t="s">
        <v>51</v>
      </c>
      <c r="C3594" s="37" t="s">
        <v>195</v>
      </c>
      <c r="D3594" s="37" t="s">
        <v>104</v>
      </c>
      <c r="E3594" s="37">
        <v>5831.6</v>
      </c>
      <c r="F3594" s="37">
        <v>0</v>
      </c>
      <c r="G3594" s="37">
        <v>0</v>
      </c>
      <c r="H3594" s="60">
        <f t="shared" si="282"/>
        <v>5831.6</v>
      </c>
      <c r="I3594" s="60">
        <f t="shared" si="283"/>
        <v>0</v>
      </c>
      <c r="J3594" s="60">
        <f t="shared" si="284"/>
        <v>0</v>
      </c>
      <c r="K3594" s="1" t="str">
        <f t="shared" si="285"/>
        <v>COM</v>
      </c>
      <c r="L3594" s="2" t="str">
        <f t="shared" si="281"/>
        <v>REVENUE AD</v>
      </c>
      <c r="M3594" s="40" t="str">
        <f>INDEX(CODE!A:B,MATCH(L3594,CODE!A:A,0),2)</f>
        <v>NOT USED</v>
      </c>
    </row>
    <row r="3595" spans="1:13">
      <c r="A3595" s="36">
        <v>201903</v>
      </c>
      <c r="B3595" s="37" t="s">
        <v>51</v>
      </c>
      <c r="C3595" s="37" t="s">
        <v>196</v>
      </c>
      <c r="D3595" s="37" t="s">
        <v>197</v>
      </c>
      <c r="E3595" s="37">
        <v>483000</v>
      </c>
      <c r="F3595" s="37">
        <v>0</v>
      </c>
      <c r="G3595" s="37">
        <v>4606000</v>
      </c>
      <c r="H3595" s="60">
        <f t="shared" si="282"/>
        <v>0</v>
      </c>
      <c r="I3595" s="60">
        <f t="shared" si="283"/>
        <v>0</v>
      </c>
      <c r="J3595" s="60">
        <f t="shared" si="284"/>
        <v>0</v>
      </c>
      <c r="K3595" s="1" t="str">
        <f t="shared" si="285"/>
        <v>COM</v>
      </c>
      <c r="L3595" s="2" t="str">
        <f t="shared" si="281"/>
        <v>UNBILLED R</v>
      </c>
      <c r="M3595" s="40" t="str">
        <f>INDEX(CODE!A:B,MATCH(L3595,CODE!A:A,0),2)</f>
        <v>NOT USED</v>
      </c>
    </row>
    <row r="3596" spans="1:13">
      <c r="A3596" s="36">
        <v>201903</v>
      </c>
      <c r="B3596" s="37" t="s">
        <v>58</v>
      </c>
      <c r="C3596" s="37" t="s">
        <v>186</v>
      </c>
      <c r="D3596" s="37" t="s">
        <v>187</v>
      </c>
      <c r="E3596" s="37">
        <v>-567.27</v>
      </c>
      <c r="F3596" s="37">
        <v>44</v>
      </c>
      <c r="G3596" s="37">
        <v>69602</v>
      </c>
      <c r="H3596" s="60">
        <f t="shared" si="282"/>
        <v>0</v>
      </c>
      <c r="I3596" s="60">
        <f t="shared" si="283"/>
        <v>0</v>
      </c>
      <c r="J3596" s="60">
        <f t="shared" si="284"/>
        <v>0</v>
      </c>
      <c r="K3596" s="1" t="str">
        <f t="shared" si="285"/>
        <v>IND</v>
      </c>
      <c r="L3596" s="2" t="str">
        <f t="shared" si="281"/>
        <v>02GNSB0024</v>
      </c>
      <c r="M3596" s="40" t="str">
        <f>INDEX(CODE!A:B,MATCH(L3596,CODE!A:A,0),2)</f>
        <v>Separate - Small GS</v>
      </c>
    </row>
    <row r="3597" spans="1:13">
      <c r="A3597" s="36">
        <v>201903</v>
      </c>
      <c r="B3597" s="37" t="s">
        <v>58</v>
      </c>
      <c r="C3597" s="37" t="s">
        <v>186</v>
      </c>
      <c r="D3597" s="37" t="s">
        <v>189</v>
      </c>
      <c r="E3597" s="37">
        <v>-0.02</v>
      </c>
      <c r="F3597" s="37">
        <v>1</v>
      </c>
      <c r="G3597" s="37">
        <v>2</v>
      </c>
      <c r="H3597" s="60">
        <f t="shared" si="282"/>
        <v>0</v>
      </c>
      <c r="I3597" s="60">
        <f t="shared" si="283"/>
        <v>0</v>
      </c>
      <c r="J3597" s="60">
        <f t="shared" si="284"/>
        <v>0</v>
      </c>
      <c r="K3597" s="1" t="str">
        <f t="shared" si="285"/>
        <v>IND</v>
      </c>
      <c r="L3597" s="2" t="str">
        <f t="shared" si="281"/>
        <v>02GNSB24FP</v>
      </c>
      <c r="M3597" s="40" t="str">
        <f>INDEX(CODE!A:B,MATCH(L3597,CODE!A:A,0),2)</f>
        <v>Separate - Small GS</v>
      </c>
    </row>
    <row r="3598" spans="1:13">
      <c r="A3598" s="36">
        <v>201903</v>
      </c>
      <c r="B3598" s="37" t="s">
        <v>58</v>
      </c>
      <c r="C3598" s="37" t="s">
        <v>186</v>
      </c>
      <c r="D3598" s="37" t="s">
        <v>190</v>
      </c>
      <c r="E3598" s="37">
        <v>-368.7</v>
      </c>
      <c r="F3598" s="37">
        <v>8</v>
      </c>
      <c r="G3598" s="37">
        <v>45240</v>
      </c>
      <c r="H3598" s="60">
        <f t="shared" si="282"/>
        <v>0</v>
      </c>
      <c r="I3598" s="60">
        <f t="shared" si="283"/>
        <v>0</v>
      </c>
      <c r="J3598" s="60">
        <f t="shared" si="284"/>
        <v>0</v>
      </c>
      <c r="K3598" s="1" t="str">
        <f t="shared" si="285"/>
        <v>IND</v>
      </c>
      <c r="L3598" s="2" t="str">
        <f t="shared" si="281"/>
        <v>02LGSB0036</v>
      </c>
      <c r="M3598" s="40" t="str">
        <f>INDEX(CODE!A:B,MATCH(L3598,CODE!A:A,0),2)</f>
        <v>Separate - Large GS</v>
      </c>
    </row>
    <row r="3599" spans="1:13">
      <c r="A3599" s="36">
        <v>201903</v>
      </c>
      <c r="B3599" s="37" t="s">
        <v>58</v>
      </c>
      <c r="C3599" s="37" t="s">
        <v>186</v>
      </c>
      <c r="D3599" s="37" t="s">
        <v>192</v>
      </c>
      <c r="E3599" s="37">
        <v>-18.149999999999999</v>
      </c>
      <c r="G3599" s="37">
        <v>2228</v>
      </c>
      <c r="H3599" s="60">
        <f t="shared" si="282"/>
        <v>0</v>
      </c>
      <c r="I3599" s="60">
        <f t="shared" si="283"/>
        <v>0</v>
      </c>
      <c r="J3599" s="60">
        <f t="shared" si="284"/>
        <v>0</v>
      </c>
      <c r="K3599" s="1" t="str">
        <f t="shared" si="285"/>
        <v>IND</v>
      </c>
      <c r="L3599" s="2" t="str">
        <f t="shared" si="281"/>
        <v>02OALTB15N</v>
      </c>
      <c r="M3599" s="40" t="str">
        <f>INDEX(CODE!A:B,MATCH(L3599,CODE!A:A,0),2)</f>
        <v>NOT USED</v>
      </c>
    </row>
    <row r="3600" spans="1:13">
      <c r="A3600" s="36">
        <v>201903</v>
      </c>
      <c r="B3600" s="37" t="s">
        <v>58</v>
      </c>
      <c r="C3600" s="37" t="s">
        <v>186</v>
      </c>
      <c r="D3600" s="37" t="s">
        <v>193</v>
      </c>
      <c r="E3600" s="37">
        <v>337.61</v>
      </c>
      <c r="F3600" s="37">
        <v>0</v>
      </c>
      <c r="G3600" s="37">
        <v>0</v>
      </c>
      <c r="H3600" s="60">
        <f t="shared" si="282"/>
        <v>0</v>
      </c>
      <c r="I3600" s="60">
        <f t="shared" si="283"/>
        <v>0</v>
      </c>
      <c r="J3600" s="60">
        <f t="shared" si="284"/>
        <v>0</v>
      </c>
      <c r="K3600" s="1" t="str">
        <f t="shared" si="285"/>
        <v>IND</v>
      </c>
      <c r="L3600" s="2" t="str">
        <f t="shared" si="281"/>
        <v>BPA BALANC</v>
      </c>
      <c r="M3600" s="40" t="str">
        <f>INDEX(CODE!A:B,MATCH(L3600,CODE!A:A,0),2)</f>
        <v>NOT USED</v>
      </c>
    </row>
    <row r="3601" spans="1:13">
      <c r="A3601" s="36">
        <v>201903</v>
      </c>
      <c r="B3601" s="37" t="s">
        <v>58</v>
      </c>
      <c r="C3601" s="37" t="s">
        <v>186</v>
      </c>
      <c r="D3601" s="37" t="s">
        <v>194</v>
      </c>
      <c r="F3601" s="37">
        <v>0</v>
      </c>
      <c r="H3601" s="60">
        <f t="shared" si="282"/>
        <v>0</v>
      </c>
      <c r="I3601" s="60">
        <f t="shared" si="283"/>
        <v>0</v>
      </c>
      <c r="J3601" s="60">
        <f t="shared" si="284"/>
        <v>0</v>
      </c>
      <c r="K3601" s="1" t="str">
        <f t="shared" si="285"/>
        <v>IND</v>
      </c>
      <c r="L3601" s="2" t="str">
        <f t="shared" si="281"/>
        <v>CUSTOMER C</v>
      </c>
      <c r="M3601" s="40" t="str">
        <f>INDEX(CODE!A:B,MATCH(L3601,CODE!A:A,0),2)</f>
        <v>NOT USED</v>
      </c>
    </row>
    <row r="3602" spans="1:13">
      <c r="A3602" s="36">
        <v>201903</v>
      </c>
      <c r="B3602" s="37" t="s">
        <v>58</v>
      </c>
      <c r="C3602" s="37" t="s">
        <v>195</v>
      </c>
      <c r="D3602" s="37" t="s">
        <v>36</v>
      </c>
      <c r="E3602" s="37">
        <v>7362.25</v>
      </c>
      <c r="F3602" s="37">
        <v>44</v>
      </c>
      <c r="G3602" s="37">
        <v>69602</v>
      </c>
      <c r="H3602" s="60">
        <f t="shared" si="282"/>
        <v>7362.25</v>
      </c>
      <c r="I3602" s="60">
        <f t="shared" si="283"/>
        <v>44</v>
      </c>
      <c r="J3602" s="60">
        <f t="shared" si="284"/>
        <v>69602</v>
      </c>
      <c r="K3602" s="1" t="str">
        <f t="shared" si="285"/>
        <v>IND</v>
      </c>
      <c r="L3602" s="2" t="str">
        <f t="shared" si="281"/>
        <v>02GNSB0024</v>
      </c>
      <c r="M3602" s="40" t="str">
        <f>INDEX(CODE!A:B,MATCH(L3602,CODE!A:A,0),2)</f>
        <v>Separate - Small GS</v>
      </c>
    </row>
    <row r="3603" spans="1:13">
      <c r="A3603" s="36">
        <v>201903</v>
      </c>
      <c r="B3603" s="37" t="s">
        <v>58</v>
      </c>
      <c r="C3603" s="37" t="s">
        <v>195</v>
      </c>
      <c r="D3603" s="37" t="s">
        <v>38</v>
      </c>
      <c r="E3603" s="37">
        <v>0.21</v>
      </c>
      <c r="F3603" s="37">
        <v>1</v>
      </c>
      <c r="G3603" s="37">
        <v>2</v>
      </c>
      <c r="H3603" s="60">
        <f t="shared" si="282"/>
        <v>0.21</v>
      </c>
      <c r="I3603" s="60">
        <f t="shared" si="283"/>
        <v>1</v>
      </c>
      <c r="J3603" s="60">
        <f t="shared" si="284"/>
        <v>2</v>
      </c>
      <c r="K3603" s="1" t="str">
        <f t="shared" si="285"/>
        <v>IND</v>
      </c>
      <c r="L3603" s="2" t="str">
        <f t="shared" si="281"/>
        <v>02GNSB24FP</v>
      </c>
      <c r="M3603" s="40" t="str">
        <f>INDEX(CODE!A:B,MATCH(L3603,CODE!A:A,0),2)</f>
        <v>Separate - Small GS</v>
      </c>
    </row>
    <row r="3604" spans="1:13">
      <c r="A3604" s="36">
        <v>201903</v>
      </c>
      <c r="B3604" s="37" t="s">
        <v>58</v>
      </c>
      <c r="C3604" s="37" t="s">
        <v>195</v>
      </c>
      <c r="D3604" s="37" t="s">
        <v>52</v>
      </c>
      <c r="E3604" s="37">
        <v>119364.61</v>
      </c>
      <c r="F3604" s="37">
        <v>330</v>
      </c>
      <c r="G3604" s="37">
        <v>1356607</v>
      </c>
      <c r="H3604" s="60">
        <f t="shared" si="282"/>
        <v>119364.61</v>
      </c>
      <c r="I3604" s="60">
        <f t="shared" si="283"/>
        <v>330</v>
      </c>
      <c r="J3604" s="60">
        <f t="shared" si="284"/>
        <v>1356607</v>
      </c>
      <c r="K3604" s="1" t="str">
        <f t="shared" si="285"/>
        <v>IND</v>
      </c>
      <c r="L3604" s="2" t="str">
        <f t="shared" si="281"/>
        <v>02GNSV0024</v>
      </c>
      <c r="M3604" s="40" t="str">
        <f>INDEX(CODE!A:B,MATCH(L3604,CODE!A:A,0),2)</f>
        <v>Separate - Small GS</v>
      </c>
    </row>
    <row r="3605" spans="1:13">
      <c r="A3605" s="36">
        <v>201903</v>
      </c>
      <c r="B3605" s="37" t="s">
        <v>58</v>
      </c>
      <c r="C3605" s="37" t="s">
        <v>195</v>
      </c>
      <c r="D3605" s="37" t="s">
        <v>53</v>
      </c>
      <c r="E3605" s="37">
        <v>717.21</v>
      </c>
      <c r="F3605" s="37">
        <v>4</v>
      </c>
      <c r="G3605" s="37">
        <v>2776</v>
      </c>
      <c r="H3605" s="60">
        <f t="shared" si="282"/>
        <v>717.21</v>
      </c>
      <c r="I3605" s="60">
        <f t="shared" si="283"/>
        <v>4</v>
      </c>
      <c r="J3605" s="60">
        <f t="shared" si="284"/>
        <v>2776</v>
      </c>
      <c r="K3605" s="1" t="str">
        <f t="shared" si="285"/>
        <v>IND</v>
      </c>
      <c r="L3605" s="2" t="str">
        <f t="shared" si="281"/>
        <v>02GNSV024F</v>
      </c>
      <c r="M3605" s="40" t="str">
        <f>INDEX(CODE!A:B,MATCH(L3605,CODE!A:A,0),2)</f>
        <v>Separate - Small GS</v>
      </c>
    </row>
    <row r="3606" spans="1:13">
      <c r="A3606" s="36">
        <v>201903</v>
      </c>
      <c r="B3606" s="37" t="s">
        <v>58</v>
      </c>
      <c r="C3606" s="37" t="s">
        <v>195</v>
      </c>
      <c r="D3606" s="37" t="s">
        <v>39</v>
      </c>
      <c r="E3606" s="37">
        <v>8096.41</v>
      </c>
      <c r="F3606" s="37">
        <v>8</v>
      </c>
      <c r="G3606" s="37">
        <v>45240</v>
      </c>
      <c r="H3606" s="60">
        <f t="shared" si="282"/>
        <v>8096.41</v>
      </c>
      <c r="I3606" s="60">
        <f t="shared" si="283"/>
        <v>8</v>
      </c>
      <c r="J3606" s="60">
        <f t="shared" si="284"/>
        <v>45240</v>
      </c>
      <c r="K3606" s="1" t="str">
        <f t="shared" si="285"/>
        <v>IND</v>
      </c>
      <c r="L3606" s="2" t="str">
        <f t="shared" si="281"/>
        <v>02LGSB0036</v>
      </c>
      <c r="M3606" s="40" t="str">
        <f>INDEX(CODE!A:B,MATCH(L3606,CODE!A:A,0),2)</f>
        <v>Separate - Large GS</v>
      </c>
    </row>
    <row r="3607" spans="1:13">
      <c r="A3607" s="36">
        <v>201903</v>
      </c>
      <c r="B3607" s="37" t="s">
        <v>58</v>
      </c>
      <c r="C3607" s="37" t="s">
        <v>195</v>
      </c>
      <c r="D3607" s="37" t="s">
        <v>54</v>
      </c>
      <c r="E3607" s="37">
        <v>562175.18999999994</v>
      </c>
      <c r="F3607" s="37">
        <v>95</v>
      </c>
      <c r="G3607" s="37">
        <v>7010760</v>
      </c>
      <c r="H3607" s="60">
        <f t="shared" si="282"/>
        <v>562175.18999999994</v>
      </c>
      <c r="I3607" s="60">
        <f t="shared" si="283"/>
        <v>95</v>
      </c>
      <c r="J3607" s="60">
        <f t="shared" si="284"/>
        <v>7010760</v>
      </c>
      <c r="K3607" s="1" t="str">
        <f t="shared" si="285"/>
        <v>IND</v>
      </c>
      <c r="L3607" s="2" t="str">
        <f t="shared" si="281"/>
        <v>02LGSV0036</v>
      </c>
      <c r="M3607" s="40" t="str">
        <f>INDEX(CODE!A:B,MATCH(L3607,CODE!A:A,0),2)</f>
        <v>Separate - Large GS</v>
      </c>
    </row>
    <row r="3608" spans="1:13">
      <c r="A3608" s="36">
        <v>201903</v>
      </c>
      <c r="B3608" s="37" t="s">
        <v>58</v>
      </c>
      <c r="C3608" s="37" t="s">
        <v>195</v>
      </c>
      <c r="D3608" s="37" t="s">
        <v>55</v>
      </c>
      <c r="E3608" s="37">
        <v>3000342</v>
      </c>
      <c r="F3608" s="37">
        <v>29</v>
      </c>
      <c r="G3608" s="37">
        <v>48614050</v>
      </c>
      <c r="H3608" s="60">
        <f t="shared" si="282"/>
        <v>3000342</v>
      </c>
      <c r="I3608" s="60">
        <f t="shared" si="283"/>
        <v>29</v>
      </c>
      <c r="J3608" s="60">
        <f t="shared" si="284"/>
        <v>48614050</v>
      </c>
      <c r="K3608" s="1" t="str">
        <f t="shared" si="285"/>
        <v>IND</v>
      </c>
      <c r="L3608" s="2" t="str">
        <f t="shared" si="281"/>
        <v>02LGSV048T</v>
      </c>
      <c r="M3608" s="40" t="str">
        <f>INDEX(CODE!A:B,MATCH(L3608,CODE!A:A,0),2)</f>
        <v>NOT USED</v>
      </c>
    </row>
    <row r="3609" spans="1:13">
      <c r="A3609" s="36">
        <v>201903</v>
      </c>
      <c r="B3609" s="37" t="s">
        <v>58</v>
      </c>
      <c r="C3609" s="37" t="s">
        <v>195</v>
      </c>
      <c r="D3609" s="37" t="s">
        <v>56</v>
      </c>
      <c r="E3609" s="37">
        <v>1033.24</v>
      </c>
      <c r="F3609" s="37">
        <v>37</v>
      </c>
      <c r="G3609" s="37">
        <v>7879</v>
      </c>
      <c r="H3609" s="60">
        <f t="shared" si="282"/>
        <v>1033.24</v>
      </c>
      <c r="I3609" s="60">
        <f t="shared" si="283"/>
        <v>37</v>
      </c>
      <c r="J3609" s="60">
        <f t="shared" si="284"/>
        <v>7879</v>
      </c>
      <c r="K3609" s="1" t="str">
        <f t="shared" si="285"/>
        <v>IND</v>
      </c>
      <c r="L3609" s="2" t="str">
        <f t="shared" si="281"/>
        <v>02OALT015N</v>
      </c>
      <c r="M3609" s="40" t="str">
        <f>INDEX(CODE!A:B,MATCH(L3609,CODE!A:A,0),2)</f>
        <v>NOT USED</v>
      </c>
    </row>
    <row r="3610" spans="1:13">
      <c r="A3610" s="36">
        <v>201903</v>
      </c>
      <c r="B3610" s="37" t="s">
        <v>58</v>
      </c>
      <c r="C3610" s="37" t="s">
        <v>195</v>
      </c>
      <c r="D3610" s="37" t="s">
        <v>43</v>
      </c>
      <c r="E3610" s="37">
        <v>336.06</v>
      </c>
      <c r="F3610" s="37">
        <v>14</v>
      </c>
      <c r="G3610" s="37">
        <v>2228</v>
      </c>
      <c r="H3610" s="60">
        <f t="shared" si="282"/>
        <v>336.06</v>
      </c>
      <c r="I3610" s="60">
        <f t="shared" si="283"/>
        <v>14</v>
      </c>
      <c r="J3610" s="60">
        <f t="shared" si="284"/>
        <v>2228</v>
      </c>
      <c r="K3610" s="1" t="str">
        <f t="shared" si="285"/>
        <v>IND</v>
      </c>
      <c r="L3610" s="2" t="str">
        <f t="shared" si="281"/>
        <v>02OALTB15N</v>
      </c>
      <c r="M3610" s="40" t="str">
        <f>INDEX(CODE!A:B,MATCH(L3610,CODE!A:A,0),2)</f>
        <v>NOT USED</v>
      </c>
    </row>
    <row r="3611" spans="1:13">
      <c r="A3611" s="36">
        <v>201903</v>
      </c>
      <c r="B3611" s="37" t="s">
        <v>58</v>
      </c>
      <c r="C3611" s="37" t="s">
        <v>195</v>
      </c>
      <c r="D3611" s="37" t="s">
        <v>59</v>
      </c>
      <c r="E3611" s="37">
        <v>33168.85</v>
      </c>
      <c r="F3611" s="37">
        <v>1</v>
      </c>
      <c r="G3611" s="37">
        <v>214000</v>
      </c>
      <c r="H3611" s="60">
        <f t="shared" si="282"/>
        <v>33168.85</v>
      </c>
      <c r="I3611" s="60">
        <f t="shared" si="283"/>
        <v>1</v>
      </c>
      <c r="J3611" s="60">
        <f t="shared" si="284"/>
        <v>214000</v>
      </c>
      <c r="K3611" s="1" t="str">
        <f t="shared" si="285"/>
        <v>IND</v>
      </c>
      <c r="L3611" s="2" t="str">
        <f t="shared" si="281"/>
        <v>02PRSV47TM</v>
      </c>
      <c r="M3611" s="40" t="str">
        <f>INDEX(CODE!A:B,MATCH(L3611,CODE!A:A,0),2)</f>
        <v>NOT USED</v>
      </c>
    </row>
    <row r="3612" spans="1:13">
      <c r="A3612" s="36">
        <v>201903</v>
      </c>
      <c r="B3612" s="37" t="s">
        <v>58</v>
      </c>
      <c r="C3612" s="37" t="s">
        <v>195</v>
      </c>
      <c r="D3612" s="37" t="s">
        <v>94</v>
      </c>
      <c r="E3612" s="37">
        <v>140826.70000000001</v>
      </c>
      <c r="F3612" s="37">
        <v>0</v>
      </c>
      <c r="G3612" s="37">
        <v>0</v>
      </c>
      <c r="H3612" s="60">
        <f t="shared" si="282"/>
        <v>140826.70000000001</v>
      </c>
      <c r="I3612" s="60">
        <f t="shared" si="283"/>
        <v>0</v>
      </c>
      <c r="J3612" s="60">
        <f t="shared" si="284"/>
        <v>0</v>
      </c>
      <c r="K3612" s="1" t="str">
        <f t="shared" si="285"/>
        <v>IND</v>
      </c>
      <c r="L3612" s="2" t="str">
        <f t="shared" si="281"/>
        <v>301370-DSM</v>
      </c>
      <c r="M3612" s="40" t="str">
        <f>INDEX(CODE!A:B,MATCH(L3612,CODE!A:A,0),2)</f>
        <v>NOT USED</v>
      </c>
    </row>
    <row r="3613" spans="1:13">
      <c r="A3613" s="36">
        <v>201903</v>
      </c>
      <c r="B3613" s="37" t="s">
        <v>58</v>
      </c>
      <c r="C3613" s="37" t="s">
        <v>195</v>
      </c>
      <c r="D3613" s="37" t="s">
        <v>76</v>
      </c>
      <c r="E3613" s="37">
        <v>1.1499999999999999</v>
      </c>
      <c r="F3613" s="37">
        <v>1</v>
      </c>
      <c r="G3613" s="37">
        <v>0</v>
      </c>
      <c r="H3613" s="60">
        <f t="shared" si="282"/>
        <v>1.1499999999999999</v>
      </c>
      <c r="I3613" s="60">
        <f t="shared" si="283"/>
        <v>1</v>
      </c>
      <c r="J3613" s="60">
        <f t="shared" si="284"/>
        <v>0</v>
      </c>
      <c r="K3613" s="1" t="str">
        <f t="shared" si="285"/>
        <v>IND</v>
      </c>
      <c r="L3613" s="2" t="str">
        <f t="shared" si="281"/>
        <v>301380-BLU</v>
      </c>
      <c r="M3613" s="40" t="str">
        <f>INDEX(CODE!A:B,MATCH(L3613,CODE!A:A,0),2)</f>
        <v>NOT USED</v>
      </c>
    </row>
    <row r="3614" spans="1:13">
      <c r="A3614" s="36">
        <v>201903</v>
      </c>
      <c r="B3614" s="37" t="s">
        <v>58</v>
      </c>
      <c r="C3614" s="37" t="s">
        <v>195</v>
      </c>
      <c r="D3614" s="37" t="s">
        <v>103</v>
      </c>
      <c r="E3614" s="37">
        <v>101563.97</v>
      </c>
      <c r="F3614" s="37">
        <v>0</v>
      </c>
      <c r="G3614" s="37">
        <v>0</v>
      </c>
      <c r="H3614" s="60">
        <f t="shared" si="282"/>
        <v>101563.97</v>
      </c>
      <c r="I3614" s="60">
        <f t="shared" si="283"/>
        <v>0</v>
      </c>
      <c r="J3614" s="60">
        <f t="shared" si="284"/>
        <v>0</v>
      </c>
      <c r="K3614" s="1" t="str">
        <f t="shared" si="285"/>
        <v>IND</v>
      </c>
      <c r="L3614" s="2" t="str">
        <f t="shared" si="281"/>
        <v>ALT REVENU</v>
      </c>
      <c r="M3614" s="40" t="str">
        <f>INDEX(CODE!A:B,MATCH(L3614,CODE!A:A,0),2)</f>
        <v>NOT USED</v>
      </c>
    </row>
    <row r="3615" spans="1:13">
      <c r="A3615" s="36">
        <v>201903</v>
      </c>
      <c r="B3615" s="37" t="s">
        <v>58</v>
      </c>
      <c r="C3615" s="37" t="s">
        <v>195</v>
      </c>
      <c r="D3615" s="37" t="s">
        <v>90</v>
      </c>
      <c r="F3615" s="37">
        <v>0</v>
      </c>
      <c r="H3615" s="60">
        <f t="shared" si="282"/>
        <v>0</v>
      </c>
      <c r="I3615" s="60">
        <f t="shared" si="283"/>
        <v>0</v>
      </c>
      <c r="J3615" s="60">
        <f t="shared" si="284"/>
        <v>0</v>
      </c>
      <c r="K3615" s="1" t="str">
        <f t="shared" si="285"/>
        <v>IND</v>
      </c>
      <c r="L3615" s="2" t="str">
        <f t="shared" si="281"/>
        <v>CUSTOMER C</v>
      </c>
      <c r="M3615" s="40" t="str">
        <f>INDEX(CODE!A:B,MATCH(L3615,CODE!A:A,0),2)</f>
        <v>NOT USED</v>
      </c>
    </row>
    <row r="3616" spans="1:13">
      <c r="A3616" s="36">
        <v>201903</v>
      </c>
      <c r="B3616" s="37" t="s">
        <v>58</v>
      </c>
      <c r="C3616" s="37" t="s">
        <v>195</v>
      </c>
      <c r="D3616" s="37" t="s">
        <v>92</v>
      </c>
      <c r="E3616" s="37">
        <v>-357760.35</v>
      </c>
      <c r="F3616" s="37">
        <v>0</v>
      </c>
      <c r="G3616" s="37">
        <v>0</v>
      </c>
      <c r="H3616" s="60">
        <f t="shared" si="282"/>
        <v>-357760.35</v>
      </c>
      <c r="I3616" s="60">
        <f t="shared" si="283"/>
        <v>0</v>
      </c>
      <c r="J3616" s="60">
        <f t="shared" si="284"/>
        <v>0</v>
      </c>
      <c r="K3616" s="1" t="str">
        <f t="shared" si="285"/>
        <v>IND</v>
      </c>
      <c r="L3616" s="2" t="str">
        <f t="shared" si="281"/>
        <v>REVENUE_AC</v>
      </c>
      <c r="M3616" s="40" t="str">
        <f>INDEX(CODE!A:B,MATCH(L3616,CODE!A:A,0),2)</f>
        <v>NOT USED</v>
      </c>
    </row>
    <row r="3617" spans="1:13">
      <c r="A3617" s="36">
        <v>201903</v>
      </c>
      <c r="B3617" s="37" t="s">
        <v>58</v>
      </c>
      <c r="C3617" s="37" t="s">
        <v>195</v>
      </c>
      <c r="D3617" s="37" t="s">
        <v>104</v>
      </c>
      <c r="E3617" s="37">
        <v>2550.9499999999998</v>
      </c>
      <c r="F3617" s="37">
        <v>0</v>
      </c>
      <c r="G3617" s="37">
        <v>0</v>
      </c>
      <c r="H3617" s="60">
        <f t="shared" si="282"/>
        <v>2550.9499999999998</v>
      </c>
      <c r="I3617" s="60">
        <f t="shared" si="283"/>
        <v>0</v>
      </c>
      <c r="J3617" s="60">
        <f t="shared" si="284"/>
        <v>0</v>
      </c>
      <c r="K3617" s="1" t="str">
        <f t="shared" si="285"/>
        <v>IND</v>
      </c>
      <c r="L3617" s="2" t="str">
        <f t="shared" si="281"/>
        <v>REVENUE AD</v>
      </c>
      <c r="M3617" s="40" t="str">
        <f>INDEX(CODE!A:B,MATCH(L3617,CODE!A:A,0),2)</f>
        <v>NOT USED</v>
      </c>
    </row>
    <row r="3618" spans="1:13">
      <c r="A3618" s="36">
        <v>201903</v>
      </c>
      <c r="B3618" s="37" t="s">
        <v>58</v>
      </c>
      <c r="C3618" s="37" t="s">
        <v>196</v>
      </c>
      <c r="D3618" s="37" t="s">
        <v>197</v>
      </c>
      <c r="E3618" s="37">
        <v>317000</v>
      </c>
      <c r="F3618" s="37">
        <v>0</v>
      </c>
      <c r="G3618" s="37">
        <v>3969000</v>
      </c>
      <c r="H3618" s="60">
        <f t="shared" si="282"/>
        <v>0</v>
      </c>
      <c r="I3618" s="60">
        <f t="shared" si="283"/>
        <v>0</v>
      </c>
      <c r="J3618" s="60">
        <f t="shared" si="284"/>
        <v>0</v>
      </c>
      <c r="K3618" s="1" t="str">
        <f t="shared" si="285"/>
        <v>IND</v>
      </c>
      <c r="L3618" s="2" t="str">
        <f t="shared" si="281"/>
        <v>UNBILLED R</v>
      </c>
      <c r="M3618" s="40" t="str">
        <f>INDEX(CODE!A:B,MATCH(L3618,CODE!A:A,0),2)</f>
        <v>NOT USED</v>
      </c>
    </row>
    <row r="3619" spans="1:13">
      <c r="A3619" s="36">
        <v>201903</v>
      </c>
      <c r="B3619" s="37" t="s">
        <v>60</v>
      </c>
      <c r="C3619" s="37" t="s">
        <v>186</v>
      </c>
      <c r="D3619" s="37" t="s">
        <v>61</v>
      </c>
      <c r="E3619" s="37">
        <v>-2456.67</v>
      </c>
      <c r="F3619" s="37">
        <v>2840</v>
      </c>
      <c r="G3619" s="37">
        <v>301422</v>
      </c>
      <c r="H3619" s="60">
        <f t="shared" si="282"/>
        <v>0</v>
      </c>
      <c r="I3619" s="60">
        <f t="shared" si="283"/>
        <v>0</v>
      </c>
      <c r="J3619" s="60">
        <f t="shared" si="284"/>
        <v>0</v>
      </c>
      <c r="K3619" s="1" t="str">
        <f t="shared" si="285"/>
        <v>IRG</v>
      </c>
      <c r="L3619" s="2" t="str">
        <f t="shared" si="281"/>
        <v>02APSV0040</v>
      </c>
      <c r="M3619" s="40" t="str">
        <f>INDEX(CODE!A:B,MATCH(L3619,CODE!A:A,0),2)</f>
        <v>Separate - APS</v>
      </c>
    </row>
    <row r="3620" spans="1:13">
      <c r="A3620" s="36">
        <v>201903</v>
      </c>
      <c r="B3620" s="37" t="s">
        <v>60</v>
      </c>
      <c r="C3620" s="37" t="s">
        <v>186</v>
      </c>
      <c r="D3620" s="37" t="s">
        <v>199</v>
      </c>
      <c r="E3620" s="37">
        <v>-6.36</v>
      </c>
      <c r="F3620" s="37">
        <v>9</v>
      </c>
      <c r="G3620" s="37">
        <v>780</v>
      </c>
      <c r="H3620" s="60">
        <f t="shared" si="282"/>
        <v>0</v>
      </c>
      <c r="I3620" s="60">
        <f t="shared" si="283"/>
        <v>0</v>
      </c>
      <c r="J3620" s="60">
        <f t="shared" si="284"/>
        <v>0</v>
      </c>
      <c r="K3620" s="1" t="str">
        <f t="shared" si="285"/>
        <v>IRG</v>
      </c>
      <c r="L3620" s="2" t="str">
        <f t="shared" si="281"/>
        <v>02NMT40135</v>
      </c>
      <c r="M3620" s="40" t="str">
        <f>INDEX(CODE!A:B,MATCH(L3620,CODE!A:A,0),2)</f>
        <v>Separate - APS</v>
      </c>
    </row>
    <row r="3621" spans="1:13">
      <c r="A3621" s="36">
        <v>201903</v>
      </c>
      <c r="B3621" s="37" t="s">
        <v>60</v>
      </c>
      <c r="C3621" s="37" t="s">
        <v>186</v>
      </c>
      <c r="D3621" s="37" t="s">
        <v>200</v>
      </c>
      <c r="F3621" s="37">
        <v>0</v>
      </c>
      <c r="H3621" s="60">
        <f t="shared" si="282"/>
        <v>0</v>
      </c>
      <c r="I3621" s="60">
        <f t="shared" si="283"/>
        <v>0</v>
      </c>
      <c r="J3621" s="60">
        <f t="shared" si="284"/>
        <v>0</v>
      </c>
      <c r="K3621" s="1" t="str">
        <f t="shared" si="285"/>
        <v>IRG</v>
      </c>
      <c r="L3621" s="2" t="str">
        <f t="shared" si="281"/>
        <v>CUSTOMER C</v>
      </c>
      <c r="M3621" s="40" t="str">
        <f>INDEX(CODE!A:B,MATCH(L3621,CODE!A:A,0),2)</f>
        <v>NOT USED</v>
      </c>
    </row>
    <row r="3622" spans="1:13">
      <c r="A3622" s="36">
        <v>201903</v>
      </c>
      <c r="B3622" s="37" t="s">
        <v>60</v>
      </c>
      <c r="C3622" s="37" t="s">
        <v>186</v>
      </c>
      <c r="D3622" s="37" t="s">
        <v>201</v>
      </c>
      <c r="E3622" s="37">
        <v>844.03</v>
      </c>
      <c r="F3622" s="37">
        <v>0</v>
      </c>
      <c r="G3622" s="37">
        <v>0</v>
      </c>
      <c r="H3622" s="60">
        <f t="shared" si="282"/>
        <v>0</v>
      </c>
      <c r="I3622" s="60">
        <f t="shared" si="283"/>
        <v>0</v>
      </c>
      <c r="J3622" s="60">
        <f t="shared" si="284"/>
        <v>0</v>
      </c>
      <c r="K3622" s="1" t="str">
        <f t="shared" si="285"/>
        <v>IRG</v>
      </c>
      <c r="L3622" s="2" t="str">
        <f t="shared" si="281"/>
        <v>IRRIGATION</v>
      </c>
      <c r="M3622" s="40" t="str">
        <f>INDEX(CODE!A:B,MATCH(L3622,CODE!A:A,0),2)</f>
        <v>NOT USED</v>
      </c>
    </row>
    <row r="3623" spans="1:13">
      <c r="A3623" s="36">
        <v>201903</v>
      </c>
      <c r="B3623" s="37" t="s">
        <v>60</v>
      </c>
      <c r="C3623" s="37" t="s">
        <v>195</v>
      </c>
      <c r="D3623" s="37" t="s">
        <v>61</v>
      </c>
      <c r="E3623" s="37">
        <v>20652.810000000001</v>
      </c>
      <c r="F3623" s="37">
        <v>2840</v>
      </c>
      <c r="G3623" s="37">
        <v>301422</v>
      </c>
      <c r="H3623" s="60">
        <f t="shared" si="282"/>
        <v>20652.810000000001</v>
      </c>
      <c r="I3623" s="60">
        <f t="shared" si="283"/>
        <v>2840</v>
      </c>
      <c r="J3623" s="60">
        <f t="shared" si="284"/>
        <v>301422</v>
      </c>
      <c r="K3623" s="1" t="str">
        <f t="shared" si="285"/>
        <v>IRG</v>
      </c>
      <c r="L3623" s="2" t="str">
        <f t="shared" si="281"/>
        <v>02APSV0040</v>
      </c>
      <c r="M3623" s="40" t="str">
        <f>INDEX(CODE!A:B,MATCH(L3623,CODE!A:A,0),2)</f>
        <v>Separate - APS</v>
      </c>
    </row>
    <row r="3624" spans="1:13">
      <c r="A3624" s="36">
        <v>201903</v>
      </c>
      <c r="B3624" s="37" t="s">
        <v>60</v>
      </c>
      <c r="C3624" s="37" t="s">
        <v>195</v>
      </c>
      <c r="D3624" s="37" t="s">
        <v>62</v>
      </c>
      <c r="E3624" s="37">
        <v>24448.63</v>
      </c>
      <c r="F3624" s="37">
        <v>2284</v>
      </c>
      <c r="G3624" s="37">
        <v>361585</v>
      </c>
      <c r="H3624" s="60">
        <f t="shared" si="282"/>
        <v>24448.63</v>
      </c>
      <c r="I3624" s="60">
        <f t="shared" si="283"/>
        <v>2284</v>
      </c>
      <c r="J3624" s="60">
        <f t="shared" si="284"/>
        <v>361585</v>
      </c>
      <c r="K3624" s="1" t="str">
        <f t="shared" si="285"/>
        <v>IRG</v>
      </c>
      <c r="L3624" s="2" t="str">
        <f t="shared" si="281"/>
        <v>02APSV040X</v>
      </c>
      <c r="M3624" s="40" t="str">
        <f>INDEX(CODE!A:B,MATCH(L3624,CODE!A:A,0),2)</f>
        <v>Separate - APS</v>
      </c>
    </row>
    <row r="3625" spans="1:13">
      <c r="A3625" s="36">
        <v>201903</v>
      </c>
      <c r="B3625" s="37" t="s">
        <v>60</v>
      </c>
      <c r="C3625" s="37" t="s">
        <v>195</v>
      </c>
      <c r="D3625" s="37" t="s">
        <v>79</v>
      </c>
      <c r="E3625" s="37">
        <v>228.82</v>
      </c>
      <c r="G3625" s="37">
        <v>0</v>
      </c>
      <c r="H3625" s="60">
        <f t="shared" si="282"/>
        <v>228.82</v>
      </c>
      <c r="I3625" s="60">
        <f t="shared" si="283"/>
        <v>0</v>
      </c>
      <c r="J3625" s="60">
        <f t="shared" si="284"/>
        <v>0</v>
      </c>
      <c r="K3625" s="1" t="str">
        <f t="shared" si="285"/>
        <v>IRG</v>
      </c>
      <c r="L3625" s="2" t="str">
        <f t="shared" si="281"/>
        <v>02LNX00102</v>
      </c>
      <c r="M3625" s="40" t="str">
        <f>INDEX(CODE!A:B,MATCH(L3625,CODE!A:A,0),2)</f>
        <v>NOT USED</v>
      </c>
    </row>
    <row r="3626" spans="1:13">
      <c r="A3626" s="36">
        <v>201903</v>
      </c>
      <c r="B3626" s="37" t="s">
        <v>60</v>
      </c>
      <c r="C3626" s="37" t="s">
        <v>195</v>
      </c>
      <c r="D3626" s="37" t="s">
        <v>81</v>
      </c>
      <c r="E3626" s="37">
        <v>7.39</v>
      </c>
      <c r="G3626" s="37">
        <v>0</v>
      </c>
      <c r="H3626" s="60">
        <f t="shared" si="282"/>
        <v>7.39</v>
      </c>
      <c r="I3626" s="60">
        <f t="shared" si="283"/>
        <v>0</v>
      </c>
      <c r="J3626" s="60">
        <f t="shared" si="284"/>
        <v>0</v>
      </c>
      <c r="K3626" s="1" t="str">
        <f t="shared" si="285"/>
        <v>IRG</v>
      </c>
      <c r="L3626" s="2" t="str">
        <f t="shared" si="281"/>
        <v>02LNX00105</v>
      </c>
      <c r="M3626" s="40" t="str">
        <f>INDEX(CODE!A:B,MATCH(L3626,CODE!A:A,0),2)</f>
        <v>NOT USED</v>
      </c>
    </row>
    <row r="3627" spans="1:13">
      <c r="A3627" s="36">
        <v>201903</v>
      </c>
      <c r="B3627" s="37" t="s">
        <v>60</v>
      </c>
      <c r="C3627" s="37" t="s">
        <v>195</v>
      </c>
      <c r="D3627" s="37" t="s">
        <v>83</v>
      </c>
      <c r="E3627" s="37">
        <v>1728.01</v>
      </c>
      <c r="G3627" s="37">
        <v>0</v>
      </c>
      <c r="H3627" s="60">
        <f t="shared" si="282"/>
        <v>1728.01</v>
      </c>
      <c r="I3627" s="60">
        <f t="shared" si="283"/>
        <v>0</v>
      </c>
      <c r="J3627" s="60">
        <f t="shared" si="284"/>
        <v>0</v>
      </c>
      <c r="K3627" s="1" t="str">
        <f t="shared" si="285"/>
        <v>IRG</v>
      </c>
      <c r="L3627" s="2" t="str">
        <f t="shared" si="281"/>
        <v>02LNX00110</v>
      </c>
      <c r="M3627" s="40" t="str">
        <f>INDEX(CODE!A:B,MATCH(L3627,CODE!A:A,0),2)</f>
        <v>NOT USED</v>
      </c>
    </row>
    <row r="3628" spans="1:13">
      <c r="A3628" s="36">
        <v>201903</v>
      </c>
      <c r="B3628" s="37" t="s">
        <v>60</v>
      </c>
      <c r="C3628" s="37" t="s">
        <v>195</v>
      </c>
      <c r="D3628" s="37" t="s">
        <v>45</v>
      </c>
      <c r="E3628" s="37">
        <v>54.98</v>
      </c>
      <c r="F3628" s="37">
        <v>9</v>
      </c>
      <c r="G3628" s="37">
        <v>780</v>
      </c>
      <c r="H3628" s="60">
        <f t="shared" si="282"/>
        <v>54.98</v>
      </c>
      <c r="I3628" s="60">
        <f t="shared" si="283"/>
        <v>9</v>
      </c>
      <c r="J3628" s="60">
        <f t="shared" si="284"/>
        <v>780</v>
      </c>
      <c r="K3628" s="1" t="str">
        <f t="shared" si="285"/>
        <v>IRG</v>
      </c>
      <c r="L3628" s="2" t="str">
        <f t="shared" si="281"/>
        <v>02NMT40135</v>
      </c>
      <c r="M3628" s="40" t="str">
        <f>INDEX(CODE!A:B,MATCH(L3628,CODE!A:A,0),2)</f>
        <v>Separate - APS</v>
      </c>
    </row>
    <row r="3629" spans="1:13">
      <c r="A3629" s="36">
        <v>201903</v>
      </c>
      <c r="B3629" s="37" t="s">
        <v>60</v>
      </c>
      <c r="C3629" s="37" t="s">
        <v>195</v>
      </c>
      <c r="D3629" s="37" t="s">
        <v>73</v>
      </c>
      <c r="E3629" s="37">
        <v>20.99</v>
      </c>
      <c r="F3629" s="37">
        <v>4</v>
      </c>
      <c r="G3629" s="37">
        <v>318</v>
      </c>
      <c r="H3629" s="60">
        <f t="shared" si="282"/>
        <v>20.99</v>
      </c>
      <c r="I3629" s="60">
        <f t="shared" si="283"/>
        <v>4</v>
      </c>
      <c r="J3629" s="60">
        <f t="shared" si="284"/>
        <v>318</v>
      </c>
      <c r="K3629" s="1" t="str">
        <f t="shared" si="285"/>
        <v>IRG</v>
      </c>
      <c r="L3629" s="2" t="str">
        <f t="shared" si="281"/>
        <v>02NMX40135</v>
      </c>
      <c r="M3629" s="40" t="str">
        <f>INDEX(CODE!A:B,MATCH(L3629,CODE!A:A,0),2)</f>
        <v>Separate - APS</v>
      </c>
    </row>
    <row r="3630" spans="1:13">
      <c r="A3630" s="36">
        <v>201903</v>
      </c>
      <c r="B3630" s="37" t="s">
        <v>60</v>
      </c>
      <c r="C3630" s="37" t="s">
        <v>195</v>
      </c>
      <c r="D3630" s="37" t="s">
        <v>95</v>
      </c>
      <c r="E3630" s="37">
        <v>70000</v>
      </c>
      <c r="F3630" s="37">
        <v>0</v>
      </c>
      <c r="G3630" s="37">
        <v>0</v>
      </c>
      <c r="H3630" s="60">
        <f t="shared" si="282"/>
        <v>70000</v>
      </c>
      <c r="I3630" s="60">
        <f t="shared" si="283"/>
        <v>0</v>
      </c>
      <c r="J3630" s="60">
        <f t="shared" si="284"/>
        <v>0</v>
      </c>
      <c r="K3630" s="1" t="str">
        <f t="shared" si="285"/>
        <v>IRG</v>
      </c>
      <c r="L3630" s="2" t="str">
        <f t="shared" si="281"/>
        <v>301461-IRR</v>
      </c>
      <c r="M3630" s="40" t="str">
        <f>INDEX(CODE!A:B,MATCH(L3630,CODE!A:A,0),2)</f>
        <v>NOT USED</v>
      </c>
    </row>
    <row r="3631" spans="1:13">
      <c r="A3631" s="36">
        <v>201903</v>
      </c>
      <c r="B3631" s="37" t="s">
        <v>60</v>
      </c>
      <c r="C3631" s="37" t="s">
        <v>195</v>
      </c>
      <c r="D3631" s="37" t="s">
        <v>96</v>
      </c>
      <c r="E3631" s="37">
        <v>-7380.84</v>
      </c>
      <c r="F3631" s="37">
        <v>0</v>
      </c>
      <c r="G3631" s="37">
        <v>0</v>
      </c>
      <c r="H3631" s="60">
        <f t="shared" si="282"/>
        <v>-7380.84</v>
      </c>
      <c r="I3631" s="60">
        <f t="shared" si="283"/>
        <v>0</v>
      </c>
      <c r="J3631" s="60">
        <f t="shared" si="284"/>
        <v>0</v>
      </c>
      <c r="K3631" s="1" t="str">
        <f t="shared" si="285"/>
        <v>IRG</v>
      </c>
      <c r="L3631" s="2" t="str">
        <f t="shared" si="281"/>
        <v>301470-DSM</v>
      </c>
      <c r="M3631" s="40" t="str">
        <f>INDEX(CODE!A:B,MATCH(L3631,CODE!A:A,0),2)</f>
        <v>NOT USED</v>
      </c>
    </row>
    <row r="3632" spans="1:13">
      <c r="A3632" s="36">
        <v>201903</v>
      </c>
      <c r="B3632" s="37" t="s">
        <v>60</v>
      </c>
      <c r="C3632" s="37" t="s">
        <v>195</v>
      </c>
      <c r="D3632" s="37" t="s">
        <v>46</v>
      </c>
      <c r="E3632" s="37">
        <v>24.09</v>
      </c>
      <c r="F3632" s="37">
        <v>0</v>
      </c>
      <c r="G3632" s="37">
        <v>0</v>
      </c>
      <c r="H3632" s="60">
        <f t="shared" si="282"/>
        <v>24.09</v>
      </c>
      <c r="I3632" s="60">
        <f t="shared" si="283"/>
        <v>0</v>
      </c>
      <c r="J3632" s="60">
        <f t="shared" si="284"/>
        <v>0</v>
      </c>
      <c r="K3632" s="1" t="str">
        <f t="shared" si="285"/>
        <v>IRG</v>
      </c>
      <c r="L3632" s="2" t="str">
        <f t="shared" si="281"/>
        <v>301480-BLU</v>
      </c>
      <c r="M3632" s="40" t="str">
        <f>INDEX(CODE!A:B,MATCH(L3632,CODE!A:A,0),2)</f>
        <v>NOT USED</v>
      </c>
    </row>
    <row r="3633" spans="1:13">
      <c r="A3633" s="36">
        <v>201903</v>
      </c>
      <c r="B3633" s="37" t="s">
        <v>60</v>
      </c>
      <c r="C3633" s="37" t="s">
        <v>195</v>
      </c>
      <c r="D3633" s="37" t="s">
        <v>103</v>
      </c>
      <c r="E3633" s="37">
        <v>2237.62</v>
      </c>
      <c r="F3633" s="37">
        <v>0</v>
      </c>
      <c r="G3633" s="37">
        <v>0</v>
      </c>
      <c r="H3633" s="60">
        <f t="shared" si="282"/>
        <v>2237.62</v>
      </c>
      <c r="I3633" s="60">
        <f t="shared" si="283"/>
        <v>0</v>
      </c>
      <c r="J3633" s="60">
        <f t="shared" si="284"/>
        <v>0</v>
      </c>
      <c r="K3633" s="1" t="str">
        <f t="shared" si="285"/>
        <v>IRG</v>
      </c>
      <c r="L3633" s="2" t="str">
        <f t="shared" si="281"/>
        <v>ALT REVENU</v>
      </c>
      <c r="M3633" s="40" t="str">
        <f>INDEX(CODE!A:B,MATCH(L3633,CODE!A:A,0),2)</f>
        <v>NOT USED</v>
      </c>
    </row>
    <row r="3634" spans="1:13">
      <c r="A3634" s="36">
        <v>201903</v>
      </c>
      <c r="B3634" s="37" t="s">
        <v>60</v>
      </c>
      <c r="C3634" s="37" t="s">
        <v>195</v>
      </c>
      <c r="D3634" s="37" t="s">
        <v>97</v>
      </c>
      <c r="F3634" s="37">
        <v>0</v>
      </c>
      <c r="H3634" s="60">
        <f t="shared" si="282"/>
        <v>0</v>
      </c>
      <c r="I3634" s="60">
        <f t="shared" si="283"/>
        <v>0</v>
      </c>
      <c r="J3634" s="60">
        <f t="shared" si="284"/>
        <v>0</v>
      </c>
      <c r="K3634" s="1" t="str">
        <f t="shared" si="285"/>
        <v>IRG</v>
      </c>
      <c r="L3634" s="2" t="str">
        <f t="shared" si="281"/>
        <v>CUSTOMER C</v>
      </c>
      <c r="M3634" s="40" t="str">
        <f>INDEX(CODE!A:B,MATCH(L3634,CODE!A:A,0),2)</f>
        <v>NOT USED</v>
      </c>
    </row>
    <row r="3635" spans="1:13">
      <c r="A3635" s="36">
        <v>201903</v>
      </c>
      <c r="B3635" s="37" t="s">
        <v>60</v>
      </c>
      <c r="C3635" s="37" t="s">
        <v>195</v>
      </c>
      <c r="D3635" s="37" t="s">
        <v>92</v>
      </c>
      <c r="E3635" s="37">
        <v>-43654.92</v>
      </c>
      <c r="F3635" s="37">
        <v>0</v>
      </c>
      <c r="G3635" s="37">
        <v>0</v>
      </c>
      <c r="H3635" s="60">
        <f t="shared" si="282"/>
        <v>-43654.92</v>
      </c>
      <c r="I3635" s="60">
        <f t="shared" si="283"/>
        <v>0</v>
      </c>
      <c r="J3635" s="60">
        <f t="shared" si="284"/>
        <v>0</v>
      </c>
      <c r="K3635" s="1" t="str">
        <f t="shared" si="285"/>
        <v>IRG</v>
      </c>
      <c r="L3635" s="2" t="str">
        <f t="shared" si="281"/>
        <v>REVENUE_AC</v>
      </c>
      <c r="M3635" s="40" t="str">
        <f>INDEX(CODE!A:B,MATCH(L3635,CODE!A:A,0),2)</f>
        <v>NOT USED</v>
      </c>
    </row>
    <row r="3636" spans="1:13">
      <c r="A3636" s="36">
        <v>201903</v>
      </c>
      <c r="B3636" s="37" t="s">
        <v>60</v>
      </c>
      <c r="C3636" s="37" t="s">
        <v>195</v>
      </c>
      <c r="D3636" s="37" t="s">
        <v>104</v>
      </c>
      <c r="E3636" s="37">
        <v>600.14</v>
      </c>
      <c r="F3636" s="37">
        <v>0</v>
      </c>
      <c r="G3636" s="37">
        <v>0</v>
      </c>
      <c r="H3636" s="60">
        <f t="shared" si="282"/>
        <v>600.14</v>
      </c>
      <c r="I3636" s="60">
        <f t="shared" si="283"/>
        <v>0</v>
      </c>
      <c r="J3636" s="60">
        <f t="shared" si="284"/>
        <v>0</v>
      </c>
      <c r="K3636" s="1" t="str">
        <f t="shared" si="285"/>
        <v>IRG</v>
      </c>
      <c r="L3636" s="2" t="str">
        <f t="shared" si="281"/>
        <v>REVENUE AD</v>
      </c>
      <c r="M3636" s="40" t="str">
        <f>INDEX(CODE!A:B,MATCH(L3636,CODE!A:A,0),2)</f>
        <v>NOT USED</v>
      </c>
    </row>
    <row r="3637" spans="1:13">
      <c r="A3637" s="36">
        <v>201903</v>
      </c>
      <c r="B3637" s="37" t="s">
        <v>60</v>
      </c>
      <c r="C3637" s="37" t="s">
        <v>196</v>
      </c>
      <c r="D3637" s="37" t="s">
        <v>202</v>
      </c>
      <c r="E3637" s="37">
        <v>37000</v>
      </c>
      <c r="F3637" s="37">
        <v>0</v>
      </c>
      <c r="G3637" s="37">
        <v>404000</v>
      </c>
      <c r="H3637" s="60">
        <f t="shared" si="282"/>
        <v>0</v>
      </c>
      <c r="I3637" s="60">
        <f t="shared" si="283"/>
        <v>0</v>
      </c>
      <c r="J3637" s="60">
        <f t="shared" si="284"/>
        <v>0</v>
      </c>
      <c r="K3637" s="1" t="str">
        <f t="shared" si="285"/>
        <v>IRG</v>
      </c>
      <c r="L3637" s="2" t="str">
        <f t="shared" si="281"/>
        <v>IRRIGATION</v>
      </c>
      <c r="M3637" s="40" t="str">
        <f>INDEX(CODE!A:B,MATCH(L3637,CODE!A:A,0),2)</f>
        <v>NOT USED</v>
      </c>
    </row>
    <row r="3638" spans="1:13">
      <c r="A3638" s="36">
        <v>201903</v>
      </c>
      <c r="B3638" s="37" t="s">
        <v>63</v>
      </c>
      <c r="C3638" s="37" t="s">
        <v>195</v>
      </c>
      <c r="D3638" s="37" t="s">
        <v>98</v>
      </c>
      <c r="E3638" s="37">
        <v>7.57</v>
      </c>
      <c r="G3638" s="37">
        <v>0</v>
      </c>
      <c r="H3638" s="60">
        <f t="shared" si="282"/>
        <v>7.57</v>
      </c>
      <c r="I3638" s="60">
        <f t="shared" si="283"/>
        <v>0</v>
      </c>
      <c r="J3638" s="60">
        <f t="shared" si="284"/>
        <v>0</v>
      </c>
      <c r="K3638" s="1" t="str">
        <f t="shared" si="285"/>
        <v>PUB</v>
      </c>
      <c r="L3638" s="2" t="str">
        <f t="shared" si="281"/>
        <v>02CFR00012</v>
      </c>
      <c r="M3638" s="40" t="str">
        <f>INDEX(CODE!A:B,MATCH(L3638,CODE!A:A,0),2)</f>
        <v>NOT USED</v>
      </c>
    </row>
    <row r="3639" spans="1:13">
      <c r="A3639" s="36">
        <v>201903</v>
      </c>
      <c r="B3639" s="37" t="s">
        <v>63</v>
      </c>
      <c r="C3639" s="37" t="s">
        <v>195</v>
      </c>
      <c r="D3639" s="37" t="s">
        <v>64</v>
      </c>
      <c r="E3639" s="37">
        <v>2488.9</v>
      </c>
      <c r="F3639" s="37">
        <v>14</v>
      </c>
      <c r="G3639" s="37">
        <v>11634</v>
      </c>
      <c r="H3639" s="60">
        <f t="shared" si="282"/>
        <v>2488.9</v>
      </c>
      <c r="I3639" s="60">
        <f t="shared" si="283"/>
        <v>14</v>
      </c>
      <c r="J3639" s="60">
        <f t="shared" si="284"/>
        <v>11634</v>
      </c>
      <c r="K3639" s="1" t="str">
        <f t="shared" si="285"/>
        <v>PUB</v>
      </c>
      <c r="L3639" s="2" t="str">
        <f t="shared" si="281"/>
        <v>02COSL0052</v>
      </c>
      <c r="M3639" s="40" t="str">
        <f>INDEX(CODE!A:B,MATCH(L3639,CODE!A:A,0),2)</f>
        <v>NOT USED</v>
      </c>
    </row>
    <row r="3640" spans="1:13">
      <c r="A3640" s="36">
        <v>201903</v>
      </c>
      <c r="B3640" s="37" t="s">
        <v>63</v>
      </c>
      <c r="C3640" s="37" t="s">
        <v>195</v>
      </c>
      <c r="D3640" s="37" t="s">
        <v>65</v>
      </c>
      <c r="E3640" s="37">
        <v>17232.03</v>
      </c>
      <c r="F3640" s="37">
        <v>120</v>
      </c>
      <c r="G3640" s="37">
        <v>246474</v>
      </c>
      <c r="H3640" s="60">
        <f t="shared" si="282"/>
        <v>17232.03</v>
      </c>
      <c r="I3640" s="60">
        <f t="shared" si="283"/>
        <v>120</v>
      </c>
      <c r="J3640" s="60">
        <f t="shared" si="284"/>
        <v>246474</v>
      </c>
      <c r="K3640" s="1" t="str">
        <f t="shared" si="285"/>
        <v>PUB</v>
      </c>
      <c r="L3640" s="2" t="str">
        <f t="shared" si="281"/>
        <v>02CUSL053F</v>
      </c>
      <c r="M3640" s="40" t="str">
        <f>INDEX(CODE!A:B,MATCH(L3640,CODE!A:A,0),2)</f>
        <v>NOT USED</v>
      </c>
    </row>
    <row r="3641" spans="1:13">
      <c r="A3641" s="36">
        <v>201903</v>
      </c>
      <c r="B3641" s="37" t="s">
        <v>63</v>
      </c>
      <c r="C3641" s="37" t="s">
        <v>195</v>
      </c>
      <c r="D3641" s="37" t="s">
        <v>66</v>
      </c>
      <c r="E3641" s="37">
        <v>4550.63</v>
      </c>
      <c r="F3641" s="37">
        <v>112</v>
      </c>
      <c r="G3641" s="37">
        <v>65799</v>
      </c>
      <c r="H3641" s="60">
        <f t="shared" si="282"/>
        <v>4550.63</v>
      </c>
      <c r="I3641" s="60">
        <f t="shared" si="283"/>
        <v>112</v>
      </c>
      <c r="J3641" s="60">
        <f t="shared" si="284"/>
        <v>65799</v>
      </c>
      <c r="K3641" s="1" t="str">
        <f t="shared" si="285"/>
        <v>PUB</v>
      </c>
      <c r="L3641" s="2" t="str">
        <f t="shared" si="281"/>
        <v>02CUSL053M</v>
      </c>
      <c r="M3641" s="40" t="str">
        <f>INDEX(CODE!A:B,MATCH(L3641,CODE!A:A,0),2)</f>
        <v>NOT USED</v>
      </c>
    </row>
    <row r="3642" spans="1:13">
      <c r="A3642" s="36">
        <v>201903</v>
      </c>
      <c r="B3642" s="37" t="s">
        <v>63</v>
      </c>
      <c r="C3642" s="37" t="s">
        <v>195</v>
      </c>
      <c r="D3642" s="37" t="s">
        <v>67</v>
      </c>
      <c r="E3642" s="37">
        <v>14172.53</v>
      </c>
      <c r="F3642" s="37">
        <v>31</v>
      </c>
      <c r="G3642" s="37">
        <v>111352</v>
      </c>
      <c r="H3642" s="60">
        <f t="shared" si="282"/>
        <v>14172.53</v>
      </c>
      <c r="I3642" s="60">
        <f t="shared" si="283"/>
        <v>31</v>
      </c>
      <c r="J3642" s="60">
        <f t="shared" si="284"/>
        <v>111352</v>
      </c>
      <c r="K3642" s="1" t="str">
        <f t="shared" si="285"/>
        <v>PUB</v>
      </c>
      <c r="L3642" s="2" t="str">
        <f t="shared" si="281"/>
        <v>02MVSL0057</v>
      </c>
      <c r="M3642" s="40" t="str">
        <f>INDEX(CODE!A:B,MATCH(L3642,CODE!A:A,0),2)</f>
        <v>NOT USED</v>
      </c>
    </row>
    <row r="3643" spans="1:13">
      <c r="A3643" s="36">
        <v>201903</v>
      </c>
      <c r="B3643" s="37" t="s">
        <v>63</v>
      </c>
      <c r="C3643" s="37" t="s">
        <v>195</v>
      </c>
      <c r="D3643" s="37" t="s">
        <v>47</v>
      </c>
      <c r="E3643" s="37">
        <v>63918.79</v>
      </c>
      <c r="F3643" s="37">
        <v>224</v>
      </c>
      <c r="G3643" s="37">
        <v>282927</v>
      </c>
      <c r="H3643" s="60">
        <f t="shared" si="282"/>
        <v>63918.79</v>
      </c>
      <c r="I3643" s="60">
        <f t="shared" si="283"/>
        <v>224</v>
      </c>
      <c r="J3643" s="60">
        <f t="shared" si="284"/>
        <v>282927</v>
      </c>
      <c r="K3643" s="1" t="str">
        <f t="shared" si="285"/>
        <v>PUB</v>
      </c>
      <c r="L3643" s="2" t="str">
        <f t="shared" si="281"/>
        <v>02SLCO0051</v>
      </c>
      <c r="M3643" s="40" t="str">
        <f>INDEX(CODE!A:B,MATCH(L3643,CODE!A:A,0),2)</f>
        <v>NOT USED</v>
      </c>
    </row>
    <row r="3644" spans="1:13">
      <c r="A3644" s="36">
        <v>201903</v>
      </c>
      <c r="B3644" s="37" t="s">
        <v>63</v>
      </c>
      <c r="C3644" s="37" t="s">
        <v>195</v>
      </c>
      <c r="D3644" s="37" t="s">
        <v>99</v>
      </c>
      <c r="E3644" s="37">
        <v>1869.12</v>
      </c>
      <c r="F3644" s="37">
        <v>0</v>
      </c>
      <c r="G3644" s="37">
        <v>0</v>
      </c>
      <c r="H3644" s="60">
        <f t="shared" si="282"/>
        <v>1869.12</v>
      </c>
      <c r="I3644" s="60">
        <f t="shared" si="283"/>
        <v>0</v>
      </c>
      <c r="J3644" s="60">
        <f t="shared" si="284"/>
        <v>0</v>
      </c>
      <c r="K3644" s="1" t="str">
        <f t="shared" si="285"/>
        <v>PUB</v>
      </c>
      <c r="L3644" s="2" t="str">
        <f t="shared" si="281"/>
        <v>301670-DSM</v>
      </c>
      <c r="M3644" s="40" t="str">
        <f>INDEX(CODE!A:B,MATCH(L3644,CODE!A:A,0),2)</f>
        <v>NOT USED</v>
      </c>
    </row>
    <row r="3645" spans="1:13">
      <c r="A3645" s="36">
        <v>201903</v>
      </c>
      <c r="B3645" s="37" t="s">
        <v>63</v>
      </c>
      <c r="C3645" s="37" t="s">
        <v>195</v>
      </c>
      <c r="D3645" s="37" t="s">
        <v>90</v>
      </c>
      <c r="F3645" s="37">
        <v>0</v>
      </c>
      <c r="H3645" s="60">
        <f t="shared" si="282"/>
        <v>0</v>
      </c>
      <c r="I3645" s="60">
        <f t="shared" si="283"/>
        <v>0</v>
      </c>
      <c r="J3645" s="60">
        <f t="shared" si="284"/>
        <v>0</v>
      </c>
      <c r="K3645" s="1" t="str">
        <f t="shared" si="285"/>
        <v>PUB</v>
      </c>
      <c r="L3645" s="2" t="str">
        <f t="shared" si="281"/>
        <v>CUSTOMER C</v>
      </c>
      <c r="M3645" s="40" t="str">
        <f>INDEX(CODE!A:B,MATCH(L3645,CODE!A:A,0),2)</f>
        <v>NOT USED</v>
      </c>
    </row>
    <row r="3646" spans="1:13">
      <c r="A3646" s="36">
        <v>201903</v>
      </c>
      <c r="B3646" s="37" t="s">
        <v>63</v>
      </c>
      <c r="C3646" s="37" t="s">
        <v>195</v>
      </c>
      <c r="D3646" s="37" t="s">
        <v>92</v>
      </c>
      <c r="E3646" s="37">
        <v>-4528.5600000000004</v>
      </c>
      <c r="F3646" s="37">
        <v>0</v>
      </c>
      <c r="G3646" s="37">
        <v>0</v>
      </c>
      <c r="H3646" s="60">
        <f t="shared" si="282"/>
        <v>-4528.5600000000004</v>
      </c>
      <c r="I3646" s="60">
        <f t="shared" si="283"/>
        <v>0</v>
      </c>
      <c r="J3646" s="60">
        <f t="shared" si="284"/>
        <v>0</v>
      </c>
      <c r="K3646" s="1" t="str">
        <f t="shared" si="285"/>
        <v>PUB</v>
      </c>
      <c r="L3646" s="2" t="str">
        <f t="shared" si="281"/>
        <v>REVENUE_AC</v>
      </c>
      <c r="M3646" s="40" t="str">
        <f>INDEX(CODE!A:B,MATCH(L3646,CODE!A:A,0),2)</f>
        <v>NOT USED</v>
      </c>
    </row>
    <row r="3647" spans="1:13">
      <c r="A3647" s="36">
        <v>201903</v>
      </c>
      <c r="B3647" s="37" t="s">
        <v>63</v>
      </c>
      <c r="C3647" s="37" t="s">
        <v>196</v>
      </c>
      <c r="D3647" s="37" t="s">
        <v>197</v>
      </c>
      <c r="E3647" s="37">
        <v>7000</v>
      </c>
      <c r="F3647" s="37">
        <v>0</v>
      </c>
      <c r="G3647" s="37">
        <v>53000</v>
      </c>
      <c r="H3647" s="60">
        <f t="shared" si="282"/>
        <v>0</v>
      </c>
      <c r="I3647" s="60">
        <f t="shared" si="283"/>
        <v>0</v>
      </c>
      <c r="J3647" s="60">
        <f t="shared" si="284"/>
        <v>0</v>
      </c>
      <c r="K3647" s="1" t="str">
        <f t="shared" si="285"/>
        <v>PUB</v>
      </c>
      <c r="L3647" s="2" t="str">
        <f t="shared" si="281"/>
        <v>UNBILLED R</v>
      </c>
      <c r="M3647" s="40" t="str">
        <f>INDEX(CODE!A:B,MATCH(L3647,CODE!A:A,0),2)</f>
        <v>NOT USED</v>
      </c>
    </row>
    <row r="3648" spans="1:13">
      <c r="A3648" s="36">
        <v>201903</v>
      </c>
      <c r="B3648" s="37" t="s">
        <v>68</v>
      </c>
      <c r="C3648" s="37" t="s">
        <v>186</v>
      </c>
      <c r="D3648" s="37" t="s">
        <v>203</v>
      </c>
      <c r="E3648" s="37">
        <v>-18717.43</v>
      </c>
      <c r="F3648" s="37">
        <v>1137</v>
      </c>
      <c r="G3648" s="37">
        <v>2296634</v>
      </c>
      <c r="H3648" s="60">
        <f t="shared" si="282"/>
        <v>0</v>
      </c>
      <c r="I3648" s="60">
        <f t="shared" si="283"/>
        <v>0</v>
      </c>
      <c r="J3648" s="60">
        <f t="shared" si="284"/>
        <v>0</v>
      </c>
      <c r="K3648" s="1" t="str">
        <f t="shared" si="285"/>
        <v>RES</v>
      </c>
      <c r="L3648" s="2" t="str">
        <f t="shared" ref="L3648:L3711" si="286">LEFT(D3648,10)</f>
        <v>02NETMT135</v>
      </c>
      <c r="M3648" s="40" t="str">
        <f>INDEX(CODE!A:B,MATCH(L3648,CODE!A:A,0),2)</f>
        <v>Separate - Res</v>
      </c>
    </row>
    <row r="3649" spans="1:13">
      <c r="A3649" s="36">
        <v>201903</v>
      </c>
      <c r="B3649" s="37" t="s">
        <v>68</v>
      </c>
      <c r="C3649" s="37" t="s">
        <v>186</v>
      </c>
      <c r="D3649" s="37" t="s">
        <v>204</v>
      </c>
      <c r="E3649" s="37">
        <v>-636.17999999999995</v>
      </c>
      <c r="G3649" s="37">
        <v>78023</v>
      </c>
      <c r="H3649" s="60">
        <f t="shared" si="282"/>
        <v>0</v>
      </c>
      <c r="I3649" s="60">
        <f t="shared" si="283"/>
        <v>0</v>
      </c>
      <c r="J3649" s="60">
        <f t="shared" si="284"/>
        <v>0</v>
      </c>
      <c r="K3649" s="1" t="str">
        <f t="shared" si="285"/>
        <v>RES</v>
      </c>
      <c r="L3649" s="2" t="str">
        <f t="shared" si="286"/>
        <v>02OALTB15R</v>
      </c>
      <c r="M3649" s="40" t="str">
        <f>INDEX(CODE!A:B,MATCH(L3649,CODE!A:A,0),2)</f>
        <v>NOT USED</v>
      </c>
    </row>
    <row r="3650" spans="1:13">
      <c r="A3650" s="36">
        <v>201903</v>
      </c>
      <c r="B3650" s="37" t="s">
        <v>68</v>
      </c>
      <c r="C3650" s="37" t="s">
        <v>186</v>
      </c>
      <c r="D3650" s="37" t="s">
        <v>205</v>
      </c>
      <c r="E3650" s="37">
        <v>-1471926.16</v>
      </c>
      <c r="F3650" s="37">
        <v>101914</v>
      </c>
      <c r="G3650" s="37">
        <v>180604258</v>
      </c>
      <c r="H3650" s="60">
        <f t="shared" si="282"/>
        <v>0</v>
      </c>
      <c r="I3650" s="60">
        <f t="shared" si="283"/>
        <v>0</v>
      </c>
      <c r="J3650" s="60">
        <f t="shared" si="284"/>
        <v>0</v>
      </c>
      <c r="K3650" s="1" t="str">
        <f t="shared" si="285"/>
        <v>RES</v>
      </c>
      <c r="L3650" s="2" t="str">
        <f t="shared" si="286"/>
        <v>02RESD0016</v>
      </c>
      <c r="M3650" s="40" t="str">
        <f>INDEX(CODE!A:B,MATCH(L3650,CODE!A:A,0),2)</f>
        <v>Separate - Res</v>
      </c>
    </row>
    <row r="3651" spans="1:13">
      <c r="A3651" s="36">
        <v>201903</v>
      </c>
      <c r="B3651" s="37" t="s">
        <v>68</v>
      </c>
      <c r="C3651" s="37" t="s">
        <v>186</v>
      </c>
      <c r="D3651" s="37" t="s">
        <v>206</v>
      </c>
      <c r="E3651" s="37">
        <v>-87032.38</v>
      </c>
      <c r="F3651" s="37">
        <v>5138</v>
      </c>
      <c r="G3651" s="37">
        <v>10678812</v>
      </c>
      <c r="H3651" s="60">
        <f t="shared" ref="H3651:H3714" si="287">IF($C3651="R",E3651,0)</f>
        <v>0</v>
      </c>
      <c r="I3651" s="60">
        <f t="shared" ref="I3651:I3714" si="288">IF($C3651="R",F3651,0)</f>
        <v>0</v>
      </c>
      <c r="J3651" s="60">
        <f t="shared" ref="J3651:J3714" si="289">IF($C3651="R",G3651,0)</f>
        <v>0</v>
      </c>
      <c r="K3651" s="1" t="str">
        <f t="shared" ref="K3651:K3714" si="290">IF(LEFT(B3651,3)="IRR","IRG",LEFT(B3651,3))</f>
        <v>RES</v>
      </c>
      <c r="L3651" s="2" t="str">
        <f t="shared" si="286"/>
        <v>02RESD0017</v>
      </c>
      <c r="M3651" s="40" t="str">
        <f>INDEX(CODE!A:B,MATCH(L3651,CODE!A:A,0),2)</f>
        <v>Separate - Res</v>
      </c>
    </row>
    <row r="3652" spans="1:13">
      <c r="A3652" s="36">
        <v>201903</v>
      </c>
      <c r="B3652" s="37" t="s">
        <v>68</v>
      </c>
      <c r="C3652" s="37" t="s">
        <v>186</v>
      </c>
      <c r="D3652" s="37" t="s">
        <v>207</v>
      </c>
      <c r="E3652" s="37">
        <v>-1784.08</v>
      </c>
      <c r="F3652" s="37">
        <v>79</v>
      </c>
      <c r="G3652" s="37">
        <v>218903</v>
      </c>
      <c r="H3652" s="60">
        <f t="shared" si="287"/>
        <v>0</v>
      </c>
      <c r="I3652" s="60">
        <f t="shared" si="288"/>
        <v>0</v>
      </c>
      <c r="J3652" s="60">
        <f t="shared" si="289"/>
        <v>0</v>
      </c>
      <c r="K3652" s="1" t="str">
        <f t="shared" si="290"/>
        <v>RES</v>
      </c>
      <c r="L3652" s="2" t="str">
        <f t="shared" si="286"/>
        <v>02RESD0018</v>
      </c>
      <c r="M3652" s="40" t="str">
        <f>INDEX(CODE!A:B,MATCH(L3652,CODE!A:A,0),2)</f>
        <v>Separate - Res</v>
      </c>
    </row>
    <row r="3653" spans="1:13">
      <c r="A3653" s="36">
        <v>201903</v>
      </c>
      <c r="B3653" s="37" t="s">
        <v>68</v>
      </c>
      <c r="C3653" s="37" t="s">
        <v>186</v>
      </c>
      <c r="D3653" s="37" t="s">
        <v>208</v>
      </c>
      <c r="E3653" s="37">
        <v>-267.86</v>
      </c>
      <c r="F3653" s="37">
        <v>13</v>
      </c>
      <c r="G3653" s="37">
        <v>32866</v>
      </c>
      <c r="H3653" s="60">
        <f t="shared" si="287"/>
        <v>0</v>
      </c>
      <c r="I3653" s="60">
        <f t="shared" si="288"/>
        <v>0</v>
      </c>
      <c r="J3653" s="60">
        <f t="shared" si="289"/>
        <v>0</v>
      </c>
      <c r="K3653" s="1" t="str">
        <f t="shared" si="290"/>
        <v>RES</v>
      </c>
      <c r="L3653" s="2" t="str">
        <f t="shared" si="286"/>
        <v>02RESD018X</v>
      </c>
      <c r="M3653" s="40" t="str">
        <f>INDEX(CODE!A:B,MATCH(L3653,CODE!A:A,0),2)</f>
        <v>Separate - Res</v>
      </c>
    </row>
    <row r="3654" spans="1:13">
      <c r="A3654" s="36">
        <v>201903</v>
      </c>
      <c r="B3654" s="37" t="s">
        <v>68</v>
      </c>
      <c r="C3654" s="37" t="s">
        <v>186</v>
      </c>
      <c r="D3654" s="37" t="s">
        <v>209</v>
      </c>
      <c r="E3654" s="37">
        <v>-17924.72</v>
      </c>
      <c r="F3654" s="37">
        <v>3442</v>
      </c>
      <c r="G3654" s="37">
        <v>2199340</v>
      </c>
      <c r="H3654" s="60">
        <f t="shared" si="287"/>
        <v>0</v>
      </c>
      <c r="I3654" s="60">
        <f t="shared" si="288"/>
        <v>0</v>
      </c>
      <c r="J3654" s="60">
        <f t="shared" si="289"/>
        <v>0</v>
      </c>
      <c r="K3654" s="1" t="str">
        <f t="shared" si="290"/>
        <v>RES</v>
      </c>
      <c r="L3654" s="2" t="str">
        <f t="shared" si="286"/>
        <v>02RGNSB024</v>
      </c>
      <c r="M3654" s="40" t="str">
        <f>INDEX(CODE!A:B,MATCH(L3654,CODE!A:A,0),2)</f>
        <v>Separate - Small GS</v>
      </c>
    </row>
    <row r="3655" spans="1:13">
      <c r="A3655" s="36">
        <v>201903</v>
      </c>
      <c r="B3655" s="37" t="s">
        <v>68</v>
      </c>
      <c r="C3655" s="37" t="s">
        <v>186</v>
      </c>
      <c r="D3655" s="37" t="s">
        <v>213</v>
      </c>
      <c r="E3655" s="37">
        <v>-1288.52</v>
      </c>
      <c r="F3655" s="37">
        <v>1</v>
      </c>
      <c r="G3655" s="37">
        <v>158100</v>
      </c>
      <c r="H3655" s="60">
        <f t="shared" si="287"/>
        <v>0</v>
      </c>
      <c r="I3655" s="60">
        <f t="shared" si="288"/>
        <v>0</v>
      </c>
      <c r="J3655" s="60">
        <f t="shared" si="289"/>
        <v>0</v>
      </c>
      <c r="K3655" s="1" t="str">
        <f t="shared" si="290"/>
        <v>RES</v>
      </c>
      <c r="L3655" s="2" t="str">
        <f t="shared" si="286"/>
        <v>02RGNSB036</v>
      </c>
      <c r="M3655" s="40" t="str">
        <f>INDEX(CODE!A:B,MATCH(L3655,CODE!A:A,0),2)</f>
        <v>Separate - Large GS</v>
      </c>
    </row>
    <row r="3656" spans="1:13">
      <c r="A3656" s="36">
        <v>201903</v>
      </c>
      <c r="B3656" s="37" t="s">
        <v>68</v>
      </c>
      <c r="C3656" s="37" t="s">
        <v>186</v>
      </c>
      <c r="D3656" s="37" t="s">
        <v>212</v>
      </c>
      <c r="E3656" s="37">
        <v>-382.41</v>
      </c>
      <c r="F3656" s="37">
        <v>29</v>
      </c>
      <c r="G3656" s="37">
        <v>46923</v>
      </c>
      <c r="H3656" s="60">
        <f t="shared" si="287"/>
        <v>0</v>
      </c>
      <c r="I3656" s="60">
        <f t="shared" si="288"/>
        <v>0</v>
      </c>
      <c r="J3656" s="60">
        <f t="shared" si="289"/>
        <v>0</v>
      </c>
      <c r="K3656" s="1" t="str">
        <f t="shared" si="290"/>
        <v>RES</v>
      </c>
      <c r="L3656" s="2" t="str">
        <f t="shared" si="286"/>
        <v>02RNM24135</v>
      </c>
      <c r="M3656" s="40" t="str">
        <f>INDEX(CODE!A:B,MATCH(L3656,CODE!A:A,0),2)</f>
        <v>Separate - Small GS</v>
      </c>
    </row>
    <row r="3657" spans="1:13">
      <c r="A3657" s="36">
        <v>201903</v>
      </c>
      <c r="B3657" s="37" t="s">
        <v>68</v>
      </c>
      <c r="C3657" s="37" t="s">
        <v>186</v>
      </c>
      <c r="D3657" s="37" t="s">
        <v>193</v>
      </c>
      <c r="E3657" s="37">
        <v>542708.63</v>
      </c>
      <c r="F3657" s="37">
        <v>0</v>
      </c>
      <c r="G3657" s="37">
        <v>0</v>
      </c>
      <c r="H3657" s="60">
        <f t="shared" si="287"/>
        <v>0</v>
      </c>
      <c r="I3657" s="60">
        <f t="shared" si="288"/>
        <v>0</v>
      </c>
      <c r="J3657" s="60">
        <f t="shared" si="289"/>
        <v>0</v>
      </c>
      <c r="K3657" s="1" t="str">
        <f t="shared" si="290"/>
        <v>RES</v>
      </c>
      <c r="L3657" s="2" t="str">
        <f t="shared" si="286"/>
        <v>BPA BALANC</v>
      </c>
      <c r="M3657" s="40" t="str">
        <f>INDEX(CODE!A:B,MATCH(L3657,CODE!A:A,0),2)</f>
        <v>NOT USED</v>
      </c>
    </row>
    <row r="3658" spans="1:13">
      <c r="A3658" s="36">
        <v>201903</v>
      </c>
      <c r="B3658" s="37" t="s">
        <v>68</v>
      </c>
      <c r="C3658" s="37" t="s">
        <v>186</v>
      </c>
      <c r="D3658" s="37" t="s">
        <v>194</v>
      </c>
      <c r="F3658" s="37">
        <v>0</v>
      </c>
      <c r="H3658" s="60">
        <f t="shared" si="287"/>
        <v>0</v>
      </c>
      <c r="I3658" s="60">
        <f t="shared" si="288"/>
        <v>0</v>
      </c>
      <c r="J3658" s="60">
        <f t="shared" si="289"/>
        <v>0</v>
      </c>
      <c r="K3658" s="1" t="str">
        <f t="shared" si="290"/>
        <v>RES</v>
      </c>
      <c r="L3658" s="2" t="str">
        <f t="shared" si="286"/>
        <v>CUSTOMER C</v>
      </c>
      <c r="M3658" s="40" t="str">
        <f>INDEX(CODE!A:B,MATCH(L3658,CODE!A:A,0),2)</f>
        <v>NOT USED</v>
      </c>
    </row>
    <row r="3659" spans="1:13">
      <c r="A3659" s="36">
        <v>201903</v>
      </c>
      <c r="B3659" s="37" t="s">
        <v>68</v>
      </c>
      <c r="C3659" s="37" t="s">
        <v>195</v>
      </c>
      <c r="D3659" s="37" t="s">
        <v>82</v>
      </c>
      <c r="E3659" s="37">
        <v>147.37</v>
      </c>
      <c r="G3659" s="37">
        <v>0</v>
      </c>
      <c r="H3659" s="60">
        <f t="shared" si="287"/>
        <v>147.37</v>
      </c>
      <c r="I3659" s="60">
        <f t="shared" si="288"/>
        <v>0</v>
      </c>
      <c r="J3659" s="60">
        <f t="shared" si="289"/>
        <v>0</v>
      </c>
      <c r="K3659" s="1" t="str">
        <f t="shared" si="290"/>
        <v>RES</v>
      </c>
      <c r="L3659" s="2" t="str">
        <f t="shared" si="286"/>
        <v>02LNX00109</v>
      </c>
      <c r="M3659" s="40" t="str">
        <f>INDEX(CODE!A:B,MATCH(L3659,CODE!A:A,0),2)</f>
        <v>NOT USED</v>
      </c>
    </row>
    <row r="3660" spans="1:13">
      <c r="A3660" s="36">
        <v>201903</v>
      </c>
      <c r="B3660" s="37" t="s">
        <v>68</v>
      </c>
      <c r="C3660" s="37" t="s">
        <v>195</v>
      </c>
      <c r="D3660" s="37" t="s">
        <v>48</v>
      </c>
      <c r="E3660" s="37">
        <v>223685.36</v>
      </c>
      <c r="F3660" s="37">
        <v>1137</v>
      </c>
      <c r="G3660" s="37">
        <v>2325281</v>
      </c>
      <c r="H3660" s="60">
        <f t="shared" si="287"/>
        <v>223685.36</v>
      </c>
      <c r="I3660" s="60">
        <f t="shared" si="288"/>
        <v>1137</v>
      </c>
      <c r="J3660" s="60">
        <f t="shared" si="289"/>
        <v>2325281</v>
      </c>
      <c r="K3660" s="1" t="str">
        <f t="shared" si="290"/>
        <v>RES</v>
      </c>
      <c r="L3660" s="2" t="str">
        <f t="shared" si="286"/>
        <v>02NETMT135</v>
      </c>
      <c r="M3660" s="40" t="str">
        <f>INDEX(CODE!A:B,MATCH(L3660,CODE!A:A,0),2)</f>
        <v>Separate - Res</v>
      </c>
    </row>
    <row r="3661" spans="1:13">
      <c r="A3661" s="36">
        <v>201903</v>
      </c>
      <c r="B3661" s="37" t="s">
        <v>68</v>
      </c>
      <c r="C3661" s="37" t="s">
        <v>195</v>
      </c>
      <c r="D3661" s="37" t="s">
        <v>49</v>
      </c>
      <c r="E3661" s="37">
        <v>12030.56</v>
      </c>
      <c r="F3661" s="37">
        <v>1026</v>
      </c>
      <c r="G3661" s="37">
        <v>78023</v>
      </c>
      <c r="H3661" s="60">
        <f t="shared" si="287"/>
        <v>12030.56</v>
      </c>
      <c r="I3661" s="60">
        <f t="shared" si="288"/>
        <v>1026</v>
      </c>
      <c r="J3661" s="60">
        <f t="shared" si="289"/>
        <v>78023</v>
      </c>
      <c r="K3661" s="1" t="str">
        <f t="shared" si="290"/>
        <v>RES</v>
      </c>
      <c r="L3661" s="2" t="str">
        <f t="shared" si="286"/>
        <v>02OALTB15R</v>
      </c>
      <c r="M3661" s="40" t="str">
        <f>INDEX(CODE!A:B,MATCH(L3661,CODE!A:A,0),2)</f>
        <v>NOT USED</v>
      </c>
    </row>
    <row r="3662" spans="1:13">
      <c r="A3662" s="36">
        <v>201903</v>
      </c>
      <c r="B3662" s="37" t="s">
        <v>68</v>
      </c>
      <c r="C3662" s="37" t="s">
        <v>195</v>
      </c>
      <c r="D3662" s="37" t="s">
        <v>69</v>
      </c>
      <c r="E3662" s="37">
        <v>16994571.449999999</v>
      </c>
      <c r="F3662" s="37">
        <v>101914</v>
      </c>
      <c r="G3662" s="37">
        <v>180747865</v>
      </c>
      <c r="H3662" s="60">
        <f t="shared" si="287"/>
        <v>16994571.449999999</v>
      </c>
      <c r="I3662" s="60">
        <f t="shared" si="288"/>
        <v>101914</v>
      </c>
      <c r="J3662" s="60">
        <f t="shared" si="289"/>
        <v>180747865</v>
      </c>
      <c r="K3662" s="1" t="str">
        <f t="shared" si="290"/>
        <v>RES</v>
      </c>
      <c r="L3662" s="2" t="str">
        <f t="shared" si="286"/>
        <v>02RESD0016</v>
      </c>
      <c r="M3662" s="40" t="str">
        <f>INDEX(CODE!A:B,MATCH(L3662,CODE!A:A,0),2)</f>
        <v>Separate - Res</v>
      </c>
    </row>
    <row r="3663" spans="1:13">
      <c r="A3663" s="36">
        <v>201903</v>
      </c>
      <c r="B3663" s="37" t="s">
        <v>68</v>
      </c>
      <c r="C3663" s="37" t="s">
        <v>195</v>
      </c>
      <c r="D3663" s="37" t="s">
        <v>70</v>
      </c>
      <c r="E3663" s="37">
        <v>1010338.63</v>
      </c>
      <c r="F3663" s="37">
        <v>5138</v>
      </c>
      <c r="G3663" s="37">
        <v>10678812</v>
      </c>
      <c r="H3663" s="60">
        <f t="shared" si="287"/>
        <v>1010338.63</v>
      </c>
      <c r="I3663" s="60">
        <f t="shared" si="288"/>
        <v>5138</v>
      </c>
      <c r="J3663" s="60">
        <f t="shared" si="289"/>
        <v>10678812</v>
      </c>
      <c r="K3663" s="1" t="str">
        <f t="shared" si="290"/>
        <v>RES</v>
      </c>
      <c r="L3663" s="2" t="str">
        <f t="shared" si="286"/>
        <v>02RESD0017</v>
      </c>
      <c r="M3663" s="40" t="str">
        <f>INDEX(CODE!A:B,MATCH(L3663,CODE!A:A,0),2)</f>
        <v>Separate - Res</v>
      </c>
    </row>
    <row r="3664" spans="1:13">
      <c r="A3664" s="36">
        <v>201903</v>
      </c>
      <c r="B3664" s="37" t="s">
        <v>68</v>
      </c>
      <c r="C3664" s="37" t="s">
        <v>195</v>
      </c>
      <c r="D3664" s="37" t="s">
        <v>71</v>
      </c>
      <c r="E3664" s="37">
        <v>22057.37</v>
      </c>
      <c r="F3664" s="37">
        <v>79</v>
      </c>
      <c r="G3664" s="37">
        <v>218903</v>
      </c>
      <c r="H3664" s="60">
        <f t="shared" si="287"/>
        <v>22057.37</v>
      </c>
      <c r="I3664" s="60">
        <f t="shared" si="288"/>
        <v>79</v>
      </c>
      <c r="J3664" s="60">
        <f t="shared" si="289"/>
        <v>218903</v>
      </c>
      <c r="K3664" s="1" t="str">
        <f t="shared" si="290"/>
        <v>RES</v>
      </c>
      <c r="L3664" s="2" t="str">
        <f t="shared" si="286"/>
        <v>02RESD0018</v>
      </c>
      <c r="M3664" s="40" t="str">
        <f>INDEX(CODE!A:B,MATCH(L3664,CODE!A:A,0),2)</f>
        <v>Separate - Res</v>
      </c>
    </row>
    <row r="3665" spans="1:13">
      <c r="A3665" s="36">
        <v>201903</v>
      </c>
      <c r="B3665" s="37" t="s">
        <v>68</v>
      </c>
      <c r="C3665" s="37" t="s">
        <v>195</v>
      </c>
      <c r="D3665" s="37" t="s">
        <v>72</v>
      </c>
      <c r="E3665" s="37">
        <v>3278.61</v>
      </c>
      <c r="F3665" s="37">
        <v>13</v>
      </c>
      <c r="G3665" s="37">
        <v>32866</v>
      </c>
      <c r="H3665" s="60">
        <f t="shared" si="287"/>
        <v>3278.61</v>
      </c>
      <c r="I3665" s="60">
        <f t="shared" si="288"/>
        <v>13</v>
      </c>
      <c r="J3665" s="60">
        <f t="shared" si="289"/>
        <v>32866</v>
      </c>
      <c r="K3665" s="1" t="str">
        <f t="shared" si="290"/>
        <v>RES</v>
      </c>
      <c r="L3665" s="2" t="str">
        <f t="shared" si="286"/>
        <v>02RESD018X</v>
      </c>
      <c r="M3665" s="40" t="str">
        <f>INDEX(CODE!A:B,MATCH(L3665,CODE!A:A,0),2)</f>
        <v>Separate - Res</v>
      </c>
    </row>
    <row r="3666" spans="1:13">
      <c r="A3666" s="36">
        <v>201903</v>
      </c>
      <c r="B3666" s="37" t="s">
        <v>68</v>
      </c>
      <c r="C3666" s="37" t="s">
        <v>195</v>
      </c>
      <c r="D3666" s="37" t="s">
        <v>50</v>
      </c>
      <c r="E3666" s="37">
        <v>244638.66</v>
      </c>
      <c r="F3666" s="37">
        <v>3442</v>
      </c>
      <c r="G3666" s="37">
        <v>2283051</v>
      </c>
      <c r="H3666" s="60">
        <f t="shared" si="287"/>
        <v>244638.66</v>
      </c>
      <c r="I3666" s="60">
        <f t="shared" si="288"/>
        <v>3442</v>
      </c>
      <c r="J3666" s="60">
        <f t="shared" si="289"/>
        <v>2283051</v>
      </c>
      <c r="K3666" s="1" t="str">
        <f t="shared" si="290"/>
        <v>RES</v>
      </c>
      <c r="L3666" s="2" t="str">
        <f t="shared" si="286"/>
        <v>02RGNSB024</v>
      </c>
      <c r="M3666" s="40" t="str">
        <f>INDEX(CODE!A:B,MATCH(L3666,CODE!A:A,0),2)</f>
        <v>Separate - Small GS</v>
      </c>
    </row>
    <row r="3667" spans="1:13">
      <c r="A3667" s="36">
        <v>201903</v>
      </c>
      <c r="B3667" s="37" t="s">
        <v>68</v>
      </c>
      <c r="C3667" s="37" t="s">
        <v>195</v>
      </c>
      <c r="D3667" s="37" t="s">
        <v>74</v>
      </c>
      <c r="E3667" s="37">
        <v>13432.67</v>
      </c>
      <c r="F3667" s="37">
        <v>2</v>
      </c>
      <c r="G3667" s="37">
        <v>197780</v>
      </c>
      <c r="H3667" s="60">
        <f t="shared" si="287"/>
        <v>13432.67</v>
      </c>
      <c r="I3667" s="60">
        <f t="shared" si="288"/>
        <v>2</v>
      </c>
      <c r="J3667" s="60">
        <f t="shared" si="289"/>
        <v>197780</v>
      </c>
      <c r="K3667" s="1" t="str">
        <f t="shared" si="290"/>
        <v>RES</v>
      </c>
      <c r="L3667" s="2" t="str">
        <f t="shared" si="286"/>
        <v>02RGNSB036</v>
      </c>
      <c r="M3667" s="40" t="str">
        <f>INDEX(CODE!A:B,MATCH(L3667,CODE!A:A,0),2)</f>
        <v>Separate - Large GS</v>
      </c>
    </row>
    <row r="3668" spans="1:13">
      <c r="A3668" s="36">
        <v>201903</v>
      </c>
      <c r="B3668" s="37" t="s">
        <v>68</v>
      </c>
      <c r="C3668" s="37" t="s">
        <v>195</v>
      </c>
      <c r="D3668" s="37" t="s">
        <v>75</v>
      </c>
      <c r="E3668" s="37">
        <v>4185.71</v>
      </c>
      <c r="F3668" s="37">
        <v>29</v>
      </c>
      <c r="G3668" s="37">
        <v>46923</v>
      </c>
      <c r="H3668" s="60">
        <f t="shared" si="287"/>
        <v>4185.71</v>
      </c>
      <c r="I3668" s="60">
        <f t="shared" si="288"/>
        <v>29</v>
      </c>
      <c r="J3668" s="60">
        <f t="shared" si="289"/>
        <v>46923</v>
      </c>
      <c r="K3668" s="1" t="str">
        <f t="shared" si="290"/>
        <v>RES</v>
      </c>
      <c r="L3668" s="2" t="str">
        <f t="shared" si="286"/>
        <v>02RNM24135</v>
      </c>
      <c r="M3668" s="40" t="str">
        <f>INDEX(CODE!A:B,MATCH(L3668,CODE!A:A,0),2)</f>
        <v>Separate - Small GS</v>
      </c>
    </row>
    <row r="3669" spans="1:13">
      <c r="A3669" s="36">
        <v>201903</v>
      </c>
      <c r="B3669" s="37" t="s">
        <v>68</v>
      </c>
      <c r="C3669" s="37" t="s">
        <v>195</v>
      </c>
      <c r="D3669" s="37" t="s">
        <v>101</v>
      </c>
      <c r="E3669" s="37">
        <v>599394.11</v>
      </c>
      <c r="F3669" s="37">
        <v>0</v>
      </c>
      <c r="G3669" s="37">
        <v>0</v>
      </c>
      <c r="H3669" s="60">
        <f t="shared" si="287"/>
        <v>599394.11</v>
      </c>
      <c r="I3669" s="60">
        <f t="shared" si="288"/>
        <v>0</v>
      </c>
      <c r="J3669" s="60">
        <f t="shared" si="289"/>
        <v>0</v>
      </c>
      <c r="K3669" s="1" t="str">
        <f t="shared" si="290"/>
        <v>RES</v>
      </c>
      <c r="L3669" s="2" t="str">
        <f t="shared" si="286"/>
        <v>301170-DSM</v>
      </c>
      <c r="M3669" s="40" t="str">
        <f>INDEX(CODE!A:B,MATCH(L3669,CODE!A:A,0),2)</f>
        <v>NOT USED</v>
      </c>
    </row>
    <row r="3670" spans="1:13">
      <c r="A3670" s="36">
        <v>201903</v>
      </c>
      <c r="B3670" s="37" t="s">
        <v>68</v>
      </c>
      <c r="C3670" s="37" t="s">
        <v>195</v>
      </c>
      <c r="D3670" s="37" t="s">
        <v>102</v>
      </c>
      <c r="E3670" s="37">
        <v>13750.36</v>
      </c>
      <c r="F3670" s="37">
        <v>0</v>
      </c>
      <c r="G3670" s="37">
        <v>0</v>
      </c>
      <c r="H3670" s="60">
        <f t="shared" si="287"/>
        <v>13750.36</v>
      </c>
      <c r="I3670" s="60">
        <f t="shared" si="288"/>
        <v>0</v>
      </c>
      <c r="J3670" s="60">
        <f t="shared" si="289"/>
        <v>0</v>
      </c>
      <c r="K3670" s="1" t="str">
        <f t="shared" si="290"/>
        <v>RES</v>
      </c>
      <c r="L3670" s="2" t="str">
        <f t="shared" si="286"/>
        <v>301180-BLU</v>
      </c>
      <c r="M3670" s="40" t="str">
        <f>INDEX(CODE!A:B,MATCH(L3670,CODE!A:A,0),2)</f>
        <v>NOT USED</v>
      </c>
    </row>
    <row r="3671" spans="1:13">
      <c r="A3671" s="36">
        <v>201903</v>
      </c>
      <c r="B3671" s="37" t="s">
        <v>68</v>
      </c>
      <c r="C3671" s="37" t="s">
        <v>195</v>
      </c>
      <c r="D3671" s="37" t="s">
        <v>103</v>
      </c>
      <c r="E3671" s="37">
        <v>276190.68</v>
      </c>
      <c r="F3671" s="37">
        <v>0</v>
      </c>
      <c r="G3671" s="37">
        <v>0</v>
      </c>
      <c r="H3671" s="60">
        <f t="shared" si="287"/>
        <v>276190.68</v>
      </c>
      <c r="I3671" s="60">
        <f t="shared" si="288"/>
        <v>0</v>
      </c>
      <c r="J3671" s="60">
        <f t="shared" si="289"/>
        <v>0</v>
      </c>
      <c r="K3671" s="1" t="str">
        <f t="shared" si="290"/>
        <v>RES</v>
      </c>
      <c r="L3671" s="2" t="str">
        <f t="shared" si="286"/>
        <v>ALT REVENU</v>
      </c>
      <c r="M3671" s="40" t="str">
        <f>INDEX(CODE!A:B,MATCH(L3671,CODE!A:A,0),2)</f>
        <v>NOT USED</v>
      </c>
    </row>
    <row r="3672" spans="1:13">
      <c r="A3672" s="36">
        <v>201903</v>
      </c>
      <c r="B3672" s="37" t="s">
        <v>68</v>
      </c>
      <c r="C3672" s="37" t="s">
        <v>195</v>
      </c>
      <c r="D3672" s="37" t="s">
        <v>90</v>
      </c>
      <c r="F3672" s="37">
        <v>0</v>
      </c>
      <c r="H3672" s="60">
        <f t="shared" si="287"/>
        <v>0</v>
      </c>
      <c r="I3672" s="60">
        <f t="shared" si="288"/>
        <v>0</v>
      </c>
      <c r="J3672" s="60">
        <f t="shared" si="289"/>
        <v>0</v>
      </c>
      <c r="K3672" s="1" t="str">
        <f t="shared" si="290"/>
        <v>RES</v>
      </c>
      <c r="L3672" s="2" t="str">
        <f t="shared" si="286"/>
        <v>CUSTOMER C</v>
      </c>
      <c r="M3672" s="40" t="str">
        <f>INDEX(CODE!A:B,MATCH(L3672,CODE!A:A,0),2)</f>
        <v>NOT USED</v>
      </c>
    </row>
    <row r="3673" spans="1:13">
      <c r="A3673" s="36">
        <v>201903</v>
      </c>
      <c r="B3673" s="37" t="s">
        <v>68</v>
      </c>
      <c r="C3673" s="37" t="s">
        <v>195</v>
      </c>
      <c r="D3673" s="37" t="s">
        <v>92</v>
      </c>
      <c r="E3673" s="37">
        <v>-1099241.1599999999</v>
      </c>
      <c r="F3673" s="37">
        <v>0</v>
      </c>
      <c r="G3673" s="37">
        <v>0</v>
      </c>
      <c r="H3673" s="60">
        <f t="shared" si="287"/>
        <v>-1099241.1599999999</v>
      </c>
      <c r="I3673" s="60">
        <f t="shared" si="288"/>
        <v>0</v>
      </c>
      <c r="J3673" s="60">
        <f t="shared" si="289"/>
        <v>0</v>
      </c>
      <c r="K3673" s="1" t="str">
        <f t="shared" si="290"/>
        <v>RES</v>
      </c>
      <c r="L3673" s="2" t="str">
        <f t="shared" si="286"/>
        <v>REVENUE_AC</v>
      </c>
      <c r="M3673" s="40" t="str">
        <f>INDEX(CODE!A:B,MATCH(L3673,CODE!A:A,0),2)</f>
        <v>NOT USED</v>
      </c>
    </row>
    <row r="3674" spans="1:13">
      <c r="A3674" s="36">
        <v>201903</v>
      </c>
      <c r="B3674" s="37" t="s">
        <v>68</v>
      </c>
      <c r="C3674" s="37" t="s">
        <v>195</v>
      </c>
      <c r="D3674" s="37" t="s">
        <v>104</v>
      </c>
      <c r="E3674" s="37">
        <v>5909.04</v>
      </c>
      <c r="F3674" s="37">
        <v>0</v>
      </c>
      <c r="G3674" s="37">
        <v>0</v>
      </c>
      <c r="H3674" s="60">
        <f t="shared" si="287"/>
        <v>5909.04</v>
      </c>
      <c r="I3674" s="60">
        <f t="shared" si="288"/>
        <v>0</v>
      </c>
      <c r="J3674" s="60">
        <f t="shared" si="289"/>
        <v>0</v>
      </c>
      <c r="K3674" s="1" t="str">
        <f t="shared" si="290"/>
        <v>RES</v>
      </c>
      <c r="L3674" s="2" t="str">
        <f t="shared" si="286"/>
        <v>REVENUE AD</v>
      </c>
      <c r="M3674" s="40" t="str">
        <f>INDEX(CODE!A:B,MATCH(L3674,CODE!A:A,0),2)</f>
        <v>NOT USED</v>
      </c>
    </row>
    <row r="3675" spans="1:13">
      <c r="A3675" s="36">
        <v>201903</v>
      </c>
      <c r="B3675" s="37" t="s">
        <v>68</v>
      </c>
      <c r="C3675" s="37" t="s">
        <v>196</v>
      </c>
      <c r="D3675" s="37" t="s">
        <v>210</v>
      </c>
      <c r="E3675" s="37">
        <v>2000</v>
      </c>
      <c r="F3675" s="37">
        <v>0</v>
      </c>
      <c r="G3675" s="37">
        <v>0</v>
      </c>
      <c r="H3675" s="60">
        <f t="shared" si="287"/>
        <v>0</v>
      </c>
      <c r="I3675" s="60">
        <f t="shared" si="288"/>
        <v>0</v>
      </c>
      <c r="J3675" s="60">
        <f t="shared" si="289"/>
        <v>0</v>
      </c>
      <c r="K3675" s="1" t="str">
        <f t="shared" si="290"/>
        <v>RES</v>
      </c>
      <c r="L3675" s="2" t="str">
        <f t="shared" si="286"/>
        <v>301119 - U</v>
      </c>
      <c r="M3675" s="40" t="str">
        <f>INDEX(CODE!A:B,MATCH(L3675,CODE!A:A,0),2)</f>
        <v>NOT USED</v>
      </c>
    </row>
    <row r="3676" spans="1:13">
      <c r="A3676" s="36">
        <v>201903</v>
      </c>
      <c r="B3676" s="37" t="s">
        <v>68</v>
      </c>
      <c r="C3676" s="37" t="s">
        <v>196</v>
      </c>
      <c r="D3676" s="37" t="s">
        <v>197</v>
      </c>
      <c r="E3676" s="37">
        <v>-1562000</v>
      </c>
      <c r="F3676" s="37">
        <v>0</v>
      </c>
      <c r="G3676" s="37">
        <v>-24199000</v>
      </c>
      <c r="H3676" s="60">
        <f t="shared" si="287"/>
        <v>0</v>
      </c>
      <c r="I3676" s="60">
        <f t="shared" si="288"/>
        <v>0</v>
      </c>
      <c r="J3676" s="60">
        <f t="shared" si="289"/>
        <v>0</v>
      </c>
      <c r="K3676" s="1" t="str">
        <f t="shared" si="290"/>
        <v>RES</v>
      </c>
      <c r="L3676" s="2" t="str">
        <f t="shared" si="286"/>
        <v>UNBILLED R</v>
      </c>
      <c r="M3676" s="40" t="str">
        <f>INDEX(CODE!A:B,MATCH(L3676,CODE!A:A,0),2)</f>
        <v>NOT USED</v>
      </c>
    </row>
    <row r="3677" spans="1:13">
      <c r="A3677" s="36">
        <v>201904</v>
      </c>
      <c r="B3677" s="37" t="s">
        <v>51</v>
      </c>
      <c r="C3677" s="37" t="s">
        <v>186</v>
      </c>
      <c r="D3677" s="37" t="s">
        <v>187</v>
      </c>
      <c r="E3677" s="37">
        <v>-15978.37</v>
      </c>
      <c r="F3677" s="37">
        <v>1511</v>
      </c>
      <c r="G3677" s="37">
        <v>1960527</v>
      </c>
      <c r="H3677" s="60">
        <f t="shared" si="287"/>
        <v>0</v>
      </c>
      <c r="I3677" s="60">
        <f t="shared" si="288"/>
        <v>0</v>
      </c>
      <c r="J3677" s="60">
        <f t="shared" si="289"/>
        <v>0</v>
      </c>
      <c r="K3677" s="1" t="str">
        <f t="shared" si="290"/>
        <v>COM</v>
      </c>
      <c r="L3677" s="2" t="str">
        <f t="shared" si="286"/>
        <v>02GNSB0024</v>
      </c>
      <c r="M3677" s="40" t="str">
        <f>INDEX(CODE!A:B,MATCH(L3677,CODE!A:A,0),2)</f>
        <v>Separate - Small GS</v>
      </c>
    </row>
    <row r="3678" spans="1:13">
      <c r="A3678" s="36">
        <v>201904</v>
      </c>
      <c r="B3678" s="37" t="s">
        <v>51</v>
      </c>
      <c r="C3678" s="37" t="s">
        <v>186</v>
      </c>
      <c r="D3678" s="37" t="s">
        <v>188</v>
      </c>
      <c r="E3678" s="37">
        <v>-0.59</v>
      </c>
      <c r="F3678" s="37">
        <v>1</v>
      </c>
      <c r="G3678" s="37">
        <v>72</v>
      </c>
      <c r="H3678" s="60">
        <f t="shared" si="287"/>
        <v>0</v>
      </c>
      <c r="I3678" s="60">
        <f t="shared" si="288"/>
        <v>0</v>
      </c>
      <c r="J3678" s="60">
        <f t="shared" si="289"/>
        <v>0</v>
      </c>
      <c r="K3678" s="1" t="str">
        <f t="shared" si="290"/>
        <v>COM</v>
      </c>
      <c r="L3678" s="2" t="str">
        <f t="shared" si="286"/>
        <v>02GNSB024F</v>
      </c>
      <c r="M3678" s="40" t="str">
        <f>INDEX(CODE!A:B,MATCH(L3678,CODE!A:A,0),2)</f>
        <v>Separate - Small GS</v>
      </c>
    </row>
    <row r="3679" spans="1:13">
      <c r="A3679" s="36">
        <v>201904</v>
      </c>
      <c r="B3679" s="37" t="s">
        <v>51</v>
      </c>
      <c r="C3679" s="37" t="s">
        <v>186</v>
      </c>
      <c r="D3679" s="37" t="s">
        <v>189</v>
      </c>
      <c r="E3679" s="37">
        <v>-83.93</v>
      </c>
      <c r="F3679" s="37">
        <v>72</v>
      </c>
      <c r="G3679" s="37">
        <v>10299</v>
      </c>
      <c r="H3679" s="60">
        <f t="shared" si="287"/>
        <v>0</v>
      </c>
      <c r="I3679" s="60">
        <f t="shared" si="288"/>
        <v>0</v>
      </c>
      <c r="J3679" s="60">
        <f t="shared" si="289"/>
        <v>0</v>
      </c>
      <c r="K3679" s="1" t="str">
        <f t="shared" si="290"/>
        <v>COM</v>
      </c>
      <c r="L3679" s="2" t="str">
        <f t="shared" si="286"/>
        <v>02GNSB24FP</v>
      </c>
      <c r="M3679" s="40" t="str">
        <f>INDEX(CODE!A:B,MATCH(L3679,CODE!A:A,0),2)</f>
        <v>Separate - Small GS</v>
      </c>
    </row>
    <row r="3680" spans="1:13">
      <c r="A3680" s="36">
        <v>201904</v>
      </c>
      <c r="B3680" s="37" t="s">
        <v>51</v>
      </c>
      <c r="C3680" s="37" t="s">
        <v>186</v>
      </c>
      <c r="D3680" s="37" t="s">
        <v>190</v>
      </c>
      <c r="E3680" s="37">
        <v>-29863.759999999998</v>
      </c>
      <c r="F3680" s="37">
        <v>86</v>
      </c>
      <c r="G3680" s="37">
        <v>3664266</v>
      </c>
      <c r="H3680" s="60">
        <f t="shared" si="287"/>
        <v>0</v>
      </c>
      <c r="I3680" s="60">
        <f t="shared" si="288"/>
        <v>0</v>
      </c>
      <c r="J3680" s="60">
        <f t="shared" si="289"/>
        <v>0</v>
      </c>
      <c r="K3680" s="1" t="str">
        <f t="shared" si="290"/>
        <v>COM</v>
      </c>
      <c r="L3680" s="2" t="str">
        <f t="shared" si="286"/>
        <v>02LGSB0036</v>
      </c>
      <c r="M3680" s="40" t="str">
        <f>INDEX(CODE!A:B,MATCH(L3680,CODE!A:A,0),2)</f>
        <v>Separate - Large GS</v>
      </c>
    </row>
    <row r="3681" spans="1:13">
      <c r="A3681" s="36">
        <v>201904</v>
      </c>
      <c r="B3681" s="37" t="s">
        <v>51</v>
      </c>
      <c r="C3681" s="37" t="s">
        <v>186</v>
      </c>
      <c r="D3681" s="37" t="s">
        <v>191</v>
      </c>
      <c r="E3681" s="37">
        <v>-16.440000000000001</v>
      </c>
      <c r="F3681" s="37">
        <v>20</v>
      </c>
      <c r="G3681" s="37">
        <v>2017</v>
      </c>
      <c r="H3681" s="60">
        <f t="shared" si="287"/>
        <v>0</v>
      </c>
      <c r="I3681" s="60">
        <f t="shared" si="288"/>
        <v>0</v>
      </c>
      <c r="J3681" s="60">
        <f t="shared" si="289"/>
        <v>0</v>
      </c>
      <c r="K3681" s="1" t="str">
        <f t="shared" si="290"/>
        <v>COM</v>
      </c>
      <c r="L3681" s="2" t="str">
        <f t="shared" si="286"/>
        <v>02NMB24135</v>
      </c>
      <c r="M3681" s="40" t="str">
        <f>INDEX(CODE!A:B,MATCH(L3681,CODE!A:A,0),2)</f>
        <v>Separate - Small GS</v>
      </c>
    </row>
    <row r="3682" spans="1:13">
      <c r="A3682" s="36">
        <v>201904</v>
      </c>
      <c r="B3682" s="37" t="s">
        <v>51</v>
      </c>
      <c r="C3682" s="37" t="s">
        <v>186</v>
      </c>
      <c r="D3682" s="37" t="s">
        <v>192</v>
      </c>
      <c r="E3682" s="37">
        <v>-343.06</v>
      </c>
      <c r="G3682" s="37">
        <v>42073</v>
      </c>
      <c r="H3682" s="60">
        <f t="shared" si="287"/>
        <v>0</v>
      </c>
      <c r="I3682" s="60">
        <f t="shared" si="288"/>
        <v>0</v>
      </c>
      <c r="J3682" s="60">
        <f t="shared" si="289"/>
        <v>0</v>
      </c>
      <c r="K3682" s="1" t="str">
        <f t="shared" si="290"/>
        <v>COM</v>
      </c>
      <c r="L3682" s="2" t="str">
        <f t="shared" si="286"/>
        <v>02OALTB15N</v>
      </c>
      <c r="M3682" s="40" t="str">
        <f>INDEX(CODE!A:B,MATCH(L3682,CODE!A:A,0),2)</f>
        <v>NOT USED</v>
      </c>
    </row>
    <row r="3683" spans="1:13">
      <c r="A3683" s="36">
        <v>201904</v>
      </c>
      <c r="B3683" s="37" t="s">
        <v>51</v>
      </c>
      <c r="C3683" s="37" t="s">
        <v>186</v>
      </c>
      <c r="D3683" s="37" t="s">
        <v>193</v>
      </c>
      <c r="E3683" s="37">
        <v>3423.1</v>
      </c>
      <c r="F3683" s="37">
        <v>0</v>
      </c>
      <c r="G3683" s="37">
        <v>0</v>
      </c>
      <c r="H3683" s="60">
        <f t="shared" si="287"/>
        <v>0</v>
      </c>
      <c r="I3683" s="60">
        <f t="shared" si="288"/>
        <v>0</v>
      </c>
      <c r="J3683" s="60">
        <f t="shared" si="289"/>
        <v>0</v>
      </c>
      <c r="K3683" s="1" t="str">
        <f t="shared" si="290"/>
        <v>COM</v>
      </c>
      <c r="L3683" s="2" t="str">
        <f t="shared" si="286"/>
        <v>BPA BALANC</v>
      </c>
      <c r="M3683" s="40" t="str">
        <f>INDEX(CODE!A:B,MATCH(L3683,CODE!A:A,0),2)</f>
        <v>NOT USED</v>
      </c>
    </row>
    <row r="3684" spans="1:13">
      <c r="A3684" s="36">
        <v>201904</v>
      </c>
      <c r="B3684" s="37" t="s">
        <v>51</v>
      </c>
      <c r="C3684" s="37" t="s">
        <v>186</v>
      </c>
      <c r="D3684" s="37" t="s">
        <v>194</v>
      </c>
      <c r="F3684" s="37">
        <v>0</v>
      </c>
      <c r="H3684" s="60">
        <f t="shared" si="287"/>
        <v>0</v>
      </c>
      <c r="I3684" s="60">
        <f t="shared" si="288"/>
        <v>0</v>
      </c>
      <c r="J3684" s="60">
        <f t="shared" si="289"/>
        <v>0</v>
      </c>
      <c r="K3684" s="1" t="str">
        <f t="shared" si="290"/>
        <v>COM</v>
      </c>
      <c r="L3684" s="2" t="str">
        <f t="shared" si="286"/>
        <v>CUSTOMER C</v>
      </c>
      <c r="M3684" s="40" t="str">
        <f>INDEX(CODE!A:B,MATCH(L3684,CODE!A:A,0),2)</f>
        <v>NOT USED</v>
      </c>
    </row>
    <row r="3685" spans="1:13">
      <c r="A3685" s="36">
        <v>201904</v>
      </c>
      <c r="B3685" s="37" t="s">
        <v>51</v>
      </c>
      <c r="C3685" s="37" t="s">
        <v>195</v>
      </c>
      <c r="D3685" s="37" t="s">
        <v>36</v>
      </c>
      <c r="E3685" s="37">
        <v>188894.95</v>
      </c>
      <c r="F3685" s="37">
        <v>1511</v>
      </c>
      <c r="G3685" s="37">
        <v>1960527</v>
      </c>
      <c r="H3685" s="60">
        <f t="shared" si="287"/>
        <v>188894.95</v>
      </c>
      <c r="I3685" s="60">
        <f t="shared" si="288"/>
        <v>1511</v>
      </c>
      <c r="J3685" s="60">
        <f t="shared" si="289"/>
        <v>1960527</v>
      </c>
      <c r="K3685" s="1" t="str">
        <f t="shared" si="290"/>
        <v>COM</v>
      </c>
      <c r="L3685" s="2" t="str">
        <f t="shared" si="286"/>
        <v>02GNSB0024</v>
      </c>
      <c r="M3685" s="40" t="str">
        <f>INDEX(CODE!A:B,MATCH(L3685,CODE!A:A,0),2)</f>
        <v>Separate - Small GS</v>
      </c>
    </row>
    <row r="3686" spans="1:13">
      <c r="A3686" s="36">
        <v>201904</v>
      </c>
      <c r="B3686" s="37" t="s">
        <v>51</v>
      </c>
      <c r="C3686" s="37" t="s">
        <v>195</v>
      </c>
      <c r="D3686" s="37" t="s">
        <v>37</v>
      </c>
      <c r="E3686" s="37">
        <v>1596.73</v>
      </c>
      <c r="F3686" s="37">
        <v>6</v>
      </c>
      <c r="G3686" s="37">
        <v>12857</v>
      </c>
      <c r="H3686" s="60">
        <f t="shared" si="287"/>
        <v>1596.73</v>
      </c>
      <c r="I3686" s="60">
        <f t="shared" si="288"/>
        <v>6</v>
      </c>
      <c r="J3686" s="60">
        <f t="shared" si="289"/>
        <v>12857</v>
      </c>
      <c r="K3686" s="1" t="str">
        <f t="shared" si="290"/>
        <v>COM</v>
      </c>
      <c r="L3686" s="2" t="str">
        <f t="shared" si="286"/>
        <v>02GNSB024F</v>
      </c>
      <c r="M3686" s="40" t="str">
        <f>INDEX(CODE!A:B,MATCH(L3686,CODE!A:A,0),2)</f>
        <v>Separate - Small GS</v>
      </c>
    </row>
    <row r="3687" spans="1:13">
      <c r="A3687" s="36">
        <v>201904</v>
      </c>
      <c r="B3687" s="37" t="s">
        <v>51</v>
      </c>
      <c r="C3687" s="37" t="s">
        <v>195</v>
      </c>
      <c r="D3687" s="37" t="s">
        <v>38</v>
      </c>
      <c r="E3687" s="37">
        <v>2606.85</v>
      </c>
      <c r="F3687" s="37">
        <v>72</v>
      </c>
      <c r="G3687" s="37">
        <v>10299</v>
      </c>
      <c r="H3687" s="60">
        <f t="shared" si="287"/>
        <v>2606.85</v>
      </c>
      <c r="I3687" s="60">
        <f t="shared" si="288"/>
        <v>72</v>
      </c>
      <c r="J3687" s="60">
        <f t="shared" si="289"/>
        <v>10299</v>
      </c>
      <c r="K3687" s="1" t="str">
        <f t="shared" si="290"/>
        <v>COM</v>
      </c>
      <c r="L3687" s="2" t="str">
        <f t="shared" si="286"/>
        <v>02GNSB24FP</v>
      </c>
      <c r="M3687" s="40" t="str">
        <f>INDEX(CODE!A:B,MATCH(L3687,CODE!A:A,0),2)</f>
        <v>Separate - Small GS</v>
      </c>
    </row>
    <row r="3688" spans="1:13">
      <c r="A3688" s="36">
        <v>201904</v>
      </c>
      <c r="B3688" s="37" t="s">
        <v>51</v>
      </c>
      <c r="C3688" s="37" t="s">
        <v>195</v>
      </c>
      <c r="D3688" s="37" t="s">
        <v>52</v>
      </c>
      <c r="E3688" s="37">
        <v>3160062.36</v>
      </c>
      <c r="F3688" s="37">
        <v>14341</v>
      </c>
      <c r="G3688" s="37">
        <v>35100408</v>
      </c>
      <c r="H3688" s="60">
        <f t="shared" si="287"/>
        <v>3160062.36</v>
      </c>
      <c r="I3688" s="60">
        <f t="shared" si="288"/>
        <v>14341</v>
      </c>
      <c r="J3688" s="60">
        <f t="shared" si="289"/>
        <v>35100408</v>
      </c>
      <c r="K3688" s="1" t="str">
        <f t="shared" si="290"/>
        <v>COM</v>
      </c>
      <c r="L3688" s="2" t="str">
        <f t="shared" si="286"/>
        <v>02GNSV0024</v>
      </c>
      <c r="M3688" s="40" t="str">
        <f>INDEX(CODE!A:B,MATCH(L3688,CODE!A:A,0),2)</f>
        <v>Separate - Small GS</v>
      </c>
    </row>
    <row r="3689" spans="1:13">
      <c r="A3689" s="36">
        <v>201904</v>
      </c>
      <c r="B3689" s="37" t="s">
        <v>51</v>
      </c>
      <c r="C3689" s="37" t="s">
        <v>195</v>
      </c>
      <c r="D3689" s="37" t="s">
        <v>53</v>
      </c>
      <c r="E3689" s="37">
        <v>12063.9</v>
      </c>
      <c r="F3689" s="37">
        <v>104</v>
      </c>
      <c r="G3689" s="37">
        <v>89196</v>
      </c>
      <c r="H3689" s="60">
        <f t="shared" si="287"/>
        <v>12063.9</v>
      </c>
      <c r="I3689" s="60">
        <f t="shared" si="288"/>
        <v>104</v>
      </c>
      <c r="J3689" s="60">
        <f t="shared" si="289"/>
        <v>89196</v>
      </c>
      <c r="K3689" s="1" t="str">
        <f t="shared" si="290"/>
        <v>COM</v>
      </c>
      <c r="L3689" s="2" t="str">
        <f t="shared" si="286"/>
        <v>02GNSV024F</v>
      </c>
      <c r="M3689" s="40" t="str">
        <f>INDEX(CODE!A:B,MATCH(L3689,CODE!A:A,0),2)</f>
        <v>Separate - Small GS</v>
      </c>
    </row>
    <row r="3690" spans="1:13">
      <c r="A3690" s="36">
        <v>201904</v>
      </c>
      <c r="B3690" s="37" t="s">
        <v>51</v>
      </c>
      <c r="C3690" s="37" t="s">
        <v>195</v>
      </c>
      <c r="D3690" s="37" t="s">
        <v>39</v>
      </c>
      <c r="E3690" s="37">
        <v>293187.94</v>
      </c>
      <c r="F3690" s="37">
        <v>86</v>
      </c>
      <c r="G3690" s="37">
        <v>3664264</v>
      </c>
      <c r="H3690" s="60">
        <f t="shared" si="287"/>
        <v>293187.94</v>
      </c>
      <c r="I3690" s="60">
        <f t="shared" si="288"/>
        <v>86</v>
      </c>
      <c r="J3690" s="60">
        <f t="shared" si="289"/>
        <v>3664264</v>
      </c>
      <c r="K3690" s="1" t="str">
        <f t="shared" si="290"/>
        <v>COM</v>
      </c>
      <c r="L3690" s="2" t="str">
        <f t="shared" si="286"/>
        <v>02LGSB0036</v>
      </c>
      <c r="M3690" s="40" t="str">
        <f>INDEX(CODE!A:B,MATCH(L3690,CODE!A:A,0),2)</f>
        <v>Separate - Large GS</v>
      </c>
    </row>
    <row r="3691" spans="1:13">
      <c r="A3691" s="36">
        <v>201904</v>
      </c>
      <c r="B3691" s="37" t="s">
        <v>51</v>
      </c>
      <c r="C3691" s="37" t="s">
        <v>195</v>
      </c>
      <c r="D3691" s="37" t="s">
        <v>54</v>
      </c>
      <c r="E3691" s="37">
        <v>4458904.3</v>
      </c>
      <c r="F3691" s="37">
        <v>875</v>
      </c>
      <c r="G3691" s="37">
        <v>58096135</v>
      </c>
      <c r="H3691" s="60">
        <f t="shared" si="287"/>
        <v>4458904.3</v>
      </c>
      <c r="I3691" s="60">
        <f t="shared" si="288"/>
        <v>875</v>
      </c>
      <c r="J3691" s="60">
        <f t="shared" si="289"/>
        <v>58096135</v>
      </c>
      <c r="K3691" s="1" t="str">
        <f t="shared" si="290"/>
        <v>COM</v>
      </c>
      <c r="L3691" s="2" t="str">
        <f t="shared" si="286"/>
        <v>02LGSV0036</v>
      </c>
      <c r="M3691" s="40" t="str">
        <f>INDEX(CODE!A:B,MATCH(L3691,CODE!A:A,0),2)</f>
        <v>Separate - Large GS</v>
      </c>
    </row>
    <row r="3692" spans="1:13">
      <c r="A3692" s="36">
        <v>201904</v>
      </c>
      <c r="B3692" s="37" t="s">
        <v>51</v>
      </c>
      <c r="C3692" s="37" t="s">
        <v>195</v>
      </c>
      <c r="D3692" s="37" t="s">
        <v>55</v>
      </c>
      <c r="E3692" s="37">
        <v>973207.11</v>
      </c>
      <c r="F3692" s="37">
        <v>34</v>
      </c>
      <c r="G3692" s="37">
        <v>13246500</v>
      </c>
      <c r="H3692" s="60">
        <f t="shared" si="287"/>
        <v>973207.11</v>
      </c>
      <c r="I3692" s="60">
        <f t="shared" si="288"/>
        <v>34</v>
      </c>
      <c r="J3692" s="60">
        <f t="shared" si="289"/>
        <v>13246500</v>
      </c>
      <c r="K3692" s="1" t="str">
        <f t="shared" si="290"/>
        <v>COM</v>
      </c>
      <c r="L3692" s="2" t="str">
        <f t="shared" si="286"/>
        <v>02LGSV048T</v>
      </c>
      <c r="M3692" s="40" t="str">
        <f>INDEX(CODE!A:B,MATCH(L3692,CODE!A:A,0),2)</f>
        <v>NOT USED</v>
      </c>
    </row>
    <row r="3693" spans="1:13">
      <c r="A3693" s="36">
        <v>201904</v>
      </c>
      <c r="B3693" s="37" t="s">
        <v>51</v>
      </c>
      <c r="C3693" s="37" t="s">
        <v>195</v>
      </c>
      <c r="D3693" s="37" t="s">
        <v>79</v>
      </c>
      <c r="E3693" s="37">
        <v>5575.88</v>
      </c>
      <c r="G3693" s="37">
        <v>0</v>
      </c>
      <c r="H3693" s="60">
        <f t="shared" si="287"/>
        <v>5575.88</v>
      </c>
      <c r="I3693" s="60">
        <f t="shared" si="288"/>
        <v>0</v>
      </c>
      <c r="J3693" s="60">
        <f t="shared" si="289"/>
        <v>0</v>
      </c>
      <c r="K3693" s="1" t="str">
        <f t="shared" si="290"/>
        <v>COM</v>
      </c>
      <c r="L3693" s="2" t="str">
        <f t="shared" si="286"/>
        <v>02LNX00102</v>
      </c>
      <c r="M3693" s="40" t="str">
        <f>INDEX(CODE!A:B,MATCH(L3693,CODE!A:A,0),2)</f>
        <v>NOT USED</v>
      </c>
    </row>
    <row r="3694" spans="1:13">
      <c r="A3694" s="36">
        <v>201904</v>
      </c>
      <c r="B3694" s="37" t="s">
        <v>51</v>
      </c>
      <c r="C3694" s="37" t="s">
        <v>195</v>
      </c>
      <c r="D3694" s="37" t="s">
        <v>81</v>
      </c>
      <c r="E3694" s="37">
        <v>127.71</v>
      </c>
      <c r="G3694" s="37">
        <v>0</v>
      </c>
      <c r="H3694" s="60">
        <f t="shared" si="287"/>
        <v>127.71</v>
      </c>
      <c r="I3694" s="60">
        <f t="shared" si="288"/>
        <v>0</v>
      </c>
      <c r="J3694" s="60">
        <f t="shared" si="289"/>
        <v>0</v>
      </c>
      <c r="K3694" s="1" t="str">
        <f t="shared" si="290"/>
        <v>COM</v>
      </c>
      <c r="L3694" s="2" t="str">
        <f t="shared" si="286"/>
        <v>02LNX00105</v>
      </c>
      <c r="M3694" s="40" t="str">
        <f>INDEX(CODE!A:B,MATCH(L3694,CODE!A:A,0),2)</f>
        <v>NOT USED</v>
      </c>
    </row>
    <row r="3695" spans="1:13">
      <c r="A3695" s="36">
        <v>201904</v>
      </c>
      <c r="B3695" s="37" t="s">
        <v>51</v>
      </c>
      <c r="C3695" s="37" t="s">
        <v>195</v>
      </c>
      <c r="D3695" s="37" t="s">
        <v>82</v>
      </c>
      <c r="E3695" s="37">
        <v>28267.91</v>
      </c>
      <c r="G3695" s="37">
        <v>0</v>
      </c>
      <c r="H3695" s="60">
        <f t="shared" si="287"/>
        <v>28267.91</v>
      </c>
      <c r="I3695" s="60">
        <f t="shared" si="288"/>
        <v>0</v>
      </c>
      <c r="J3695" s="60">
        <f t="shared" si="289"/>
        <v>0</v>
      </c>
      <c r="K3695" s="1" t="str">
        <f t="shared" si="290"/>
        <v>COM</v>
      </c>
      <c r="L3695" s="2" t="str">
        <f t="shared" si="286"/>
        <v>02LNX00109</v>
      </c>
      <c r="M3695" s="40" t="str">
        <f>INDEX(CODE!A:B,MATCH(L3695,CODE!A:A,0),2)</f>
        <v>NOT USED</v>
      </c>
    </row>
    <row r="3696" spans="1:13">
      <c r="A3696" s="36">
        <v>201904</v>
      </c>
      <c r="B3696" s="37" t="s">
        <v>51</v>
      </c>
      <c r="C3696" s="37" t="s">
        <v>195</v>
      </c>
      <c r="D3696" s="37" t="s">
        <v>83</v>
      </c>
      <c r="E3696" s="37">
        <v>3762.35</v>
      </c>
      <c r="G3696" s="37">
        <v>0</v>
      </c>
      <c r="H3696" s="60">
        <f t="shared" si="287"/>
        <v>3762.35</v>
      </c>
      <c r="I3696" s="60">
        <f t="shared" si="288"/>
        <v>0</v>
      </c>
      <c r="J3696" s="60">
        <f t="shared" si="289"/>
        <v>0</v>
      </c>
      <c r="K3696" s="1" t="str">
        <f t="shared" si="290"/>
        <v>COM</v>
      </c>
      <c r="L3696" s="2" t="str">
        <f t="shared" si="286"/>
        <v>02LNX00110</v>
      </c>
      <c r="M3696" s="40" t="str">
        <f>INDEX(CODE!A:B,MATCH(L3696,CODE!A:A,0),2)</f>
        <v>NOT USED</v>
      </c>
    </row>
    <row r="3697" spans="1:13">
      <c r="A3697" s="36">
        <v>201904</v>
      </c>
      <c r="B3697" s="37" t="s">
        <v>51</v>
      </c>
      <c r="C3697" s="37" t="s">
        <v>195</v>
      </c>
      <c r="D3697" s="37" t="s">
        <v>84</v>
      </c>
      <c r="E3697" s="37">
        <v>55.73</v>
      </c>
      <c r="G3697" s="37">
        <v>0</v>
      </c>
      <c r="H3697" s="60">
        <f t="shared" si="287"/>
        <v>55.73</v>
      </c>
      <c r="I3697" s="60">
        <f t="shared" si="288"/>
        <v>0</v>
      </c>
      <c r="J3697" s="60">
        <f t="shared" si="289"/>
        <v>0</v>
      </c>
      <c r="K3697" s="1" t="str">
        <f t="shared" si="290"/>
        <v>COM</v>
      </c>
      <c r="L3697" s="2" t="str">
        <f t="shared" si="286"/>
        <v>02LNX00112</v>
      </c>
      <c r="M3697" s="40" t="str">
        <f>INDEX(CODE!A:B,MATCH(L3697,CODE!A:A,0),2)</f>
        <v>NOT USED</v>
      </c>
    </row>
    <row r="3698" spans="1:13">
      <c r="A3698" s="36">
        <v>201904</v>
      </c>
      <c r="B3698" s="37" t="s">
        <v>51</v>
      </c>
      <c r="C3698" s="37" t="s">
        <v>195</v>
      </c>
      <c r="D3698" s="37" t="s">
        <v>85</v>
      </c>
      <c r="E3698" s="37">
        <v>4280.0600000000004</v>
      </c>
      <c r="G3698" s="37">
        <v>0</v>
      </c>
      <c r="H3698" s="60">
        <f t="shared" si="287"/>
        <v>4280.0600000000004</v>
      </c>
      <c r="I3698" s="60">
        <f t="shared" si="288"/>
        <v>0</v>
      </c>
      <c r="J3698" s="60">
        <f t="shared" si="289"/>
        <v>0</v>
      </c>
      <c r="K3698" s="1" t="str">
        <f t="shared" si="290"/>
        <v>COM</v>
      </c>
      <c r="L3698" s="2" t="str">
        <f t="shared" si="286"/>
        <v>02LNX00300</v>
      </c>
      <c r="M3698" s="40" t="str">
        <f>INDEX(CODE!A:B,MATCH(L3698,CODE!A:A,0),2)</f>
        <v>NOT USED</v>
      </c>
    </row>
    <row r="3699" spans="1:13">
      <c r="A3699" s="36">
        <v>201904</v>
      </c>
      <c r="B3699" s="37" t="s">
        <v>51</v>
      </c>
      <c r="C3699" s="37" t="s">
        <v>195</v>
      </c>
      <c r="D3699" s="37" t="s">
        <v>87</v>
      </c>
      <c r="E3699" s="37">
        <v>5139.7</v>
      </c>
      <c r="G3699" s="37">
        <v>0</v>
      </c>
      <c r="H3699" s="60">
        <f t="shared" si="287"/>
        <v>5139.7</v>
      </c>
      <c r="I3699" s="60">
        <f t="shared" si="288"/>
        <v>0</v>
      </c>
      <c r="J3699" s="60">
        <f t="shared" si="289"/>
        <v>0</v>
      </c>
      <c r="K3699" s="1" t="str">
        <f t="shared" si="290"/>
        <v>COM</v>
      </c>
      <c r="L3699" s="2" t="str">
        <f t="shared" si="286"/>
        <v>02LNX00311</v>
      </c>
      <c r="M3699" s="40" t="str">
        <f>INDEX(CODE!A:B,MATCH(L3699,CODE!A:A,0),2)</f>
        <v>NOT USED</v>
      </c>
    </row>
    <row r="3700" spans="1:13">
      <c r="A3700" s="36">
        <v>201904</v>
      </c>
      <c r="B3700" s="37" t="s">
        <v>51</v>
      </c>
      <c r="C3700" s="37" t="s">
        <v>195</v>
      </c>
      <c r="D3700" s="37" t="s">
        <v>77</v>
      </c>
      <c r="E3700" s="37">
        <v>556.74</v>
      </c>
      <c r="F3700" s="37">
        <v>20</v>
      </c>
      <c r="G3700" s="37">
        <v>2017</v>
      </c>
      <c r="H3700" s="60">
        <f t="shared" si="287"/>
        <v>556.74</v>
      </c>
      <c r="I3700" s="60">
        <f t="shared" si="288"/>
        <v>20</v>
      </c>
      <c r="J3700" s="60">
        <f t="shared" si="289"/>
        <v>2017</v>
      </c>
      <c r="K3700" s="1" t="str">
        <f t="shared" si="290"/>
        <v>COM</v>
      </c>
      <c r="L3700" s="2" t="str">
        <f t="shared" si="286"/>
        <v>02NMB24135</v>
      </c>
      <c r="M3700" s="40" t="str">
        <f>INDEX(CODE!A:B,MATCH(L3700,CODE!A:A,0),2)</f>
        <v>Separate - Small GS</v>
      </c>
    </row>
    <row r="3701" spans="1:13">
      <c r="A3701" s="36">
        <v>201904</v>
      </c>
      <c r="B3701" s="37" t="s">
        <v>51</v>
      </c>
      <c r="C3701" s="37" t="s">
        <v>195</v>
      </c>
      <c r="D3701" s="37" t="s">
        <v>40</v>
      </c>
      <c r="E3701" s="37">
        <v>28537.4</v>
      </c>
      <c r="F3701" s="37">
        <v>93</v>
      </c>
      <c r="G3701" s="37">
        <v>316202</v>
      </c>
      <c r="H3701" s="60">
        <f t="shared" si="287"/>
        <v>28537.4</v>
      </c>
      <c r="I3701" s="60">
        <f t="shared" si="288"/>
        <v>93</v>
      </c>
      <c r="J3701" s="60">
        <f t="shared" si="289"/>
        <v>316202</v>
      </c>
      <c r="K3701" s="1" t="str">
        <f t="shared" si="290"/>
        <v>COM</v>
      </c>
      <c r="L3701" s="2" t="str">
        <f t="shared" si="286"/>
        <v>02NMT24135</v>
      </c>
      <c r="M3701" s="40" t="str">
        <f>INDEX(CODE!A:B,MATCH(L3701,CODE!A:A,0),2)</f>
        <v>Separate - Small GS</v>
      </c>
    </row>
    <row r="3702" spans="1:13">
      <c r="A3702" s="36">
        <v>201904</v>
      </c>
      <c r="B3702" s="37" t="s">
        <v>51</v>
      </c>
      <c r="C3702" s="37" t="s">
        <v>195</v>
      </c>
      <c r="D3702" s="37" t="s">
        <v>41</v>
      </c>
      <c r="E3702" s="37">
        <v>80501.350000000006</v>
      </c>
      <c r="F3702" s="37">
        <v>15</v>
      </c>
      <c r="G3702" s="37">
        <v>990279</v>
      </c>
      <c r="H3702" s="60">
        <f t="shared" si="287"/>
        <v>80501.350000000006</v>
      </c>
      <c r="I3702" s="60">
        <f t="shared" si="288"/>
        <v>15</v>
      </c>
      <c r="J3702" s="60">
        <f t="shared" si="289"/>
        <v>990279</v>
      </c>
      <c r="K3702" s="1" t="str">
        <f t="shared" si="290"/>
        <v>COM</v>
      </c>
      <c r="L3702" s="2" t="str">
        <f t="shared" si="286"/>
        <v>02NMT36135</v>
      </c>
      <c r="M3702" s="40" t="str">
        <f>INDEX(CODE!A:B,MATCH(L3702,CODE!A:A,0),2)</f>
        <v>Separate - Large GS</v>
      </c>
    </row>
    <row r="3703" spans="1:13">
      <c r="A3703" s="36">
        <v>201904</v>
      </c>
      <c r="B3703" s="37" t="s">
        <v>51</v>
      </c>
      <c r="C3703" s="37" t="s">
        <v>195</v>
      </c>
      <c r="D3703" s="37" t="s">
        <v>42</v>
      </c>
      <c r="E3703" s="37">
        <v>56171.16</v>
      </c>
      <c r="F3703" s="37">
        <v>2</v>
      </c>
      <c r="G3703" s="37">
        <v>784800</v>
      </c>
      <c r="H3703" s="60">
        <f t="shared" si="287"/>
        <v>56171.16</v>
      </c>
      <c r="I3703" s="60">
        <f t="shared" si="288"/>
        <v>2</v>
      </c>
      <c r="J3703" s="60">
        <f t="shared" si="289"/>
        <v>784800</v>
      </c>
      <c r="K3703" s="1" t="str">
        <f t="shared" si="290"/>
        <v>COM</v>
      </c>
      <c r="L3703" s="2" t="str">
        <f t="shared" si="286"/>
        <v>02NMT48135</v>
      </c>
      <c r="M3703" s="40" t="str">
        <f>INDEX(CODE!A:B,MATCH(L3703,CODE!A:A,0),2)</f>
        <v>NOT USED</v>
      </c>
    </row>
    <row r="3704" spans="1:13">
      <c r="A3704" s="36">
        <v>201904</v>
      </c>
      <c r="B3704" s="37" t="s">
        <v>51</v>
      </c>
      <c r="C3704" s="37" t="s">
        <v>195</v>
      </c>
      <c r="D3704" s="37" t="s">
        <v>56</v>
      </c>
      <c r="E3704" s="37">
        <v>17180.490000000002</v>
      </c>
      <c r="F3704" s="37">
        <v>767</v>
      </c>
      <c r="G3704" s="37">
        <v>119870</v>
      </c>
      <c r="H3704" s="60">
        <f t="shared" si="287"/>
        <v>17180.490000000002</v>
      </c>
      <c r="I3704" s="60">
        <f t="shared" si="288"/>
        <v>767</v>
      </c>
      <c r="J3704" s="60">
        <f t="shared" si="289"/>
        <v>119870</v>
      </c>
      <c r="K3704" s="1" t="str">
        <f t="shared" si="290"/>
        <v>COM</v>
      </c>
      <c r="L3704" s="2" t="str">
        <f t="shared" si="286"/>
        <v>02OALT015N</v>
      </c>
      <c r="M3704" s="40" t="str">
        <f>INDEX(CODE!A:B,MATCH(L3704,CODE!A:A,0),2)</f>
        <v>NOT USED</v>
      </c>
    </row>
    <row r="3705" spans="1:13">
      <c r="A3705" s="36">
        <v>201904</v>
      </c>
      <c r="B3705" s="37" t="s">
        <v>51</v>
      </c>
      <c r="C3705" s="37" t="s">
        <v>195</v>
      </c>
      <c r="D3705" s="37" t="s">
        <v>43</v>
      </c>
      <c r="E3705" s="37">
        <v>6587.51</v>
      </c>
      <c r="F3705" s="37">
        <v>463</v>
      </c>
      <c r="G3705" s="37">
        <v>42078</v>
      </c>
      <c r="H3705" s="60">
        <f t="shared" si="287"/>
        <v>6587.51</v>
      </c>
      <c r="I3705" s="60">
        <f t="shared" si="288"/>
        <v>463</v>
      </c>
      <c r="J3705" s="60">
        <f t="shared" si="289"/>
        <v>42078</v>
      </c>
      <c r="K3705" s="1" t="str">
        <f t="shared" si="290"/>
        <v>COM</v>
      </c>
      <c r="L3705" s="2" t="str">
        <f t="shared" si="286"/>
        <v>02OALTB15N</v>
      </c>
      <c r="M3705" s="40" t="str">
        <f>INDEX(CODE!A:B,MATCH(L3705,CODE!A:A,0),2)</f>
        <v>NOT USED</v>
      </c>
    </row>
    <row r="3706" spans="1:13">
      <c r="A3706" s="36">
        <v>201904</v>
      </c>
      <c r="B3706" s="37" t="s">
        <v>51</v>
      </c>
      <c r="C3706" s="37" t="s">
        <v>195</v>
      </c>
      <c r="D3706" s="37" t="s">
        <v>57</v>
      </c>
      <c r="E3706" s="37">
        <v>2127.77</v>
      </c>
      <c r="F3706" s="37">
        <v>27</v>
      </c>
      <c r="G3706" s="37">
        <v>23953</v>
      </c>
      <c r="H3706" s="60">
        <f t="shared" si="287"/>
        <v>2127.77</v>
      </c>
      <c r="I3706" s="60">
        <f t="shared" si="288"/>
        <v>27</v>
      </c>
      <c r="J3706" s="60">
        <f t="shared" si="289"/>
        <v>23953</v>
      </c>
      <c r="K3706" s="1" t="str">
        <f t="shared" si="290"/>
        <v>COM</v>
      </c>
      <c r="L3706" s="2" t="str">
        <f t="shared" si="286"/>
        <v>02RCFL0054</v>
      </c>
      <c r="M3706" s="40" t="str">
        <f>INDEX(CODE!A:B,MATCH(L3706,CODE!A:A,0),2)</f>
        <v>NOT USED</v>
      </c>
    </row>
    <row r="3707" spans="1:13">
      <c r="A3707" s="36">
        <v>201904</v>
      </c>
      <c r="B3707" s="37" t="s">
        <v>51</v>
      </c>
      <c r="C3707" s="37" t="s">
        <v>195</v>
      </c>
      <c r="D3707" s="37" t="s">
        <v>89</v>
      </c>
      <c r="E3707" s="37">
        <v>105031.87</v>
      </c>
      <c r="F3707" s="37">
        <v>0</v>
      </c>
      <c r="G3707" s="37">
        <v>0</v>
      </c>
      <c r="H3707" s="60">
        <f t="shared" si="287"/>
        <v>105031.87</v>
      </c>
      <c r="I3707" s="60">
        <f t="shared" si="288"/>
        <v>0</v>
      </c>
      <c r="J3707" s="60">
        <f t="shared" si="289"/>
        <v>0</v>
      </c>
      <c r="K3707" s="1" t="str">
        <f t="shared" si="290"/>
        <v>COM</v>
      </c>
      <c r="L3707" s="2" t="str">
        <f t="shared" si="286"/>
        <v>301270-DSM</v>
      </c>
      <c r="M3707" s="40" t="str">
        <f>INDEX(CODE!A:B,MATCH(L3707,CODE!A:A,0),2)</f>
        <v>NOT USED</v>
      </c>
    </row>
    <row r="3708" spans="1:13">
      <c r="A3708" s="36">
        <v>201904</v>
      </c>
      <c r="B3708" s="37" t="s">
        <v>51</v>
      </c>
      <c r="C3708" s="37" t="s">
        <v>195</v>
      </c>
      <c r="D3708" s="37" t="s">
        <v>44</v>
      </c>
      <c r="E3708" s="37">
        <v>1122.52</v>
      </c>
      <c r="F3708" s="37">
        <v>1</v>
      </c>
      <c r="G3708" s="37">
        <v>0</v>
      </c>
      <c r="H3708" s="60">
        <f t="shared" si="287"/>
        <v>1122.52</v>
      </c>
      <c r="I3708" s="60">
        <f t="shared" si="288"/>
        <v>1</v>
      </c>
      <c r="J3708" s="60">
        <f t="shared" si="289"/>
        <v>0</v>
      </c>
      <c r="K3708" s="1" t="str">
        <f t="shared" si="290"/>
        <v>COM</v>
      </c>
      <c r="L3708" s="2" t="str">
        <f t="shared" si="286"/>
        <v>301280-BLU</v>
      </c>
      <c r="M3708" s="40" t="str">
        <f>INDEX(CODE!A:B,MATCH(L3708,CODE!A:A,0),2)</f>
        <v>NOT USED</v>
      </c>
    </row>
    <row r="3709" spans="1:13">
      <c r="A3709" s="36">
        <v>201904</v>
      </c>
      <c r="B3709" s="37" t="s">
        <v>51</v>
      </c>
      <c r="C3709" s="37" t="s">
        <v>195</v>
      </c>
      <c r="D3709" s="37" t="s">
        <v>103</v>
      </c>
      <c r="E3709" s="37">
        <v>-85000</v>
      </c>
      <c r="F3709" s="37">
        <v>0</v>
      </c>
      <c r="G3709" s="37">
        <v>0</v>
      </c>
      <c r="H3709" s="60">
        <f t="shared" si="287"/>
        <v>-85000</v>
      </c>
      <c r="I3709" s="60">
        <f t="shared" si="288"/>
        <v>0</v>
      </c>
      <c r="J3709" s="60">
        <f t="shared" si="289"/>
        <v>0</v>
      </c>
      <c r="K3709" s="1" t="str">
        <f t="shared" si="290"/>
        <v>COM</v>
      </c>
      <c r="L3709" s="2" t="str">
        <f t="shared" si="286"/>
        <v>ALT REVENU</v>
      </c>
      <c r="M3709" s="40" t="str">
        <f>INDEX(CODE!A:B,MATCH(L3709,CODE!A:A,0),2)</f>
        <v>NOT USED</v>
      </c>
    </row>
    <row r="3710" spans="1:13">
      <c r="A3710" s="36">
        <v>201904</v>
      </c>
      <c r="B3710" s="37" t="s">
        <v>51</v>
      </c>
      <c r="C3710" s="37" t="s">
        <v>195</v>
      </c>
      <c r="D3710" s="37" t="s">
        <v>90</v>
      </c>
      <c r="F3710" s="37">
        <v>0</v>
      </c>
      <c r="H3710" s="60">
        <f t="shared" si="287"/>
        <v>0</v>
      </c>
      <c r="I3710" s="60">
        <f t="shared" si="288"/>
        <v>0</v>
      </c>
      <c r="J3710" s="60">
        <f t="shared" si="289"/>
        <v>0</v>
      </c>
      <c r="K3710" s="1" t="str">
        <f t="shared" si="290"/>
        <v>COM</v>
      </c>
      <c r="L3710" s="2" t="str">
        <f t="shared" si="286"/>
        <v>CUSTOMER C</v>
      </c>
      <c r="M3710" s="40" t="str">
        <f>INDEX(CODE!A:B,MATCH(L3710,CODE!A:A,0),2)</f>
        <v>NOT USED</v>
      </c>
    </row>
    <row r="3711" spans="1:13">
      <c r="A3711" s="36">
        <v>201904</v>
      </c>
      <c r="B3711" s="37" t="s">
        <v>51</v>
      </c>
      <c r="C3711" s="37" t="s">
        <v>195</v>
      </c>
      <c r="D3711" s="37" t="s">
        <v>92</v>
      </c>
      <c r="E3711" s="37">
        <v>-577211.88</v>
      </c>
      <c r="F3711" s="37">
        <v>0</v>
      </c>
      <c r="G3711" s="37">
        <v>0</v>
      </c>
      <c r="H3711" s="60">
        <f t="shared" si="287"/>
        <v>-577211.88</v>
      </c>
      <c r="I3711" s="60">
        <f t="shared" si="288"/>
        <v>0</v>
      </c>
      <c r="J3711" s="60">
        <f t="shared" si="289"/>
        <v>0</v>
      </c>
      <c r="K3711" s="1" t="str">
        <f t="shared" si="290"/>
        <v>COM</v>
      </c>
      <c r="L3711" s="2" t="str">
        <f t="shared" si="286"/>
        <v>REVENUE_AC</v>
      </c>
      <c r="M3711" s="40" t="str">
        <f>INDEX(CODE!A:B,MATCH(L3711,CODE!A:A,0),2)</f>
        <v>NOT USED</v>
      </c>
    </row>
    <row r="3712" spans="1:13">
      <c r="A3712" s="36">
        <v>201904</v>
      </c>
      <c r="B3712" s="37" t="s">
        <v>51</v>
      </c>
      <c r="C3712" s="37" t="s">
        <v>195</v>
      </c>
      <c r="D3712" s="37" t="s">
        <v>104</v>
      </c>
      <c r="E3712" s="37">
        <v>4503.6899999999996</v>
      </c>
      <c r="F3712" s="37">
        <v>0</v>
      </c>
      <c r="G3712" s="37">
        <v>0</v>
      </c>
      <c r="H3712" s="60">
        <f t="shared" si="287"/>
        <v>4503.6899999999996</v>
      </c>
      <c r="I3712" s="60">
        <f t="shared" si="288"/>
        <v>0</v>
      </c>
      <c r="J3712" s="60">
        <f t="shared" si="289"/>
        <v>0</v>
      </c>
      <c r="K3712" s="1" t="str">
        <f t="shared" si="290"/>
        <v>COM</v>
      </c>
      <c r="L3712" s="2" t="str">
        <f t="shared" ref="L3712:L3775" si="291">LEFT(D3712,10)</f>
        <v>REVENUE AD</v>
      </c>
      <c r="M3712" s="40" t="str">
        <f>INDEX(CODE!A:B,MATCH(L3712,CODE!A:A,0),2)</f>
        <v>NOT USED</v>
      </c>
    </row>
    <row r="3713" spans="1:13">
      <c r="A3713" s="36">
        <v>201904</v>
      </c>
      <c r="B3713" s="37" t="s">
        <v>51</v>
      </c>
      <c r="C3713" s="37" t="s">
        <v>196</v>
      </c>
      <c r="D3713" s="37" t="s">
        <v>197</v>
      </c>
      <c r="E3713" s="37">
        <v>-167000</v>
      </c>
      <c r="F3713" s="37">
        <v>0</v>
      </c>
      <c r="G3713" s="37">
        <v>-6304000</v>
      </c>
      <c r="H3713" s="60">
        <f t="shared" si="287"/>
        <v>0</v>
      </c>
      <c r="I3713" s="60">
        <f t="shared" si="288"/>
        <v>0</v>
      </c>
      <c r="J3713" s="60">
        <f t="shared" si="289"/>
        <v>0</v>
      </c>
      <c r="K3713" s="1" t="str">
        <f t="shared" si="290"/>
        <v>COM</v>
      </c>
      <c r="L3713" s="2" t="str">
        <f t="shared" si="291"/>
        <v>UNBILLED R</v>
      </c>
      <c r="M3713" s="40" t="str">
        <f>INDEX(CODE!A:B,MATCH(L3713,CODE!A:A,0),2)</f>
        <v>NOT USED</v>
      </c>
    </row>
    <row r="3714" spans="1:13">
      <c r="A3714" s="36">
        <v>201904</v>
      </c>
      <c r="B3714" s="37" t="s">
        <v>58</v>
      </c>
      <c r="C3714" s="37" t="s">
        <v>186</v>
      </c>
      <c r="D3714" s="37" t="s">
        <v>187</v>
      </c>
      <c r="E3714" s="37">
        <v>-401.49</v>
      </c>
      <c r="F3714" s="37">
        <v>44</v>
      </c>
      <c r="G3714" s="37">
        <v>49261</v>
      </c>
      <c r="H3714" s="60">
        <f t="shared" si="287"/>
        <v>0</v>
      </c>
      <c r="I3714" s="60">
        <f t="shared" si="288"/>
        <v>0</v>
      </c>
      <c r="J3714" s="60">
        <f t="shared" si="289"/>
        <v>0</v>
      </c>
      <c r="K3714" s="1" t="str">
        <f t="shared" si="290"/>
        <v>IND</v>
      </c>
      <c r="L3714" s="2" t="str">
        <f t="shared" si="291"/>
        <v>02GNSB0024</v>
      </c>
      <c r="M3714" s="40" t="str">
        <f>INDEX(CODE!A:B,MATCH(L3714,CODE!A:A,0),2)</f>
        <v>Separate - Small GS</v>
      </c>
    </row>
    <row r="3715" spans="1:13">
      <c r="A3715" s="36">
        <v>201904</v>
      </c>
      <c r="B3715" s="37" t="s">
        <v>58</v>
      </c>
      <c r="C3715" s="37" t="s">
        <v>186</v>
      </c>
      <c r="D3715" s="37" t="s">
        <v>189</v>
      </c>
      <c r="F3715" s="37">
        <v>1</v>
      </c>
      <c r="H3715" s="60">
        <f t="shared" ref="H3715:H3778" si="292">IF($C3715="R",E3715,0)</f>
        <v>0</v>
      </c>
      <c r="I3715" s="60">
        <f t="shared" ref="I3715:I3778" si="293">IF($C3715="R",F3715,0)</f>
        <v>0</v>
      </c>
      <c r="J3715" s="60">
        <f t="shared" ref="J3715:J3778" si="294">IF($C3715="R",G3715,0)</f>
        <v>0</v>
      </c>
      <c r="K3715" s="1" t="str">
        <f t="shared" ref="K3715:K3778" si="295">IF(LEFT(B3715,3)="IRR","IRG",LEFT(B3715,3))</f>
        <v>IND</v>
      </c>
      <c r="L3715" s="2" t="str">
        <f t="shared" si="291"/>
        <v>02GNSB24FP</v>
      </c>
      <c r="M3715" s="40" t="str">
        <f>INDEX(CODE!A:B,MATCH(L3715,CODE!A:A,0),2)</f>
        <v>Separate - Small GS</v>
      </c>
    </row>
    <row r="3716" spans="1:13">
      <c r="A3716" s="36">
        <v>201904</v>
      </c>
      <c r="B3716" s="37" t="s">
        <v>58</v>
      </c>
      <c r="C3716" s="37" t="s">
        <v>186</v>
      </c>
      <c r="D3716" s="37" t="s">
        <v>190</v>
      </c>
      <c r="E3716" s="37">
        <v>-216.12</v>
      </c>
      <c r="F3716" s="37">
        <v>8</v>
      </c>
      <c r="G3716" s="37">
        <v>26520</v>
      </c>
      <c r="H3716" s="60">
        <f t="shared" si="292"/>
        <v>0</v>
      </c>
      <c r="I3716" s="60">
        <f t="shared" si="293"/>
        <v>0</v>
      </c>
      <c r="J3716" s="60">
        <f t="shared" si="294"/>
        <v>0</v>
      </c>
      <c r="K3716" s="1" t="str">
        <f t="shared" si="295"/>
        <v>IND</v>
      </c>
      <c r="L3716" s="2" t="str">
        <f t="shared" si="291"/>
        <v>02LGSB0036</v>
      </c>
      <c r="M3716" s="40" t="str">
        <f>INDEX(CODE!A:B,MATCH(L3716,CODE!A:A,0),2)</f>
        <v>Separate - Large GS</v>
      </c>
    </row>
    <row r="3717" spans="1:13">
      <c r="A3717" s="36">
        <v>201904</v>
      </c>
      <c r="B3717" s="37" t="s">
        <v>58</v>
      </c>
      <c r="C3717" s="37" t="s">
        <v>186</v>
      </c>
      <c r="D3717" s="37" t="s">
        <v>192</v>
      </c>
      <c r="E3717" s="37">
        <v>-18.149999999999999</v>
      </c>
      <c r="G3717" s="37">
        <v>2228</v>
      </c>
      <c r="H3717" s="60">
        <f t="shared" si="292"/>
        <v>0</v>
      </c>
      <c r="I3717" s="60">
        <f t="shared" si="293"/>
        <v>0</v>
      </c>
      <c r="J3717" s="60">
        <f t="shared" si="294"/>
        <v>0</v>
      </c>
      <c r="K3717" s="1" t="str">
        <f t="shared" si="295"/>
        <v>IND</v>
      </c>
      <c r="L3717" s="2" t="str">
        <f t="shared" si="291"/>
        <v>02OALTB15N</v>
      </c>
      <c r="M3717" s="40" t="str">
        <f>INDEX(CODE!A:B,MATCH(L3717,CODE!A:A,0),2)</f>
        <v>NOT USED</v>
      </c>
    </row>
    <row r="3718" spans="1:13">
      <c r="A3718" s="36">
        <v>201904</v>
      </c>
      <c r="B3718" s="37" t="s">
        <v>58</v>
      </c>
      <c r="C3718" s="37" t="s">
        <v>186</v>
      </c>
      <c r="D3718" s="37" t="s">
        <v>193</v>
      </c>
      <c r="E3718" s="37">
        <v>43.89</v>
      </c>
      <c r="F3718" s="37">
        <v>0</v>
      </c>
      <c r="G3718" s="37">
        <v>0</v>
      </c>
      <c r="H3718" s="60">
        <f t="shared" si="292"/>
        <v>0</v>
      </c>
      <c r="I3718" s="60">
        <f t="shared" si="293"/>
        <v>0</v>
      </c>
      <c r="J3718" s="60">
        <f t="shared" si="294"/>
        <v>0</v>
      </c>
      <c r="K3718" s="1" t="str">
        <f t="shared" si="295"/>
        <v>IND</v>
      </c>
      <c r="L3718" s="2" t="str">
        <f t="shared" si="291"/>
        <v>BPA BALANC</v>
      </c>
      <c r="M3718" s="40" t="str">
        <f>INDEX(CODE!A:B,MATCH(L3718,CODE!A:A,0),2)</f>
        <v>NOT USED</v>
      </c>
    </row>
    <row r="3719" spans="1:13">
      <c r="A3719" s="36">
        <v>201904</v>
      </c>
      <c r="B3719" s="37" t="s">
        <v>58</v>
      </c>
      <c r="C3719" s="37" t="s">
        <v>186</v>
      </c>
      <c r="D3719" s="37" t="s">
        <v>194</v>
      </c>
      <c r="F3719" s="37">
        <v>0</v>
      </c>
      <c r="H3719" s="60">
        <f t="shared" si="292"/>
        <v>0</v>
      </c>
      <c r="I3719" s="60">
        <f t="shared" si="293"/>
        <v>0</v>
      </c>
      <c r="J3719" s="60">
        <f t="shared" si="294"/>
        <v>0</v>
      </c>
      <c r="K3719" s="1" t="str">
        <f t="shared" si="295"/>
        <v>IND</v>
      </c>
      <c r="L3719" s="2" t="str">
        <f t="shared" si="291"/>
        <v>CUSTOMER C</v>
      </c>
      <c r="M3719" s="40" t="str">
        <f>INDEX(CODE!A:B,MATCH(L3719,CODE!A:A,0),2)</f>
        <v>NOT USED</v>
      </c>
    </row>
    <row r="3720" spans="1:13">
      <c r="A3720" s="36">
        <v>201904</v>
      </c>
      <c r="B3720" s="37" t="s">
        <v>58</v>
      </c>
      <c r="C3720" s="37" t="s">
        <v>195</v>
      </c>
      <c r="D3720" s="37" t="s">
        <v>36</v>
      </c>
      <c r="E3720" s="37">
        <v>5986.27</v>
      </c>
      <c r="F3720" s="37">
        <v>44</v>
      </c>
      <c r="G3720" s="37">
        <v>49261</v>
      </c>
      <c r="H3720" s="60">
        <f t="shared" si="292"/>
        <v>5986.27</v>
      </c>
      <c r="I3720" s="60">
        <f t="shared" si="293"/>
        <v>44</v>
      </c>
      <c r="J3720" s="60">
        <f t="shared" si="294"/>
        <v>49261</v>
      </c>
      <c r="K3720" s="1" t="str">
        <f t="shared" si="295"/>
        <v>IND</v>
      </c>
      <c r="L3720" s="2" t="str">
        <f t="shared" si="291"/>
        <v>02GNSB0024</v>
      </c>
      <c r="M3720" s="40" t="str">
        <f>INDEX(CODE!A:B,MATCH(L3720,CODE!A:A,0),2)</f>
        <v>Separate - Small GS</v>
      </c>
    </row>
    <row r="3721" spans="1:13">
      <c r="A3721" s="36">
        <v>201904</v>
      </c>
      <c r="B3721" s="37" t="s">
        <v>58</v>
      </c>
      <c r="C3721" s="37" t="s">
        <v>195</v>
      </c>
      <c r="D3721" s="37" t="s">
        <v>38</v>
      </c>
      <c r="E3721" s="37">
        <v>0.57999999999999996</v>
      </c>
      <c r="F3721" s="37">
        <v>1</v>
      </c>
      <c r="G3721" s="37">
        <v>0</v>
      </c>
      <c r="H3721" s="60">
        <f t="shared" si="292"/>
        <v>0.57999999999999996</v>
      </c>
      <c r="I3721" s="60">
        <f t="shared" si="293"/>
        <v>1</v>
      </c>
      <c r="J3721" s="60">
        <f t="shared" si="294"/>
        <v>0</v>
      </c>
      <c r="K3721" s="1" t="str">
        <f t="shared" si="295"/>
        <v>IND</v>
      </c>
      <c r="L3721" s="2" t="str">
        <f t="shared" si="291"/>
        <v>02GNSB24FP</v>
      </c>
      <c r="M3721" s="40" t="str">
        <f>INDEX(CODE!A:B,MATCH(L3721,CODE!A:A,0),2)</f>
        <v>Separate - Small GS</v>
      </c>
    </row>
    <row r="3722" spans="1:13">
      <c r="A3722" s="36">
        <v>201904</v>
      </c>
      <c r="B3722" s="37" t="s">
        <v>58</v>
      </c>
      <c r="C3722" s="37" t="s">
        <v>195</v>
      </c>
      <c r="D3722" s="37" t="s">
        <v>52</v>
      </c>
      <c r="E3722" s="37">
        <v>108913.22</v>
      </c>
      <c r="F3722" s="37">
        <v>330</v>
      </c>
      <c r="G3722" s="37">
        <v>1203218</v>
      </c>
      <c r="H3722" s="60">
        <f t="shared" si="292"/>
        <v>108913.22</v>
      </c>
      <c r="I3722" s="60">
        <f t="shared" si="293"/>
        <v>330</v>
      </c>
      <c r="J3722" s="60">
        <f t="shared" si="294"/>
        <v>1203218</v>
      </c>
      <c r="K3722" s="1" t="str">
        <f t="shared" si="295"/>
        <v>IND</v>
      </c>
      <c r="L3722" s="2" t="str">
        <f t="shared" si="291"/>
        <v>02GNSV0024</v>
      </c>
      <c r="M3722" s="40" t="str">
        <f>INDEX(CODE!A:B,MATCH(L3722,CODE!A:A,0),2)</f>
        <v>Separate - Small GS</v>
      </c>
    </row>
    <row r="3723" spans="1:13">
      <c r="A3723" s="36">
        <v>201904</v>
      </c>
      <c r="B3723" s="37" t="s">
        <v>58</v>
      </c>
      <c r="C3723" s="37" t="s">
        <v>195</v>
      </c>
      <c r="D3723" s="37" t="s">
        <v>53</v>
      </c>
      <c r="E3723" s="37">
        <v>716.52</v>
      </c>
      <c r="F3723" s="37">
        <v>4</v>
      </c>
      <c r="G3723" s="37">
        <v>2776</v>
      </c>
      <c r="H3723" s="60">
        <f t="shared" si="292"/>
        <v>716.52</v>
      </c>
      <c r="I3723" s="60">
        <f t="shared" si="293"/>
        <v>4</v>
      </c>
      <c r="J3723" s="60">
        <f t="shared" si="294"/>
        <v>2776</v>
      </c>
      <c r="K3723" s="1" t="str">
        <f t="shared" si="295"/>
        <v>IND</v>
      </c>
      <c r="L3723" s="2" t="str">
        <f t="shared" si="291"/>
        <v>02GNSV024F</v>
      </c>
      <c r="M3723" s="40" t="str">
        <f>INDEX(CODE!A:B,MATCH(L3723,CODE!A:A,0),2)</f>
        <v>Separate - Small GS</v>
      </c>
    </row>
    <row r="3724" spans="1:13">
      <c r="A3724" s="36">
        <v>201904</v>
      </c>
      <c r="B3724" s="37" t="s">
        <v>58</v>
      </c>
      <c r="C3724" s="37" t="s">
        <v>195</v>
      </c>
      <c r="D3724" s="37" t="s">
        <v>39</v>
      </c>
      <c r="E3724" s="37">
        <v>6993.62</v>
      </c>
      <c r="F3724" s="37">
        <v>8</v>
      </c>
      <c r="G3724" s="37">
        <v>26520</v>
      </c>
      <c r="H3724" s="60">
        <f t="shared" si="292"/>
        <v>6993.62</v>
      </c>
      <c r="I3724" s="60">
        <f t="shared" si="293"/>
        <v>8</v>
      </c>
      <c r="J3724" s="60">
        <f t="shared" si="294"/>
        <v>26520</v>
      </c>
      <c r="K3724" s="1" t="str">
        <f t="shared" si="295"/>
        <v>IND</v>
      </c>
      <c r="L3724" s="2" t="str">
        <f t="shared" si="291"/>
        <v>02LGSB0036</v>
      </c>
      <c r="M3724" s="40" t="str">
        <f>INDEX(CODE!A:B,MATCH(L3724,CODE!A:A,0),2)</f>
        <v>Separate - Large GS</v>
      </c>
    </row>
    <row r="3725" spans="1:13">
      <c r="A3725" s="36">
        <v>201904</v>
      </c>
      <c r="B3725" s="37" t="s">
        <v>58</v>
      </c>
      <c r="C3725" s="37" t="s">
        <v>195</v>
      </c>
      <c r="D3725" s="37" t="s">
        <v>54</v>
      </c>
      <c r="E3725" s="37">
        <v>638380.75</v>
      </c>
      <c r="F3725" s="37">
        <v>94</v>
      </c>
      <c r="G3725" s="37">
        <v>8231891</v>
      </c>
      <c r="H3725" s="60">
        <f t="shared" si="292"/>
        <v>638380.75</v>
      </c>
      <c r="I3725" s="60">
        <f t="shared" si="293"/>
        <v>94</v>
      </c>
      <c r="J3725" s="60">
        <f t="shared" si="294"/>
        <v>8231891</v>
      </c>
      <c r="K3725" s="1" t="str">
        <f t="shared" si="295"/>
        <v>IND</v>
      </c>
      <c r="L3725" s="2" t="str">
        <f t="shared" si="291"/>
        <v>02LGSV0036</v>
      </c>
      <c r="M3725" s="40" t="str">
        <f>INDEX(CODE!A:B,MATCH(L3725,CODE!A:A,0),2)</f>
        <v>Separate - Large GS</v>
      </c>
    </row>
    <row r="3726" spans="1:13">
      <c r="A3726" s="36">
        <v>201904</v>
      </c>
      <c r="B3726" s="37" t="s">
        <v>58</v>
      </c>
      <c r="C3726" s="37" t="s">
        <v>195</v>
      </c>
      <c r="D3726" s="37" t="s">
        <v>55</v>
      </c>
      <c r="E3726" s="37">
        <v>3289707.22</v>
      </c>
      <c r="F3726" s="37">
        <v>29</v>
      </c>
      <c r="G3726" s="37">
        <v>54294650</v>
      </c>
      <c r="H3726" s="60">
        <f t="shared" si="292"/>
        <v>3289707.22</v>
      </c>
      <c r="I3726" s="60">
        <f t="shared" si="293"/>
        <v>29</v>
      </c>
      <c r="J3726" s="60">
        <f t="shared" si="294"/>
        <v>54294650</v>
      </c>
      <c r="K3726" s="1" t="str">
        <f t="shared" si="295"/>
        <v>IND</v>
      </c>
      <c r="L3726" s="2" t="str">
        <f t="shared" si="291"/>
        <v>02LGSV048T</v>
      </c>
      <c r="M3726" s="40" t="str">
        <f>INDEX(CODE!A:B,MATCH(L3726,CODE!A:A,0),2)</f>
        <v>NOT USED</v>
      </c>
    </row>
    <row r="3727" spans="1:13">
      <c r="A3727" s="36">
        <v>201904</v>
      </c>
      <c r="B3727" s="37" t="s">
        <v>58</v>
      </c>
      <c r="C3727" s="37" t="s">
        <v>195</v>
      </c>
      <c r="D3727" s="37" t="s">
        <v>56</v>
      </c>
      <c r="E3727" s="37">
        <v>1064.98</v>
      </c>
      <c r="F3727" s="37">
        <v>37</v>
      </c>
      <c r="G3727" s="37">
        <v>8107</v>
      </c>
      <c r="H3727" s="60">
        <f t="shared" si="292"/>
        <v>1064.98</v>
      </c>
      <c r="I3727" s="60">
        <f t="shared" si="293"/>
        <v>37</v>
      </c>
      <c r="J3727" s="60">
        <f t="shared" si="294"/>
        <v>8107</v>
      </c>
      <c r="K3727" s="1" t="str">
        <f t="shared" si="295"/>
        <v>IND</v>
      </c>
      <c r="L3727" s="2" t="str">
        <f t="shared" si="291"/>
        <v>02OALT015N</v>
      </c>
      <c r="M3727" s="40" t="str">
        <f>INDEX(CODE!A:B,MATCH(L3727,CODE!A:A,0),2)</f>
        <v>NOT USED</v>
      </c>
    </row>
    <row r="3728" spans="1:13">
      <c r="A3728" s="36">
        <v>201904</v>
      </c>
      <c r="B3728" s="37" t="s">
        <v>58</v>
      </c>
      <c r="C3728" s="37" t="s">
        <v>195</v>
      </c>
      <c r="D3728" s="37" t="s">
        <v>43</v>
      </c>
      <c r="E3728" s="37">
        <v>335.76</v>
      </c>
      <c r="F3728" s="37">
        <v>14</v>
      </c>
      <c r="G3728" s="37">
        <v>2228</v>
      </c>
      <c r="H3728" s="60">
        <f t="shared" si="292"/>
        <v>335.76</v>
      </c>
      <c r="I3728" s="60">
        <f t="shared" si="293"/>
        <v>14</v>
      </c>
      <c r="J3728" s="60">
        <f t="shared" si="294"/>
        <v>2228</v>
      </c>
      <c r="K3728" s="1" t="str">
        <f t="shared" si="295"/>
        <v>IND</v>
      </c>
      <c r="L3728" s="2" t="str">
        <f t="shared" si="291"/>
        <v>02OALTB15N</v>
      </c>
      <c r="M3728" s="40" t="str">
        <f>INDEX(CODE!A:B,MATCH(L3728,CODE!A:A,0),2)</f>
        <v>NOT USED</v>
      </c>
    </row>
    <row r="3729" spans="1:13">
      <c r="A3729" s="36">
        <v>201904</v>
      </c>
      <c r="B3729" s="37" t="s">
        <v>58</v>
      </c>
      <c r="C3729" s="37" t="s">
        <v>195</v>
      </c>
      <c r="D3729" s="37" t="s">
        <v>59</v>
      </c>
      <c r="E3729" s="37">
        <v>34352.089999999997</v>
      </c>
      <c r="F3729" s="37">
        <v>1</v>
      </c>
      <c r="G3729" s="37">
        <v>341000</v>
      </c>
      <c r="H3729" s="60">
        <f t="shared" si="292"/>
        <v>34352.089999999997</v>
      </c>
      <c r="I3729" s="60">
        <f t="shared" si="293"/>
        <v>1</v>
      </c>
      <c r="J3729" s="60">
        <f t="shared" si="294"/>
        <v>341000</v>
      </c>
      <c r="K3729" s="1" t="str">
        <f t="shared" si="295"/>
        <v>IND</v>
      </c>
      <c r="L3729" s="2" t="str">
        <f t="shared" si="291"/>
        <v>02PRSV47TM</v>
      </c>
      <c r="M3729" s="40" t="str">
        <f>INDEX(CODE!A:B,MATCH(L3729,CODE!A:A,0),2)</f>
        <v>NOT USED</v>
      </c>
    </row>
    <row r="3730" spans="1:13">
      <c r="A3730" s="36">
        <v>201904</v>
      </c>
      <c r="B3730" s="37" t="s">
        <v>58</v>
      </c>
      <c r="C3730" s="37" t="s">
        <v>195</v>
      </c>
      <c r="D3730" s="37" t="s">
        <v>94</v>
      </c>
      <c r="E3730" s="37">
        <v>24230.17</v>
      </c>
      <c r="F3730" s="37">
        <v>0</v>
      </c>
      <c r="G3730" s="37">
        <v>0</v>
      </c>
      <c r="H3730" s="60">
        <f t="shared" si="292"/>
        <v>24230.17</v>
      </c>
      <c r="I3730" s="60">
        <f t="shared" si="293"/>
        <v>0</v>
      </c>
      <c r="J3730" s="60">
        <f t="shared" si="294"/>
        <v>0</v>
      </c>
      <c r="K3730" s="1" t="str">
        <f t="shared" si="295"/>
        <v>IND</v>
      </c>
      <c r="L3730" s="2" t="str">
        <f t="shared" si="291"/>
        <v>301370-DSM</v>
      </c>
      <c r="M3730" s="40" t="str">
        <f>INDEX(CODE!A:B,MATCH(L3730,CODE!A:A,0),2)</f>
        <v>NOT USED</v>
      </c>
    </row>
    <row r="3731" spans="1:13">
      <c r="A3731" s="36">
        <v>201904</v>
      </c>
      <c r="B3731" s="37" t="s">
        <v>58</v>
      </c>
      <c r="C3731" s="37" t="s">
        <v>195</v>
      </c>
      <c r="D3731" s="37" t="s">
        <v>76</v>
      </c>
      <c r="E3731" s="37">
        <v>0.93</v>
      </c>
      <c r="F3731" s="37">
        <v>1</v>
      </c>
      <c r="G3731" s="37">
        <v>0</v>
      </c>
      <c r="H3731" s="60">
        <f t="shared" si="292"/>
        <v>0.93</v>
      </c>
      <c r="I3731" s="60">
        <f t="shared" si="293"/>
        <v>1</v>
      </c>
      <c r="J3731" s="60">
        <f t="shared" si="294"/>
        <v>0</v>
      </c>
      <c r="K3731" s="1" t="str">
        <f t="shared" si="295"/>
        <v>IND</v>
      </c>
      <c r="L3731" s="2" t="str">
        <f t="shared" si="291"/>
        <v>301380-BLU</v>
      </c>
      <c r="M3731" s="40" t="str">
        <f>INDEX(CODE!A:B,MATCH(L3731,CODE!A:A,0),2)</f>
        <v>NOT USED</v>
      </c>
    </row>
    <row r="3732" spans="1:13">
      <c r="A3732" s="36">
        <v>201904</v>
      </c>
      <c r="B3732" s="37" t="s">
        <v>58</v>
      </c>
      <c r="C3732" s="37" t="s">
        <v>195</v>
      </c>
      <c r="D3732" s="37" t="s">
        <v>103</v>
      </c>
      <c r="E3732" s="37">
        <v>-100000</v>
      </c>
      <c r="F3732" s="37">
        <v>0</v>
      </c>
      <c r="G3732" s="37">
        <v>0</v>
      </c>
      <c r="H3732" s="60">
        <f t="shared" si="292"/>
        <v>-100000</v>
      </c>
      <c r="I3732" s="60">
        <f t="shared" si="293"/>
        <v>0</v>
      </c>
      <c r="J3732" s="60">
        <f t="shared" si="294"/>
        <v>0</v>
      </c>
      <c r="K3732" s="1" t="str">
        <f t="shared" si="295"/>
        <v>IND</v>
      </c>
      <c r="L3732" s="2" t="str">
        <f t="shared" si="291"/>
        <v>ALT REVENU</v>
      </c>
      <c r="M3732" s="40" t="str">
        <f>INDEX(CODE!A:B,MATCH(L3732,CODE!A:A,0),2)</f>
        <v>NOT USED</v>
      </c>
    </row>
    <row r="3733" spans="1:13">
      <c r="A3733" s="36">
        <v>201904</v>
      </c>
      <c r="B3733" s="37" t="s">
        <v>58</v>
      </c>
      <c r="C3733" s="37" t="s">
        <v>195</v>
      </c>
      <c r="D3733" s="37" t="s">
        <v>90</v>
      </c>
      <c r="F3733" s="37">
        <v>0</v>
      </c>
      <c r="H3733" s="60">
        <f t="shared" si="292"/>
        <v>0</v>
      </c>
      <c r="I3733" s="60">
        <f t="shared" si="293"/>
        <v>0</v>
      </c>
      <c r="J3733" s="60">
        <f t="shared" si="294"/>
        <v>0</v>
      </c>
      <c r="K3733" s="1" t="str">
        <f t="shared" si="295"/>
        <v>IND</v>
      </c>
      <c r="L3733" s="2" t="str">
        <f t="shared" si="291"/>
        <v>CUSTOMER C</v>
      </c>
      <c r="M3733" s="40" t="str">
        <f>INDEX(CODE!A:B,MATCH(L3733,CODE!A:A,0),2)</f>
        <v>NOT USED</v>
      </c>
    </row>
    <row r="3734" spans="1:13">
      <c r="A3734" s="36">
        <v>201904</v>
      </c>
      <c r="B3734" s="37" t="s">
        <v>58</v>
      </c>
      <c r="C3734" s="37" t="s">
        <v>195</v>
      </c>
      <c r="D3734" s="37" t="s">
        <v>92</v>
      </c>
      <c r="E3734" s="37">
        <v>-52692.34</v>
      </c>
      <c r="F3734" s="37">
        <v>0</v>
      </c>
      <c r="G3734" s="37">
        <v>0</v>
      </c>
      <c r="H3734" s="60">
        <f t="shared" si="292"/>
        <v>-52692.34</v>
      </c>
      <c r="I3734" s="60">
        <f t="shared" si="293"/>
        <v>0</v>
      </c>
      <c r="J3734" s="60">
        <f t="shared" si="294"/>
        <v>0</v>
      </c>
      <c r="K3734" s="1" t="str">
        <f t="shared" si="295"/>
        <v>IND</v>
      </c>
      <c r="L3734" s="2" t="str">
        <f t="shared" si="291"/>
        <v>REVENUE_AC</v>
      </c>
      <c r="M3734" s="40" t="str">
        <f>INDEX(CODE!A:B,MATCH(L3734,CODE!A:A,0),2)</f>
        <v>NOT USED</v>
      </c>
    </row>
    <row r="3735" spans="1:13">
      <c r="A3735" s="36">
        <v>201904</v>
      </c>
      <c r="B3735" s="37" t="s">
        <v>58</v>
      </c>
      <c r="C3735" s="37" t="s">
        <v>195</v>
      </c>
      <c r="D3735" s="37" t="s">
        <v>104</v>
      </c>
      <c r="E3735" s="37">
        <v>1970.08</v>
      </c>
      <c r="F3735" s="37">
        <v>0</v>
      </c>
      <c r="G3735" s="37">
        <v>0</v>
      </c>
      <c r="H3735" s="60">
        <f t="shared" si="292"/>
        <v>1970.08</v>
      </c>
      <c r="I3735" s="60">
        <f t="shared" si="293"/>
        <v>0</v>
      </c>
      <c r="J3735" s="60">
        <f t="shared" si="294"/>
        <v>0</v>
      </c>
      <c r="K3735" s="1" t="str">
        <f t="shared" si="295"/>
        <v>IND</v>
      </c>
      <c r="L3735" s="2" t="str">
        <f t="shared" si="291"/>
        <v>REVENUE AD</v>
      </c>
      <c r="M3735" s="40" t="str">
        <f>INDEX(CODE!A:B,MATCH(L3735,CODE!A:A,0),2)</f>
        <v>NOT USED</v>
      </c>
    </row>
    <row r="3736" spans="1:13">
      <c r="A3736" s="36">
        <v>201904</v>
      </c>
      <c r="B3736" s="37" t="s">
        <v>58</v>
      </c>
      <c r="C3736" s="37" t="s">
        <v>196</v>
      </c>
      <c r="D3736" s="37" t="s">
        <v>197</v>
      </c>
      <c r="E3736" s="37">
        <v>101000</v>
      </c>
      <c r="F3736" s="37">
        <v>0</v>
      </c>
      <c r="G3736" s="37">
        <v>1946000</v>
      </c>
      <c r="H3736" s="60">
        <f t="shared" si="292"/>
        <v>0</v>
      </c>
      <c r="I3736" s="60">
        <f t="shared" si="293"/>
        <v>0</v>
      </c>
      <c r="J3736" s="60">
        <f t="shared" si="294"/>
        <v>0</v>
      </c>
      <c r="K3736" s="1" t="str">
        <f t="shared" si="295"/>
        <v>IND</v>
      </c>
      <c r="L3736" s="2" t="str">
        <f t="shared" si="291"/>
        <v>UNBILLED R</v>
      </c>
      <c r="M3736" s="40" t="str">
        <f>INDEX(CODE!A:B,MATCH(L3736,CODE!A:A,0),2)</f>
        <v>NOT USED</v>
      </c>
    </row>
    <row r="3737" spans="1:13">
      <c r="A3737" s="36">
        <v>201904</v>
      </c>
      <c r="B3737" s="37" t="s">
        <v>60</v>
      </c>
      <c r="C3737" s="37" t="s">
        <v>186</v>
      </c>
      <c r="D3737" s="37" t="s">
        <v>61</v>
      </c>
      <c r="E3737" s="37">
        <v>-12272.35</v>
      </c>
      <c r="F3737" s="37">
        <v>2821</v>
      </c>
      <c r="G3737" s="37">
        <v>1505795</v>
      </c>
      <c r="H3737" s="60">
        <f t="shared" si="292"/>
        <v>0</v>
      </c>
      <c r="I3737" s="60">
        <f t="shared" si="293"/>
        <v>0</v>
      </c>
      <c r="J3737" s="60">
        <f t="shared" si="294"/>
        <v>0</v>
      </c>
      <c r="K3737" s="1" t="str">
        <f t="shared" si="295"/>
        <v>IRG</v>
      </c>
      <c r="L3737" s="2" t="str">
        <f t="shared" si="291"/>
        <v>02APSV0040</v>
      </c>
      <c r="M3737" s="40" t="str">
        <f>INDEX(CODE!A:B,MATCH(L3737,CODE!A:A,0),2)</f>
        <v>Separate - APS</v>
      </c>
    </row>
    <row r="3738" spans="1:13">
      <c r="A3738" s="36">
        <v>201904</v>
      </c>
      <c r="B3738" s="37" t="s">
        <v>60</v>
      </c>
      <c r="C3738" s="37" t="s">
        <v>186</v>
      </c>
      <c r="D3738" s="37" t="s">
        <v>198</v>
      </c>
      <c r="E3738" s="37">
        <v>40.33</v>
      </c>
      <c r="G3738" s="37">
        <v>-4948</v>
      </c>
      <c r="H3738" s="60">
        <f t="shared" si="292"/>
        <v>0</v>
      </c>
      <c r="I3738" s="60">
        <f t="shared" si="293"/>
        <v>0</v>
      </c>
      <c r="J3738" s="60">
        <f t="shared" si="294"/>
        <v>0</v>
      </c>
      <c r="K3738" s="1" t="str">
        <f t="shared" si="295"/>
        <v>IRG</v>
      </c>
      <c r="L3738" s="2" t="str">
        <f t="shared" si="291"/>
        <v>02BPADEBIT</v>
      </c>
      <c r="M3738" s="40" t="str">
        <f>INDEX(CODE!A:B,MATCH(L3738,CODE!A:A,0),2)</f>
        <v>NOT USED</v>
      </c>
    </row>
    <row r="3739" spans="1:13">
      <c r="A3739" s="36">
        <v>201904</v>
      </c>
      <c r="B3739" s="37" t="s">
        <v>60</v>
      </c>
      <c r="C3739" s="37" t="s">
        <v>186</v>
      </c>
      <c r="D3739" s="37" t="s">
        <v>199</v>
      </c>
      <c r="F3739" s="37">
        <v>9</v>
      </c>
      <c r="H3739" s="60">
        <f t="shared" si="292"/>
        <v>0</v>
      </c>
      <c r="I3739" s="60">
        <f t="shared" si="293"/>
        <v>0</v>
      </c>
      <c r="J3739" s="60">
        <f t="shared" si="294"/>
        <v>0</v>
      </c>
      <c r="K3739" s="1" t="str">
        <f t="shared" si="295"/>
        <v>IRG</v>
      </c>
      <c r="L3739" s="2" t="str">
        <f t="shared" si="291"/>
        <v>02NMT40135</v>
      </c>
      <c r="M3739" s="40" t="str">
        <f>INDEX(CODE!A:B,MATCH(L3739,CODE!A:A,0),2)</f>
        <v>Separate - APS</v>
      </c>
    </row>
    <row r="3740" spans="1:13">
      <c r="A3740" s="36">
        <v>201904</v>
      </c>
      <c r="B3740" s="37" t="s">
        <v>60</v>
      </c>
      <c r="C3740" s="37" t="s">
        <v>186</v>
      </c>
      <c r="D3740" s="37" t="s">
        <v>200</v>
      </c>
      <c r="F3740" s="37">
        <v>0</v>
      </c>
      <c r="H3740" s="60">
        <f t="shared" si="292"/>
        <v>0</v>
      </c>
      <c r="I3740" s="60">
        <f t="shared" si="293"/>
        <v>0</v>
      </c>
      <c r="J3740" s="60">
        <f t="shared" si="294"/>
        <v>0</v>
      </c>
      <c r="K3740" s="1" t="str">
        <f t="shared" si="295"/>
        <v>IRG</v>
      </c>
      <c r="L3740" s="2" t="str">
        <f t="shared" si="291"/>
        <v>CUSTOMER C</v>
      </c>
      <c r="M3740" s="40" t="str">
        <f>INDEX(CODE!A:B,MATCH(L3740,CODE!A:A,0),2)</f>
        <v>NOT USED</v>
      </c>
    </row>
    <row r="3741" spans="1:13">
      <c r="A3741" s="36">
        <v>201904</v>
      </c>
      <c r="B3741" s="37" t="s">
        <v>60</v>
      </c>
      <c r="C3741" s="37" t="s">
        <v>186</v>
      </c>
      <c r="D3741" s="37" t="s">
        <v>201</v>
      </c>
      <c r="E3741" s="37">
        <v>906.98</v>
      </c>
      <c r="F3741" s="37">
        <v>0</v>
      </c>
      <c r="G3741" s="37">
        <v>0</v>
      </c>
      <c r="H3741" s="60">
        <f t="shared" si="292"/>
        <v>0</v>
      </c>
      <c r="I3741" s="60">
        <f t="shared" si="293"/>
        <v>0</v>
      </c>
      <c r="J3741" s="60">
        <f t="shared" si="294"/>
        <v>0</v>
      </c>
      <c r="K3741" s="1" t="str">
        <f t="shared" si="295"/>
        <v>IRG</v>
      </c>
      <c r="L3741" s="2" t="str">
        <f t="shared" si="291"/>
        <v>IRRIGATION</v>
      </c>
      <c r="M3741" s="40" t="str">
        <f>INDEX(CODE!A:B,MATCH(L3741,CODE!A:A,0),2)</f>
        <v>NOT USED</v>
      </c>
    </row>
    <row r="3742" spans="1:13">
      <c r="A3742" s="36">
        <v>201904</v>
      </c>
      <c r="B3742" s="37" t="s">
        <v>60</v>
      </c>
      <c r="C3742" s="37" t="s">
        <v>195</v>
      </c>
      <c r="D3742" s="37" t="s">
        <v>61</v>
      </c>
      <c r="E3742" s="37">
        <v>99633.87</v>
      </c>
      <c r="F3742" s="37">
        <v>2821</v>
      </c>
      <c r="G3742" s="37">
        <v>1505796</v>
      </c>
      <c r="H3742" s="60">
        <f t="shared" si="292"/>
        <v>99633.87</v>
      </c>
      <c r="I3742" s="60">
        <f t="shared" si="293"/>
        <v>2821</v>
      </c>
      <c r="J3742" s="60">
        <f t="shared" si="294"/>
        <v>1505796</v>
      </c>
      <c r="K3742" s="1" t="str">
        <f t="shared" si="295"/>
        <v>IRG</v>
      </c>
      <c r="L3742" s="2" t="str">
        <f t="shared" si="291"/>
        <v>02APSV0040</v>
      </c>
      <c r="M3742" s="40" t="str">
        <f>INDEX(CODE!A:B,MATCH(L3742,CODE!A:A,0),2)</f>
        <v>Separate - APS</v>
      </c>
    </row>
    <row r="3743" spans="1:13">
      <c r="A3743" s="36">
        <v>201904</v>
      </c>
      <c r="B3743" s="37" t="s">
        <v>60</v>
      </c>
      <c r="C3743" s="37" t="s">
        <v>195</v>
      </c>
      <c r="D3743" s="37" t="s">
        <v>62</v>
      </c>
      <c r="E3743" s="37">
        <v>47562.42</v>
      </c>
      <c r="F3743" s="37">
        <v>2316</v>
      </c>
      <c r="G3743" s="37">
        <v>693040</v>
      </c>
      <c r="H3743" s="60">
        <f t="shared" si="292"/>
        <v>47562.42</v>
      </c>
      <c r="I3743" s="60">
        <f t="shared" si="293"/>
        <v>2316</v>
      </c>
      <c r="J3743" s="60">
        <f t="shared" si="294"/>
        <v>693040</v>
      </c>
      <c r="K3743" s="1" t="str">
        <f t="shared" si="295"/>
        <v>IRG</v>
      </c>
      <c r="L3743" s="2" t="str">
        <f t="shared" si="291"/>
        <v>02APSV040X</v>
      </c>
      <c r="M3743" s="40" t="str">
        <f>INDEX(CODE!A:B,MATCH(L3743,CODE!A:A,0),2)</f>
        <v>Separate - APS</v>
      </c>
    </row>
    <row r="3744" spans="1:13">
      <c r="A3744" s="36">
        <v>201904</v>
      </c>
      <c r="B3744" s="37" t="s">
        <v>60</v>
      </c>
      <c r="C3744" s="37" t="s">
        <v>195</v>
      </c>
      <c r="D3744" s="37" t="s">
        <v>79</v>
      </c>
      <c r="E3744" s="37">
        <v>242.16</v>
      </c>
      <c r="G3744" s="37">
        <v>0</v>
      </c>
      <c r="H3744" s="60">
        <f t="shared" si="292"/>
        <v>242.16</v>
      </c>
      <c r="I3744" s="60">
        <f t="shared" si="293"/>
        <v>0</v>
      </c>
      <c r="J3744" s="60">
        <f t="shared" si="294"/>
        <v>0</v>
      </c>
      <c r="K3744" s="1" t="str">
        <f t="shared" si="295"/>
        <v>IRG</v>
      </c>
      <c r="L3744" s="2" t="str">
        <f t="shared" si="291"/>
        <v>02LNX00102</v>
      </c>
      <c r="M3744" s="40" t="str">
        <f>INDEX(CODE!A:B,MATCH(L3744,CODE!A:A,0),2)</f>
        <v>NOT USED</v>
      </c>
    </row>
    <row r="3745" spans="1:13">
      <c r="A3745" s="36">
        <v>201904</v>
      </c>
      <c r="B3745" s="37" t="s">
        <v>60</v>
      </c>
      <c r="C3745" s="37" t="s">
        <v>195</v>
      </c>
      <c r="D3745" s="37" t="s">
        <v>81</v>
      </c>
      <c r="E3745" s="37">
        <v>7.39</v>
      </c>
      <c r="G3745" s="37">
        <v>0</v>
      </c>
      <c r="H3745" s="60">
        <f t="shared" si="292"/>
        <v>7.39</v>
      </c>
      <c r="I3745" s="60">
        <f t="shared" si="293"/>
        <v>0</v>
      </c>
      <c r="J3745" s="60">
        <f t="shared" si="294"/>
        <v>0</v>
      </c>
      <c r="K3745" s="1" t="str">
        <f t="shared" si="295"/>
        <v>IRG</v>
      </c>
      <c r="L3745" s="2" t="str">
        <f t="shared" si="291"/>
        <v>02LNX00105</v>
      </c>
      <c r="M3745" s="40" t="str">
        <f>INDEX(CODE!A:B,MATCH(L3745,CODE!A:A,0),2)</f>
        <v>NOT USED</v>
      </c>
    </row>
    <row r="3746" spans="1:13">
      <c r="A3746" s="36">
        <v>201904</v>
      </c>
      <c r="B3746" s="37" t="s">
        <v>60</v>
      </c>
      <c r="C3746" s="37" t="s">
        <v>195</v>
      </c>
      <c r="D3746" s="37" t="s">
        <v>83</v>
      </c>
      <c r="E3746" s="37">
        <v>-2006.31</v>
      </c>
      <c r="G3746" s="37">
        <v>0</v>
      </c>
      <c r="H3746" s="60">
        <f t="shared" si="292"/>
        <v>-2006.31</v>
      </c>
      <c r="I3746" s="60">
        <f t="shared" si="293"/>
        <v>0</v>
      </c>
      <c r="J3746" s="60">
        <f t="shared" si="294"/>
        <v>0</v>
      </c>
      <c r="K3746" s="1" t="str">
        <f t="shared" si="295"/>
        <v>IRG</v>
      </c>
      <c r="L3746" s="2" t="str">
        <f t="shared" si="291"/>
        <v>02LNX00110</v>
      </c>
      <c r="M3746" s="40" t="str">
        <f>INDEX(CODE!A:B,MATCH(L3746,CODE!A:A,0),2)</f>
        <v>NOT USED</v>
      </c>
    </row>
    <row r="3747" spans="1:13">
      <c r="A3747" s="36">
        <v>201904</v>
      </c>
      <c r="B3747" s="37" t="s">
        <v>60</v>
      </c>
      <c r="C3747" s="37" t="s">
        <v>195</v>
      </c>
      <c r="D3747" s="37" t="s">
        <v>45</v>
      </c>
      <c r="E3747" s="37">
        <v>15.08</v>
      </c>
      <c r="F3747" s="37">
        <v>9</v>
      </c>
      <c r="G3747" s="37">
        <v>0</v>
      </c>
      <c r="H3747" s="60">
        <f t="shared" si="292"/>
        <v>15.08</v>
      </c>
      <c r="I3747" s="60">
        <f t="shared" si="293"/>
        <v>9</v>
      </c>
      <c r="J3747" s="60">
        <f t="shared" si="294"/>
        <v>0</v>
      </c>
      <c r="K3747" s="1" t="str">
        <f t="shared" si="295"/>
        <v>IRG</v>
      </c>
      <c r="L3747" s="2" t="str">
        <f t="shared" si="291"/>
        <v>02NMT40135</v>
      </c>
      <c r="M3747" s="40" t="str">
        <f>INDEX(CODE!A:B,MATCH(L3747,CODE!A:A,0),2)</f>
        <v>Separate - APS</v>
      </c>
    </row>
    <row r="3748" spans="1:13">
      <c r="A3748" s="36">
        <v>201904</v>
      </c>
      <c r="B3748" s="37" t="s">
        <v>60</v>
      </c>
      <c r="C3748" s="37" t="s">
        <v>195</v>
      </c>
      <c r="D3748" s="37" t="s">
        <v>73</v>
      </c>
      <c r="E3748" s="37">
        <v>6.05</v>
      </c>
      <c r="F3748" s="37">
        <v>4</v>
      </c>
      <c r="G3748" s="37">
        <v>92</v>
      </c>
      <c r="H3748" s="60">
        <f t="shared" si="292"/>
        <v>6.05</v>
      </c>
      <c r="I3748" s="60">
        <f t="shared" si="293"/>
        <v>4</v>
      </c>
      <c r="J3748" s="60">
        <f t="shared" si="294"/>
        <v>92</v>
      </c>
      <c r="K3748" s="1" t="str">
        <f t="shared" si="295"/>
        <v>IRG</v>
      </c>
      <c r="L3748" s="2" t="str">
        <f t="shared" si="291"/>
        <v>02NMX40135</v>
      </c>
      <c r="M3748" s="40" t="str">
        <f>INDEX(CODE!A:B,MATCH(L3748,CODE!A:A,0),2)</f>
        <v>Separate - APS</v>
      </c>
    </row>
    <row r="3749" spans="1:13">
      <c r="A3749" s="36">
        <v>201904</v>
      </c>
      <c r="B3749" s="37" t="s">
        <v>60</v>
      </c>
      <c r="C3749" s="37" t="s">
        <v>195</v>
      </c>
      <c r="D3749" s="37" t="s">
        <v>95</v>
      </c>
      <c r="E3749" s="37">
        <v>218000</v>
      </c>
      <c r="F3749" s="37">
        <v>0</v>
      </c>
      <c r="G3749" s="37">
        <v>0</v>
      </c>
      <c r="H3749" s="60">
        <f t="shared" si="292"/>
        <v>218000</v>
      </c>
      <c r="I3749" s="60">
        <f t="shared" si="293"/>
        <v>0</v>
      </c>
      <c r="J3749" s="60">
        <f t="shared" si="294"/>
        <v>0</v>
      </c>
      <c r="K3749" s="1" t="str">
        <f t="shared" si="295"/>
        <v>IRG</v>
      </c>
      <c r="L3749" s="2" t="str">
        <f t="shared" si="291"/>
        <v>301461-IRR</v>
      </c>
      <c r="M3749" s="40" t="str">
        <f>INDEX(CODE!A:B,MATCH(L3749,CODE!A:A,0),2)</f>
        <v>NOT USED</v>
      </c>
    </row>
    <row r="3750" spans="1:13">
      <c r="A3750" s="36">
        <v>201904</v>
      </c>
      <c r="B3750" s="37" t="s">
        <v>60</v>
      </c>
      <c r="C3750" s="37" t="s">
        <v>195</v>
      </c>
      <c r="D3750" s="37" t="s">
        <v>96</v>
      </c>
      <c r="E3750" s="37">
        <v>-22019.55</v>
      </c>
      <c r="F3750" s="37">
        <v>0</v>
      </c>
      <c r="G3750" s="37">
        <v>0</v>
      </c>
      <c r="H3750" s="60">
        <f t="shared" si="292"/>
        <v>-22019.55</v>
      </c>
      <c r="I3750" s="60">
        <f t="shared" si="293"/>
        <v>0</v>
      </c>
      <c r="J3750" s="60">
        <f t="shared" si="294"/>
        <v>0</v>
      </c>
      <c r="K3750" s="1" t="str">
        <f t="shared" si="295"/>
        <v>IRG</v>
      </c>
      <c r="L3750" s="2" t="str">
        <f t="shared" si="291"/>
        <v>301470-DSM</v>
      </c>
      <c r="M3750" s="40" t="str">
        <f>INDEX(CODE!A:B,MATCH(L3750,CODE!A:A,0),2)</f>
        <v>NOT USED</v>
      </c>
    </row>
    <row r="3751" spans="1:13">
      <c r="A3751" s="36">
        <v>201904</v>
      </c>
      <c r="B3751" s="37" t="s">
        <v>60</v>
      </c>
      <c r="C3751" s="37" t="s">
        <v>195</v>
      </c>
      <c r="D3751" s="37" t="s">
        <v>46</v>
      </c>
      <c r="E3751" s="37">
        <v>19.61</v>
      </c>
      <c r="F3751" s="37">
        <v>0</v>
      </c>
      <c r="G3751" s="37">
        <v>0</v>
      </c>
      <c r="H3751" s="60">
        <f t="shared" si="292"/>
        <v>19.61</v>
      </c>
      <c r="I3751" s="60">
        <f t="shared" si="293"/>
        <v>0</v>
      </c>
      <c r="J3751" s="60">
        <f t="shared" si="294"/>
        <v>0</v>
      </c>
      <c r="K3751" s="1" t="str">
        <f t="shared" si="295"/>
        <v>IRG</v>
      </c>
      <c r="L3751" s="2" t="str">
        <f t="shared" si="291"/>
        <v>301480-BLU</v>
      </c>
      <c r="M3751" s="40" t="str">
        <f>INDEX(CODE!A:B,MATCH(L3751,CODE!A:A,0),2)</f>
        <v>NOT USED</v>
      </c>
    </row>
    <row r="3752" spans="1:13">
      <c r="A3752" s="36">
        <v>201904</v>
      </c>
      <c r="B3752" s="37" t="s">
        <v>60</v>
      </c>
      <c r="C3752" s="37" t="s">
        <v>195</v>
      </c>
      <c r="D3752" s="37" t="s">
        <v>103</v>
      </c>
      <c r="E3752" s="37">
        <v>0</v>
      </c>
      <c r="F3752" s="37">
        <v>0</v>
      </c>
      <c r="G3752" s="37">
        <v>0</v>
      </c>
      <c r="H3752" s="60">
        <f t="shared" si="292"/>
        <v>0</v>
      </c>
      <c r="I3752" s="60">
        <f t="shared" si="293"/>
        <v>0</v>
      </c>
      <c r="J3752" s="60">
        <f t="shared" si="294"/>
        <v>0</v>
      </c>
      <c r="K3752" s="1" t="str">
        <f t="shared" si="295"/>
        <v>IRG</v>
      </c>
      <c r="L3752" s="2" t="str">
        <f t="shared" si="291"/>
        <v>ALT REVENU</v>
      </c>
      <c r="M3752" s="40" t="str">
        <f>INDEX(CODE!A:B,MATCH(L3752,CODE!A:A,0),2)</f>
        <v>NOT USED</v>
      </c>
    </row>
    <row r="3753" spans="1:13">
      <c r="A3753" s="36">
        <v>201904</v>
      </c>
      <c r="B3753" s="37" t="s">
        <v>60</v>
      </c>
      <c r="C3753" s="37" t="s">
        <v>195</v>
      </c>
      <c r="D3753" s="37" t="s">
        <v>97</v>
      </c>
      <c r="F3753" s="37">
        <v>0</v>
      </c>
      <c r="H3753" s="60">
        <f t="shared" si="292"/>
        <v>0</v>
      </c>
      <c r="I3753" s="60">
        <f t="shared" si="293"/>
        <v>0</v>
      </c>
      <c r="J3753" s="60">
        <f t="shared" si="294"/>
        <v>0</v>
      </c>
      <c r="K3753" s="1" t="str">
        <f t="shared" si="295"/>
        <v>IRG</v>
      </c>
      <c r="L3753" s="2" t="str">
        <f t="shared" si="291"/>
        <v>CUSTOMER C</v>
      </c>
      <c r="M3753" s="40" t="str">
        <f>INDEX(CODE!A:B,MATCH(L3753,CODE!A:A,0),2)</f>
        <v>NOT USED</v>
      </c>
    </row>
    <row r="3754" spans="1:13">
      <c r="A3754" s="36">
        <v>201904</v>
      </c>
      <c r="B3754" s="37" t="s">
        <v>60</v>
      </c>
      <c r="C3754" s="37" t="s">
        <v>195</v>
      </c>
      <c r="D3754" s="37" t="s">
        <v>92</v>
      </c>
      <c r="E3754" s="37">
        <v>-35180.400000000001</v>
      </c>
      <c r="F3754" s="37">
        <v>0</v>
      </c>
      <c r="G3754" s="37">
        <v>0</v>
      </c>
      <c r="H3754" s="60">
        <f t="shared" si="292"/>
        <v>-35180.400000000001</v>
      </c>
      <c r="I3754" s="60">
        <f t="shared" si="293"/>
        <v>0</v>
      </c>
      <c r="J3754" s="60">
        <f t="shared" si="294"/>
        <v>0</v>
      </c>
      <c r="K3754" s="1" t="str">
        <f t="shared" si="295"/>
        <v>IRG</v>
      </c>
      <c r="L3754" s="2" t="str">
        <f t="shared" si="291"/>
        <v>REVENUE_AC</v>
      </c>
      <c r="M3754" s="40" t="str">
        <f>INDEX(CODE!A:B,MATCH(L3754,CODE!A:A,0),2)</f>
        <v>NOT USED</v>
      </c>
    </row>
    <row r="3755" spans="1:13">
      <c r="A3755" s="36">
        <v>201904</v>
      </c>
      <c r="B3755" s="37" t="s">
        <v>60</v>
      </c>
      <c r="C3755" s="37" t="s">
        <v>195</v>
      </c>
      <c r="D3755" s="37" t="s">
        <v>104</v>
      </c>
      <c r="E3755" s="37">
        <v>463.48</v>
      </c>
      <c r="F3755" s="37">
        <v>0</v>
      </c>
      <c r="G3755" s="37">
        <v>0</v>
      </c>
      <c r="H3755" s="60">
        <f t="shared" si="292"/>
        <v>463.48</v>
      </c>
      <c r="I3755" s="60">
        <f t="shared" si="293"/>
        <v>0</v>
      </c>
      <c r="J3755" s="60">
        <f t="shared" si="294"/>
        <v>0</v>
      </c>
      <c r="K3755" s="1" t="str">
        <f t="shared" si="295"/>
        <v>IRG</v>
      </c>
      <c r="L3755" s="2" t="str">
        <f t="shared" si="291"/>
        <v>REVENUE AD</v>
      </c>
      <c r="M3755" s="40" t="str">
        <f>INDEX(CODE!A:B,MATCH(L3755,CODE!A:A,0),2)</f>
        <v>NOT USED</v>
      </c>
    </row>
    <row r="3756" spans="1:13">
      <c r="A3756" s="36">
        <v>201904</v>
      </c>
      <c r="B3756" s="37" t="s">
        <v>60</v>
      </c>
      <c r="C3756" s="37" t="s">
        <v>196</v>
      </c>
      <c r="D3756" s="37" t="s">
        <v>202</v>
      </c>
      <c r="E3756" s="37">
        <v>278000</v>
      </c>
      <c r="F3756" s="37">
        <v>0</v>
      </c>
      <c r="G3756" s="37">
        <v>1916000</v>
      </c>
      <c r="H3756" s="60">
        <f t="shared" si="292"/>
        <v>0</v>
      </c>
      <c r="I3756" s="60">
        <f t="shared" si="293"/>
        <v>0</v>
      </c>
      <c r="J3756" s="60">
        <f t="shared" si="294"/>
        <v>0</v>
      </c>
      <c r="K3756" s="1" t="str">
        <f t="shared" si="295"/>
        <v>IRG</v>
      </c>
      <c r="L3756" s="2" t="str">
        <f t="shared" si="291"/>
        <v>IRRIGATION</v>
      </c>
      <c r="M3756" s="40" t="str">
        <f>INDEX(CODE!A:B,MATCH(L3756,CODE!A:A,0),2)</f>
        <v>NOT USED</v>
      </c>
    </row>
    <row r="3757" spans="1:13">
      <c r="A3757" s="36">
        <v>201904</v>
      </c>
      <c r="B3757" s="37" t="s">
        <v>63</v>
      </c>
      <c r="C3757" s="37" t="s">
        <v>195</v>
      </c>
      <c r="D3757" s="37" t="s">
        <v>98</v>
      </c>
      <c r="E3757" s="37">
        <v>7.57</v>
      </c>
      <c r="G3757" s="37">
        <v>0</v>
      </c>
      <c r="H3757" s="60">
        <f t="shared" si="292"/>
        <v>7.57</v>
      </c>
      <c r="I3757" s="60">
        <f t="shared" si="293"/>
        <v>0</v>
      </c>
      <c r="J3757" s="60">
        <f t="shared" si="294"/>
        <v>0</v>
      </c>
      <c r="K3757" s="1" t="str">
        <f t="shared" si="295"/>
        <v>PUB</v>
      </c>
      <c r="L3757" s="2" t="str">
        <f t="shared" si="291"/>
        <v>02CFR00012</v>
      </c>
      <c r="M3757" s="40" t="str">
        <f>INDEX(CODE!A:B,MATCH(L3757,CODE!A:A,0),2)</f>
        <v>NOT USED</v>
      </c>
    </row>
    <row r="3758" spans="1:13">
      <c r="A3758" s="36">
        <v>201904</v>
      </c>
      <c r="B3758" s="37" t="s">
        <v>63</v>
      </c>
      <c r="C3758" s="37" t="s">
        <v>195</v>
      </c>
      <c r="D3758" s="37" t="s">
        <v>64</v>
      </c>
      <c r="E3758" s="37">
        <v>2487.0100000000002</v>
      </c>
      <c r="F3758" s="37">
        <v>14</v>
      </c>
      <c r="G3758" s="37">
        <v>11634</v>
      </c>
      <c r="H3758" s="60">
        <f t="shared" si="292"/>
        <v>2487.0100000000002</v>
      </c>
      <c r="I3758" s="60">
        <f t="shared" si="293"/>
        <v>14</v>
      </c>
      <c r="J3758" s="60">
        <f t="shared" si="294"/>
        <v>11634</v>
      </c>
      <c r="K3758" s="1" t="str">
        <f t="shared" si="295"/>
        <v>PUB</v>
      </c>
      <c r="L3758" s="2" t="str">
        <f t="shared" si="291"/>
        <v>02COSL0052</v>
      </c>
      <c r="M3758" s="40" t="str">
        <f>INDEX(CODE!A:B,MATCH(L3758,CODE!A:A,0),2)</f>
        <v>NOT USED</v>
      </c>
    </row>
    <row r="3759" spans="1:13">
      <c r="A3759" s="36">
        <v>201904</v>
      </c>
      <c r="B3759" s="37" t="s">
        <v>63</v>
      </c>
      <c r="C3759" s="37" t="s">
        <v>195</v>
      </c>
      <c r="D3759" s="37" t="s">
        <v>65</v>
      </c>
      <c r="E3759" s="37">
        <v>16934.2</v>
      </c>
      <c r="F3759" s="37">
        <v>120</v>
      </c>
      <c r="G3759" s="37">
        <v>246016</v>
      </c>
      <c r="H3759" s="60">
        <f t="shared" si="292"/>
        <v>16934.2</v>
      </c>
      <c r="I3759" s="60">
        <f t="shared" si="293"/>
        <v>120</v>
      </c>
      <c r="J3759" s="60">
        <f t="shared" si="294"/>
        <v>246016</v>
      </c>
      <c r="K3759" s="1" t="str">
        <f t="shared" si="295"/>
        <v>PUB</v>
      </c>
      <c r="L3759" s="2" t="str">
        <f t="shared" si="291"/>
        <v>02CUSL053F</v>
      </c>
      <c r="M3759" s="40" t="str">
        <f>INDEX(CODE!A:B,MATCH(L3759,CODE!A:A,0),2)</f>
        <v>NOT USED</v>
      </c>
    </row>
    <row r="3760" spans="1:13">
      <c r="A3760" s="36">
        <v>201904</v>
      </c>
      <c r="B3760" s="37" t="s">
        <v>63</v>
      </c>
      <c r="C3760" s="37" t="s">
        <v>195</v>
      </c>
      <c r="D3760" s="37" t="s">
        <v>66</v>
      </c>
      <c r="E3760" s="37">
        <v>3827.71</v>
      </c>
      <c r="F3760" s="37">
        <v>112</v>
      </c>
      <c r="G3760" s="37">
        <v>55464</v>
      </c>
      <c r="H3760" s="60">
        <f t="shared" si="292"/>
        <v>3827.71</v>
      </c>
      <c r="I3760" s="60">
        <f t="shared" si="293"/>
        <v>112</v>
      </c>
      <c r="J3760" s="60">
        <f t="shared" si="294"/>
        <v>55464</v>
      </c>
      <c r="K3760" s="1" t="str">
        <f t="shared" si="295"/>
        <v>PUB</v>
      </c>
      <c r="L3760" s="2" t="str">
        <f t="shared" si="291"/>
        <v>02CUSL053M</v>
      </c>
      <c r="M3760" s="40" t="str">
        <f>INDEX(CODE!A:B,MATCH(L3760,CODE!A:A,0),2)</f>
        <v>NOT USED</v>
      </c>
    </row>
    <row r="3761" spans="1:13">
      <c r="A3761" s="36">
        <v>201904</v>
      </c>
      <c r="B3761" s="37" t="s">
        <v>63</v>
      </c>
      <c r="C3761" s="37" t="s">
        <v>195</v>
      </c>
      <c r="D3761" s="37" t="s">
        <v>67</v>
      </c>
      <c r="E3761" s="37">
        <v>14148.2</v>
      </c>
      <c r="F3761" s="37">
        <v>31</v>
      </c>
      <c r="G3761" s="37">
        <v>111319</v>
      </c>
      <c r="H3761" s="60">
        <f t="shared" si="292"/>
        <v>14148.2</v>
      </c>
      <c r="I3761" s="60">
        <f t="shared" si="293"/>
        <v>31</v>
      </c>
      <c r="J3761" s="60">
        <f t="shared" si="294"/>
        <v>111319</v>
      </c>
      <c r="K3761" s="1" t="str">
        <f t="shared" si="295"/>
        <v>PUB</v>
      </c>
      <c r="L3761" s="2" t="str">
        <f t="shared" si="291"/>
        <v>02MVSL0057</v>
      </c>
      <c r="M3761" s="40" t="str">
        <f>INDEX(CODE!A:B,MATCH(L3761,CODE!A:A,0),2)</f>
        <v>NOT USED</v>
      </c>
    </row>
    <row r="3762" spans="1:13">
      <c r="A3762" s="36">
        <v>201904</v>
      </c>
      <c r="B3762" s="37" t="s">
        <v>63</v>
      </c>
      <c r="C3762" s="37" t="s">
        <v>195</v>
      </c>
      <c r="D3762" s="37" t="s">
        <v>47</v>
      </c>
      <c r="E3762" s="37">
        <v>64218.41</v>
      </c>
      <c r="F3762" s="37">
        <v>225</v>
      </c>
      <c r="G3762" s="37">
        <v>284061</v>
      </c>
      <c r="H3762" s="60">
        <f t="shared" si="292"/>
        <v>64218.41</v>
      </c>
      <c r="I3762" s="60">
        <f t="shared" si="293"/>
        <v>225</v>
      </c>
      <c r="J3762" s="60">
        <f t="shared" si="294"/>
        <v>284061</v>
      </c>
      <c r="K3762" s="1" t="str">
        <f t="shared" si="295"/>
        <v>PUB</v>
      </c>
      <c r="L3762" s="2" t="str">
        <f t="shared" si="291"/>
        <v>02SLCO0051</v>
      </c>
      <c r="M3762" s="40" t="str">
        <f>INDEX(CODE!A:B,MATCH(L3762,CODE!A:A,0),2)</f>
        <v>NOT USED</v>
      </c>
    </row>
    <row r="3763" spans="1:13">
      <c r="A3763" s="36">
        <v>201904</v>
      </c>
      <c r="B3763" s="37" t="s">
        <v>63</v>
      </c>
      <c r="C3763" s="37" t="s">
        <v>195</v>
      </c>
      <c r="D3763" s="37" t="s">
        <v>99</v>
      </c>
      <c r="E3763" s="37">
        <v>717.45</v>
      </c>
      <c r="F3763" s="37">
        <v>0</v>
      </c>
      <c r="G3763" s="37">
        <v>0</v>
      </c>
      <c r="H3763" s="60">
        <f t="shared" si="292"/>
        <v>717.45</v>
      </c>
      <c r="I3763" s="60">
        <f t="shared" si="293"/>
        <v>0</v>
      </c>
      <c r="J3763" s="60">
        <f t="shared" si="294"/>
        <v>0</v>
      </c>
      <c r="K3763" s="1" t="str">
        <f t="shared" si="295"/>
        <v>PUB</v>
      </c>
      <c r="L3763" s="2" t="str">
        <f t="shared" si="291"/>
        <v>301670-DSM</v>
      </c>
      <c r="M3763" s="40" t="str">
        <f>INDEX(CODE!A:B,MATCH(L3763,CODE!A:A,0),2)</f>
        <v>NOT USED</v>
      </c>
    </row>
    <row r="3764" spans="1:13">
      <c r="A3764" s="36">
        <v>201904</v>
      </c>
      <c r="B3764" s="37" t="s">
        <v>63</v>
      </c>
      <c r="C3764" s="37" t="s">
        <v>195</v>
      </c>
      <c r="D3764" s="37" t="s">
        <v>90</v>
      </c>
      <c r="F3764" s="37">
        <v>0</v>
      </c>
      <c r="H3764" s="60">
        <f t="shared" si="292"/>
        <v>0</v>
      </c>
      <c r="I3764" s="60">
        <f t="shared" si="293"/>
        <v>0</v>
      </c>
      <c r="J3764" s="60">
        <f t="shared" si="294"/>
        <v>0</v>
      </c>
      <c r="K3764" s="1" t="str">
        <f t="shared" si="295"/>
        <v>PUB</v>
      </c>
      <c r="L3764" s="2" t="str">
        <f t="shared" si="291"/>
        <v>CUSTOMER C</v>
      </c>
      <c r="M3764" s="40" t="str">
        <f>INDEX(CODE!A:B,MATCH(L3764,CODE!A:A,0),2)</f>
        <v>NOT USED</v>
      </c>
    </row>
    <row r="3765" spans="1:13">
      <c r="A3765" s="36">
        <v>201904</v>
      </c>
      <c r="B3765" s="37" t="s">
        <v>63</v>
      </c>
      <c r="C3765" s="37" t="s">
        <v>195</v>
      </c>
      <c r="D3765" s="37" t="s">
        <v>92</v>
      </c>
      <c r="E3765" s="37">
        <v>-4172.97</v>
      </c>
      <c r="F3765" s="37">
        <v>0</v>
      </c>
      <c r="G3765" s="37">
        <v>0</v>
      </c>
      <c r="H3765" s="60">
        <f t="shared" si="292"/>
        <v>-4172.97</v>
      </c>
      <c r="I3765" s="60">
        <f t="shared" si="293"/>
        <v>0</v>
      </c>
      <c r="J3765" s="60">
        <f t="shared" si="294"/>
        <v>0</v>
      </c>
      <c r="K3765" s="1" t="str">
        <f t="shared" si="295"/>
        <v>PUB</v>
      </c>
      <c r="L3765" s="2" t="str">
        <f t="shared" si="291"/>
        <v>REVENUE_AC</v>
      </c>
      <c r="M3765" s="40" t="str">
        <f>INDEX(CODE!A:B,MATCH(L3765,CODE!A:A,0),2)</f>
        <v>NOT USED</v>
      </c>
    </row>
    <row r="3766" spans="1:13">
      <c r="A3766" s="36">
        <v>201904</v>
      </c>
      <c r="B3766" s="37" t="s">
        <v>63</v>
      </c>
      <c r="C3766" s="37" t="s">
        <v>196</v>
      </c>
      <c r="D3766" s="37" t="s">
        <v>197</v>
      </c>
      <c r="E3766" s="37">
        <v>4000</v>
      </c>
      <c r="F3766" s="37">
        <v>0</v>
      </c>
      <c r="G3766" s="37">
        <v>25000</v>
      </c>
      <c r="H3766" s="60">
        <f t="shared" si="292"/>
        <v>0</v>
      </c>
      <c r="I3766" s="60">
        <f t="shared" si="293"/>
        <v>0</v>
      </c>
      <c r="J3766" s="60">
        <f t="shared" si="294"/>
        <v>0</v>
      </c>
      <c r="K3766" s="1" t="str">
        <f t="shared" si="295"/>
        <v>PUB</v>
      </c>
      <c r="L3766" s="2" t="str">
        <f t="shared" si="291"/>
        <v>UNBILLED R</v>
      </c>
      <c r="M3766" s="40" t="str">
        <f>INDEX(CODE!A:B,MATCH(L3766,CODE!A:A,0),2)</f>
        <v>NOT USED</v>
      </c>
    </row>
    <row r="3767" spans="1:13">
      <c r="A3767" s="36">
        <v>201904</v>
      </c>
      <c r="B3767" s="37" t="s">
        <v>68</v>
      </c>
      <c r="C3767" s="37" t="s">
        <v>186</v>
      </c>
      <c r="D3767" s="37" t="s">
        <v>203</v>
      </c>
      <c r="E3767" s="37">
        <v>-5121.03</v>
      </c>
      <c r="F3767" s="37">
        <v>1143</v>
      </c>
      <c r="G3767" s="37">
        <v>628340</v>
      </c>
      <c r="H3767" s="60">
        <f t="shared" si="292"/>
        <v>0</v>
      </c>
      <c r="I3767" s="60">
        <f t="shared" si="293"/>
        <v>0</v>
      </c>
      <c r="J3767" s="60">
        <f t="shared" si="294"/>
        <v>0</v>
      </c>
      <c r="K3767" s="1" t="str">
        <f t="shared" si="295"/>
        <v>RES</v>
      </c>
      <c r="L3767" s="2" t="str">
        <f t="shared" si="291"/>
        <v>02NETMT135</v>
      </c>
      <c r="M3767" s="40" t="str">
        <f>INDEX(CODE!A:B,MATCH(L3767,CODE!A:A,0),2)</f>
        <v>Separate - Res</v>
      </c>
    </row>
    <row r="3768" spans="1:13">
      <c r="A3768" s="36">
        <v>201904</v>
      </c>
      <c r="B3768" s="37" t="s">
        <v>68</v>
      </c>
      <c r="C3768" s="37" t="s">
        <v>186</v>
      </c>
      <c r="D3768" s="37" t="s">
        <v>204</v>
      </c>
      <c r="E3768" s="37">
        <v>-632.72</v>
      </c>
      <c r="G3768" s="37">
        <v>77600</v>
      </c>
      <c r="H3768" s="60">
        <f t="shared" si="292"/>
        <v>0</v>
      </c>
      <c r="I3768" s="60">
        <f t="shared" si="293"/>
        <v>0</v>
      </c>
      <c r="J3768" s="60">
        <f t="shared" si="294"/>
        <v>0</v>
      </c>
      <c r="K3768" s="1" t="str">
        <f t="shared" si="295"/>
        <v>RES</v>
      </c>
      <c r="L3768" s="2" t="str">
        <f t="shared" si="291"/>
        <v>02OALTB15R</v>
      </c>
      <c r="M3768" s="40" t="str">
        <f>INDEX(CODE!A:B,MATCH(L3768,CODE!A:A,0),2)</f>
        <v>NOT USED</v>
      </c>
    </row>
    <row r="3769" spans="1:13">
      <c r="A3769" s="36">
        <v>201904</v>
      </c>
      <c r="B3769" s="37" t="s">
        <v>68</v>
      </c>
      <c r="C3769" s="37" t="s">
        <v>186</v>
      </c>
      <c r="D3769" s="37" t="s">
        <v>205</v>
      </c>
      <c r="E3769" s="37">
        <v>-862548.68</v>
      </c>
      <c r="F3769" s="37">
        <v>101947</v>
      </c>
      <c r="G3769" s="37">
        <v>105833762</v>
      </c>
      <c r="H3769" s="60">
        <f t="shared" si="292"/>
        <v>0</v>
      </c>
      <c r="I3769" s="60">
        <f t="shared" si="293"/>
        <v>0</v>
      </c>
      <c r="J3769" s="60">
        <f t="shared" si="294"/>
        <v>0</v>
      </c>
      <c r="K3769" s="1" t="str">
        <f t="shared" si="295"/>
        <v>RES</v>
      </c>
      <c r="L3769" s="2" t="str">
        <f t="shared" si="291"/>
        <v>02RESD0016</v>
      </c>
      <c r="M3769" s="40" t="str">
        <f>INDEX(CODE!A:B,MATCH(L3769,CODE!A:A,0),2)</f>
        <v>Separate - Res</v>
      </c>
    </row>
    <row r="3770" spans="1:13">
      <c r="A3770" s="36">
        <v>201904</v>
      </c>
      <c r="B3770" s="37" t="s">
        <v>68</v>
      </c>
      <c r="C3770" s="37" t="s">
        <v>186</v>
      </c>
      <c r="D3770" s="37" t="s">
        <v>206</v>
      </c>
      <c r="E3770" s="37">
        <v>-48114.37</v>
      </c>
      <c r="F3770" s="37">
        <v>5152</v>
      </c>
      <c r="G3770" s="37">
        <v>5903603</v>
      </c>
      <c r="H3770" s="60">
        <f t="shared" si="292"/>
        <v>0</v>
      </c>
      <c r="I3770" s="60">
        <f t="shared" si="293"/>
        <v>0</v>
      </c>
      <c r="J3770" s="60">
        <f t="shared" si="294"/>
        <v>0</v>
      </c>
      <c r="K3770" s="1" t="str">
        <f t="shared" si="295"/>
        <v>RES</v>
      </c>
      <c r="L3770" s="2" t="str">
        <f t="shared" si="291"/>
        <v>02RESD0017</v>
      </c>
      <c r="M3770" s="40" t="str">
        <f>INDEX(CODE!A:B,MATCH(L3770,CODE!A:A,0),2)</f>
        <v>Separate - Res</v>
      </c>
    </row>
    <row r="3771" spans="1:13">
      <c r="A3771" s="36">
        <v>201904</v>
      </c>
      <c r="B3771" s="37" t="s">
        <v>68</v>
      </c>
      <c r="C3771" s="37" t="s">
        <v>186</v>
      </c>
      <c r="D3771" s="37" t="s">
        <v>207</v>
      </c>
      <c r="E3771" s="37">
        <v>-1276.94</v>
      </c>
      <c r="F3771" s="37">
        <v>77</v>
      </c>
      <c r="G3771" s="37">
        <v>156675</v>
      </c>
      <c r="H3771" s="60">
        <f t="shared" si="292"/>
        <v>0</v>
      </c>
      <c r="I3771" s="60">
        <f t="shared" si="293"/>
        <v>0</v>
      </c>
      <c r="J3771" s="60">
        <f t="shared" si="294"/>
        <v>0</v>
      </c>
      <c r="K3771" s="1" t="str">
        <f t="shared" si="295"/>
        <v>RES</v>
      </c>
      <c r="L3771" s="2" t="str">
        <f t="shared" si="291"/>
        <v>02RESD0018</v>
      </c>
      <c r="M3771" s="40" t="str">
        <f>INDEX(CODE!A:B,MATCH(L3771,CODE!A:A,0),2)</f>
        <v>Separate - Res</v>
      </c>
    </row>
    <row r="3772" spans="1:13">
      <c r="A3772" s="36">
        <v>201904</v>
      </c>
      <c r="B3772" s="37" t="s">
        <v>68</v>
      </c>
      <c r="C3772" s="37" t="s">
        <v>186</v>
      </c>
      <c r="D3772" s="37" t="s">
        <v>208</v>
      </c>
      <c r="E3772" s="37">
        <v>-185.05</v>
      </c>
      <c r="F3772" s="37">
        <v>13</v>
      </c>
      <c r="G3772" s="37">
        <v>22709</v>
      </c>
      <c r="H3772" s="60">
        <f t="shared" si="292"/>
        <v>0</v>
      </c>
      <c r="I3772" s="60">
        <f t="shared" si="293"/>
        <v>0</v>
      </c>
      <c r="J3772" s="60">
        <f t="shared" si="294"/>
        <v>0</v>
      </c>
      <c r="K3772" s="1" t="str">
        <f t="shared" si="295"/>
        <v>RES</v>
      </c>
      <c r="L3772" s="2" t="str">
        <f t="shared" si="291"/>
        <v>02RESD018X</v>
      </c>
      <c r="M3772" s="40" t="str">
        <f>INDEX(CODE!A:B,MATCH(L3772,CODE!A:A,0),2)</f>
        <v>Separate - Res</v>
      </c>
    </row>
    <row r="3773" spans="1:13">
      <c r="A3773" s="36">
        <v>201904</v>
      </c>
      <c r="B3773" s="37" t="s">
        <v>68</v>
      </c>
      <c r="C3773" s="37" t="s">
        <v>186</v>
      </c>
      <c r="D3773" s="37" t="s">
        <v>209</v>
      </c>
      <c r="E3773" s="37">
        <v>-11254.25</v>
      </c>
      <c r="F3773" s="37">
        <v>3437</v>
      </c>
      <c r="G3773" s="37">
        <v>1380889</v>
      </c>
      <c r="H3773" s="60">
        <f t="shared" si="292"/>
        <v>0</v>
      </c>
      <c r="I3773" s="60">
        <f t="shared" si="293"/>
        <v>0</v>
      </c>
      <c r="J3773" s="60">
        <f t="shared" si="294"/>
        <v>0</v>
      </c>
      <c r="K3773" s="1" t="str">
        <f t="shared" si="295"/>
        <v>RES</v>
      </c>
      <c r="L3773" s="2" t="str">
        <f t="shared" si="291"/>
        <v>02RGNSB024</v>
      </c>
      <c r="M3773" s="40" t="str">
        <f>INDEX(CODE!A:B,MATCH(L3773,CODE!A:A,0),2)</f>
        <v>Separate - Small GS</v>
      </c>
    </row>
    <row r="3774" spans="1:13">
      <c r="A3774" s="36">
        <v>201904</v>
      </c>
      <c r="B3774" s="37" t="s">
        <v>68</v>
      </c>
      <c r="C3774" s="37" t="s">
        <v>186</v>
      </c>
      <c r="D3774" s="37" t="s">
        <v>213</v>
      </c>
      <c r="E3774" s="37">
        <v>-721.28</v>
      </c>
      <c r="F3774" s="37">
        <v>1</v>
      </c>
      <c r="G3774" s="37">
        <v>88500</v>
      </c>
      <c r="H3774" s="60">
        <f t="shared" si="292"/>
        <v>0</v>
      </c>
      <c r="I3774" s="60">
        <f t="shared" si="293"/>
        <v>0</v>
      </c>
      <c r="J3774" s="60">
        <f t="shared" si="294"/>
        <v>0</v>
      </c>
      <c r="K3774" s="1" t="str">
        <f t="shared" si="295"/>
        <v>RES</v>
      </c>
      <c r="L3774" s="2" t="str">
        <f t="shared" si="291"/>
        <v>02RGNSB036</v>
      </c>
      <c r="M3774" s="40" t="str">
        <f>INDEX(CODE!A:B,MATCH(L3774,CODE!A:A,0),2)</f>
        <v>Separate - Large GS</v>
      </c>
    </row>
    <row r="3775" spans="1:13">
      <c r="A3775" s="36">
        <v>201904</v>
      </c>
      <c r="B3775" s="37" t="s">
        <v>68</v>
      </c>
      <c r="C3775" s="37" t="s">
        <v>186</v>
      </c>
      <c r="D3775" s="37" t="s">
        <v>212</v>
      </c>
      <c r="E3775" s="37">
        <v>-145.32</v>
      </c>
      <c r="F3775" s="37">
        <v>29</v>
      </c>
      <c r="G3775" s="37">
        <v>17831</v>
      </c>
      <c r="H3775" s="60">
        <f t="shared" si="292"/>
        <v>0</v>
      </c>
      <c r="I3775" s="60">
        <f t="shared" si="293"/>
        <v>0</v>
      </c>
      <c r="J3775" s="60">
        <f t="shared" si="294"/>
        <v>0</v>
      </c>
      <c r="K3775" s="1" t="str">
        <f t="shared" si="295"/>
        <v>RES</v>
      </c>
      <c r="L3775" s="2" t="str">
        <f t="shared" si="291"/>
        <v>02RNM24135</v>
      </c>
      <c r="M3775" s="40" t="str">
        <f>INDEX(CODE!A:B,MATCH(L3775,CODE!A:A,0),2)</f>
        <v>Separate - Small GS</v>
      </c>
    </row>
    <row r="3776" spans="1:13">
      <c r="A3776" s="36">
        <v>201904</v>
      </c>
      <c r="B3776" s="37" t="s">
        <v>68</v>
      </c>
      <c r="C3776" s="37" t="s">
        <v>186</v>
      </c>
      <c r="D3776" s="37" t="s">
        <v>193</v>
      </c>
      <c r="E3776" s="37">
        <v>68769.240000000005</v>
      </c>
      <c r="F3776" s="37">
        <v>0</v>
      </c>
      <c r="G3776" s="37">
        <v>0</v>
      </c>
      <c r="H3776" s="60">
        <f t="shared" si="292"/>
        <v>0</v>
      </c>
      <c r="I3776" s="60">
        <f t="shared" si="293"/>
        <v>0</v>
      </c>
      <c r="J3776" s="60">
        <f t="shared" si="294"/>
        <v>0</v>
      </c>
      <c r="K3776" s="1" t="str">
        <f t="shared" si="295"/>
        <v>RES</v>
      </c>
      <c r="L3776" s="2" t="str">
        <f t="shared" ref="L3776:L3839" si="296">LEFT(D3776,10)</f>
        <v>BPA BALANC</v>
      </c>
      <c r="M3776" s="40" t="str">
        <f>INDEX(CODE!A:B,MATCH(L3776,CODE!A:A,0),2)</f>
        <v>NOT USED</v>
      </c>
    </row>
    <row r="3777" spans="1:13">
      <c r="A3777" s="36">
        <v>201904</v>
      </c>
      <c r="B3777" s="37" t="s">
        <v>68</v>
      </c>
      <c r="C3777" s="37" t="s">
        <v>186</v>
      </c>
      <c r="D3777" s="37" t="s">
        <v>194</v>
      </c>
      <c r="F3777" s="37">
        <v>0</v>
      </c>
      <c r="H3777" s="60">
        <f t="shared" si="292"/>
        <v>0</v>
      </c>
      <c r="I3777" s="60">
        <f t="shared" si="293"/>
        <v>0</v>
      </c>
      <c r="J3777" s="60">
        <f t="shared" si="294"/>
        <v>0</v>
      </c>
      <c r="K3777" s="1" t="str">
        <f t="shared" si="295"/>
        <v>RES</v>
      </c>
      <c r="L3777" s="2" t="str">
        <f t="shared" si="296"/>
        <v>CUSTOMER C</v>
      </c>
      <c r="M3777" s="40" t="str">
        <f>INDEX(CODE!A:B,MATCH(L3777,CODE!A:A,0),2)</f>
        <v>NOT USED</v>
      </c>
    </row>
    <row r="3778" spans="1:13">
      <c r="A3778" s="36">
        <v>201904</v>
      </c>
      <c r="B3778" s="37" t="s">
        <v>68</v>
      </c>
      <c r="C3778" s="37" t="s">
        <v>195</v>
      </c>
      <c r="D3778" s="37" t="s">
        <v>100</v>
      </c>
      <c r="E3778" s="37">
        <v>-0.78</v>
      </c>
      <c r="G3778" s="37">
        <v>0</v>
      </c>
      <c r="H3778" s="60">
        <f t="shared" si="292"/>
        <v>-0.78</v>
      </c>
      <c r="I3778" s="60">
        <f t="shared" si="293"/>
        <v>0</v>
      </c>
      <c r="J3778" s="60">
        <f t="shared" si="294"/>
        <v>0</v>
      </c>
      <c r="K3778" s="1" t="str">
        <f t="shared" si="295"/>
        <v>RES</v>
      </c>
      <c r="L3778" s="2" t="str">
        <f t="shared" si="296"/>
        <v>02BLSKY01R</v>
      </c>
      <c r="M3778" s="40" t="str">
        <f>INDEX(CODE!A:B,MATCH(L3778,CODE!A:A,0),2)</f>
        <v>NOT USED</v>
      </c>
    </row>
    <row r="3779" spans="1:13">
      <c r="A3779" s="36">
        <v>201904</v>
      </c>
      <c r="B3779" s="37" t="s">
        <v>68</v>
      </c>
      <c r="C3779" s="37" t="s">
        <v>195</v>
      </c>
      <c r="D3779" s="37" t="s">
        <v>82</v>
      </c>
      <c r="E3779" s="37">
        <v>152.38999999999999</v>
      </c>
      <c r="G3779" s="37">
        <v>0</v>
      </c>
      <c r="H3779" s="60">
        <f t="shared" ref="H3779:H3842" si="297">IF($C3779="R",E3779,0)</f>
        <v>152.38999999999999</v>
      </c>
      <c r="I3779" s="60">
        <f t="shared" ref="I3779:I3842" si="298">IF($C3779="R",F3779,0)</f>
        <v>0</v>
      </c>
      <c r="J3779" s="60">
        <f t="shared" ref="J3779:J3842" si="299">IF($C3779="R",G3779,0)</f>
        <v>0</v>
      </c>
      <c r="K3779" s="1" t="str">
        <f t="shared" ref="K3779:K3842" si="300">IF(LEFT(B3779,3)="IRR","IRG",LEFT(B3779,3))</f>
        <v>RES</v>
      </c>
      <c r="L3779" s="2" t="str">
        <f t="shared" si="296"/>
        <v>02LNX00109</v>
      </c>
      <c r="M3779" s="40" t="str">
        <f>INDEX(CODE!A:B,MATCH(L3779,CODE!A:A,0),2)</f>
        <v>NOT USED</v>
      </c>
    </row>
    <row r="3780" spans="1:13">
      <c r="A3780" s="36">
        <v>201904</v>
      </c>
      <c r="B3780" s="37" t="s">
        <v>68</v>
      </c>
      <c r="C3780" s="37" t="s">
        <v>195</v>
      </c>
      <c r="D3780" s="37" t="s">
        <v>48</v>
      </c>
      <c r="E3780" s="37">
        <v>60534.73</v>
      </c>
      <c r="F3780" s="37">
        <v>1143</v>
      </c>
      <c r="G3780" s="37">
        <v>630387</v>
      </c>
      <c r="H3780" s="60">
        <f t="shared" si="297"/>
        <v>60534.73</v>
      </c>
      <c r="I3780" s="60">
        <f t="shared" si="298"/>
        <v>1143</v>
      </c>
      <c r="J3780" s="60">
        <f t="shared" si="299"/>
        <v>630387</v>
      </c>
      <c r="K3780" s="1" t="str">
        <f t="shared" si="300"/>
        <v>RES</v>
      </c>
      <c r="L3780" s="2" t="str">
        <f t="shared" si="296"/>
        <v>02NETMT135</v>
      </c>
      <c r="M3780" s="40" t="str">
        <f>INDEX(CODE!A:B,MATCH(L3780,CODE!A:A,0),2)</f>
        <v>Separate - Res</v>
      </c>
    </row>
    <row r="3781" spans="1:13">
      <c r="A3781" s="36">
        <v>201904</v>
      </c>
      <c r="B3781" s="37" t="s">
        <v>68</v>
      </c>
      <c r="C3781" s="37" t="s">
        <v>195</v>
      </c>
      <c r="D3781" s="37" t="s">
        <v>49</v>
      </c>
      <c r="E3781" s="37">
        <v>11959.56</v>
      </c>
      <c r="F3781" s="37">
        <v>1024</v>
      </c>
      <c r="G3781" s="37">
        <v>77601</v>
      </c>
      <c r="H3781" s="60">
        <f t="shared" si="297"/>
        <v>11959.56</v>
      </c>
      <c r="I3781" s="60">
        <f t="shared" si="298"/>
        <v>1024</v>
      </c>
      <c r="J3781" s="60">
        <f t="shared" si="299"/>
        <v>77601</v>
      </c>
      <c r="K3781" s="1" t="str">
        <f t="shared" si="300"/>
        <v>RES</v>
      </c>
      <c r="L3781" s="2" t="str">
        <f t="shared" si="296"/>
        <v>02OALTB15R</v>
      </c>
      <c r="M3781" s="40" t="str">
        <f>INDEX(CODE!A:B,MATCH(L3781,CODE!A:A,0),2)</f>
        <v>NOT USED</v>
      </c>
    </row>
    <row r="3782" spans="1:13">
      <c r="A3782" s="36">
        <v>201904</v>
      </c>
      <c r="B3782" s="37" t="s">
        <v>68</v>
      </c>
      <c r="C3782" s="37" t="s">
        <v>195</v>
      </c>
      <c r="D3782" s="37" t="s">
        <v>69</v>
      </c>
      <c r="E3782" s="37">
        <v>9444234.6500000004</v>
      </c>
      <c r="F3782" s="37">
        <v>101947</v>
      </c>
      <c r="G3782" s="37">
        <v>105934362</v>
      </c>
      <c r="H3782" s="60">
        <f t="shared" si="297"/>
        <v>9444234.6500000004</v>
      </c>
      <c r="I3782" s="60">
        <f t="shared" si="298"/>
        <v>101947</v>
      </c>
      <c r="J3782" s="60">
        <f t="shared" si="299"/>
        <v>105934362</v>
      </c>
      <c r="K3782" s="1" t="str">
        <f t="shared" si="300"/>
        <v>RES</v>
      </c>
      <c r="L3782" s="2" t="str">
        <f t="shared" si="296"/>
        <v>02RESD0016</v>
      </c>
      <c r="M3782" s="40" t="str">
        <f>INDEX(CODE!A:B,MATCH(L3782,CODE!A:A,0),2)</f>
        <v>Separate - Res</v>
      </c>
    </row>
    <row r="3783" spans="1:13">
      <c r="A3783" s="36">
        <v>201904</v>
      </c>
      <c r="B3783" s="37" t="s">
        <v>68</v>
      </c>
      <c r="C3783" s="37" t="s">
        <v>195</v>
      </c>
      <c r="D3783" s="37" t="s">
        <v>70</v>
      </c>
      <c r="E3783" s="37">
        <v>528980.44999999995</v>
      </c>
      <c r="F3783" s="37">
        <v>5152</v>
      </c>
      <c r="G3783" s="37">
        <v>5903602</v>
      </c>
      <c r="H3783" s="60">
        <f t="shared" si="297"/>
        <v>528980.44999999995</v>
      </c>
      <c r="I3783" s="60">
        <f t="shared" si="298"/>
        <v>5152</v>
      </c>
      <c r="J3783" s="60">
        <f t="shared" si="299"/>
        <v>5903602</v>
      </c>
      <c r="K3783" s="1" t="str">
        <f t="shared" si="300"/>
        <v>RES</v>
      </c>
      <c r="L3783" s="2" t="str">
        <f t="shared" si="296"/>
        <v>02RESD0017</v>
      </c>
      <c r="M3783" s="40" t="str">
        <f>INDEX(CODE!A:B,MATCH(L3783,CODE!A:A,0),2)</f>
        <v>Separate - Res</v>
      </c>
    </row>
    <row r="3784" spans="1:13">
      <c r="A3784" s="36">
        <v>201904</v>
      </c>
      <c r="B3784" s="37" t="s">
        <v>68</v>
      </c>
      <c r="C3784" s="37" t="s">
        <v>195</v>
      </c>
      <c r="D3784" s="37" t="s">
        <v>71</v>
      </c>
      <c r="E3784" s="37">
        <v>15563.85</v>
      </c>
      <c r="F3784" s="37">
        <v>77</v>
      </c>
      <c r="G3784" s="37">
        <v>156675</v>
      </c>
      <c r="H3784" s="60">
        <f t="shared" si="297"/>
        <v>15563.85</v>
      </c>
      <c r="I3784" s="60">
        <f t="shared" si="298"/>
        <v>77</v>
      </c>
      <c r="J3784" s="60">
        <f t="shared" si="299"/>
        <v>156675</v>
      </c>
      <c r="K3784" s="1" t="str">
        <f t="shared" si="300"/>
        <v>RES</v>
      </c>
      <c r="L3784" s="2" t="str">
        <f t="shared" si="296"/>
        <v>02RESD0018</v>
      </c>
      <c r="M3784" s="40" t="str">
        <f>INDEX(CODE!A:B,MATCH(L3784,CODE!A:A,0),2)</f>
        <v>Separate - Res</v>
      </c>
    </row>
    <row r="3785" spans="1:13">
      <c r="A3785" s="36">
        <v>201904</v>
      </c>
      <c r="B3785" s="37" t="s">
        <v>68</v>
      </c>
      <c r="C3785" s="37" t="s">
        <v>195</v>
      </c>
      <c r="D3785" s="37" t="s">
        <v>72</v>
      </c>
      <c r="E3785" s="37">
        <v>2207.2399999999998</v>
      </c>
      <c r="F3785" s="37">
        <v>13</v>
      </c>
      <c r="G3785" s="37">
        <v>22709</v>
      </c>
      <c r="H3785" s="60">
        <f t="shared" si="297"/>
        <v>2207.2399999999998</v>
      </c>
      <c r="I3785" s="60">
        <f t="shared" si="298"/>
        <v>13</v>
      </c>
      <c r="J3785" s="60">
        <f t="shared" si="299"/>
        <v>22709</v>
      </c>
      <c r="K3785" s="1" t="str">
        <f t="shared" si="300"/>
        <v>RES</v>
      </c>
      <c r="L3785" s="2" t="str">
        <f t="shared" si="296"/>
        <v>02RESD018X</v>
      </c>
      <c r="M3785" s="40" t="str">
        <f>INDEX(CODE!A:B,MATCH(L3785,CODE!A:A,0),2)</f>
        <v>Separate - Res</v>
      </c>
    </row>
    <row r="3786" spans="1:13">
      <c r="A3786" s="36">
        <v>201904</v>
      </c>
      <c r="B3786" s="37" t="s">
        <v>68</v>
      </c>
      <c r="C3786" s="37" t="s">
        <v>195</v>
      </c>
      <c r="D3786" s="37" t="s">
        <v>50</v>
      </c>
      <c r="E3786" s="37">
        <v>173435.32</v>
      </c>
      <c r="F3786" s="37">
        <v>3437</v>
      </c>
      <c r="G3786" s="37">
        <v>1430451</v>
      </c>
      <c r="H3786" s="60">
        <f t="shared" si="297"/>
        <v>173435.32</v>
      </c>
      <c r="I3786" s="60">
        <f t="shared" si="298"/>
        <v>3437</v>
      </c>
      <c r="J3786" s="60">
        <f t="shared" si="299"/>
        <v>1430451</v>
      </c>
      <c r="K3786" s="1" t="str">
        <f t="shared" si="300"/>
        <v>RES</v>
      </c>
      <c r="L3786" s="2" t="str">
        <f t="shared" si="296"/>
        <v>02RGNSB024</v>
      </c>
      <c r="M3786" s="40" t="str">
        <f>INDEX(CODE!A:B,MATCH(L3786,CODE!A:A,0),2)</f>
        <v>Separate - Small GS</v>
      </c>
    </row>
    <row r="3787" spans="1:13">
      <c r="A3787" s="36">
        <v>201904</v>
      </c>
      <c r="B3787" s="37" t="s">
        <v>68</v>
      </c>
      <c r="C3787" s="37" t="s">
        <v>195</v>
      </c>
      <c r="D3787" s="37" t="s">
        <v>74</v>
      </c>
      <c r="E3787" s="37">
        <v>8704.25</v>
      </c>
      <c r="F3787" s="37">
        <v>2</v>
      </c>
      <c r="G3787" s="37">
        <v>116820</v>
      </c>
      <c r="H3787" s="60">
        <f t="shared" si="297"/>
        <v>8704.25</v>
      </c>
      <c r="I3787" s="60">
        <f t="shared" si="298"/>
        <v>2</v>
      </c>
      <c r="J3787" s="60">
        <f t="shared" si="299"/>
        <v>116820</v>
      </c>
      <c r="K3787" s="1" t="str">
        <f t="shared" si="300"/>
        <v>RES</v>
      </c>
      <c r="L3787" s="2" t="str">
        <f t="shared" si="296"/>
        <v>02RGNSB036</v>
      </c>
      <c r="M3787" s="40" t="str">
        <f>INDEX(CODE!A:B,MATCH(L3787,CODE!A:A,0),2)</f>
        <v>Separate - Large GS</v>
      </c>
    </row>
    <row r="3788" spans="1:13">
      <c r="A3788" s="36">
        <v>201904</v>
      </c>
      <c r="B3788" s="37" t="s">
        <v>68</v>
      </c>
      <c r="C3788" s="37" t="s">
        <v>195</v>
      </c>
      <c r="D3788" s="37" t="s">
        <v>75</v>
      </c>
      <c r="E3788" s="37">
        <v>1969.97</v>
      </c>
      <c r="F3788" s="37">
        <v>29</v>
      </c>
      <c r="G3788" s="37">
        <v>17831</v>
      </c>
      <c r="H3788" s="60">
        <f t="shared" si="297"/>
        <v>1969.97</v>
      </c>
      <c r="I3788" s="60">
        <f t="shared" si="298"/>
        <v>29</v>
      </c>
      <c r="J3788" s="60">
        <f t="shared" si="299"/>
        <v>17831</v>
      </c>
      <c r="K3788" s="1" t="str">
        <f t="shared" si="300"/>
        <v>RES</v>
      </c>
      <c r="L3788" s="2" t="str">
        <f t="shared" si="296"/>
        <v>02RNM24135</v>
      </c>
      <c r="M3788" s="40" t="str">
        <f>INDEX(CODE!A:B,MATCH(L3788,CODE!A:A,0),2)</f>
        <v>Separate - Small GS</v>
      </c>
    </row>
    <row r="3789" spans="1:13">
      <c r="A3789" s="36">
        <v>201904</v>
      </c>
      <c r="B3789" s="37" t="s">
        <v>68</v>
      </c>
      <c r="C3789" s="37" t="s">
        <v>195</v>
      </c>
      <c r="D3789" s="37" t="s">
        <v>101</v>
      </c>
      <c r="E3789" s="37">
        <v>364795.8</v>
      </c>
      <c r="F3789" s="37">
        <v>0</v>
      </c>
      <c r="G3789" s="37">
        <v>0</v>
      </c>
      <c r="H3789" s="60">
        <f t="shared" si="297"/>
        <v>364795.8</v>
      </c>
      <c r="I3789" s="60">
        <f t="shared" si="298"/>
        <v>0</v>
      </c>
      <c r="J3789" s="60">
        <f t="shared" si="299"/>
        <v>0</v>
      </c>
      <c r="K3789" s="1" t="str">
        <f t="shared" si="300"/>
        <v>RES</v>
      </c>
      <c r="L3789" s="2" t="str">
        <f t="shared" si="296"/>
        <v>301170-DSM</v>
      </c>
      <c r="M3789" s="40" t="str">
        <f>INDEX(CODE!A:B,MATCH(L3789,CODE!A:A,0),2)</f>
        <v>NOT USED</v>
      </c>
    </row>
    <row r="3790" spans="1:13">
      <c r="A3790" s="36">
        <v>201904</v>
      </c>
      <c r="B3790" s="37" t="s">
        <v>68</v>
      </c>
      <c r="C3790" s="37" t="s">
        <v>195</v>
      </c>
      <c r="D3790" s="37" t="s">
        <v>102</v>
      </c>
      <c r="E3790" s="37">
        <v>11097.95</v>
      </c>
      <c r="F3790" s="37">
        <v>0</v>
      </c>
      <c r="G3790" s="37">
        <v>0</v>
      </c>
      <c r="H3790" s="60">
        <f t="shared" si="297"/>
        <v>11097.95</v>
      </c>
      <c r="I3790" s="60">
        <f t="shared" si="298"/>
        <v>0</v>
      </c>
      <c r="J3790" s="60">
        <f t="shared" si="299"/>
        <v>0</v>
      </c>
      <c r="K3790" s="1" t="str">
        <f t="shared" si="300"/>
        <v>RES</v>
      </c>
      <c r="L3790" s="2" t="str">
        <f t="shared" si="296"/>
        <v>301180-BLU</v>
      </c>
      <c r="M3790" s="40" t="str">
        <f>INDEX(CODE!A:B,MATCH(L3790,CODE!A:A,0),2)</f>
        <v>NOT USED</v>
      </c>
    </row>
    <row r="3791" spans="1:13">
      <c r="A3791" s="36">
        <v>201904</v>
      </c>
      <c r="B3791" s="37" t="s">
        <v>68</v>
      </c>
      <c r="C3791" s="37" t="s">
        <v>195</v>
      </c>
      <c r="D3791" s="37" t="s">
        <v>103</v>
      </c>
      <c r="E3791" s="37">
        <v>-20000</v>
      </c>
      <c r="F3791" s="37">
        <v>0</v>
      </c>
      <c r="G3791" s="37">
        <v>0</v>
      </c>
      <c r="H3791" s="60">
        <f t="shared" si="297"/>
        <v>-20000</v>
      </c>
      <c r="I3791" s="60">
        <f t="shared" si="298"/>
        <v>0</v>
      </c>
      <c r="J3791" s="60">
        <f t="shared" si="299"/>
        <v>0</v>
      </c>
      <c r="K3791" s="1" t="str">
        <f t="shared" si="300"/>
        <v>RES</v>
      </c>
      <c r="L3791" s="2" t="str">
        <f t="shared" si="296"/>
        <v>ALT REVENU</v>
      </c>
      <c r="M3791" s="40" t="str">
        <f>INDEX(CODE!A:B,MATCH(L3791,CODE!A:A,0),2)</f>
        <v>NOT USED</v>
      </c>
    </row>
    <row r="3792" spans="1:13">
      <c r="A3792" s="36">
        <v>201904</v>
      </c>
      <c r="B3792" s="37" t="s">
        <v>68</v>
      </c>
      <c r="C3792" s="37" t="s">
        <v>195</v>
      </c>
      <c r="D3792" s="37" t="s">
        <v>90</v>
      </c>
      <c r="F3792" s="37">
        <v>0</v>
      </c>
      <c r="H3792" s="60">
        <f t="shared" si="297"/>
        <v>0</v>
      </c>
      <c r="I3792" s="60">
        <f t="shared" si="298"/>
        <v>0</v>
      </c>
      <c r="J3792" s="60">
        <f t="shared" si="299"/>
        <v>0</v>
      </c>
      <c r="K3792" s="1" t="str">
        <f t="shared" si="300"/>
        <v>RES</v>
      </c>
      <c r="L3792" s="2" t="str">
        <f t="shared" si="296"/>
        <v>CUSTOMER C</v>
      </c>
      <c r="M3792" s="40" t="str">
        <f>INDEX(CODE!A:B,MATCH(L3792,CODE!A:A,0),2)</f>
        <v>NOT USED</v>
      </c>
    </row>
    <row r="3793" spans="1:13">
      <c r="A3793" s="36">
        <v>201904</v>
      </c>
      <c r="B3793" s="37" t="s">
        <v>68</v>
      </c>
      <c r="C3793" s="37" t="s">
        <v>195</v>
      </c>
      <c r="D3793" s="37" t="s">
        <v>92</v>
      </c>
      <c r="E3793" s="37">
        <v>-1013963.8</v>
      </c>
      <c r="F3793" s="37">
        <v>0</v>
      </c>
      <c r="G3793" s="37">
        <v>0</v>
      </c>
      <c r="H3793" s="60">
        <f t="shared" si="297"/>
        <v>-1013963.8</v>
      </c>
      <c r="I3793" s="60">
        <f t="shared" si="298"/>
        <v>0</v>
      </c>
      <c r="J3793" s="60">
        <f t="shared" si="299"/>
        <v>0</v>
      </c>
      <c r="K3793" s="1" t="str">
        <f t="shared" si="300"/>
        <v>RES</v>
      </c>
      <c r="L3793" s="2" t="str">
        <f t="shared" si="296"/>
        <v>REVENUE_AC</v>
      </c>
      <c r="M3793" s="40" t="str">
        <f>INDEX(CODE!A:B,MATCH(L3793,CODE!A:A,0),2)</f>
        <v>NOT USED</v>
      </c>
    </row>
    <row r="3794" spans="1:13">
      <c r="A3794" s="36">
        <v>201904</v>
      </c>
      <c r="B3794" s="37" t="s">
        <v>68</v>
      </c>
      <c r="C3794" s="37" t="s">
        <v>195</v>
      </c>
      <c r="D3794" s="37" t="s">
        <v>104</v>
      </c>
      <c r="E3794" s="37">
        <v>4563.4799999999996</v>
      </c>
      <c r="F3794" s="37">
        <v>0</v>
      </c>
      <c r="G3794" s="37">
        <v>0</v>
      </c>
      <c r="H3794" s="60">
        <f t="shared" si="297"/>
        <v>4563.4799999999996</v>
      </c>
      <c r="I3794" s="60">
        <f t="shared" si="298"/>
        <v>0</v>
      </c>
      <c r="J3794" s="60">
        <f t="shared" si="299"/>
        <v>0</v>
      </c>
      <c r="K3794" s="1" t="str">
        <f t="shared" si="300"/>
        <v>RES</v>
      </c>
      <c r="L3794" s="2" t="str">
        <f t="shared" si="296"/>
        <v>REVENUE AD</v>
      </c>
      <c r="M3794" s="40" t="str">
        <f>INDEX(CODE!A:B,MATCH(L3794,CODE!A:A,0),2)</f>
        <v>NOT USED</v>
      </c>
    </row>
    <row r="3795" spans="1:13">
      <c r="A3795" s="36">
        <v>201904</v>
      </c>
      <c r="B3795" s="37" t="s">
        <v>68</v>
      </c>
      <c r="C3795" s="37" t="s">
        <v>196</v>
      </c>
      <c r="D3795" s="37" t="s">
        <v>210</v>
      </c>
      <c r="E3795" s="37">
        <v>7000</v>
      </c>
      <c r="F3795" s="37">
        <v>0</v>
      </c>
      <c r="G3795" s="37">
        <v>0</v>
      </c>
      <c r="H3795" s="60">
        <f t="shared" si="297"/>
        <v>0</v>
      </c>
      <c r="I3795" s="60">
        <f t="shared" si="298"/>
        <v>0</v>
      </c>
      <c r="J3795" s="60">
        <f t="shared" si="299"/>
        <v>0</v>
      </c>
      <c r="K3795" s="1" t="str">
        <f t="shared" si="300"/>
        <v>RES</v>
      </c>
      <c r="L3795" s="2" t="str">
        <f t="shared" si="296"/>
        <v>301119 - U</v>
      </c>
      <c r="M3795" s="40" t="str">
        <f>INDEX(CODE!A:B,MATCH(L3795,CODE!A:A,0),2)</f>
        <v>NOT USED</v>
      </c>
    </row>
    <row r="3796" spans="1:13">
      <c r="A3796" s="36">
        <v>201904</v>
      </c>
      <c r="B3796" s="37" t="s">
        <v>68</v>
      </c>
      <c r="C3796" s="37" t="s">
        <v>196</v>
      </c>
      <c r="D3796" s="37" t="s">
        <v>197</v>
      </c>
      <c r="E3796" s="37">
        <v>-2760000</v>
      </c>
      <c r="F3796" s="37">
        <v>0</v>
      </c>
      <c r="G3796" s="37">
        <v>-39293000</v>
      </c>
      <c r="H3796" s="60">
        <f t="shared" si="297"/>
        <v>0</v>
      </c>
      <c r="I3796" s="60">
        <f t="shared" si="298"/>
        <v>0</v>
      </c>
      <c r="J3796" s="60">
        <f t="shared" si="299"/>
        <v>0</v>
      </c>
      <c r="K3796" s="1" t="str">
        <f t="shared" si="300"/>
        <v>RES</v>
      </c>
      <c r="L3796" s="2" t="str">
        <f t="shared" si="296"/>
        <v>UNBILLED R</v>
      </c>
      <c r="M3796" s="40" t="str">
        <f>INDEX(CODE!A:B,MATCH(L3796,CODE!A:A,0),2)</f>
        <v>NOT USED</v>
      </c>
    </row>
    <row r="3797" spans="1:13">
      <c r="A3797" s="36">
        <v>201905</v>
      </c>
      <c r="B3797" s="37" t="s">
        <v>51</v>
      </c>
      <c r="C3797" s="37" t="s">
        <v>186</v>
      </c>
      <c r="D3797" s="37" t="s">
        <v>187</v>
      </c>
      <c r="E3797" s="37">
        <v>-15274.96</v>
      </c>
      <c r="F3797" s="37">
        <v>1519</v>
      </c>
      <c r="G3797" s="37">
        <v>1874221</v>
      </c>
      <c r="H3797" s="60">
        <f t="shared" si="297"/>
        <v>0</v>
      </c>
      <c r="I3797" s="60">
        <f t="shared" si="298"/>
        <v>0</v>
      </c>
      <c r="J3797" s="60">
        <f t="shared" si="299"/>
        <v>0</v>
      </c>
      <c r="K3797" s="1" t="str">
        <f t="shared" si="300"/>
        <v>COM</v>
      </c>
      <c r="L3797" s="2" t="str">
        <f t="shared" si="296"/>
        <v>02GNSB0024</v>
      </c>
      <c r="M3797" s="40" t="str">
        <f>INDEX(CODE!A:B,MATCH(L3797,CODE!A:A,0),2)</f>
        <v>Separate - Small GS</v>
      </c>
    </row>
    <row r="3798" spans="1:13">
      <c r="A3798" s="36">
        <v>201905</v>
      </c>
      <c r="B3798" s="37" t="s">
        <v>51</v>
      </c>
      <c r="C3798" s="37" t="s">
        <v>186</v>
      </c>
      <c r="D3798" s="37" t="s">
        <v>188</v>
      </c>
      <c r="E3798" s="37">
        <v>-0.59</v>
      </c>
      <c r="F3798" s="37">
        <v>1</v>
      </c>
      <c r="G3798" s="37">
        <v>72</v>
      </c>
      <c r="H3798" s="60">
        <f t="shared" si="297"/>
        <v>0</v>
      </c>
      <c r="I3798" s="60">
        <f t="shared" si="298"/>
        <v>0</v>
      </c>
      <c r="J3798" s="60">
        <f t="shared" si="299"/>
        <v>0</v>
      </c>
      <c r="K3798" s="1" t="str">
        <f t="shared" si="300"/>
        <v>COM</v>
      </c>
      <c r="L3798" s="2" t="str">
        <f t="shared" si="296"/>
        <v>02GNSB024F</v>
      </c>
      <c r="M3798" s="40" t="str">
        <f>INDEX(CODE!A:B,MATCH(L3798,CODE!A:A,0),2)</f>
        <v>Separate - Small GS</v>
      </c>
    </row>
    <row r="3799" spans="1:13">
      <c r="A3799" s="36">
        <v>201905</v>
      </c>
      <c r="B3799" s="37" t="s">
        <v>51</v>
      </c>
      <c r="C3799" s="37" t="s">
        <v>186</v>
      </c>
      <c r="D3799" s="37" t="s">
        <v>189</v>
      </c>
      <c r="E3799" s="37">
        <v>-113.47</v>
      </c>
      <c r="F3799" s="37">
        <v>72</v>
      </c>
      <c r="G3799" s="37">
        <v>13921</v>
      </c>
      <c r="H3799" s="60">
        <f t="shared" si="297"/>
        <v>0</v>
      </c>
      <c r="I3799" s="60">
        <f t="shared" si="298"/>
        <v>0</v>
      </c>
      <c r="J3799" s="60">
        <f t="shared" si="299"/>
        <v>0</v>
      </c>
      <c r="K3799" s="1" t="str">
        <f t="shared" si="300"/>
        <v>COM</v>
      </c>
      <c r="L3799" s="2" t="str">
        <f t="shared" si="296"/>
        <v>02GNSB24FP</v>
      </c>
      <c r="M3799" s="40" t="str">
        <f>INDEX(CODE!A:B,MATCH(L3799,CODE!A:A,0),2)</f>
        <v>Separate - Small GS</v>
      </c>
    </row>
    <row r="3800" spans="1:13">
      <c r="A3800" s="36">
        <v>201905</v>
      </c>
      <c r="B3800" s="37" t="s">
        <v>51</v>
      </c>
      <c r="C3800" s="37" t="s">
        <v>186</v>
      </c>
      <c r="D3800" s="37" t="s">
        <v>190</v>
      </c>
      <c r="E3800" s="37">
        <v>-26543.41</v>
      </c>
      <c r="F3800" s="37">
        <v>85</v>
      </c>
      <c r="G3800" s="37">
        <v>3256862</v>
      </c>
      <c r="H3800" s="60">
        <f t="shared" si="297"/>
        <v>0</v>
      </c>
      <c r="I3800" s="60">
        <f t="shared" si="298"/>
        <v>0</v>
      </c>
      <c r="J3800" s="60">
        <f t="shared" si="299"/>
        <v>0</v>
      </c>
      <c r="K3800" s="1" t="str">
        <f t="shared" si="300"/>
        <v>COM</v>
      </c>
      <c r="L3800" s="2" t="str">
        <f t="shared" si="296"/>
        <v>02LGSB0036</v>
      </c>
      <c r="M3800" s="40" t="str">
        <f>INDEX(CODE!A:B,MATCH(L3800,CODE!A:A,0),2)</f>
        <v>Separate - Large GS</v>
      </c>
    </row>
    <row r="3801" spans="1:13">
      <c r="A3801" s="36">
        <v>201905</v>
      </c>
      <c r="B3801" s="37" t="s">
        <v>51</v>
      </c>
      <c r="C3801" s="37" t="s">
        <v>186</v>
      </c>
      <c r="D3801" s="37" t="s">
        <v>191</v>
      </c>
      <c r="E3801" s="37">
        <v>-10.63</v>
      </c>
      <c r="F3801" s="37">
        <v>20</v>
      </c>
      <c r="G3801" s="37">
        <v>1304</v>
      </c>
      <c r="H3801" s="60">
        <f t="shared" si="297"/>
        <v>0</v>
      </c>
      <c r="I3801" s="60">
        <f t="shared" si="298"/>
        <v>0</v>
      </c>
      <c r="J3801" s="60">
        <f t="shared" si="299"/>
        <v>0</v>
      </c>
      <c r="K3801" s="1" t="str">
        <f t="shared" si="300"/>
        <v>COM</v>
      </c>
      <c r="L3801" s="2" t="str">
        <f t="shared" si="296"/>
        <v>02NMB24135</v>
      </c>
      <c r="M3801" s="40" t="str">
        <f>INDEX(CODE!A:B,MATCH(L3801,CODE!A:A,0),2)</f>
        <v>Separate - Small GS</v>
      </c>
    </row>
    <row r="3802" spans="1:13">
      <c r="A3802" s="36">
        <v>201905</v>
      </c>
      <c r="B3802" s="37" t="s">
        <v>51</v>
      </c>
      <c r="C3802" s="37" t="s">
        <v>186</v>
      </c>
      <c r="D3802" s="37" t="s">
        <v>192</v>
      </c>
      <c r="E3802" s="37">
        <v>-346.16</v>
      </c>
      <c r="G3802" s="37">
        <v>42452</v>
      </c>
      <c r="H3802" s="60">
        <f t="shared" si="297"/>
        <v>0</v>
      </c>
      <c r="I3802" s="60">
        <f t="shared" si="298"/>
        <v>0</v>
      </c>
      <c r="J3802" s="60">
        <f t="shared" si="299"/>
        <v>0</v>
      </c>
      <c r="K3802" s="1" t="str">
        <f t="shared" si="300"/>
        <v>COM</v>
      </c>
      <c r="L3802" s="2" t="str">
        <f t="shared" si="296"/>
        <v>02OALTB15N</v>
      </c>
      <c r="M3802" s="40" t="str">
        <f>INDEX(CODE!A:B,MATCH(L3802,CODE!A:A,0),2)</f>
        <v>NOT USED</v>
      </c>
    </row>
    <row r="3803" spans="1:13">
      <c r="A3803" s="36">
        <v>201905</v>
      </c>
      <c r="B3803" s="37" t="s">
        <v>51</v>
      </c>
      <c r="C3803" s="37" t="s">
        <v>186</v>
      </c>
      <c r="D3803" s="37" t="s">
        <v>193</v>
      </c>
      <c r="E3803" s="37">
        <v>-3537.27</v>
      </c>
      <c r="F3803" s="37">
        <v>0</v>
      </c>
      <c r="G3803" s="37">
        <v>0</v>
      </c>
      <c r="H3803" s="60">
        <f t="shared" si="297"/>
        <v>0</v>
      </c>
      <c r="I3803" s="60">
        <f t="shared" si="298"/>
        <v>0</v>
      </c>
      <c r="J3803" s="60">
        <f t="shared" si="299"/>
        <v>0</v>
      </c>
      <c r="K3803" s="1" t="str">
        <f t="shared" si="300"/>
        <v>COM</v>
      </c>
      <c r="L3803" s="2" t="str">
        <f t="shared" si="296"/>
        <v>BPA BALANC</v>
      </c>
      <c r="M3803" s="40" t="str">
        <f>INDEX(CODE!A:B,MATCH(L3803,CODE!A:A,0),2)</f>
        <v>NOT USED</v>
      </c>
    </row>
    <row r="3804" spans="1:13">
      <c r="A3804" s="36">
        <v>201905</v>
      </c>
      <c r="B3804" s="37" t="s">
        <v>51</v>
      </c>
      <c r="C3804" s="37" t="s">
        <v>186</v>
      </c>
      <c r="D3804" s="37" t="s">
        <v>194</v>
      </c>
      <c r="F3804" s="37">
        <v>0</v>
      </c>
      <c r="H3804" s="60">
        <f t="shared" si="297"/>
        <v>0</v>
      </c>
      <c r="I3804" s="60">
        <f t="shared" si="298"/>
        <v>0</v>
      </c>
      <c r="J3804" s="60">
        <f t="shared" si="299"/>
        <v>0</v>
      </c>
      <c r="K3804" s="1" t="str">
        <f t="shared" si="300"/>
        <v>COM</v>
      </c>
      <c r="L3804" s="2" t="str">
        <f t="shared" si="296"/>
        <v>CUSTOMER C</v>
      </c>
      <c r="M3804" s="40" t="str">
        <f>INDEX(CODE!A:B,MATCH(L3804,CODE!A:A,0),2)</f>
        <v>NOT USED</v>
      </c>
    </row>
    <row r="3805" spans="1:13">
      <c r="A3805" s="36">
        <v>201905</v>
      </c>
      <c r="B3805" s="37" t="s">
        <v>51</v>
      </c>
      <c r="C3805" s="37" t="s">
        <v>195</v>
      </c>
      <c r="D3805" s="37" t="s">
        <v>36</v>
      </c>
      <c r="E3805" s="37">
        <v>183830.33</v>
      </c>
      <c r="F3805" s="37">
        <v>1519</v>
      </c>
      <c r="G3805" s="37">
        <v>1874221</v>
      </c>
      <c r="H3805" s="60">
        <f t="shared" si="297"/>
        <v>183830.33</v>
      </c>
      <c r="I3805" s="60">
        <f t="shared" si="298"/>
        <v>1519</v>
      </c>
      <c r="J3805" s="60">
        <f t="shared" si="299"/>
        <v>1874221</v>
      </c>
      <c r="K3805" s="1" t="str">
        <f t="shared" si="300"/>
        <v>COM</v>
      </c>
      <c r="L3805" s="2" t="str">
        <f t="shared" si="296"/>
        <v>02GNSB0024</v>
      </c>
      <c r="M3805" s="40" t="str">
        <f>INDEX(CODE!A:B,MATCH(L3805,CODE!A:A,0),2)</f>
        <v>Separate - Small GS</v>
      </c>
    </row>
    <row r="3806" spans="1:13">
      <c r="A3806" s="36">
        <v>201905</v>
      </c>
      <c r="B3806" s="37" t="s">
        <v>51</v>
      </c>
      <c r="C3806" s="37" t="s">
        <v>195</v>
      </c>
      <c r="D3806" s="37" t="s">
        <v>37</v>
      </c>
      <c r="E3806" s="37">
        <v>1596.71</v>
      </c>
      <c r="F3806" s="37">
        <v>6</v>
      </c>
      <c r="G3806" s="37">
        <v>12857</v>
      </c>
      <c r="H3806" s="60">
        <f t="shared" si="297"/>
        <v>1596.71</v>
      </c>
      <c r="I3806" s="60">
        <f t="shared" si="298"/>
        <v>6</v>
      </c>
      <c r="J3806" s="60">
        <f t="shared" si="299"/>
        <v>12857</v>
      </c>
      <c r="K3806" s="1" t="str">
        <f t="shared" si="300"/>
        <v>COM</v>
      </c>
      <c r="L3806" s="2" t="str">
        <f t="shared" si="296"/>
        <v>02GNSB024F</v>
      </c>
      <c r="M3806" s="40" t="str">
        <f>INDEX(CODE!A:B,MATCH(L3806,CODE!A:A,0),2)</f>
        <v>Separate - Small GS</v>
      </c>
    </row>
    <row r="3807" spans="1:13">
      <c r="A3807" s="36">
        <v>201905</v>
      </c>
      <c r="B3807" s="37" t="s">
        <v>51</v>
      </c>
      <c r="C3807" s="37" t="s">
        <v>195</v>
      </c>
      <c r="D3807" s="37" t="s">
        <v>38</v>
      </c>
      <c r="E3807" s="37">
        <v>9049.17</v>
      </c>
      <c r="F3807" s="37">
        <v>72</v>
      </c>
      <c r="G3807" s="37">
        <v>15135</v>
      </c>
      <c r="H3807" s="60">
        <f t="shared" si="297"/>
        <v>9049.17</v>
      </c>
      <c r="I3807" s="60">
        <f t="shared" si="298"/>
        <v>72</v>
      </c>
      <c r="J3807" s="60">
        <f t="shared" si="299"/>
        <v>15135</v>
      </c>
      <c r="K3807" s="1" t="str">
        <f t="shared" si="300"/>
        <v>COM</v>
      </c>
      <c r="L3807" s="2" t="str">
        <f t="shared" si="296"/>
        <v>02GNSB24FP</v>
      </c>
      <c r="M3807" s="40" t="str">
        <f>INDEX(CODE!A:B,MATCH(L3807,CODE!A:A,0),2)</f>
        <v>Separate - Small GS</v>
      </c>
    </row>
    <row r="3808" spans="1:13">
      <c r="A3808" s="36">
        <v>201905</v>
      </c>
      <c r="B3808" s="37" t="s">
        <v>51</v>
      </c>
      <c r="C3808" s="37" t="s">
        <v>195</v>
      </c>
      <c r="D3808" s="37" t="s">
        <v>52</v>
      </c>
      <c r="E3808" s="37">
        <v>3064413.29</v>
      </c>
      <c r="F3808" s="37">
        <v>14362</v>
      </c>
      <c r="G3808" s="37">
        <v>34039952</v>
      </c>
      <c r="H3808" s="60">
        <f t="shared" si="297"/>
        <v>3064413.29</v>
      </c>
      <c r="I3808" s="60">
        <f t="shared" si="298"/>
        <v>14362</v>
      </c>
      <c r="J3808" s="60">
        <f t="shared" si="299"/>
        <v>34039952</v>
      </c>
      <c r="K3808" s="1" t="str">
        <f t="shared" si="300"/>
        <v>COM</v>
      </c>
      <c r="L3808" s="2" t="str">
        <f t="shared" si="296"/>
        <v>02GNSV0024</v>
      </c>
      <c r="M3808" s="40" t="str">
        <f>INDEX(CODE!A:B,MATCH(L3808,CODE!A:A,0),2)</f>
        <v>Separate - Small GS</v>
      </c>
    </row>
    <row r="3809" spans="1:13">
      <c r="A3809" s="36">
        <v>201905</v>
      </c>
      <c r="B3809" s="37" t="s">
        <v>51</v>
      </c>
      <c r="C3809" s="37" t="s">
        <v>195</v>
      </c>
      <c r="D3809" s="37" t="s">
        <v>53</v>
      </c>
      <c r="E3809" s="37">
        <v>12038.6</v>
      </c>
      <c r="F3809" s="37">
        <v>104</v>
      </c>
      <c r="G3809" s="37">
        <v>89196</v>
      </c>
      <c r="H3809" s="60">
        <f t="shared" si="297"/>
        <v>12038.6</v>
      </c>
      <c r="I3809" s="60">
        <f t="shared" si="298"/>
        <v>104</v>
      </c>
      <c r="J3809" s="60">
        <f t="shared" si="299"/>
        <v>89196</v>
      </c>
      <c r="K3809" s="1" t="str">
        <f t="shared" si="300"/>
        <v>COM</v>
      </c>
      <c r="L3809" s="2" t="str">
        <f t="shared" si="296"/>
        <v>02GNSV024F</v>
      </c>
      <c r="M3809" s="40" t="str">
        <f>INDEX(CODE!A:B,MATCH(L3809,CODE!A:A,0),2)</f>
        <v>Separate - Small GS</v>
      </c>
    </row>
    <row r="3810" spans="1:13">
      <c r="A3810" s="36">
        <v>201905</v>
      </c>
      <c r="B3810" s="37" t="s">
        <v>51</v>
      </c>
      <c r="C3810" s="37" t="s">
        <v>195</v>
      </c>
      <c r="D3810" s="37" t="s">
        <v>39</v>
      </c>
      <c r="E3810" s="37">
        <v>267093.92</v>
      </c>
      <c r="F3810" s="37">
        <v>85</v>
      </c>
      <c r="G3810" s="37">
        <v>3256862</v>
      </c>
      <c r="H3810" s="60">
        <f t="shared" si="297"/>
        <v>267093.92</v>
      </c>
      <c r="I3810" s="60">
        <f t="shared" si="298"/>
        <v>85</v>
      </c>
      <c r="J3810" s="60">
        <f t="shared" si="299"/>
        <v>3256862</v>
      </c>
      <c r="K3810" s="1" t="str">
        <f t="shared" si="300"/>
        <v>COM</v>
      </c>
      <c r="L3810" s="2" t="str">
        <f t="shared" si="296"/>
        <v>02LGSB0036</v>
      </c>
      <c r="M3810" s="40" t="str">
        <f>INDEX(CODE!A:B,MATCH(L3810,CODE!A:A,0),2)</f>
        <v>Separate - Large GS</v>
      </c>
    </row>
    <row r="3811" spans="1:13">
      <c r="A3811" s="36">
        <v>201905</v>
      </c>
      <c r="B3811" s="37" t="s">
        <v>51</v>
      </c>
      <c r="C3811" s="37" t="s">
        <v>195</v>
      </c>
      <c r="D3811" s="37" t="s">
        <v>54</v>
      </c>
      <c r="E3811" s="37">
        <v>4335614.57</v>
      </c>
      <c r="F3811" s="37">
        <v>876</v>
      </c>
      <c r="G3811" s="37">
        <v>56409915</v>
      </c>
      <c r="H3811" s="60">
        <f t="shared" si="297"/>
        <v>4335614.57</v>
      </c>
      <c r="I3811" s="60">
        <f t="shared" si="298"/>
        <v>876</v>
      </c>
      <c r="J3811" s="60">
        <f t="shared" si="299"/>
        <v>56409915</v>
      </c>
      <c r="K3811" s="1" t="str">
        <f t="shared" si="300"/>
        <v>COM</v>
      </c>
      <c r="L3811" s="2" t="str">
        <f t="shared" si="296"/>
        <v>02LGSV0036</v>
      </c>
      <c r="M3811" s="40" t="str">
        <f>INDEX(CODE!A:B,MATCH(L3811,CODE!A:A,0),2)</f>
        <v>Separate - Large GS</v>
      </c>
    </row>
    <row r="3812" spans="1:13">
      <c r="A3812" s="36">
        <v>201905</v>
      </c>
      <c r="B3812" s="37" t="s">
        <v>51</v>
      </c>
      <c r="C3812" s="37" t="s">
        <v>195</v>
      </c>
      <c r="D3812" s="37" t="s">
        <v>55</v>
      </c>
      <c r="E3812" s="37">
        <v>964742.43</v>
      </c>
      <c r="F3812" s="37">
        <v>34</v>
      </c>
      <c r="G3812" s="37">
        <v>13056340</v>
      </c>
      <c r="H3812" s="60">
        <f t="shared" si="297"/>
        <v>964742.43</v>
      </c>
      <c r="I3812" s="60">
        <f t="shared" si="298"/>
        <v>34</v>
      </c>
      <c r="J3812" s="60">
        <f t="shared" si="299"/>
        <v>13056340</v>
      </c>
      <c r="K3812" s="1" t="str">
        <f t="shared" si="300"/>
        <v>COM</v>
      </c>
      <c r="L3812" s="2" t="str">
        <f t="shared" si="296"/>
        <v>02LGSV048T</v>
      </c>
      <c r="M3812" s="40" t="str">
        <f>INDEX(CODE!A:B,MATCH(L3812,CODE!A:A,0),2)</f>
        <v>NOT USED</v>
      </c>
    </row>
    <row r="3813" spans="1:13">
      <c r="A3813" s="36">
        <v>201905</v>
      </c>
      <c r="B3813" s="37" t="s">
        <v>51</v>
      </c>
      <c r="C3813" s="37" t="s">
        <v>195</v>
      </c>
      <c r="D3813" s="37" t="s">
        <v>79</v>
      </c>
      <c r="E3813" s="37">
        <v>4344.76</v>
      </c>
      <c r="G3813" s="37">
        <v>0</v>
      </c>
      <c r="H3813" s="60">
        <f t="shared" si="297"/>
        <v>4344.76</v>
      </c>
      <c r="I3813" s="60">
        <f t="shared" si="298"/>
        <v>0</v>
      </c>
      <c r="J3813" s="60">
        <f t="shared" si="299"/>
        <v>0</v>
      </c>
      <c r="K3813" s="1" t="str">
        <f t="shared" si="300"/>
        <v>COM</v>
      </c>
      <c r="L3813" s="2" t="str">
        <f t="shared" si="296"/>
        <v>02LNX00102</v>
      </c>
      <c r="M3813" s="40" t="str">
        <f>INDEX(CODE!A:B,MATCH(L3813,CODE!A:A,0),2)</f>
        <v>NOT USED</v>
      </c>
    </row>
    <row r="3814" spans="1:13">
      <c r="A3814" s="36">
        <v>201905</v>
      </c>
      <c r="B3814" s="37" t="s">
        <v>51</v>
      </c>
      <c r="C3814" s="37" t="s">
        <v>195</v>
      </c>
      <c r="D3814" s="37" t="s">
        <v>80</v>
      </c>
      <c r="E3814" s="37">
        <v>129682.53</v>
      </c>
      <c r="G3814" s="37">
        <v>0</v>
      </c>
      <c r="H3814" s="60">
        <f t="shared" si="297"/>
        <v>129682.53</v>
      </c>
      <c r="I3814" s="60">
        <f t="shared" si="298"/>
        <v>0</v>
      </c>
      <c r="J3814" s="60">
        <f t="shared" si="299"/>
        <v>0</v>
      </c>
      <c r="K3814" s="1" t="str">
        <f t="shared" si="300"/>
        <v>COM</v>
      </c>
      <c r="L3814" s="2" t="str">
        <f t="shared" si="296"/>
        <v>02LNX00103</v>
      </c>
      <c r="M3814" s="40" t="str">
        <f>INDEX(CODE!A:B,MATCH(L3814,CODE!A:A,0),2)</f>
        <v>NOT USED</v>
      </c>
    </row>
    <row r="3815" spans="1:13">
      <c r="A3815" s="36">
        <v>201905</v>
      </c>
      <c r="B3815" s="37" t="s">
        <v>51</v>
      </c>
      <c r="C3815" s="37" t="s">
        <v>195</v>
      </c>
      <c r="D3815" s="37" t="s">
        <v>81</v>
      </c>
      <c r="E3815" s="37">
        <v>127.71</v>
      </c>
      <c r="G3815" s="37">
        <v>0</v>
      </c>
      <c r="H3815" s="60">
        <f t="shared" si="297"/>
        <v>127.71</v>
      </c>
      <c r="I3815" s="60">
        <f t="shared" si="298"/>
        <v>0</v>
      </c>
      <c r="J3815" s="60">
        <f t="shared" si="299"/>
        <v>0</v>
      </c>
      <c r="K3815" s="1" t="str">
        <f t="shared" si="300"/>
        <v>COM</v>
      </c>
      <c r="L3815" s="2" t="str">
        <f t="shared" si="296"/>
        <v>02LNX00105</v>
      </c>
      <c r="M3815" s="40" t="str">
        <f>INDEX(CODE!A:B,MATCH(L3815,CODE!A:A,0),2)</f>
        <v>NOT USED</v>
      </c>
    </row>
    <row r="3816" spans="1:13">
      <c r="A3816" s="36">
        <v>201905</v>
      </c>
      <c r="B3816" s="37" t="s">
        <v>51</v>
      </c>
      <c r="C3816" s="37" t="s">
        <v>195</v>
      </c>
      <c r="D3816" s="37" t="s">
        <v>82</v>
      </c>
      <c r="E3816" s="37">
        <v>28766.3</v>
      </c>
      <c r="G3816" s="37">
        <v>0</v>
      </c>
      <c r="H3816" s="60">
        <f t="shared" si="297"/>
        <v>28766.3</v>
      </c>
      <c r="I3816" s="60">
        <f t="shared" si="298"/>
        <v>0</v>
      </c>
      <c r="J3816" s="60">
        <f t="shared" si="299"/>
        <v>0</v>
      </c>
      <c r="K3816" s="1" t="str">
        <f t="shared" si="300"/>
        <v>COM</v>
      </c>
      <c r="L3816" s="2" t="str">
        <f t="shared" si="296"/>
        <v>02LNX00109</v>
      </c>
      <c r="M3816" s="40" t="str">
        <f>INDEX(CODE!A:B,MATCH(L3816,CODE!A:A,0),2)</f>
        <v>NOT USED</v>
      </c>
    </row>
    <row r="3817" spans="1:13">
      <c r="A3817" s="36">
        <v>201905</v>
      </c>
      <c r="B3817" s="37" t="s">
        <v>51</v>
      </c>
      <c r="C3817" s="37" t="s">
        <v>195</v>
      </c>
      <c r="D3817" s="37" t="s">
        <v>83</v>
      </c>
      <c r="E3817" s="37">
        <v>2428.64</v>
      </c>
      <c r="G3817" s="37">
        <v>0</v>
      </c>
      <c r="H3817" s="60">
        <f t="shared" si="297"/>
        <v>2428.64</v>
      </c>
      <c r="I3817" s="60">
        <f t="shared" si="298"/>
        <v>0</v>
      </c>
      <c r="J3817" s="60">
        <f t="shared" si="299"/>
        <v>0</v>
      </c>
      <c r="K3817" s="1" t="str">
        <f t="shared" si="300"/>
        <v>COM</v>
      </c>
      <c r="L3817" s="2" t="str">
        <f t="shared" si="296"/>
        <v>02LNX00110</v>
      </c>
      <c r="M3817" s="40" t="str">
        <f>INDEX(CODE!A:B,MATCH(L3817,CODE!A:A,0),2)</f>
        <v>NOT USED</v>
      </c>
    </row>
    <row r="3818" spans="1:13">
      <c r="A3818" s="36">
        <v>201905</v>
      </c>
      <c r="B3818" s="37" t="s">
        <v>51</v>
      </c>
      <c r="C3818" s="37" t="s">
        <v>195</v>
      </c>
      <c r="D3818" s="37" t="s">
        <v>84</v>
      </c>
      <c r="E3818" s="37">
        <v>55.73</v>
      </c>
      <c r="G3818" s="37">
        <v>0</v>
      </c>
      <c r="H3818" s="60">
        <f t="shared" si="297"/>
        <v>55.73</v>
      </c>
      <c r="I3818" s="60">
        <f t="shared" si="298"/>
        <v>0</v>
      </c>
      <c r="J3818" s="60">
        <f t="shared" si="299"/>
        <v>0</v>
      </c>
      <c r="K3818" s="1" t="str">
        <f t="shared" si="300"/>
        <v>COM</v>
      </c>
      <c r="L3818" s="2" t="str">
        <f t="shared" si="296"/>
        <v>02LNX00112</v>
      </c>
      <c r="M3818" s="40" t="str">
        <f>INDEX(CODE!A:B,MATCH(L3818,CODE!A:A,0),2)</f>
        <v>NOT USED</v>
      </c>
    </row>
    <row r="3819" spans="1:13">
      <c r="A3819" s="36">
        <v>201905</v>
      </c>
      <c r="B3819" s="37" t="s">
        <v>51</v>
      </c>
      <c r="C3819" s="37" t="s">
        <v>195</v>
      </c>
      <c r="D3819" s="37" t="s">
        <v>85</v>
      </c>
      <c r="E3819" s="37">
        <v>1940.49</v>
      </c>
      <c r="G3819" s="37">
        <v>0</v>
      </c>
      <c r="H3819" s="60">
        <f t="shared" si="297"/>
        <v>1940.49</v>
      </c>
      <c r="I3819" s="60">
        <f t="shared" si="298"/>
        <v>0</v>
      </c>
      <c r="J3819" s="60">
        <f t="shared" si="299"/>
        <v>0</v>
      </c>
      <c r="K3819" s="1" t="str">
        <f t="shared" si="300"/>
        <v>COM</v>
      </c>
      <c r="L3819" s="2" t="str">
        <f t="shared" si="296"/>
        <v>02LNX00300</v>
      </c>
      <c r="M3819" s="40" t="str">
        <f>INDEX(CODE!A:B,MATCH(L3819,CODE!A:A,0),2)</f>
        <v>NOT USED</v>
      </c>
    </row>
    <row r="3820" spans="1:13">
      <c r="A3820" s="36">
        <v>201905</v>
      </c>
      <c r="B3820" s="37" t="s">
        <v>51</v>
      </c>
      <c r="C3820" s="37" t="s">
        <v>195</v>
      </c>
      <c r="D3820" s="37" t="s">
        <v>87</v>
      </c>
      <c r="E3820" s="37">
        <v>4974.33</v>
      </c>
      <c r="G3820" s="37">
        <v>0</v>
      </c>
      <c r="H3820" s="60">
        <f t="shared" si="297"/>
        <v>4974.33</v>
      </c>
      <c r="I3820" s="60">
        <f t="shared" si="298"/>
        <v>0</v>
      </c>
      <c r="J3820" s="60">
        <f t="shared" si="299"/>
        <v>0</v>
      </c>
      <c r="K3820" s="1" t="str">
        <f t="shared" si="300"/>
        <v>COM</v>
      </c>
      <c r="L3820" s="2" t="str">
        <f t="shared" si="296"/>
        <v>02LNX00311</v>
      </c>
      <c r="M3820" s="40" t="str">
        <f>INDEX(CODE!A:B,MATCH(L3820,CODE!A:A,0),2)</f>
        <v>NOT USED</v>
      </c>
    </row>
    <row r="3821" spans="1:13">
      <c r="A3821" s="36">
        <v>201905</v>
      </c>
      <c r="B3821" s="37" t="s">
        <v>51</v>
      </c>
      <c r="C3821" s="37" t="s">
        <v>195</v>
      </c>
      <c r="D3821" s="37" t="s">
        <v>88</v>
      </c>
      <c r="E3821" s="37">
        <v>3036.64</v>
      </c>
      <c r="G3821" s="37">
        <v>0</v>
      </c>
      <c r="H3821" s="60">
        <f t="shared" si="297"/>
        <v>3036.64</v>
      </c>
      <c r="I3821" s="60">
        <f t="shared" si="298"/>
        <v>0</v>
      </c>
      <c r="J3821" s="60">
        <f t="shared" si="299"/>
        <v>0</v>
      </c>
      <c r="K3821" s="1" t="str">
        <f t="shared" si="300"/>
        <v>COM</v>
      </c>
      <c r="L3821" s="2" t="str">
        <f t="shared" si="296"/>
        <v>02LNX00312</v>
      </c>
      <c r="M3821" s="40" t="str">
        <f>INDEX(CODE!A:B,MATCH(L3821,CODE!A:A,0),2)</f>
        <v>NOT USED</v>
      </c>
    </row>
    <row r="3822" spans="1:13">
      <c r="A3822" s="36">
        <v>201905</v>
      </c>
      <c r="B3822" s="37" t="s">
        <v>51</v>
      </c>
      <c r="C3822" s="37" t="s">
        <v>195</v>
      </c>
      <c r="D3822" s="37" t="s">
        <v>77</v>
      </c>
      <c r="E3822" s="37">
        <v>532.02</v>
      </c>
      <c r="F3822" s="37">
        <v>20</v>
      </c>
      <c r="G3822" s="37">
        <v>1304</v>
      </c>
      <c r="H3822" s="60">
        <f t="shared" si="297"/>
        <v>532.02</v>
      </c>
      <c r="I3822" s="60">
        <f t="shared" si="298"/>
        <v>20</v>
      </c>
      <c r="J3822" s="60">
        <f t="shared" si="299"/>
        <v>1304</v>
      </c>
      <c r="K3822" s="1" t="str">
        <f t="shared" si="300"/>
        <v>COM</v>
      </c>
      <c r="L3822" s="2" t="str">
        <f t="shared" si="296"/>
        <v>02NMB24135</v>
      </c>
      <c r="M3822" s="40" t="str">
        <f>INDEX(CODE!A:B,MATCH(L3822,CODE!A:A,0),2)</f>
        <v>Separate - Small GS</v>
      </c>
    </row>
    <row r="3823" spans="1:13">
      <c r="A3823" s="36">
        <v>201905</v>
      </c>
      <c r="B3823" s="37" t="s">
        <v>51</v>
      </c>
      <c r="C3823" s="37" t="s">
        <v>195</v>
      </c>
      <c r="D3823" s="37" t="s">
        <v>40</v>
      </c>
      <c r="E3823" s="37">
        <v>25649.98</v>
      </c>
      <c r="F3823" s="37">
        <v>94</v>
      </c>
      <c r="G3823" s="37">
        <v>275509</v>
      </c>
      <c r="H3823" s="60">
        <f t="shared" si="297"/>
        <v>25649.98</v>
      </c>
      <c r="I3823" s="60">
        <f t="shared" si="298"/>
        <v>94</v>
      </c>
      <c r="J3823" s="60">
        <f t="shared" si="299"/>
        <v>275509</v>
      </c>
      <c r="K3823" s="1" t="str">
        <f t="shared" si="300"/>
        <v>COM</v>
      </c>
      <c r="L3823" s="2" t="str">
        <f t="shared" si="296"/>
        <v>02NMT24135</v>
      </c>
      <c r="M3823" s="40" t="str">
        <f>INDEX(CODE!A:B,MATCH(L3823,CODE!A:A,0),2)</f>
        <v>Separate - Small GS</v>
      </c>
    </row>
    <row r="3824" spans="1:13">
      <c r="A3824" s="36">
        <v>201905</v>
      </c>
      <c r="B3824" s="37" t="s">
        <v>51</v>
      </c>
      <c r="C3824" s="37" t="s">
        <v>195</v>
      </c>
      <c r="D3824" s="37" t="s">
        <v>41</v>
      </c>
      <c r="E3824" s="37">
        <v>72379.899999999994</v>
      </c>
      <c r="F3824" s="37">
        <v>16</v>
      </c>
      <c r="G3824" s="37">
        <v>876080</v>
      </c>
      <c r="H3824" s="60">
        <f t="shared" si="297"/>
        <v>72379.899999999994</v>
      </c>
      <c r="I3824" s="60">
        <f t="shared" si="298"/>
        <v>16</v>
      </c>
      <c r="J3824" s="60">
        <f t="shared" si="299"/>
        <v>876080</v>
      </c>
      <c r="K3824" s="1" t="str">
        <f t="shared" si="300"/>
        <v>COM</v>
      </c>
      <c r="L3824" s="2" t="str">
        <f t="shared" si="296"/>
        <v>02NMT36135</v>
      </c>
      <c r="M3824" s="40" t="str">
        <f>INDEX(CODE!A:B,MATCH(L3824,CODE!A:A,0),2)</f>
        <v>Separate - Large GS</v>
      </c>
    </row>
    <row r="3825" spans="1:13">
      <c r="A3825" s="36">
        <v>201905</v>
      </c>
      <c r="B3825" s="37" t="s">
        <v>51</v>
      </c>
      <c r="C3825" s="37" t="s">
        <v>195</v>
      </c>
      <c r="D3825" s="37" t="s">
        <v>42</v>
      </c>
      <c r="E3825" s="37">
        <v>55626.32</v>
      </c>
      <c r="F3825" s="37">
        <v>2</v>
      </c>
      <c r="G3825" s="37">
        <v>762000</v>
      </c>
      <c r="H3825" s="60">
        <f t="shared" si="297"/>
        <v>55626.32</v>
      </c>
      <c r="I3825" s="60">
        <f t="shared" si="298"/>
        <v>2</v>
      </c>
      <c r="J3825" s="60">
        <f t="shared" si="299"/>
        <v>762000</v>
      </c>
      <c r="K3825" s="1" t="str">
        <f t="shared" si="300"/>
        <v>COM</v>
      </c>
      <c r="L3825" s="2" t="str">
        <f t="shared" si="296"/>
        <v>02NMT48135</v>
      </c>
      <c r="M3825" s="40" t="str">
        <f>INDEX(CODE!A:B,MATCH(L3825,CODE!A:A,0),2)</f>
        <v>NOT USED</v>
      </c>
    </row>
    <row r="3826" spans="1:13">
      <c r="A3826" s="36">
        <v>201905</v>
      </c>
      <c r="B3826" s="37" t="s">
        <v>51</v>
      </c>
      <c r="C3826" s="37" t="s">
        <v>195</v>
      </c>
      <c r="D3826" s="37" t="s">
        <v>56</v>
      </c>
      <c r="E3826" s="37">
        <v>17031.78</v>
      </c>
      <c r="F3826" s="37">
        <v>769</v>
      </c>
      <c r="G3826" s="37">
        <v>118910</v>
      </c>
      <c r="H3826" s="60">
        <f t="shared" si="297"/>
        <v>17031.78</v>
      </c>
      <c r="I3826" s="60">
        <f t="shared" si="298"/>
        <v>769</v>
      </c>
      <c r="J3826" s="60">
        <f t="shared" si="299"/>
        <v>118910</v>
      </c>
      <c r="K3826" s="1" t="str">
        <f t="shared" si="300"/>
        <v>COM</v>
      </c>
      <c r="L3826" s="2" t="str">
        <f t="shared" si="296"/>
        <v>02OALT015N</v>
      </c>
      <c r="M3826" s="40" t="str">
        <f>INDEX(CODE!A:B,MATCH(L3826,CODE!A:A,0),2)</f>
        <v>NOT USED</v>
      </c>
    </row>
    <row r="3827" spans="1:13">
      <c r="A3827" s="36">
        <v>201905</v>
      </c>
      <c r="B3827" s="37" t="s">
        <v>51</v>
      </c>
      <c r="C3827" s="37" t="s">
        <v>195</v>
      </c>
      <c r="D3827" s="37" t="s">
        <v>43</v>
      </c>
      <c r="E3827" s="37">
        <v>6626.78</v>
      </c>
      <c r="F3827" s="37">
        <v>464</v>
      </c>
      <c r="G3827" s="37">
        <v>42452</v>
      </c>
      <c r="H3827" s="60">
        <f t="shared" si="297"/>
        <v>6626.78</v>
      </c>
      <c r="I3827" s="60">
        <f t="shared" si="298"/>
        <v>464</v>
      </c>
      <c r="J3827" s="60">
        <f t="shared" si="299"/>
        <v>42452</v>
      </c>
      <c r="K3827" s="1" t="str">
        <f t="shared" si="300"/>
        <v>COM</v>
      </c>
      <c r="L3827" s="2" t="str">
        <f t="shared" si="296"/>
        <v>02OALTB15N</v>
      </c>
      <c r="M3827" s="40" t="str">
        <f>INDEX(CODE!A:B,MATCH(L3827,CODE!A:A,0),2)</f>
        <v>NOT USED</v>
      </c>
    </row>
    <row r="3828" spans="1:13">
      <c r="A3828" s="36">
        <v>201905</v>
      </c>
      <c r="B3828" s="37" t="s">
        <v>51</v>
      </c>
      <c r="C3828" s="37" t="s">
        <v>195</v>
      </c>
      <c r="D3828" s="37" t="s">
        <v>57</v>
      </c>
      <c r="E3828" s="37">
        <v>1819.51</v>
      </c>
      <c r="F3828" s="37">
        <v>27</v>
      </c>
      <c r="G3828" s="37">
        <v>20041</v>
      </c>
      <c r="H3828" s="60">
        <f t="shared" si="297"/>
        <v>1819.51</v>
      </c>
      <c r="I3828" s="60">
        <f t="shared" si="298"/>
        <v>27</v>
      </c>
      <c r="J3828" s="60">
        <f t="shared" si="299"/>
        <v>20041</v>
      </c>
      <c r="K3828" s="1" t="str">
        <f t="shared" si="300"/>
        <v>COM</v>
      </c>
      <c r="L3828" s="2" t="str">
        <f t="shared" si="296"/>
        <v>02RCFL0054</v>
      </c>
      <c r="M3828" s="40" t="str">
        <f>INDEX(CODE!A:B,MATCH(L3828,CODE!A:A,0),2)</f>
        <v>NOT USED</v>
      </c>
    </row>
    <row r="3829" spans="1:13">
      <c r="A3829" s="36">
        <v>201905</v>
      </c>
      <c r="B3829" s="37" t="s">
        <v>51</v>
      </c>
      <c r="C3829" s="37" t="s">
        <v>195</v>
      </c>
      <c r="D3829" s="37" t="s">
        <v>89</v>
      </c>
      <c r="E3829" s="37">
        <v>303417.68</v>
      </c>
      <c r="F3829" s="37">
        <v>0</v>
      </c>
      <c r="G3829" s="37">
        <v>0</v>
      </c>
      <c r="H3829" s="60">
        <f t="shared" si="297"/>
        <v>303417.68</v>
      </c>
      <c r="I3829" s="60">
        <f t="shared" si="298"/>
        <v>0</v>
      </c>
      <c r="J3829" s="60">
        <f t="shared" si="299"/>
        <v>0</v>
      </c>
      <c r="K3829" s="1" t="str">
        <f t="shared" si="300"/>
        <v>COM</v>
      </c>
      <c r="L3829" s="2" t="str">
        <f t="shared" si="296"/>
        <v>301270-DSM</v>
      </c>
      <c r="M3829" s="40" t="str">
        <f>INDEX(CODE!A:B,MATCH(L3829,CODE!A:A,0),2)</f>
        <v>NOT USED</v>
      </c>
    </row>
    <row r="3830" spans="1:13">
      <c r="A3830" s="36">
        <v>201905</v>
      </c>
      <c r="B3830" s="37" t="s">
        <v>51</v>
      </c>
      <c r="C3830" s="37" t="s">
        <v>195</v>
      </c>
      <c r="D3830" s="37" t="s">
        <v>44</v>
      </c>
      <c r="E3830" s="37">
        <v>1221.6400000000001</v>
      </c>
      <c r="F3830" s="37">
        <v>1</v>
      </c>
      <c r="G3830" s="37">
        <v>0</v>
      </c>
      <c r="H3830" s="60">
        <f t="shared" si="297"/>
        <v>1221.6400000000001</v>
      </c>
      <c r="I3830" s="60">
        <f t="shared" si="298"/>
        <v>1</v>
      </c>
      <c r="J3830" s="60">
        <f t="shared" si="299"/>
        <v>0</v>
      </c>
      <c r="K3830" s="1" t="str">
        <f t="shared" si="300"/>
        <v>COM</v>
      </c>
      <c r="L3830" s="2" t="str">
        <f t="shared" si="296"/>
        <v>301280-BLU</v>
      </c>
      <c r="M3830" s="40" t="str">
        <f>INDEX(CODE!A:B,MATCH(L3830,CODE!A:A,0),2)</f>
        <v>NOT USED</v>
      </c>
    </row>
    <row r="3831" spans="1:13">
      <c r="A3831" s="36">
        <v>201905</v>
      </c>
      <c r="B3831" s="37" t="s">
        <v>51</v>
      </c>
      <c r="C3831" s="37" t="s">
        <v>195</v>
      </c>
      <c r="D3831" s="37" t="s">
        <v>103</v>
      </c>
      <c r="E3831" s="37">
        <v>0</v>
      </c>
      <c r="F3831" s="37">
        <v>0</v>
      </c>
      <c r="G3831" s="37">
        <v>0</v>
      </c>
      <c r="H3831" s="60">
        <f t="shared" si="297"/>
        <v>0</v>
      </c>
      <c r="I3831" s="60">
        <f t="shared" si="298"/>
        <v>0</v>
      </c>
      <c r="J3831" s="60">
        <f t="shared" si="299"/>
        <v>0</v>
      </c>
      <c r="K3831" s="1" t="str">
        <f t="shared" si="300"/>
        <v>COM</v>
      </c>
      <c r="L3831" s="2" t="str">
        <f t="shared" si="296"/>
        <v>ALT REVENU</v>
      </c>
      <c r="M3831" s="40" t="str">
        <f>INDEX(CODE!A:B,MATCH(L3831,CODE!A:A,0),2)</f>
        <v>NOT USED</v>
      </c>
    </row>
    <row r="3832" spans="1:13">
      <c r="A3832" s="36">
        <v>201905</v>
      </c>
      <c r="B3832" s="37" t="s">
        <v>51</v>
      </c>
      <c r="C3832" s="37" t="s">
        <v>195</v>
      </c>
      <c r="D3832" s="37" t="s">
        <v>90</v>
      </c>
      <c r="F3832" s="37">
        <v>0</v>
      </c>
      <c r="H3832" s="60">
        <f t="shared" si="297"/>
        <v>0</v>
      </c>
      <c r="I3832" s="60">
        <f t="shared" si="298"/>
        <v>0</v>
      </c>
      <c r="J3832" s="60">
        <f t="shared" si="299"/>
        <v>0</v>
      </c>
      <c r="K3832" s="1" t="str">
        <f t="shared" si="300"/>
        <v>COM</v>
      </c>
      <c r="L3832" s="2" t="str">
        <f t="shared" si="296"/>
        <v>CUSTOMER C</v>
      </c>
      <c r="M3832" s="40" t="str">
        <f>INDEX(CODE!A:B,MATCH(L3832,CODE!A:A,0),2)</f>
        <v>NOT USED</v>
      </c>
    </row>
    <row r="3833" spans="1:13">
      <c r="A3833" s="36">
        <v>201905</v>
      </c>
      <c r="B3833" s="37" t="s">
        <v>51</v>
      </c>
      <c r="C3833" s="37" t="s">
        <v>195</v>
      </c>
      <c r="D3833" s="37" t="s">
        <v>92</v>
      </c>
      <c r="E3833" s="37">
        <v>-627106.61</v>
      </c>
      <c r="F3833" s="37">
        <v>0</v>
      </c>
      <c r="G3833" s="37">
        <v>0</v>
      </c>
      <c r="H3833" s="60">
        <f t="shared" si="297"/>
        <v>-627106.61</v>
      </c>
      <c r="I3833" s="60">
        <f t="shared" si="298"/>
        <v>0</v>
      </c>
      <c r="J3833" s="60">
        <f t="shared" si="299"/>
        <v>0</v>
      </c>
      <c r="K3833" s="1" t="str">
        <f t="shared" si="300"/>
        <v>COM</v>
      </c>
      <c r="L3833" s="2" t="str">
        <f t="shared" si="296"/>
        <v>REVENUE_AC</v>
      </c>
      <c r="M3833" s="40" t="str">
        <f>INDEX(CODE!A:B,MATCH(L3833,CODE!A:A,0),2)</f>
        <v>NOT USED</v>
      </c>
    </row>
    <row r="3834" spans="1:13">
      <c r="A3834" s="36">
        <v>201905</v>
      </c>
      <c r="B3834" s="37" t="s">
        <v>51</v>
      </c>
      <c r="C3834" s="37" t="s">
        <v>195</v>
      </c>
      <c r="D3834" s="37" t="s">
        <v>104</v>
      </c>
      <c r="E3834" s="37">
        <v>4117.75</v>
      </c>
      <c r="F3834" s="37">
        <v>0</v>
      </c>
      <c r="G3834" s="37">
        <v>0</v>
      </c>
      <c r="H3834" s="60">
        <f t="shared" si="297"/>
        <v>4117.75</v>
      </c>
      <c r="I3834" s="60">
        <f t="shared" si="298"/>
        <v>0</v>
      </c>
      <c r="J3834" s="60">
        <f t="shared" si="299"/>
        <v>0</v>
      </c>
      <c r="K3834" s="1" t="str">
        <f t="shared" si="300"/>
        <v>COM</v>
      </c>
      <c r="L3834" s="2" t="str">
        <f t="shared" si="296"/>
        <v>REVENUE AD</v>
      </c>
      <c r="M3834" s="40" t="str">
        <f>INDEX(CODE!A:B,MATCH(L3834,CODE!A:A,0),2)</f>
        <v>NOT USED</v>
      </c>
    </row>
    <row r="3835" spans="1:13">
      <c r="A3835" s="36">
        <v>201905</v>
      </c>
      <c r="B3835" s="37" t="s">
        <v>51</v>
      </c>
      <c r="C3835" s="37" t="s">
        <v>196</v>
      </c>
      <c r="D3835" s="37" t="s">
        <v>197</v>
      </c>
      <c r="E3835" s="37">
        <v>958000</v>
      </c>
      <c r="F3835" s="37">
        <v>0</v>
      </c>
      <c r="G3835" s="37">
        <v>12567000</v>
      </c>
      <c r="H3835" s="60">
        <f t="shared" si="297"/>
        <v>0</v>
      </c>
      <c r="I3835" s="60">
        <f t="shared" si="298"/>
        <v>0</v>
      </c>
      <c r="J3835" s="60">
        <f t="shared" si="299"/>
        <v>0</v>
      </c>
      <c r="K3835" s="1" t="str">
        <f t="shared" si="300"/>
        <v>COM</v>
      </c>
      <c r="L3835" s="2" t="str">
        <f t="shared" si="296"/>
        <v>UNBILLED R</v>
      </c>
      <c r="M3835" s="40" t="str">
        <f>INDEX(CODE!A:B,MATCH(L3835,CODE!A:A,0),2)</f>
        <v>NOT USED</v>
      </c>
    </row>
    <row r="3836" spans="1:13">
      <c r="A3836" s="36">
        <v>201905</v>
      </c>
      <c r="B3836" s="37" t="s">
        <v>58</v>
      </c>
      <c r="C3836" s="37" t="s">
        <v>186</v>
      </c>
      <c r="D3836" s="37" t="s">
        <v>187</v>
      </c>
      <c r="E3836" s="37">
        <v>-362.94</v>
      </c>
      <c r="F3836" s="37">
        <v>44</v>
      </c>
      <c r="G3836" s="37">
        <v>44531</v>
      </c>
      <c r="H3836" s="60">
        <f t="shared" si="297"/>
        <v>0</v>
      </c>
      <c r="I3836" s="60">
        <f t="shared" si="298"/>
        <v>0</v>
      </c>
      <c r="J3836" s="60">
        <f t="shared" si="299"/>
        <v>0</v>
      </c>
      <c r="K3836" s="1" t="str">
        <f t="shared" si="300"/>
        <v>IND</v>
      </c>
      <c r="L3836" s="2" t="str">
        <f t="shared" si="296"/>
        <v>02GNSB0024</v>
      </c>
      <c r="M3836" s="40" t="str">
        <f>INDEX(CODE!A:B,MATCH(L3836,CODE!A:A,0),2)</f>
        <v>Separate - Small GS</v>
      </c>
    </row>
    <row r="3837" spans="1:13">
      <c r="A3837" s="36">
        <v>201905</v>
      </c>
      <c r="B3837" s="37" t="s">
        <v>58</v>
      </c>
      <c r="C3837" s="37" t="s">
        <v>186</v>
      </c>
      <c r="D3837" s="37" t="s">
        <v>189</v>
      </c>
      <c r="E3837" s="37">
        <v>-3.27</v>
      </c>
      <c r="F3837" s="37">
        <v>1</v>
      </c>
      <c r="G3837" s="37">
        <v>401</v>
      </c>
      <c r="H3837" s="60">
        <f t="shared" si="297"/>
        <v>0</v>
      </c>
      <c r="I3837" s="60">
        <f t="shared" si="298"/>
        <v>0</v>
      </c>
      <c r="J3837" s="60">
        <f t="shared" si="299"/>
        <v>0</v>
      </c>
      <c r="K3837" s="1" t="str">
        <f t="shared" si="300"/>
        <v>IND</v>
      </c>
      <c r="L3837" s="2" t="str">
        <f t="shared" si="296"/>
        <v>02GNSB24FP</v>
      </c>
      <c r="M3837" s="40" t="str">
        <f>INDEX(CODE!A:B,MATCH(L3837,CODE!A:A,0),2)</f>
        <v>Separate - Small GS</v>
      </c>
    </row>
    <row r="3838" spans="1:13">
      <c r="A3838" s="36">
        <v>201905</v>
      </c>
      <c r="B3838" s="37" t="s">
        <v>58</v>
      </c>
      <c r="C3838" s="37" t="s">
        <v>186</v>
      </c>
      <c r="D3838" s="37" t="s">
        <v>190</v>
      </c>
      <c r="E3838" s="37">
        <v>-254.27</v>
      </c>
      <c r="F3838" s="37">
        <v>8</v>
      </c>
      <c r="G3838" s="37">
        <v>31200</v>
      </c>
      <c r="H3838" s="60">
        <f t="shared" si="297"/>
        <v>0</v>
      </c>
      <c r="I3838" s="60">
        <f t="shared" si="298"/>
        <v>0</v>
      </c>
      <c r="J3838" s="60">
        <f t="shared" si="299"/>
        <v>0</v>
      </c>
      <c r="K3838" s="1" t="str">
        <f t="shared" si="300"/>
        <v>IND</v>
      </c>
      <c r="L3838" s="2" t="str">
        <f t="shared" si="296"/>
        <v>02LGSB0036</v>
      </c>
      <c r="M3838" s="40" t="str">
        <f>INDEX(CODE!A:B,MATCH(L3838,CODE!A:A,0),2)</f>
        <v>Separate - Large GS</v>
      </c>
    </row>
    <row r="3839" spans="1:13">
      <c r="A3839" s="36">
        <v>201905</v>
      </c>
      <c r="B3839" s="37" t="s">
        <v>58</v>
      </c>
      <c r="C3839" s="37" t="s">
        <v>186</v>
      </c>
      <c r="D3839" s="37" t="s">
        <v>192</v>
      </c>
      <c r="E3839" s="37">
        <v>-18.149999999999999</v>
      </c>
      <c r="G3839" s="37">
        <v>2228</v>
      </c>
      <c r="H3839" s="60">
        <f t="shared" si="297"/>
        <v>0</v>
      </c>
      <c r="I3839" s="60">
        <f t="shared" si="298"/>
        <v>0</v>
      </c>
      <c r="J3839" s="60">
        <f t="shared" si="299"/>
        <v>0</v>
      </c>
      <c r="K3839" s="1" t="str">
        <f t="shared" si="300"/>
        <v>IND</v>
      </c>
      <c r="L3839" s="2" t="str">
        <f t="shared" si="296"/>
        <v>02OALTB15N</v>
      </c>
      <c r="M3839" s="40" t="str">
        <f>INDEX(CODE!A:B,MATCH(L3839,CODE!A:A,0),2)</f>
        <v>NOT USED</v>
      </c>
    </row>
    <row r="3840" spans="1:13">
      <c r="A3840" s="36">
        <v>201905</v>
      </c>
      <c r="B3840" s="37" t="s">
        <v>58</v>
      </c>
      <c r="C3840" s="37" t="s">
        <v>186</v>
      </c>
      <c r="D3840" s="37" t="s">
        <v>193</v>
      </c>
      <c r="E3840" s="37">
        <v>-55.27</v>
      </c>
      <c r="F3840" s="37">
        <v>0</v>
      </c>
      <c r="G3840" s="37">
        <v>0</v>
      </c>
      <c r="H3840" s="60">
        <f t="shared" si="297"/>
        <v>0</v>
      </c>
      <c r="I3840" s="60">
        <f t="shared" si="298"/>
        <v>0</v>
      </c>
      <c r="J3840" s="60">
        <f t="shared" si="299"/>
        <v>0</v>
      </c>
      <c r="K3840" s="1" t="str">
        <f t="shared" si="300"/>
        <v>IND</v>
      </c>
      <c r="L3840" s="2" t="str">
        <f t="shared" ref="L3840:L3903" si="301">LEFT(D3840,10)</f>
        <v>BPA BALANC</v>
      </c>
      <c r="M3840" s="40" t="str">
        <f>INDEX(CODE!A:B,MATCH(L3840,CODE!A:A,0),2)</f>
        <v>NOT USED</v>
      </c>
    </row>
    <row r="3841" spans="1:13">
      <c r="A3841" s="36">
        <v>201905</v>
      </c>
      <c r="B3841" s="37" t="s">
        <v>58</v>
      </c>
      <c r="C3841" s="37" t="s">
        <v>186</v>
      </c>
      <c r="D3841" s="37" t="s">
        <v>194</v>
      </c>
      <c r="F3841" s="37">
        <v>0</v>
      </c>
      <c r="H3841" s="60">
        <f t="shared" si="297"/>
        <v>0</v>
      </c>
      <c r="I3841" s="60">
        <f t="shared" si="298"/>
        <v>0</v>
      </c>
      <c r="J3841" s="60">
        <f t="shared" si="299"/>
        <v>0</v>
      </c>
      <c r="K3841" s="1" t="str">
        <f t="shared" si="300"/>
        <v>IND</v>
      </c>
      <c r="L3841" s="2" t="str">
        <f t="shared" si="301"/>
        <v>CUSTOMER C</v>
      </c>
      <c r="M3841" s="40" t="str">
        <f>INDEX(CODE!A:B,MATCH(L3841,CODE!A:A,0),2)</f>
        <v>NOT USED</v>
      </c>
    </row>
    <row r="3842" spans="1:13">
      <c r="A3842" s="36">
        <v>201905</v>
      </c>
      <c r="B3842" s="37" t="s">
        <v>58</v>
      </c>
      <c r="C3842" s="37" t="s">
        <v>195</v>
      </c>
      <c r="D3842" s="37" t="s">
        <v>36</v>
      </c>
      <c r="E3842" s="37">
        <v>5482.1</v>
      </c>
      <c r="F3842" s="37">
        <v>44</v>
      </c>
      <c r="G3842" s="37">
        <v>44531</v>
      </c>
      <c r="H3842" s="60">
        <f t="shared" si="297"/>
        <v>5482.1</v>
      </c>
      <c r="I3842" s="60">
        <f t="shared" si="298"/>
        <v>44</v>
      </c>
      <c r="J3842" s="60">
        <f t="shared" si="299"/>
        <v>44531</v>
      </c>
      <c r="K3842" s="1" t="str">
        <f t="shared" si="300"/>
        <v>IND</v>
      </c>
      <c r="L3842" s="2" t="str">
        <f t="shared" si="301"/>
        <v>02GNSB0024</v>
      </c>
      <c r="M3842" s="40" t="str">
        <f>INDEX(CODE!A:B,MATCH(L3842,CODE!A:A,0),2)</f>
        <v>Separate - Small GS</v>
      </c>
    </row>
    <row r="3843" spans="1:13">
      <c r="A3843" s="36">
        <v>201905</v>
      </c>
      <c r="B3843" s="37" t="s">
        <v>58</v>
      </c>
      <c r="C3843" s="37" t="s">
        <v>195</v>
      </c>
      <c r="D3843" s="37" t="s">
        <v>38</v>
      </c>
      <c r="E3843" s="37">
        <v>41.97</v>
      </c>
      <c r="F3843" s="37">
        <v>1</v>
      </c>
      <c r="G3843" s="37">
        <v>401</v>
      </c>
      <c r="H3843" s="60">
        <f t="shared" ref="H3843:H3906" si="302">IF($C3843="R",E3843,0)</f>
        <v>41.97</v>
      </c>
      <c r="I3843" s="60">
        <f t="shared" ref="I3843:I3906" si="303">IF($C3843="R",F3843,0)</f>
        <v>1</v>
      </c>
      <c r="J3843" s="60">
        <f t="shared" ref="J3843:J3906" si="304">IF($C3843="R",G3843,0)</f>
        <v>401</v>
      </c>
      <c r="K3843" s="1" t="str">
        <f t="shared" ref="K3843:K3906" si="305">IF(LEFT(B3843,3)="IRR","IRG",LEFT(B3843,3))</f>
        <v>IND</v>
      </c>
      <c r="L3843" s="2" t="str">
        <f t="shared" si="301"/>
        <v>02GNSB24FP</v>
      </c>
      <c r="M3843" s="40" t="str">
        <f>INDEX(CODE!A:B,MATCH(L3843,CODE!A:A,0),2)</f>
        <v>Separate - Small GS</v>
      </c>
    </row>
    <row r="3844" spans="1:13">
      <c r="A3844" s="36">
        <v>201905</v>
      </c>
      <c r="B3844" s="37" t="s">
        <v>58</v>
      </c>
      <c r="C3844" s="37" t="s">
        <v>195</v>
      </c>
      <c r="D3844" s="37" t="s">
        <v>52</v>
      </c>
      <c r="E3844" s="37">
        <v>92311.13</v>
      </c>
      <c r="F3844" s="37">
        <v>331</v>
      </c>
      <c r="G3844" s="37">
        <v>985157</v>
      </c>
      <c r="H3844" s="60">
        <f t="shared" si="302"/>
        <v>92311.13</v>
      </c>
      <c r="I3844" s="60">
        <f t="shared" si="303"/>
        <v>331</v>
      </c>
      <c r="J3844" s="60">
        <f t="shared" si="304"/>
        <v>985157</v>
      </c>
      <c r="K3844" s="1" t="str">
        <f t="shared" si="305"/>
        <v>IND</v>
      </c>
      <c r="L3844" s="2" t="str">
        <f t="shared" si="301"/>
        <v>02GNSV0024</v>
      </c>
      <c r="M3844" s="40" t="str">
        <f>INDEX(CODE!A:B,MATCH(L3844,CODE!A:A,0),2)</f>
        <v>Separate - Small GS</v>
      </c>
    </row>
    <row r="3845" spans="1:13">
      <c r="A3845" s="36">
        <v>201905</v>
      </c>
      <c r="B3845" s="37" t="s">
        <v>58</v>
      </c>
      <c r="C3845" s="37" t="s">
        <v>195</v>
      </c>
      <c r="D3845" s="37" t="s">
        <v>53</v>
      </c>
      <c r="E3845" s="37">
        <v>716.21</v>
      </c>
      <c r="F3845" s="37">
        <v>4</v>
      </c>
      <c r="G3845" s="37">
        <v>2776</v>
      </c>
      <c r="H3845" s="60">
        <f t="shared" si="302"/>
        <v>716.21</v>
      </c>
      <c r="I3845" s="60">
        <f t="shared" si="303"/>
        <v>4</v>
      </c>
      <c r="J3845" s="60">
        <f t="shared" si="304"/>
        <v>2776</v>
      </c>
      <c r="K3845" s="1" t="str">
        <f t="shared" si="305"/>
        <v>IND</v>
      </c>
      <c r="L3845" s="2" t="str">
        <f t="shared" si="301"/>
        <v>02GNSV024F</v>
      </c>
      <c r="M3845" s="40" t="str">
        <f>INDEX(CODE!A:B,MATCH(L3845,CODE!A:A,0),2)</f>
        <v>Separate - Small GS</v>
      </c>
    </row>
    <row r="3846" spans="1:13">
      <c r="A3846" s="36">
        <v>201905</v>
      </c>
      <c r="B3846" s="37" t="s">
        <v>58</v>
      </c>
      <c r="C3846" s="37" t="s">
        <v>195</v>
      </c>
      <c r="D3846" s="37" t="s">
        <v>39</v>
      </c>
      <c r="E3846" s="37">
        <v>7270.72</v>
      </c>
      <c r="F3846" s="37">
        <v>8</v>
      </c>
      <c r="G3846" s="37">
        <v>31200</v>
      </c>
      <c r="H3846" s="60">
        <f t="shared" si="302"/>
        <v>7270.72</v>
      </c>
      <c r="I3846" s="60">
        <f t="shared" si="303"/>
        <v>8</v>
      </c>
      <c r="J3846" s="60">
        <f t="shared" si="304"/>
        <v>31200</v>
      </c>
      <c r="K3846" s="1" t="str">
        <f t="shared" si="305"/>
        <v>IND</v>
      </c>
      <c r="L3846" s="2" t="str">
        <f t="shared" si="301"/>
        <v>02LGSB0036</v>
      </c>
      <c r="M3846" s="40" t="str">
        <f>INDEX(CODE!A:B,MATCH(L3846,CODE!A:A,0),2)</f>
        <v>Separate - Large GS</v>
      </c>
    </row>
    <row r="3847" spans="1:13">
      <c r="A3847" s="36">
        <v>201905</v>
      </c>
      <c r="B3847" s="37" t="s">
        <v>58</v>
      </c>
      <c r="C3847" s="37" t="s">
        <v>195</v>
      </c>
      <c r="D3847" s="37" t="s">
        <v>54</v>
      </c>
      <c r="E3847" s="37">
        <v>615433.71</v>
      </c>
      <c r="F3847" s="37">
        <v>96</v>
      </c>
      <c r="G3847" s="37">
        <v>7856340</v>
      </c>
      <c r="H3847" s="60">
        <f t="shared" si="302"/>
        <v>615433.71</v>
      </c>
      <c r="I3847" s="60">
        <f t="shared" si="303"/>
        <v>96</v>
      </c>
      <c r="J3847" s="60">
        <f t="shared" si="304"/>
        <v>7856340</v>
      </c>
      <c r="K3847" s="1" t="str">
        <f t="shared" si="305"/>
        <v>IND</v>
      </c>
      <c r="L3847" s="2" t="str">
        <f t="shared" si="301"/>
        <v>02LGSV0036</v>
      </c>
      <c r="M3847" s="40" t="str">
        <f>INDEX(CODE!A:B,MATCH(L3847,CODE!A:A,0),2)</f>
        <v>Separate - Large GS</v>
      </c>
    </row>
    <row r="3848" spans="1:13">
      <c r="A3848" s="36">
        <v>201905</v>
      </c>
      <c r="B3848" s="37" t="s">
        <v>58</v>
      </c>
      <c r="C3848" s="37" t="s">
        <v>195</v>
      </c>
      <c r="D3848" s="37" t="s">
        <v>55</v>
      </c>
      <c r="E3848" s="37">
        <v>3204318.8</v>
      </c>
      <c r="F3848" s="37">
        <v>29</v>
      </c>
      <c r="G3848" s="37">
        <v>52635600</v>
      </c>
      <c r="H3848" s="60">
        <f t="shared" si="302"/>
        <v>3204318.8</v>
      </c>
      <c r="I3848" s="60">
        <f t="shared" si="303"/>
        <v>29</v>
      </c>
      <c r="J3848" s="60">
        <f t="shared" si="304"/>
        <v>52635600</v>
      </c>
      <c r="K3848" s="1" t="str">
        <f t="shared" si="305"/>
        <v>IND</v>
      </c>
      <c r="L3848" s="2" t="str">
        <f t="shared" si="301"/>
        <v>02LGSV048T</v>
      </c>
      <c r="M3848" s="40" t="str">
        <f>INDEX(CODE!A:B,MATCH(L3848,CODE!A:A,0),2)</f>
        <v>NOT USED</v>
      </c>
    </row>
    <row r="3849" spans="1:13">
      <c r="A3849" s="36">
        <v>201905</v>
      </c>
      <c r="B3849" s="37" t="s">
        <v>58</v>
      </c>
      <c r="C3849" s="37" t="s">
        <v>195</v>
      </c>
      <c r="D3849" s="37" t="s">
        <v>80</v>
      </c>
      <c r="E3849" s="37">
        <v>31620.62</v>
      </c>
      <c r="G3849" s="37">
        <v>0</v>
      </c>
      <c r="H3849" s="60">
        <f t="shared" si="302"/>
        <v>31620.62</v>
      </c>
      <c r="I3849" s="60">
        <f t="shared" si="303"/>
        <v>0</v>
      </c>
      <c r="J3849" s="60">
        <f t="shared" si="304"/>
        <v>0</v>
      </c>
      <c r="K3849" s="1" t="str">
        <f t="shared" si="305"/>
        <v>IND</v>
      </c>
      <c r="L3849" s="2" t="str">
        <f t="shared" si="301"/>
        <v>02LNX00103</v>
      </c>
      <c r="M3849" s="40" t="str">
        <f>INDEX(CODE!A:B,MATCH(L3849,CODE!A:A,0),2)</f>
        <v>NOT USED</v>
      </c>
    </row>
    <row r="3850" spans="1:13">
      <c r="A3850" s="36">
        <v>201905</v>
      </c>
      <c r="B3850" s="37" t="s">
        <v>58</v>
      </c>
      <c r="C3850" s="37" t="s">
        <v>195</v>
      </c>
      <c r="D3850" s="37" t="s">
        <v>56</v>
      </c>
      <c r="E3850" s="37">
        <v>1063.3900000000001</v>
      </c>
      <c r="F3850" s="37">
        <v>37</v>
      </c>
      <c r="G3850" s="37">
        <v>8107</v>
      </c>
      <c r="H3850" s="60">
        <f t="shared" si="302"/>
        <v>1063.3900000000001</v>
      </c>
      <c r="I3850" s="60">
        <f t="shared" si="303"/>
        <v>37</v>
      </c>
      <c r="J3850" s="60">
        <f t="shared" si="304"/>
        <v>8107</v>
      </c>
      <c r="K3850" s="1" t="str">
        <f t="shared" si="305"/>
        <v>IND</v>
      </c>
      <c r="L3850" s="2" t="str">
        <f t="shared" si="301"/>
        <v>02OALT015N</v>
      </c>
      <c r="M3850" s="40" t="str">
        <f>INDEX(CODE!A:B,MATCH(L3850,CODE!A:A,0),2)</f>
        <v>NOT USED</v>
      </c>
    </row>
    <row r="3851" spans="1:13">
      <c r="A3851" s="36">
        <v>201905</v>
      </c>
      <c r="B3851" s="37" t="s">
        <v>58</v>
      </c>
      <c r="C3851" s="37" t="s">
        <v>195</v>
      </c>
      <c r="D3851" s="37" t="s">
        <v>43</v>
      </c>
      <c r="E3851" s="37">
        <v>335.21</v>
      </c>
      <c r="F3851" s="37">
        <v>14</v>
      </c>
      <c r="G3851" s="37">
        <v>2228</v>
      </c>
      <c r="H3851" s="60">
        <f t="shared" si="302"/>
        <v>335.21</v>
      </c>
      <c r="I3851" s="60">
        <f t="shared" si="303"/>
        <v>14</v>
      </c>
      <c r="J3851" s="60">
        <f t="shared" si="304"/>
        <v>2228</v>
      </c>
      <c r="K3851" s="1" t="str">
        <f t="shared" si="305"/>
        <v>IND</v>
      </c>
      <c r="L3851" s="2" t="str">
        <f t="shared" si="301"/>
        <v>02OALTB15N</v>
      </c>
      <c r="M3851" s="40" t="str">
        <f>INDEX(CODE!A:B,MATCH(L3851,CODE!A:A,0),2)</f>
        <v>NOT USED</v>
      </c>
    </row>
    <row r="3852" spans="1:13">
      <c r="A3852" s="36">
        <v>201905</v>
      </c>
      <c r="B3852" s="37" t="s">
        <v>58</v>
      </c>
      <c r="C3852" s="37" t="s">
        <v>195</v>
      </c>
      <c r="D3852" s="37" t="s">
        <v>59</v>
      </c>
      <c r="E3852" s="37">
        <v>20739.150000000001</v>
      </c>
      <c r="F3852" s="37">
        <v>1</v>
      </c>
      <c r="G3852" s="37">
        <v>68000</v>
      </c>
      <c r="H3852" s="60">
        <f t="shared" si="302"/>
        <v>20739.150000000001</v>
      </c>
      <c r="I3852" s="60">
        <f t="shared" si="303"/>
        <v>1</v>
      </c>
      <c r="J3852" s="60">
        <f t="shared" si="304"/>
        <v>68000</v>
      </c>
      <c r="K3852" s="1" t="str">
        <f t="shared" si="305"/>
        <v>IND</v>
      </c>
      <c r="L3852" s="2" t="str">
        <f t="shared" si="301"/>
        <v>02PRSV47TM</v>
      </c>
      <c r="M3852" s="40" t="str">
        <f>INDEX(CODE!A:B,MATCH(L3852,CODE!A:A,0),2)</f>
        <v>NOT USED</v>
      </c>
    </row>
    <row r="3853" spans="1:13">
      <c r="A3853" s="36">
        <v>201905</v>
      </c>
      <c r="B3853" s="37" t="s">
        <v>58</v>
      </c>
      <c r="C3853" s="37" t="s">
        <v>195</v>
      </c>
      <c r="D3853" s="37" t="s">
        <v>94</v>
      </c>
      <c r="E3853" s="37">
        <v>145116.73000000001</v>
      </c>
      <c r="F3853" s="37">
        <v>0</v>
      </c>
      <c r="G3853" s="37">
        <v>0</v>
      </c>
      <c r="H3853" s="60">
        <f t="shared" si="302"/>
        <v>145116.73000000001</v>
      </c>
      <c r="I3853" s="60">
        <f t="shared" si="303"/>
        <v>0</v>
      </c>
      <c r="J3853" s="60">
        <f t="shared" si="304"/>
        <v>0</v>
      </c>
      <c r="K3853" s="1" t="str">
        <f t="shared" si="305"/>
        <v>IND</v>
      </c>
      <c r="L3853" s="2" t="str">
        <f t="shared" si="301"/>
        <v>301370-DSM</v>
      </c>
      <c r="M3853" s="40" t="str">
        <f>INDEX(CODE!A:B,MATCH(L3853,CODE!A:A,0),2)</f>
        <v>NOT USED</v>
      </c>
    </row>
    <row r="3854" spans="1:13">
      <c r="A3854" s="36">
        <v>201905</v>
      </c>
      <c r="B3854" s="37" t="s">
        <v>58</v>
      </c>
      <c r="C3854" s="37" t="s">
        <v>195</v>
      </c>
      <c r="D3854" s="37" t="s">
        <v>76</v>
      </c>
      <c r="E3854" s="37">
        <v>1.02</v>
      </c>
      <c r="F3854" s="37">
        <v>1</v>
      </c>
      <c r="G3854" s="37">
        <v>0</v>
      </c>
      <c r="H3854" s="60">
        <f t="shared" si="302"/>
        <v>1.02</v>
      </c>
      <c r="I3854" s="60">
        <f t="shared" si="303"/>
        <v>1</v>
      </c>
      <c r="J3854" s="60">
        <f t="shared" si="304"/>
        <v>0</v>
      </c>
      <c r="K3854" s="1" t="str">
        <f t="shared" si="305"/>
        <v>IND</v>
      </c>
      <c r="L3854" s="2" t="str">
        <f t="shared" si="301"/>
        <v>301380-BLU</v>
      </c>
      <c r="M3854" s="40" t="str">
        <f>INDEX(CODE!A:B,MATCH(L3854,CODE!A:A,0),2)</f>
        <v>NOT USED</v>
      </c>
    </row>
    <row r="3855" spans="1:13">
      <c r="A3855" s="36">
        <v>201905</v>
      </c>
      <c r="B3855" s="37" t="s">
        <v>58</v>
      </c>
      <c r="C3855" s="37" t="s">
        <v>195</v>
      </c>
      <c r="D3855" s="37" t="s">
        <v>103</v>
      </c>
      <c r="E3855" s="37">
        <v>0</v>
      </c>
      <c r="F3855" s="37">
        <v>0</v>
      </c>
      <c r="G3855" s="37">
        <v>0</v>
      </c>
      <c r="H3855" s="60">
        <f t="shared" si="302"/>
        <v>0</v>
      </c>
      <c r="I3855" s="60">
        <f t="shared" si="303"/>
        <v>0</v>
      </c>
      <c r="J3855" s="60">
        <f t="shared" si="304"/>
        <v>0</v>
      </c>
      <c r="K3855" s="1" t="str">
        <f t="shared" si="305"/>
        <v>IND</v>
      </c>
      <c r="L3855" s="2" t="str">
        <f t="shared" si="301"/>
        <v>ALT REVENU</v>
      </c>
      <c r="M3855" s="40" t="str">
        <f>INDEX(CODE!A:B,MATCH(L3855,CODE!A:A,0),2)</f>
        <v>NOT USED</v>
      </c>
    </row>
    <row r="3856" spans="1:13">
      <c r="A3856" s="36">
        <v>201905</v>
      </c>
      <c r="B3856" s="37" t="s">
        <v>58</v>
      </c>
      <c r="C3856" s="37" t="s">
        <v>195</v>
      </c>
      <c r="D3856" s="37" t="s">
        <v>90</v>
      </c>
      <c r="F3856" s="37">
        <v>0</v>
      </c>
      <c r="H3856" s="60">
        <f t="shared" si="302"/>
        <v>0</v>
      </c>
      <c r="I3856" s="60">
        <f t="shared" si="303"/>
        <v>0</v>
      </c>
      <c r="J3856" s="60">
        <f t="shared" si="304"/>
        <v>0</v>
      </c>
      <c r="K3856" s="1" t="str">
        <f t="shared" si="305"/>
        <v>IND</v>
      </c>
      <c r="L3856" s="2" t="str">
        <f t="shared" si="301"/>
        <v>CUSTOMER C</v>
      </c>
      <c r="M3856" s="40" t="str">
        <f>INDEX(CODE!A:B,MATCH(L3856,CODE!A:A,0),2)</f>
        <v>NOT USED</v>
      </c>
    </row>
    <row r="3857" spans="1:13">
      <c r="A3857" s="36">
        <v>201905</v>
      </c>
      <c r="B3857" s="37" t="s">
        <v>58</v>
      </c>
      <c r="C3857" s="37" t="s">
        <v>195</v>
      </c>
      <c r="D3857" s="37" t="s">
        <v>92</v>
      </c>
      <c r="E3857" s="37">
        <v>-197013.82</v>
      </c>
      <c r="F3857" s="37">
        <v>0</v>
      </c>
      <c r="G3857" s="37">
        <v>0</v>
      </c>
      <c r="H3857" s="60">
        <f t="shared" si="302"/>
        <v>-197013.82</v>
      </c>
      <c r="I3857" s="60">
        <f t="shared" si="303"/>
        <v>0</v>
      </c>
      <c r="J3857" s="60">
        <f t="shared" si="304"/>
        <v>0</v>
      </c>
      <c r="K3857" s="1" t="str">
        <f t="shared" si="305"/>
        <v>IND</v>
      </c>
      <c r="L3857" s="2" t="str">
        <f t="shared" si="301"/>
        <v>REVENUE_AC</v>
      </c>
      <c r="M3857" s="40" t="str">
        <f>INDEX(CODE!A:B,MATCH(L3857,CODE!A:A,0),2)</f>
        <v>NOT USED</v>
      </c>
    </row>
    <row r="3858" spans="1:13">
      <c r="A3858" s="36">
        <v>201905</v>
      </c>
      <c r="B3858" s="37" t="s">
        <v>58</v>
      </c>
      <c r="C3858" s="37" t="s">
        <v>195</v>
      </c>
      <c r="D3858" s="37" t="s">
        <v>104</v>
      </c>
      <c r="E3858" s="37">
        <v>1801.25</v>
      </c>
      <c r="F3858" s="37">
        <v>0</v>
      </c>
      <c r="G3858" s="37">
        <v>0</v>
      </c>
      <c r="H3858" s="60">
        <f t="shared" si="302"/>
        <v>1801.25</v>
      </c>
      <c r="I3858" s="60">
        <f t="shared" si="303"/>
        <v>0</v>
      </c>
      <c r="J3858" s="60">
        <f t="shared" si="304"/>
        <v>0</v>
      </c>
      <c r="K3858" s="1" t="str">
        <f t="shared" si="305"/>
        <v>IND</v>
      </c>
      <c r="L3858" s="2" t="str">
        <f t="shared" si="301"/>
        <v>REVENUE AD</v>
      </c>
      <c r="M3858" s="40" t="str">
        <f>INDEX(CODE!A:B,MATCH(L3858,CODE!A:A,0),2)</f>
        <v>NOT USED</v>
      </c>
    </row>
    <row r="3859" spans="1:13">
      <c r="A3859" s="36">
        <v>201905</v>
      </c>
      <c r="B3859" s="37" t="s">
        <v>58</v>
      </c>
      <c r="C3859" s="37" t="s">
        <v>196</v>
      </c>
      <c r="D3859" s="37" t="s">
        <v>197</v>
      </c>
      <c r="E3859" s="37">
        <v>-299000</v>
      </c>
      <c r="F3859" s="37">
        <v>0</v>
      </c>
      <c r="G3859" s="37">
        <v>-4602000</v>
      </c>
      <c r="H3859" s="60">
        <f t="shared" si="302"/>
        <v>0</v>
      </c>
      <c r="I3859" s="60">
        <f t="shared" si="303"/>
        <v>0</v>
      </c>
      <c r="J3859" s="60">
        <f t="shared" si="304"/>
        <v>0</v>
      </c>
      <c r="K3859" s="1" t="str">
        <f t="shared" si="305"/>
        <v>IND</v>
      </c>
      <c r="L3859" s="2" t="str">
        <f t="shared" si="301"/>
        <v>UNBILLED R</v>
      </c>
      <c r="M3859" s="40" t="str">
        <f>INDEX(CODE!A:B,MATCH(L3859,CODE!A:A,0),2)</f>
        <v>NOT USED</v>
      </c>
    </row>
    <row r="3860" spans="1:13">
      <c r="A3860" s="36">
        <v>201905</v>
      </c>
      <c r="B3860" s="37" t="s">
        <v>60</v>
      </c>
      <c r="C3860" s="37" t="s">
        <v>186</v>
      </c>
      <c r="D3860" s="37" t="s">
        <v>61</v>
      </c>
      <c r="E3860" s="37">
        <v>-52083.3</v>
      </c>
      <c r="F3860" s="37">
        <v>2813</v>
      </c>
      <c r="G3860" s="37">
        <v>6390580</v>
      </c>
      <c r="H3860" s="60">
        <f t="shared" si="302"/>
        <v>0</v>
      </c>
      <c r="I3860" s="60">
        <f t="shared" si="303"/>
        <v>0</v>
      </c>
      <c r="J3860" s="60">
        <f t="shared" si="304"/>
        <v>0</v>
      </c>
      <c r="K3860" s="1" t="str">
        <f t="shared" si="305"/>
        <v>IRG</v>
      </c>
      <c r="L3860" s="2" t="str">
        <f t="shared" si="301"/>
        <v>02APSV0040</v>
      </c>
      <c r="M3860" s="40" t="str">
        <f>INDEX(CODE!A:B,MATCH(L3860,CODE!A:A,0),2)</f>
        <v>Separate - APS</v>
      </c>
    </row>
    <row r="3861" spans="1:13">
      <c r="A3861" s="36">
        <v>201905</v>
      </c>
      <c r="B3861" s="37" t="s">
        <v>60</v>
      </c>
      <c r="C3861" s="37" t="s">
        <v>186</v>
      </c>
      <c r="D3861" s="37" t="s">
        <v>198</v>
      </c>
      <c r="E3861" s="37">
        <v>930.19</v>
      </c>
      <c r="G3861" s="37">
        <v>-114133</v>
      </c>
      <c r="H3861" s="60">
        <f t="shared" si="302"/>
        <v>0</v>
      </c>
      <c r="I3861" s="60">
        <f t="shared" si="303"/>
        <v>0</v>
      </c>
      <c r="J3861" s="60">
        <f t="shared" si="304"/>
        <v>0</v>
      </c>
      <c r="K3861" s="1" t="str">
        <f t="shared" si="305"/>
        <v>IRG</v>
      </c>
      <c r="L3861" s="2" t="str">
        <f t="shared" si="301"/>
        <v>02BPADEBIT</v>
      </c>
      <c r="M3861" s="40" t="str">
        <f>INDEX(CODE!A:B,MATCH(L3861,CODE!A:A,0),2)</f>
        <v>NOT USED</v>
      </c>
    </row>
    <row r="3862" spans="1:13">
      <c r="A3862" s="36">
        <v>201905</v>
      </c>
      <c r="B3862" s="37" t="s">
        <v>60</v>
      </c>
      <c r="C3862" s="37" t="s">
        <v>186</v>
      </c>
      <c r="D3862" s="37" t="s">
        <v>199</v>
      </c>
      <c r="E3862" s="37">
        <v>-183.64</v>
      </c>
      <c r="F3862" s="37">
        <v>9</v>
      </c>
      <c r="G3862" s="37">
        <v>22533</v>
      </c>
      <c r="H3862" s="60">
        <f t="shared" si="302"/>
        <v>0</v>
      </c>
      <c r="I3862" s="60">
        <f t="shared" si="303"/>
        <v>0</v>
      </c>
      <c r="J3862" s="60">
        <f t="shared" si="304"/>
        <v>0</v>
      </c>
      <c r="K3862" s="1" t="str">
        <f t="shared" si="305"/>
        <v>IRG</v>
      </c>
      <c r="L3862" s="2" t="str">
        <f t="shared" si="301"/>
        <v>02NMT40135</v>
      </c>
      <c r="M3862" s="40" t="str">
        <f>INDEX(CODE!A:B,MATCH(L3862,CODE!A:A,0),2)</f>
        <v>Separate - APS</v>
      </c>
    </row>
    <row r="3863" spans="1:13">
      <c r="A3863" s="36">
        <v>201905</v>
      </c>
      <c r="B3863" s="37" t="s">
        <v>60</v>
      </c>
      <c r="C3863" s="37" t="s">
        <v>186</v>
      </c>
      <c r="D3863" s="37" t="s">
        <v>200</v>
      </c>
      <c r="F3863" s="37">
        <v>0</v>
      </c>
      <c r="H3863" s="60">
        <f t="shared" si="302"/>
        <v>0</v>
      </c>
      <c r="I3863" s="60">
        <f t="shared" si="303"/>
        <v>0</v>
      </c>
      <c r="J3863" s="60">
        <f t="shared" si="304"/>
        <v>0</v>
      </c>
      <c r="K3863" s="1" t="str">
        <f t="shared" si="305"/>
        <v>IRG</v>
      </c>
      <c r="L3863" s="2" t="str">
        <f t="shared" si="301"/>
        <v>CUSTOMER C</v>
      </c>
      <c r="M3863" s="40" t="str">
        <f>INDEX(CODE!A:B,MATCH(L3863,CODE!A:A,0),2)</f>
        <v>NOT USED</v>
      </c>
    </row>
    <row r="3864" spans="1:13">
      <c r="A3864" s="36">
        <v>201905</v>
      </c>
      <c r="B3864" s="37" t="s">
        <v>60</v>
      </c>
      <c r="C3864" s="37" t="s">
        <v>186</v>
      </c>
      <c r="D3864" s="37" t="s">
        <v>201</v>
      </c>
      <c r="E3864" s="37">
        <v>-4290.32</v>
      </c>
      <c r="F3864" s="37">
        <v>0</v>
      </c>
      <c r="G3864" s="37">
        <v>0</v>
      </c>
      <c r="H3864" s="60">
        <f t="shared" si="302"/>
        <v>0</v>
      </c>
      <c r="I3864" s="60">
        <f t="shared" si="303"/>
        <v>0</v>
      </c>
      <c r="J3864" s="60">
        <f t="shared" si="304"/>
        <v>0</v>
      </c>
      <c r="K3864" s="1" t="str">
        <f t="shared" si="305"/>
        <v>IRG</v>
      </c>
      <c r="L3864" s="2" t="str">
        <f t="shared" si="301"/>
        <v>IRRIGATION</v>
      </c>
      <c r="M3864" s="40" t="str">
        <f>INDEX(CODE!A:B,MATCH(L3864,CODE!A:A,0),2)</f>
        <v>NOT USED</v>
      </c>
    </row>
    <row r="3865" spans="1:13">
      <c r="A3865" s="36">
        <v>201905</v>
      </c>
      <c r="B3865" s="37" t="s">
        <v>60</v>
      </c>
      <c r="C3865" s="37" t="s">
        <v>195</v>
      </c>
      <c r="D3865" s="37" t="s">
        <v>61</v>
      </c>
      <c r="E3865" s="37">
        <v>423475.7</v>
      </c>
      <c r="F3865" s="37">
        <v>2813</v>
      </c>
      <c r="G3865" s="37">
        <v>6390580</v>
      </c>
      <c r="H3865" s="60">
        <f t="shared" si="302"/>
        <v>423475.7</v>
      </c>
      <c r="I3865" s="60">
        <f t="shared" si="303"/>
        <v>2813</v>
      </c>
      <c r="J3865" s="60">
        <f t="shared" si="304"/>
        <v>6390580</v>
      </c>
      <c r="K3865" s="1" t="str">
        <f t="shared" si="305"/>
        <v>IRG</v>
      </c>
      <c r="L3865" s="2" t="str">
        <f t="shared" si="301"/>
        <v>02APSV0040</v>
      </c>
      <c r="M3865" s="40" t="str">
        <f>INDEX(CODE!A:B,MATCH(L3865,CODE!A:A,0),2)</f>
        <v>Separate - APS</v>
      </c>
    </row>
    <row r="3866" spans="1:13">
      <c r="A3866" s="36">
        <v>201905</v>
      </c>
      <c r="B3866" s="37" t="s">
        <v>60</v>
      </c>
      <c r="C3866" s="37" t="s">
        <v>195</v>
      </c>
      <c r="D3866" s="37" t="s">
        <v>62</v>
      </c>
      <c r="E3866" s="37">
        <v>358176.5</v>
      </c>
      <c r="F3866" s="37">
        <v>2330</v>
      </c>
      <c r="G3866" s="37">
        <v>5413943</v>
      </c>
      <c r="H3866" s="60">
        <f t="shared" si="302"/>
        <v>358176.5</v>
      </c>
      <c r="I3866" s="60">
        <f t="shared" si="303"/>
        <v>2330</v>
      </c>
      <c r="J3866" s="60">
        <f t="shared" si="304"/>
        <v>5413943</v>
      </c>
      <c r="K3866" s="1" t="str">
        <f t="shared" si="305"/>
        <v>IRG</v>
      </c>
      <c r="L3866" s="2" t="str">
        <f t="shared" si="301"/>
        <v>02APSV040X</v>
      </c>
      <c r="M3866" s="40" t="str">
        <f>INDEX(CODE!A:B,MATCH(L3866,CODE!A:A,0),2)</f>
        <v>Separate - APS</v>
      </c>
    </row>
    <row r="3867" spans="1:13">
      <c r="A3867" s="36">
        <v>201905</v>
      </c>
      <c r="B3867" s="37" t="s">
        <v>60</v>
      </c>
      <c r="C3867" s="37" t="s">
        <v>195</v>
      </c>
      <c r="D3867" s="37" t="s">
        <v>79</v>
      </c>
      <c r="E3867" s="37">
        <v>216.45</v>
      </c>
      <c r="G3867" s="37">
        <v>0</v>
      </c>
      <c r="H3867" s="60">
        <f t="shared" si="302"/>
        <v>216.45</v>
      </c>
      <c r="I3867" s="60">
        <f t="shared" si="303"/>
        <v>0</v>
      </c>
      <c r="J3867" s="60">
        <f t="shared" si="304"/>
        <v>0</v>
      </c>
      <c r="K3867" s="1" t="str">
        <f t="shared" si="305"/>
        <v>IRG</v>
      </c>
      <c r="L3867" s="2" t="str">
        <f t="shared" si="301"/>
        <v>02LNX00102</v>
      </c>
      <c r="M3867" s="40" t="str">
        <f>INDEX(CODE!A:B,MATCH(L3867,CODE!A:A,0),2)</f>
        <v>NOT USED</v>
      </c>
    </row>
    <row r="3868" spans="1:13">
      <c r="A3868" s="36">
        <v>201905</v>
      </c>
      <c r="B3868" s="37" t="s">
        <v>60</v>
      </c>
      <c r="C3868" s="37" t="s">
        <v>195</v>
      </c>
      <c r="D3868" s="37" t="s">
        <v>81</v>
      </c>
      <c r="E3868" s="37">
        <v>7.33</v>
      </c>
      <c r="G3868" s="37">
        <v>0</v>
      </c>
      <c r="H3868" s="60">
        <f t="shared" si="302"/>
        <v>7.33</v>
      </c>
      <c r="I3868" s="60">
        <f t="shared" si="303"/>
        <v>0</v>
      </c>
      <c r="J3868" s="60">
        <f t="shared" si="304"/>
        <v>0</v>
      </c>
      <c r="K3868" s="1" t="str">
        <f t="shared" si="305"/>
        <v>IRG</v>
      </c>
      <c r="L3868" s="2" t="str">
        <f t="shared" si="301"/>
        <v>02LNX00105</v>
      </c>
      <c r="M3868" s="40" t="str">
        <f>INDEX(CODE!A:B,MATCH(L3868,CODE!A:A,0),2)</f>
        <v>NOT USED</v>
      </c>
    </row>
    <row r="3869" spans="1:13">
      <c r="A3869" s="36">
        <v>201905</v>
      </c>
      <c r="B3869" s="37" t="s">
        <v>60</v>
      </c>
      <c r="C3869" s="37" t="s">
        <v>195</v>
      </c>
      <c r="D3869" s="37" t="s">
        <v>88</v>
      </c>
      <c r="E3869" s="37">
        <v>19.36</v>
      </c>
      <c r="G3869" s="37">
        <v>0</v>
      </c>
      <c r="H3869" s="60">
        <f t="shared" si="302"/>
        <v>19.36</v>
      </c>
      <c r="I3869" s="60">
        <f t="shared" si="303"/>
        <v>0</v>
      </c>
      <c r="J3869" s="60">
        <f t="shared" si="304"/>
        <v>0</v>
      </c>
      <c r="K3869" s="1" t="str">
        <f t="shared" si="305"/>
        <v>IRG</v>
      </c>
      <c r="L3869" s="2" t="str">
        <f t="shared" si="301"/>
        <v>02LNX00312</v>
      </c>
      <c r="M3869" s="40" t="str">
        <f>INDEX(CODE!A:B,MATCH(L3869,CODE!A:A,0),2)</f>
        <v>NOT USED</v>
      </c>
    </row>
    <row r="3870" spans="1:13">
      <c r="A3870" s="36">
        <v>201905</v>
      </c>
      <c r="B3870" s="37" t="s">
        <v>60</v>
      </c>
      <c r="C3870" s="37" t="s">
        <v>195</v>
      </c>
      <c r="D3870" s="37" t="s">
        <v>45</v>
      </c>
      <c r="E3870" s="37">
        <v>1495.02</v>
      </c>
      <c r="F3870" s="37">
        <v>9</v>
      </c>
      <c r="G3870" s="37">
        <v>22533</v>
      </c>
      <c r="H3870" s="60">
        <f t="shared" si="302"/>
        <v>1495.02</v>
      </c>
      <c r="I3870" s="60">
        <f t="shared" si="303"/>
        <v>9</v>
      </c>
      <c r="J3870" s="60">
        <f t="shared" si="304"/>
        <v>22533</v>
      </c>
      <c r="K3870" s="1" t="str">
        <f t="shared" si="305"/>
        <v>IRG</v>
      </c>
      <c r="L3870" s="2" t="str">
        <f t="shared" si="301"/>
        <v>02NMT40135</v>
      </c>
      <c r="M3870" s="40" t="str">
        <f>INDEX(CODE!A:B,MATCH(L3870,CODE!A:A,0),2)</f>
        <v>Separate - APS</v>
      </c>
    </row>
    <row r="3871" spans="1:13">
      <c r="A3871" s="36">
        <v>201905</v>
      </c>
      <c r="B3871" s="37" t="s">
        <v>60</v>
      </c>
      <c r="C3871" s="37" t="s">
        <v>195</v>
      </c>
      <c r="D3871" s="37" t="s">
        <v>73</v>
      </c>
      <c r="E3871" s="37">
        <v>59.27</v>
      </c>
      <c r="F3871" s="37">
        <v>6</v>
      </c>
      <c r="G3871" s="37">
        <v>904</v>
      </c>
      <c r="H3871" s="60">
        <f t="shared" si="302"/>
        <v>59.27</v>
      </c>
      <c r="I3871" s="60">
        <f t="shared" si="303"/>
        <v>6</v>
      </c>
      <c r="J3871" s="60">
        <f t="shared" si="304"/>
        <v>904</v>
      </c>
      <c r="K3871" s="1" t="str">
        <f t="shared" si="305"/>
        <v>IRG</v>
      </c>
      <c r="L3871" s="2" t="str">
        <f t="shared" si="301"/>
        <v>02NMX40135</v>
      </c>
      <c r="M3871" s="40" t="str">
        <f>INDEX(CODE!A:B,MATCH(L3871,CODE!A:A,0),2)</f>
        <v>Separate - APS</v>
      </c>
    </row>
    <row r="3872" spans="1:13">
      <c r="A3872" s="36">
        <v>201905</v>
      </c>
      <c r="B3872" s="37" t="s">
        <v>60</v>
      </c>
      <c r="C3872" s="37" t="s">
        <v>195</v>
      </c>
      <c r="D3872" s="37" t="s">
        <v>95</v>
      </c>
      <c r="E3872" s="37">
        <v>376000</v>
      </c>
      <c r="F3872" s="37">
        <v>0</v>
      </c>
      <c r="G3872" s="37">
        <v>0</v>
      </c>
      <c r="H3872" s="60">
        <f t="shared" si="302"/>
        <v>376000</v>
      </c>
      <c r="I3872" s="60">
        <f t="shared" si="303"/>
        <v>0</v>
      </c>
      <c r="J3872" s="60">
        <f t="shared" si="304"/>
        <v>0</v>
      </c>
      <c r="K3872" s="1" t="str">
        <f t="shared" si="305"/>
        <v>IRG</v>
      </c>
      <c r="L3872" s="2" t="str">
        <f t="shared" si="301"/>
        <v>301461-IRR</v>
      </c>
      <c r="M3872" s="40" t="str">
        <f>INDEX(CODE!A:B,MATCH(L3872,CODE!A:A,0),2)</f>
        <v>NOT USED</v>
      </c>
    </row>
    <row r="3873" spans="1:13">
      <c r="A3873" s="36">
        <v>201905</v>
      </c>
      <c r="B3873" s="37" t="s">
        <v>60</v>
      </c>
      <c r="C3873" s="37" t="s">
        <v>195</v>
      </c>
      <c r="D3873" s="37" t="s">
        <v>96</v>
      </c>
      <c r="E3873" s="37">
        <v>7550.81</v>
      </c>
      <c r="F3873" s="37">
        <v>0</v>
      </c>
      <c r="G3873" s="37">
        <v>0</v>
      </c>
      <c r="H3873" s="60">
        <f t="shared" si="302"/>
        <v>7550.81</v>
      </c>
      <c r="I3873" s="60">
        <f t="shared" si="303"/>
        <v>0</v>
      </c>
      <c r="J3873" s="60">
        <f t="shared" si="304"/>
        <v>0</v>
      </c>
      <c r="K3873" s="1" t="str">
        <f t="shared" si="305"/>
        <v>IRG</v>
      </c>
      <c r="L3873" s="2" t="str">
        <f t="shared" si="301"/>
        <v>301470-DSM</v>
      </c>
      <c r="M3873" s="40" t="str">
        <f>INDEX(CODE!A:B,MATCH(L3873,CODE!A:A,0),2)</f>
        <v>NOT USED</v>
      </c>
    </row>
    <row r="3874" spans="1:13">
      <c r="A3874" s="36">
        <v>201905</v>
      </c>
      <c r="B3874" s="37" t="s">
        <v>60</v>
      </c>
      <c r="C3874" s="37" t="s">
        <v>195</v>
      </c>
      <c r="D3874" s="37" t="s">
        <v>46</v>
      </c>
      <c r="E3874" s="37">
        <v>22.16</v>
      </c>
      <c r="F3874" s="37">
        <v>0</v>
      </c>
      <c r="G3874" s="37">
        <v>0</v>
      </c>
      <c r="H3874" s="60">
        <f t="shared" si="302"/>
        <v>22.16</v>
      </c>
      <c r="I3874" s="60">
        <f t="shared" si="303"/>
        <v>0</v>
      </c>
      <c r="J3874" s="60">
        <f t="shared" si="304"/>
        <v>0</v>
      </c>
      <c r="K3874" s="1" t="str">
        <f t="shared" si="305"/>
        <v>IRG</v>
      </c>
      <c r="L3874" s="2" t="str">
        <f t="shared" si="301"/>
        <v>301480-BLU</v>
      </c>
      <c r="M3874" s="40" t="str">
        <f>INDEX(CODE!A:B,MATCH(L3874,CODE!A:A,0),2)</f>
        <v>NOT USED</v>
      </c>
    </row>
    <row r="3875" spans="1:13">
      <c r="A3875" s="36">
        <v>201905</v>
      </c>
      <c r="B3875" s="37" t="s">
        <v>60</v>
      </c>
      <c r="C3875" s="37" t="s">
        <v>195</v>
      </c>
      <c r="D3875" s="37" t="s">
        <v>103</v>
      </c>
      <c r="E3875" s="37">
        <v>0</v>
      </c>
      <c r="F3875" s="37">
        <v>0</v>
      </c>
      <c r="G3875" s="37">
        <v>0</v>
      </c>
      <c r="H3875" s="60">
        <f t="shared" si="302"/>
        <v>0</v>
      </c>
      <c r="I3875" s="60">
        <f t="shared" si="303"/>
        <v>0</v>
      </c>
      <c r="J3875" s="60">
        <f t="shared" si="304"/>
        <v>0</v>
      </c>
      <c r="K3875" s="1" t="str">
        <f t="shared" si="305"/>
        <v>IRG</v>
      </c>
      <c r="L3875" s="2" t="str">
        <f t="shared" si="301"/>
        <v>ALT REVENU</v>
      </c>
      <c r="M3875" s="40" t="str">
        <f>INDEX(CODE!A:B,MATCH(L3875,CODE!A:A,0),2)</f>
        <v>NOT USED</v>
      </c>
    </row>
    <row r="3876" spans="1:13">
      <c r="A3876" s="36">
        <v>201905</v>
      </c>
      <c r="B3876" s="37" t="s">
        <v>60</v>
      </c>
      <c r="C3876" s="37" t="s">
        <v>195</v>
      </c>
      <c r="D3876" s="37" t="s">
        <v>97</v>
      </c>
      <c r="F3876" s="37">
        <v>0</v>
      </c>
      <c r="H3876" s="60">
        <f t="shared" si="302"/>
        <v>0</v>
      </c>
      <c r="I3876" s="60">
        <f t="shared" si="303"/>
        <v>0</v>
      </c>
      <c r="J3876" s="60">
        <f t="shared" si="304"/>
        <v>0</v>
      </c>
      <c r="K3876" s="1" t="str">
        <f t="shared" si="305"/>
        <v>IRG</v>
      </c>
      <c r="L3876" s="2" t="str">
        <f t="shared" si="301"/>
        <v>CUSTOMER C</v>
      </c>
      <c r="M3876" s="40" t="str">
        <f>INDEX(CODE!A:B,MATCH(L3876,CODE!A:A,0),2)</f>
        <v>NOT USED</v>
      </c>
    </row>
    <row r="3877" spans="1:13">
      <c r="A3877" s="36">
        <v>201905</v>
      </c>
      <c r="B3877" s="37" t="s">
        <v>60</v>
      </c>
      <c r="C3877" s="37" t="s">
        <v>195</v>
      </c>
      <c r="D3877" s="37" t="s">
        <v>92</v>
      </c>
      <c r="E3877" s="37">
        <v>-11079.92</v>
      </c>
      <c r="F3877" s="37">
        <v>0</v>
      </c>
      <c r="G3877" s="37">
        <v>0</v>
      </c>
      <c r="H3877" s="60">
        <f t="shared" si="302"/>
        <v>-11079.92</v>
      </c>
      <c r="I3877" s="60">
        <f t="shared" si="303"/>
        <v>0</v>
      </c>
      <c r="J3877" s="60">
        <f t="shared" si="304"/>
        <v>0</v>
      </c>
      <c r="K3877" s="1" t="str">
        <f t="shared" si="305"/>
        <v>IRG</v>
      </c>
      <c r="L3877" s="2" t="str">
        <f t="shared" si="301"/>
        <v>REVENUE_AC</v>
      </c>
      <c r="M3877" s="40" t="str">
        <f>INDEX(CODE!A:B,MATCH(L3877,CODE!A:A,0),2)</f>
        <v>NOT USED</v>
      </c>
    </row>
    <row r="3878" spans="1:13">
      <c r="A3878" s="36">
        <v>201905</v>
      </c>
      <c r="B3878" s="37" t="s">
        <v>60</v>
      </c>
      <c r="C3878" s="37" t="s">
        <v>195</v>
      </c>
      <c r="D3878" s="37" t="s">
        <v>104</v>
      </c>
      <c r="E3878" s="37">
        <v>423.76</v>
      </c>
      <c r="F3878" s="37">
        <v>0</v>
      </c>
      <c r="G3878" s="37">
        <v>0</v>
      </c>
      <c r="H3878" s="60">
        <f t="shared" si="302"/>
        <v>423.76</v>
      </c>
      <c r="I3878" s="60">
        <f t="shared" si="303"/>
        <v>0</v>
      </c>
      <c r="J3878" s="60">
        <f t="shared" si="304"/>
        <v>0</v>
      </c>
      <c r="K3878" s="1" t="str">
        <f t="shared" si="305"/>
        <v>IRG</v>
      </c>
      <c r="L3878" s="2" t="str">
        <f t="shared" si="301"/>
        <v>REVENUE AD</v>
      </c>
      <c r="M3878" s="40" t="str">
        <f>INDEX(CODE!A:B,MATCH(L3878,CODE!A:A,0),2)</f>
        <v>NOT USED</v>
      </c>
    </row>
    <row r="3879" spans="1:13">
      <c r="A3879" s="36">
        <v>201905</v>
      </c>
      <c r="B3879" s="37" t="s">
        <v>60</v>
      </c>
      <c r="C3879" s="37" t="s">
        <v>196</v>
      </c>
      <c r="D3879" s="37" t="s">
        <v>202</v>
      </c>
      <c r="E3879" s="37">
        <v>1205000</v>
      </c>
      <c r="F3879" s="37">
        <v>0</v>
      </c>
      <c r="G3879" s="37">
        <v>13118000</v>
      </c>
      <c r="H3879" s="60">
        <f t="shared" si="302"/>
        <v>0</v>
      </c>
      <c r="I3879" s="60">
        <f t="shared" si="303"/>
        <v>0</v>
      </c>
      <c r="J3879" s="60">
        <f t="shared" si="304"/>
        <v>0</v>
      </c>
      <c r="K3879" s="1" t="str">
        <f t="shared" si="305"/>
        <v>IRG</v>
      </c>
      <c r="L3879" s="2" t="str">
        <f t="shared" si="301"/>
        <v>IRRIGATION</v>
      </c>
      <c r="M3879" s="40" t="str">
        <f>INDEX(CODE!A:B,MATCH(L3879,CODE!A:A,0),2)</f>
        <v>NOT USED</v>
      </c>
    </row>
    <row r="3880" spans="1:13">
      <c r="A3880" s="36">
        <v>201905</v>
      </c>
      <c r="B3880" s="37" t="s">
        <v>63</v>
      </c>
      <c r="C3880" s="37" t="s">
        <v>195</v>
      </c>
      <c r="D3880" s="37" t="s">
        <v>98</v>
      </c>
      <c r="E3880" s="37">
        <v>7.57</v>
      </c>
      <c r="G3880" s="37">
        <v>0</v>
      </c>
      <c r="H3880" s="60">
        <f t="shared" si="302"/>
        <v>7.57</v>
      </c>
      <c r="I3880" s="60">
        <f t="shared" si="303"/>
        <v>0</v>
      </c>
      <c r="J3880" s="60">
        <f t="shared" si="304"/>
        <v>0</v>
      </c>
      <c r="K3880" s="1" t="str">
        <f t="shared" si="305"/>
        <v>PUB</v>
      </c>
      <c r="L3880" s="2" t="str">
        <f t="shared" si="301"/>
        <v>02CFR00012</v>
      </c>
      <c r="M3880" s="40" t="str">
        <f>INDEX(CODE!A:B,MATCH(L3880,CODE!A:A,0),2)</f>
        <v>NOT USED</v>
      </c>
    </row>
    <row r="3881" spans="1:13">
      <c r="A3881" s="36">
        <v>201905</v>
      </c>
      <c r="B3881" s="37" t="s">
        <v>63</v>
      </c>
      <c r="C3881" s="37" t="s">
        <v>195</v>
      </c>
      <c r="D3881" s="37" t="s">
        <v>64</v>
      </c>
      <c r="E3881" s="37">
        <v>2473.11</v>
      </c>
      <c r="F3881" s="37">
        <v>14</v>
      </c>
      <c r="G3881" s="37">
        <v>11590</v>
      </c>
      <c r="H3881" s="60">
        <f t="shared" si="302"/>
        <v>2473.11</v>
      </c>
      <c r="I3881" s="60">
        <f t="shared" si="303"/>
        <v>14</v>
      </c>
      <c r="J3881" s="60">
        <f t="shared" si="304"/>
        <v>11590</v>
      </c>
      <c r="K3881" s="1" t="str">
        <f t="shared" si="305"/>
        <v>PUB</v>
      </c>
      <c r="L3881" s="2" t="str">
        <f t="shared" si="301"/>
        <v>02COSL0052</v>
      </c>
      <c r="M3881" s="40" t="str">
        <f>INDEX(CODE!A:B,MATCH(L3881,CODE!A:A,0),2)</f>
        <v>NOT USED</v>
      </c>
    </row>
    <row r="3882" spans="1:13">
      <c r="A3882" s="36">
        <v>201905</v>
      </c>
      <c r="B3882" s="37" t="s">
        <v>63</v>
      </c>
      <c r="C3882" s="37" t="s">
        <v>195</v>
      </c>
      <c r="D3882" s="37" t="s">
        <v>65</v>
      </c>
      <c r="E3882" s="37">
        <v>16820.07</v>
      </c>
      <c r="F3882" s="37">
        <v>120</v>
      </c>
      <c r="G3882" s="37">
        <v>244477</v>
      </c>
      <c r="H3882" s="60">
        <f t="shared" si="302"/>
        <v>16820.07</v>
      </c>
      <c r="I3882" s="60">
        <f t="shared" si="303"/>
        <v>120</v>
      </c>
      <c r="J3882" s="60">
        <f t="shared" si="304"/>
        <v>244477</v>
      </c>
      <c r="K3882" s="1" t="str">
        <f t="shared" si="305"/>
        <v>PUB</v>
      </c>
      <c r="L3882" s="2" t="str">
        <f t="shared" si="301"/>
        <v>02CUSL053F</v>
      </c>
      <c r="M3882" s="40" t="str">
        <f>INDEX(CODE!A:B,MATCH(L3882,CODE!A:A,0),2)</f>
        <v>NOT USED</v>
      </c>
    </row>
    <row r="3883" spans="1:13">
      <c r="A3883" s="36">
        <v>201905</v>
      </c>
      <c r="B3883" s="37" t="s">
        <v>63</v>
      </c>
      <c r="C3883" s="37" t="s">
        <v>195</v>
      </c>
      <c r="D3883" s="37" t="s">
        <v>66</v>
      </c>
      <c r="E3883" s="37">
        <v>3546.4</v>
      </c>
      <c r="F3883" s="37">
        <v>112</v>
      </c>
      <c r="G3883" s="37">
        <v>51543</v>
      </c>
      <c r="H3883" s="60">
        <f t="shared" si="302"/>
        <v>3546.4</v>
      </c>
      <c r="I3883" s="60">
        <f t="shared" si="303"/>
        <v>112</v>
      </c>
      <c r="J3883" s="60">
        <f t="shared" si="304"/>
        <v>51543</v>
      </c>
      <c r="K3883" s="1" t="str">
        <f t="shared" si="305"/>
        <v>PUB</v>
      </c>
      <c r="L3883" s="2" t="str">
        <f t="shared" si="301"/>
        <v>02CUSL053M</v>
      </c>
      <c r="M3883" s="40" t="str">
        <f>INDEX(CODE!A:B,MATCH(L3883,CODE!A:A,0),2)</f>
        <v>NOT USED</v>
      </c>
    </row>
    <row r="3884" spans="1:13">
      <c r="A3884" s="36">
        <v>201905</v>
      </c>
      <c r="B3884" s="37" t="s">
        <v>63</v>
      </c>
      <c r="C3884" s="37" t="s">
        <v>195</v>
      </c>
      <c r="D3884" s="37" t="s">
        <v>67</v>
      </c>
      <c r="E3884" s="37">
        <v>12832.18</v>
      </c>
      <c r="F3884" s="37">
        <v>31</v>
      </c>
      <c r="G3884" s="37">
        <v>101458</v>
      </c>
      <c r="H3884" s="60">
        <f t="shared" si="302"/>
        <v>12832.18</v>
      </c>
      <c r="I3884" s="60">
        <f t="shared" si="303"/>
        <v>31</v>
      </c>
      <c r="J3884" s="60">
        <f t="shared" si="304"/>
        <v>101458</v>
      </c>
      <c r="K3884" s="1" t="str">
        <f t="shared" si="305"/>
        <v>PUB</v>
      </c>
      <c r="L3884" s="2" t="str">
        <f t="shared" si="301"/>
        <v>02MVSL0057</v>
      </c>
      <c r="M3884" s="40" t="str">
        <f>INDEX(CODE!A:B,MATCH(L3884,CODE!A:A,0),2)</f>
        <v>NOT USED</v>
      </c>
    </row>
    <row r="3885" spans="1:13">
      <c r="A3885" s="36">
        <v>201905</v>
      </c>
      <c r="B3885" s="37" t="s">
        <v>63</v>
      </c>
      <c r="C3885" s="37" t="s">
        <v>195</v>
      </c>
      <c r="D3885" s="37" t="s">
        <v>47</v>
      </c>
      <c r="E3885" s="37">
        <v>63556.19</v>
      </c>
      <c r="F3885" s="37">
        <v>225</v>
      </c>
      <c r="G3885" s="37">
        <v>281089</v>
      </c>
      <c r="H3885" s="60">
        <f t="shared" si="302"/>
        <v>63556.19</v>
      </c>
      <c r="I3885" s="60">
        <f t="shared" si="303"/>
        <v>225</v>
      </c>
      <c r="J3885" s="60">
        <f t="shared" si="304"/>
        <v>281089</v>
      </c>
      <c r="K3885" s="1" t="str">
        <f t="shared" si="305"/>
        <v>PUB</v>
      </c>
      <c r="L3885" s="2" t="str">
        <f t="shared" si="301"/>
        <v>02SLCO0051</v>
      </c>
      <c r="M3885" s="40" t="str">
        <f>INDEX(CODE!A:B,MATCH(L3885,CODE!A:A,0),2)</f>
        <v>NOT USED</v>
      </c>
    </row>
    <row r="3886" spans="1:13">
      <c r="A3886" s="36">
        <v>201905</v>
      </c>
      <c r="B3886" s="37" t="s">
        <v>63</v>
      </c>
      <c r="C3886" s="37" t="s">
        <v>195</v>
      </c>
      <c r="D3886" s="37" t="s">
        <v>99</v>
      </c>
      <c r="E3886" s="37">
        <v>1876.26</v>
      </c>
      <c r="F3886" s="37">
        <v>0</v>
      </c>
      <c r="G3886" s="37">
        <v>0</v>
      </c>
      <c r="H3886" s="60">
        <f t="shared" si="302"/>
        <v>1876.26</v>
      </c>
      <c r="I3886" s="60">
        <f t="shared" si="303"/>
        <v>0</v>
      </c>
      <c r="J3886" s="60">
        <f t="shared" si="304"/>
        <v>0</v>
      </c>
      <c r="K3886" s="1" t="str">
        <f t="shared" si="305"/>
        <v>PUB</v>
      </c>
      <c r="L3886" s="2" t="str">
        <f t="shared" si="301"/>
        <v>301670-DSM</v>
      </c>
      <c r="M3886" s="40" t="str">
        <f>INDEX(CODE!A:B,MATCH(L3886,CODE!A:A,0),2)</f>
        <v>NOT USED</v>
      </c>
    </row>
    <row r="3887" spans="1:13">
      <c r="A3887" s="36">
        <v>201905</v>
      </c>
      <c r="B3887" s="37" t="s">
        <v>63</v>
      </c>
      <c r="C3887" s="37" t="s">
        <v>195</v>
      </c>
      <c r="D3887" s="37" t="s">
        <v>90</v>
      </c>
      <c r="F3887" s="37">
        <v>0</v>
      </c>
      <c r="H3887" s="60">
        <f t="shared" si="302"/>
        <v>0</v>
      </c>
      <c r="I3887" s="60">
        <f t="shared" si="303"/>
        <v>0</v>
      </c>
      <c r="J3887" s="60">
        <f t="shared" si="304"/>
        <v>0</v>
      </c>
      <c r="K3887" s="1" t="str">
        <f t="shared" si="305"/>
        <v>PUB</v>
      </c>
      <c r="L3887" s="2" t="str">
        <f t="shared" si="301"/>
        <v>CUSTOMER C</v>
      </c>
      <c r="M3887" s="40" t="str">
        <f>INDEX(CODE!A:B,MATCH(L3887,CODE!A:A,0),2)</f>
        <v>NOT USED</v>
      </c>
    </row>
    <row r="3888" spans="1:13">
      <c r="A3888" s="36">
        <v>201905</v>
      </c>
      <c r="B3888" s="37" t="s">
        <v>63</v>
      </c>
      <c r="C3888" s="37" t="s">
        <v>195</v>
      </c>
      <c r="D3888" s="37" t="s">
        <v>92</v>
      </c>
      <c r="E3888" s="37">
        <v>-4007.8</v>
      </c>
      <c r="F3888" s="37">
        <v>0</v>
      </c>
      <c r="G3888" s="37">
        <v>0</v>
      </c>
      <c r="H3888" s="60">
        <f t="shared" si="302"/>
        <v>-4007.8</v>
      </c>
      <c r="I3888" s="60">
        <f t="shared" si="303"/>
        <v>0</v>
      </c>
      <c r="J3888" s="60">
        <f t="shared" si="304"/>
        <v>0</v>
      </c>
      <c r="K3888" s="1" t="str">
        <f t="shared" si="305"/>
        <v>PUB</v>
      </c>
      <c r="L3888" s="2" t="str">
        <f t="shared" si="301"/>
        <v>REVENUE_AC</v>
      </c>
      <c r="M3888" s="40" t="str">
        <f>INDEX(CODE!A:B,MATCH(L3888,CODE!A:A,0),2)</f>
        <v>NOT USED</v>
      </c>
    </row>
    <row r="3889" spans="1:13">
      <c r="A3889" s="36">
        <v>201905</v>
      </c>
      <c r="B3889" s="37" t="s">
        <v>63</v>
      </c>
      <c r="C3889" s="37" t="s">
        <v>196</v>
      </c>
      <c r="D3889" s="37" t="s">
        <v>197</v>
      </c>
      <c r="E3889" s="37">
        <v>-20000</v>
      </c>
      <c r="F3889" s="37">
        <v>0</v>
      </c>
      <c r="G3889" s="37">
        <v>-140000</v>
      </c>
      <c r="H3889" s="60">
        <f t="shared" si="302"/>
        <v>0</v>
      </c>
      <c r="I3889" s="60">
        <f t="shared" si="303"/>
        <v>0</v>
      </c>
      <c r="J3889" s="60">
        <f t="shared" si="304"/>
        <v>0</v>
      </c>
      <c r="K3889" s="1" t="str">
        <f t="shared" si="305"/>
        <v>PUB</v>
      </c>
      <c r="L3889" s="2" t="str">
        <f t="shared" si="301"/>
        <v>UNBILLED R</v>
      </c>
      <c r="M3889" s="40" t="str">
        <f>INDEX(CODE!A:B,MATCH(L3889,CODE!A:A,0),2)</f>
        <v>NOT USED</v>
      </c>
    </row>
    <row r="3890" spans="1:13">
      <c r="A3890" s="36">
        <v>201905</v>
      </c>
      <c r="B3890" s="37" t="s">
        <v>68</v>
      </c>
      <c r="C3890" s="37" t="s">
        <v>186</v>
      </c>
      <c r="D3890" s="37" t="s">
        <v>203</v>
      </c>
      <c r="E3890" s="37">
        <v>-2287.58</v>
      </c>
      <c r="F3890" s="37">
        <v>1159</v>
      </c>
      <c r="G3890" s="37">
        <v>280695</v>
      </c>
      <c r="H3890" s="60">
        <f t="shared" si="302"/>
        <v>0</v>
      </c>
      <c r="I3890" s="60">
        <f t="shared" si="303"/>
        <v>0</v>
      </c>
      <c r="J3890" s="60">
        <f t="shared" si="304"/>
        <v>0</v>
      </c>
      <c r="K3890" s="1" t="str">
        <f t="shared" si="305"/>
        <v>RES</v>
      </c>
      <c r="L3890" s="2" t="str">
        <f t="shared" si="301"/>
        <v>02NETMT135</v>
      </c>
      <c r="M3890" s="40" t="str">
        <f>INDEX(CODE!A:B,MATCH(L3890,CODE!A:A,0),2)</f>
        <v>Separate - Res</v>
      </c>
    </row>
    <row r="3891" spans="1:13">
      <c r="A3891" s="36">
        <v>201905</v>
      </c>
      <c r="B3891" s="37" t="s">
        <v>68</v>
      </c>
      <c r="C3891" s="37" t="s">
        <v>186</v>
      </c>
      <c r="D3891" s="37" t="s">
        <v>204</v>
      </c>
      <c r="E3891" s="37">
        <v>-641.79999999999995</v>
      </c>
      <c r="G3891" s="37">
        <v>78713</v>
      </c>
      <c r="H3891" s="60">
        <f t="shared" si="302"/>
        <v>0</v>
      </c>
      <c r="I3891" s="60">
        <f t="shared" si="303"/>
        <v>0</v>
      </c>
      <c r="J3891" s="60">
        <f t="shared" si="304"/>
        <v>0</v>
      </c>
      <c r="K3891" s="1" t="str">
        <f t="shared" si="305"/>
        <v>RES</v>
      </c>
      <c r="L3891" s="2" t="str">
        <f t="shared" si="301"/>
        <v>02OALTB15R</v>
      </c>
      <c r="M3891" s="40" t="str">
        <f>INDEX(CODE!A:B,MATCH(L3891,CODE!A:A,0),2)</f>
        <v>NOT USED</v>
      </c>
    </row>
    <row r="3892" spans="1:13">
      <c r="A3892" s="36">
        <v>201905</v>
      </c>
      <c r="B3892" s="37" t="s">
        <v>68</v>
      </c>
      <c r="C3892" s="37" t="s">
        <v>186</v>
      </c>
      <c r="D3892" s="37" t="s">
        <v>205</v>
      </c>
      <c r="E3892" s="37">
        <v>-682318.88</v>
      </c>
      <c r="F3892" s="37">
        <v>102081</v>
      </c>
      <c r="G3892" s="37">
        <v>83719878</v>
      </c>
      <c r="H3892" s="60">
        <f t="shared" si="302"/>
        <v>0</v>
      </c>
      <c r="I3892" s="60">
        <f t="shared" si="303"/>
        <v>0</v>
      </c>
      <c r="J3892" s="60">
        <f t="shared" si="304"/>
        <v>0</v>
      </c>
      <c r="K3892" s="1" t="str">
        <f t="shared" si="305"/>
        <v>RES</v>
      </c>
      <c r="L3892" s="2" t="str">
        <f t="shared" si="301"/>
        <v>02RESD0016</v>
      </c>
      <c r="M3892" s="40" t="str">
        <f>INDEX(CODE!A:B,MATCH(L3892,CODE!A:A,0),2)</f>
        <v>Separate - Res</v>
      </c>
    </row>
    <row r="3893" spans="1:13">
      <c r="A3893" s="36">
        <v>201905</v>
      </c>
      <c r="B3893" s="37" t="s">
        <v>68</v>
      </c>
      <c r="C3893" s="37" t="s">
        <v>186</v>
      </c>
      <c r="D3893" s="37" t="s">
        <v>206</v>
      </c>
      <c r="E3893" s="37">
        <v>-34547.5</v>
      </c>
      <c r="F3893" s="37">
        <v>5080</v>
      </c>
      <c r="G3893" s="37">
        <v>4238902</v>
      </c>
      <c r="H3893" s="60">
        <f t="shared" si="302"/>
        <v>0</v>
      </c>
      <c r="I3893" s="60">
        <f t="shared" si="303"/>
        <v>0</v>
      </c>
      <c r="J3893" s="60">
        <f t="shared" si="304"/>
        <v>0</v>
      </c>
      <c r="K3893" s="1" t="str">
        <f t="shared" si="305"/>
        <v>RES</v>
      </c>
      <c r="L3893" s="2" t="str">
        <f t="shared" si="301"/>
        <v>02RESD0017</v>
      </c>
      <c r="M3893" s="40" t="str">
        <f>INDEX(CODE!A:B,MATCH(L3893,CODE!A:A,0),2)</f>
        <v>Separate - Res</v>
      </c>
    </row>
    <row r="3894" spans="1:13">
      <c r="A3894" s="36">
        <v>201905</v>
      </c>
      <c r="B3894" s="37" t="s">
        <v>68</v>
      </c>
      <c r="C3894" s="37" t="s">
        <v>186</v>
      </c>
      <c r="D3894" s="37" t="s">
        <v>207</v>
      </c>
      <c r="E3894" s="37">
        <v>-1041.0999999999999</v>
      </c>
      <c r="F3894" s="37">
        <v>76</v>
      </c>
      <c r="G3894" s="37">
        <v>127740</v>
      </c>
      <c r="H3894" s="60">
        <f t="shared" si="302"/>
        <v>0</v>
      </c>
      <c r="I3894" s="60">
        <f t="shared" si="303"/>
        <v>0</v>
      </c>
      <c r="J3894" s="60">
        <f t="shared" si="304"/>
        <v>0</v>
      </c>
      <c r="K3894" s="1" t="str">
        <f t="shared" si="305"/>
        <v>RES</v>
      </c>
      <c r="L3894" s="2" t="str">
        <f t="shared" si="301"/>
        <v>02RESD0018</v>
      </c>
      <c r="M3894" s="40" t="str">
        <f>INDEX(CODE!A:B,MATCH(L3894,CODE!A:A,0),2)</f>
        <v>Separate - Res</v>
      </c>
    </row>
    <row r="3895" spans="1:13">
      <c r="A3895" s="36">
        <v>201905</v>
      </c>
      <c r="B3895" s="37" t="s">
        <v>68</v>
      </c>
      <c r="C3895" s="37" t="s">
        <v>186</v>
      </c>
      <c r="D3895" s="37" t="s">
        <v>208</v>
      </c>
      <c r="E3895" s="37">
        <v>-152.13999999999999</v>
      </c>
      <c r="F3895" s="37">
        <v>12</v>
      </c>
      <c r="G3895" s="37">
        <v>18667</v>
      </c>
      <c r="H3895" s="60">
        <f t="shared" si="302"/>
        <v>0</v>
      </c>
      <c r="I3895" s="60">
        <f t="shared" si="303"/>
        <v>0</v>
      </c>
      <c r="J3895" s="60">
        <f t="shared" si="304"/>
        <v>0</v>
      </c>
      <c r="K3895" s="1" t="str">
        <f t="shared" si="305"/>
        <v>RES</v>
      </c>
      <c r="L3895" s="2" t="str">
        <f t="shared" si="301"/>
        <v>02RESD018X</v>
      </c>
      <c r="M3895" s="40" t="str">
        <f>INDEX(CODE!A:B,MATCH(L3895,CODE!A:A,0),2)</f>
        <v>Separate - Res</v>
      </c>
    </row>
    <row r="3896" spans="1:13">
      <c r="A3896" s="36">
        <v>201905</v>
      </c>
      <c r="B3896" s="37" t="s">
        <v>68</v>
      </c>
      <c r="C3896" s="37" t="s">
        <v>186</v>
      </c>
      <c r="D3896" s="37" t="s">
        <v>209</v>
      </c>
      <c r="E3896" s="37">
        <v>-10144.82</v>
      </c>
      <c r="F3896" s="37">
        <v>3435</v>
      </c>
      <c r="G3896" s="37">
        <v>1244738</v>
      </c>
      <c r="H3896" s="60">
        <f t="shared" si="302"/>
        <v>0</v>
      </c>
      <c r="I3896" s="60">
        <f t="shared" si="303"/>
        <v>0</v>
      </c>
      <c r="J3896" s="60">
        <f t="shared" si="304"/>
        <v>0</v>
      </c>
      <c r="K3896" s="1" t="str">
        <f t="shared" si="305"/>
        <v>RES</v>
      </c>
      <c r="L3896" s="2" t="str">
        <f t="shared" si="301"/>
        <v>02RGNSB024</v>
      </c>
      <c r="M3896" s="40" t="str">
        <f>INDEX(CODE!A:B,MATCH(L3896,CODE!A:A,0),2)</f>
        <v>Separate - Small GS</v>
      </c>
    </row>
    <row r="3897" spans="1:13">
      <c r="A3897" s="36">
        <v>201905</v>
      </c>
      <c r="B3897" s="37" t="s">
        <v>68</v>
      </c>
      <c r="C3897" s="37" t="s">
        <v>186</v>
      </c>
      <c r="D3897" s="37" t="s">
        <v>213</v>
      </c>
      <c r="E3897" s="37">
        <v>-508.56</v>
      </c>
      <c r="F3897" s="37">
        <v>1</v>
      </c>
      <c r="G3897" s="37">
        <v>62400</v>
      </c>
      <c r="H3897" s="60">
        <f t="shared" si="302"/>
        <v>0</v>
      </c>
      <c r="I3897" s="60">
        <f t="shared" si="303"/>
        <v>0</v>
      </c>
      <c r="J3897" s="60">
        <f t="shared" si="304"/>
        <v>0</v>
      </c>
      <c r="K3897" s="1" t="str">
        <f t="shared" si="305"/>
        <v>RES</v>
      </c>
      <c r="L3897" s="2" t="str">
        <f t="shared" si="301"/>
        <v>02RGNSB036</v>
      </c>
      <c r="M3897" s="40" t="str">
        <f>INDEX(CODE!A:B,MATCH(L3897,CODE!A:A,0),2)</f>
        <v>Separate - Large GS</v>
      </c>
    </row>
    <row r="3898" spans="1:13">
      <c r="A3898" s="36">
        <v>201905</v>
      </c>
      <c r="B3898" s="37" t="s">
        <v>68</v>
      </c>
      <c r="C3898" s="37" t="s">
        <v>186</v>
      </c>
      <c r="D3898" s="37" t="s">
        <v>212</v>
      </c>
      <c r="E3898" s="37">
        <v>-117.74</v>
      </c>
      <c r="F3898" s="37">
        <v>29</v>
      </c>
      <c r="G3898" s="37">
        <v>14447</v>
      </c>
      <c r="H3898" s="60">
        <f t="shared" si="302"/>
        <v>0</v>
      </c>
      <c r="I3898" s="60">
        <f t="shared" si="303"/>
        <v>0</v>
      </c>
      <c r="J3898" s="60">
        <f t="shared" si="304"/>
        <v>0</v>
      </c>
      <c r="K3898" s="1" t="str">
        <f t="shared" si="305"/>
        <v>RES</v>
      </c>
      <c r="L3898" s="2" t="str">
        <f t="shared" si="301"/>
        <v>02RNM24135</v>
      </c>
      <c r="M3898" s="40" t="str">
        <f>INDEX(CODE!A:B,MATCH(L3898,CODE!A:A,0),2)</f>
        <v>Separate - Small GS</v>
      </c>
    </row>
    <row r="3899" spans="1:13">
      <c r="A3899" s="36">
        <v>201905</v>
      </c>
      <c r="B3899" s="37" t="s">
        <v>68</v>
      </c>
      <c r="C3899" s="37" t="s">
        <v>186</v>
      </c>
      <c r="D3899" s="37" t="s">
        <v>193</v>
      </c>
      <c r="E3899" s="37">
        <v>-61204.39</v>
      </c>
      <c r="F3899" s="37">
        <v>0</v>
      </c>
      <c r="G3899" s="37">
        <v>0</v>
      </c>
      <c r="H3899" s="60">
        <f t="shared" si="302"/>
        <v>0</v>
      </c>
      <c r="I3899" s="60">
        <f t="shared" si="303"/>
        <v>0</v>
      </c>
      <c r="J3899" s="60">
        <f t="shared" si="304"/>
        <v>0</v>
      </c>
      <c r="K3899" s="1" t="str">
        <f t="shared" si="305"/>
        <v>RES</v>
      </c>
      <c r="L3899" s="2" t="str">
        <f t="shared" si="301"/>
        <v>BPA BALANC</v>
      </c>
      <c r="M3899" s="40" t="str">
        <f>INDEX(CODE!A:B,MATCH(L3899,CODE!A:A,0),2)</f>
        <v>NOT USED</v>
      </c>
    </row>
    <row r="3900" spans="1:13">
      <c r="A3900" s="36">
        <v>201905</v>
      </c>
      <c r="B3900" s="37" t="s">
        <v>68</v>
      </c>
      <c r="C3900" s="37" t="s">
        <v>186</v>
      </c>
      <c r="D3900" s="37" t="s">
        <v>194</v>
      </c>
      <c r="F3900" s="37">
        <v>0</v>
      </c>
      <c r="H3900" s="60">
        <f t="shared" si="302"/>
        <v>0</v>
      </c>
      <c r="I3900" s="60">
        <f t="shared" si="303"/>
        <v>0</v>
      </c>
      <c r="J3900" s="60">
        <f t="shared" si="304"/>
        <v>0</v>
      </c>
      <c r="K3900" s="1" t="str">
        <f t="shared" si="305"/>
        <v>RES</v>
      </c>
      <c r="L3900" s="2" t="str">
        <f t="shared" si="301"/>
        <v>CUSTOMER C</v>
      </c>
      <c r="M3900" s="40" t="str">
        <f>INDEX(CODE!A:B,MATCH(L3900,CODE!A:A,0),2)</f>
        <v>NOT USED</v>
      </c>
    </row>
    <row r="3901" spans="1:13">
      <c r="A3901" s="36">
        <v>201905</v>
      </c>
      <c r="B3901" s="37" t="s">
        <v>68</v>
      </c>
      <c r="C3901" s="37" t="s">
        <v>195</v>
      </c>
      <c r="D3901" s="37" t="s">
        <v>82</v>
      </c>
      <c r="E3901" s="37">
        <v>155.11000000000001</v>
      </c>
      <c r="G3901" s="37">
        <v>0</v>
      </c>
      <c r="H3901" s="60">
        <f t="shared" si="302"/>
        <v>155.11000000000001</v>
      </c>
      <c r="I3901" s="60">
        <f t="shared" si="303"/>
        <v>0</v>
      </c>
      <c r="J3901" s="60">
        <f t="shared" si="304"/>
        <v>0</v>
      </c>
      <c r="K3901" s="1" t="str">
        <f t="shared" si="305"/>
        <v>RES</v>
      </c>
      <c r="L3901" s="2" t="str">
        <f t="shared" si="301"/>
        <v>02LNX00109</v>
      </c>
      <c r="M3901" s="40" t="str">
        <f>INDEX(CODE!A:B,MATCH(L3901,CODE!A:A,0),2)</f>
        <v>NOT USED</v>
      </c>
    </row>
    <row r="3902" spans="1:13">
      <c r="A3902" s="36">
        <v>201905</v>
      </c>
      <c r="B3902" s="37" t="s">
        <v>68</v>
      </c>
      <c r="C3902" s="37" t="s">
        <v>195</v>
      </c>
      <c r="D3902" s="37" t="s">
        <v>48</v>
      </c>
      <c r="E3902" s="37">
        <v>32171.63</v>
      </c>
      <c r="F3902" s="37">
        <v>1159</v>
      </c>
      <c r="G3902" s="37">
        <v>288072</v>
      </c>
      <c r="H3902" s="60">
        <f t="shared" si="302"/>
        <v>32171.63</v>
      </c>
      <c r="I3902" s="60">
        <f t="shared" si="303"/>
        <v>1159</v>
      </c>
      <c r="J3902" s="60">
        <f t="shared" si="304"/>
        <v>288072</v>
      </c>
      <c r="K3902" s="1" t="str">
        <f t="shared" si="305"/>
        <v>RES</v>
      </c>
      <c r="L3902" s="2" t="str">
        <f t="shared" si="301"/>
        <v>02NETMT135</v>
      </c>
      <c r="M3902" s="40" t="str">
        <f>INDEX(CODE!A:B,MATCH(L3902,CODE!A:A,0),2)</f>
        <v>Separate - Res</v>
      </c>
    </row>
    <row r="3903" spans="1:13">
      <c r="A3903" s="36">
        <v>201905</v>
      </c>
      <c r="B3903" s="37" t="s">
        <v>68</v>
      </c>
      <c r="C3903" s="37" t="s">
        <v>195</v>
      </c>
      <c r="D3903" s="37" t="s">
        <v>49</v>
      </c>
      <c r="E3903" s="37">
        <v>12114.09</v>
      </c>
      <c r="F3903" s="37">
        <v>1025</v>
      </c>
      <c r="G3903" s="37">
        <v>78713</v>
      </c>
      <c r="H3903" s="60">
        <f t="shared" si="302"/>
        <v>12114.09</v>
      </c>
      <c r="I3903" s="60">
        <f t="shared" si="303"/>
        <v>1025</v>
      </c>
      <c r="J3903" s="60">
        <f t="shared" si="304"/>
        <v>78713</v>
      </c>
      <c r="K3903" s="1" t="str">
        <f t="shared" si="305"/>
        <v>RES</v>
      </c>
      <c r="L3903" s="2" t="str">
        <f t="shared" si="301"/>
        <v>02OALTB15R</v>
      </c>
      <c r="M3903" s="40" t="str">
        <f>INDEX(CODE!A:B,MATCH(L3903,CODE!A:A,0),2)</f>
        <v>NOT USED</v>
      </c>
    </row>
    <row r="3904" spans="1:13">
      <c r="A3904" s="36">
        <v>201905</v>
      </c>
      <c r="B3904" s="37" t="s">
        <v>68</v>
      </c>
      <c r="C3904" s="37" t="s">
        <v>195</v>
      </c>
      <c r="D3904" s="37" t="s">
        <v>69</v>
      </c>
      <c r="E3904" s="37">
        <v>7261780.4699999997</v>
      </c>
      <c r="F3904" s="37">
        <v>102081</v>
      </c>
      <c r="G3904" s="37">
        <v>83816200</v>
      </c>
      <c r="H3904" s="60">
        <f t="shared" si="302"/>
        <v>7261780.4699999997</v>
      </c>
      <c r="I3904" s="60">
        <f t="shared" si="303"/>
        <v>102081</v>
      </c>
      <c r="J3904" s="60">
        <f t="shared" si="304"/>
        <v>83816200</v>
      </c>
      <c r="K3904" s="1" t="str">
        <f t="shared" si="305"/>
        <v>RES</v>
      </c>
      <c r="L3904" s="2" t="str">
        <f t="shared" ref="L3904:L3967" si="306">LEFT(D3904,10)</f>
        <v>02RESD0016</v>
      </c>
      <c r="M3904" s="40" t="str">
        <f>INDEX(CODE!A:B,MATCH(L3904,CODE!A:A,0),2)</f>
        <v>Separate - Res</v>
      </c>
    </row>
    <row r="3905" spans="1:13">
      <c r="A3905" s="36">
        <v>201905</v>
      </c>
      <c r="B3905" s="37" t="s">
        <v>68</v>
      </c>
      <c r="C3905" s="37" t="s">
        <v>195</v>
      </c>
      <c r="D3905" s="37" t="s">
        <v>70</v>
      </c>
      <c r="E3905" s="37">
        <v>364026.37</v>
      </c>
      <c r="F3905" s="37">
        <v>5080</v>
      </c>
      <c r="G3905" s="37">
        <v>4238902</v>
      </c>
      <c r="H3905" s="60">
        <f t="shared" si="302"/>
        <v>364026.37</v>
      </c>
      <c r="I3905" s="60">
        <f t="shared" si="303"/>
        <v>5080</v>
      </c>
      <c r="J3905" s="60">
        <f t="shared" si="304"/>
        <v>4238902</v>
      </c>
      <c r="K3905" s="1" t="str">
        <f t="shared" si="305"/>
        <v>RES</v>
      </c>
      <c r="L3905" s="2" t="str">
        <f t="shared" si="306"/>
        <v>02RESD0017</v>
      </c>
      <c r="M3905" s="40" t="str">
        <f>INDEX(CODE!A:B,MATCH(L3905,CODE!A:A,0),2)</f>
        <v>Separate - Res</v>
      </c>
    </row>
    <row r="3906" spans="1:13">
      <c r="A3906" s="36">
        <v>201905</v>
      </c>
      <c r="B3906" s="37" t="s">
        <v>68</v>
      </c>
      <c r="C3906" s="37" t="s">
        <v>195</v>
      </c>
      <c r="D3906" s="37" t="s">
        <v>71</v>
      </c>
      <c r="E3906" s="37">
        <v>12725.38</v>
      </c>
      <c r="F3906" s="37">
        <v>76</v>
      </c>
      <c r="G3906" s="37">
        <v>127740</v>
      </c>
      <c r="H3906" s="60">
        <f t="shared" si="302"/>
        <v>12725.38</v>
      </c>
      <c r="I3906" s="60">
        <f t="shared" si="303"/>
        <v>76</v>
      </c>
      <c r="J3906" s="60">
        <f t="shared" si="304"/>
        <v>127740</v>
      </c>
      <c r="K3906" s="1" t="str">
        <f t="shared" si="305"/>
        <v>RES</v>
      </c>
      <c r="L3906" s="2" t="str">
        <f t="shared" si="306"/>
        <v>02RESD0018</v>
      </c>
      <c r="M3906" s="40" t="str">
        <f>INDEX(CODE!A:B,MATCH(L3906,CODE!A:A,0),2)</f>
        <v>Separate - Res</v>
      </c>
    </row>
    <row r="3907" spans="1:13">
      <c r="A3907" s="36">
        <v>201905</v>
      </c>
      <c r="B3907" s="37" t="s">
        <v>68</v>
      </c>
      <c r="C3907" s="37" t="s">
        <v>195</v>
      </c>
      <c r="D3907" s="37" t="s">
        <v>72</v>
      </c>
      <c r="E3907" s="37">
        <v>1792.82</v>
      </c>
      <c r="F3907" s="37">
        <v>12</v>
      </c>
      <c r="G3907" s="37">
        <v>18667</v>
      </c>
      <c r="H3907" s="60">
        <f t="shared" ref="H3907:H3970" si="307">IF($C3907="R",E3907,0)</f>
        <v>1792.82</v>
      </c>
      <c r="I3907" s="60">
        <f t="shared" ref="I3907:I3970" si="308">IF($C3907="R",F3907,0)</f>
        <v>12</v>
      </c>
      <c r="J3907" s="60">
        <f t="shared" ref="J3907:J3970" si="309">IF($C3907="R",G3907,0)</f>
        <v>18667</v>
      </c>
      <c r="K3907" s="1" t="str">
        <f t="shared" ref="K3907:K3970" si="310">IF(LEFT(B3907,3)="IRR","IRG",LEFT(B3907,3))</f>
        <v>RES</v>
      </c>
      <c r="L3907" s="2" t="str">
        <f t="shared" si="306"/>
        <v>02RESD018X</v>
      </c>
      <c r="M3907" s="40" t="str">
        <f>INDEX(CODE!A:B,MATCH(L3907,CODE!A:A,0),2)</f>
        <v>Separate - Res</v>
      </c>
    </row>
    <row r="3908" spans="1:13">
      <c r="A3908" s="36">
        <v>201905</v>
      </c>
      <c r="B3908" s="37" t="s">
        <v>68</v>
      </c>
      <c r="C3908" s="37" t="s">
        <v>195</v>
      </c>
      <c r="D3908" s="37" t="s">
        <v>50</v>
      </c>
      <c r="E3908" s="37">
        <v>159532.12</v>
      </c>
      <c r="F3908" s="37">
        <v>3435</v>
      </c>
      <c r="G3908" s="37">
        <v>1278324</v>
      </c>
      <c r="H3908" s="60">
        <f t="shared" si="307"/>
        <v>159532.12</v>
      </c>
      <c r="I3908" s="60">
        <f t="shared" si="308"/>
        <v>3435</v>
      </c>
      <c r="J3908" s="60">
        <f t="shared" si="309"/>
        <v>1278324</v>
      </c>
      <c r="K3908" s="1" t="str">
        <f t="shared" si="310"/>
        <v>RES</v>
      </c>
      <c r="L3908" s="2" t="str">
        <f t="shared" si="306"/>
        <v>02RGNSB024</v>
      </c>
      <c r="M3908" s="40" t="str">
        <f>INDEX(CODE!A:B,MATCH(L3908,CODE!A:A,0),2)</f>
        <v>Separate - Small GS</v>
      </c>
    </row>
    <row r="3909" spans="1:13">
      <c r="A3909" s="36">
        <v>201905</v>
      </c>
      <c r="B3909" s="37" t="s">
        <v>68</v>
      </c>
      <c r="C3909" s="37" t="s">
        <v>195</v>
      </c>
      <c r="D3909" s="37" t="s">
        <v>74</v>
      </c>
      <c r="E3909" s="37">
        <v>7479.36</v>
      </c>
      <c r="F3909" s="37">
        <v>2</v>
      </c>
      <c r="G3909" s="37">
        <v>94800</v>
      </c>
      <c r="H3909" s="60">
        <f t="shared" si="307"/>
        <v>7479.36</v>
      </c>
      <c r="I3909" s="60">
        <f t="shared" si="308"/>
        <v>2</v>
      </c>
      <c r="J3909" s="60">
        <f t="shared" si="309"/>
        <v>94800</v>
      </c>
      <c r="K3909" s="1" t="str">
        <f t="shared" si="310"/>
        <v>RES</v>
      </c>
      <c r="L3909" s="2" t="str">
        <f t="shared" si="306"/>
        <v>02RGNSB036</v>
      </c>
      <c r="M3909" s="40" t="str">
        <f>INDEX(CODE!A:B,MATCH(L3909,CODE!A:A,0),2)</f>
        <v>Separate - Large GS</v>
      </c>
    </row>
    <row r="3910" spans="1:13">
      <c r="A3910" s="36">
        <v>201905</v>
      </c>
      <c r="B3910" s="37" t="s">
        <v>68</v>
      </c>
      <c r="C3910" s="37" t="s">
        <v>195</v>
      </c>
      <c r="D3910" s="37" t="s">
        <v>75</v>
      </c>
      <c r="E3910" s="37">
        <v>1670.9</v>
      </c>
      <c r="F3910" s="37">
        <v>29</v>
      </c>
      <c r="G3910" s="37">
        <v>14447</v>
      </c>
      <c r="H3910" s="60">
        <f t="shared" si="307"/>
        <v>1670.9</v>
      </c>
      <c r="I3910" s="60">
        <f t="shared" si="308"/>
        <v>29</v>
      </c>
      <c r="J3910" s="60">
        <f t="shared" si="309"/>
        <v>14447</v>
      </c>
      <c r="K3910" s="1" t="str">
        <f t="shared" si="310"/>
        <v>RES</v>
      </c>
      <c r="L3910" s="2" t="str">
        <f t="shared" si="306"/>
        <v>02RNM24135</v>
      </c>
      <c r="M3910" s="40" t="str">
        <f>INDEX(CODE!A:B,MATCH(L3910,CODE!A:A,0),2)</f>
        <v>Separate - Small GS</v>
      </c>
    </row>
    <row r="3911" spans="1:13">
      <c r="A3911" s="36">
        <v>201905</v>
      </c>
      <c r="B3911" s="37" t="s">
        <v>68</v>
      </c>
      <c r="C3911" s="37" t="s">
        <v>195</v>
      </c>
      <c r="D3911" s="37" t="s">
        <v>101</v>
      </c>
      <c r="E3911" s="37">
        <v>332413.21999999997</v>
      </c>
      <c r="F3911" s="37">
        <v>0</v>
      </c>
      <c r="G3911" s="37">
        <v>0</v>
      </c>
      <c r="H3911" s="60">
        <f t="shared" si="307"/>
        <v>332413.21999999997</v>
      </c>
      <c r="I3911" s="60">
        <f t="shared" si="308"/>
        <v>0</v>
      </c>
      <c r="J3911" s="60">
        <f t="shared" si="309"/>
        <v>0</v>
      </c>
      <c r="K3911" s="1" t="str">
        <f t="shared" si="310"/>
        <v>RES</v>
      </c>
      <c r="L3911" s="2" t="str">
        <f t="shared" si="306"/>
        <v>301170-DSM</v>
      </c>
      <c r="M3911" s="40" t="str">
        <f>INDEX(CODE!A:B,MATCH(L3911,CODE!A:A,0),2)</f>
        <v>NOT USED</v>
      </c>
    </row>
    <row r="3912" spans="1:13">
      <c r="A3912" s="36">
        <v>201905</v>
      </c>
      <c r="B3912" s="37" t="s">
        <v>68</v>
      </c>
      <c r="C3912" s="37" t="s">
        <v>195</v>
      </c>
      <c r="D3912" s="37" t="s">
        <v>102</v>
      </c>
      <c r="E3912" s="37">
        <v>12330.07</v>
      </c>
      <c r="F3912" s="37">
        <v>0</v>
      </c>
      <c r="G3912" s="37">
        <v>0</v>
      </c>
      <c r="H3912" s="60">
        <f t="shared" si="307"/>
        <v>12330.07</v>
      </c>
      <c r="I3912" s="60">
        <f t="shared" si="308"/>
        <v>0</v>
      </c>
      <c r="J3912" s="60">
        <f t="shared" si="309"/>
        <v>0</v>
      </c>
      <c r="K3912" s="1" t="str">
        <f t="shared" si="310"/>
        <v>RES</v>
      </c>
      <c r="L3912" s="2" t="str">
        <f t="shared" si="306"/>
        <v>301180-BLU</v>
      </c>
      <c r="M3912" s="40" t="str">
        <f>INDEX(CODE!A:B,MATCH(L3912,CODE!A:A,0),2)</f>
        <v>NOT USED</v>
      </c>
    </row>
    <row r="3913" spans="1:13">
      <c r="A3913" s="36">
        <v>201905</v>
      </c>
      <c r="B3913" s="37" t="s">
        <v>68</v>
      </c>
      <c r="C3913" s="37" t="s">
        <v>195</v>
      </c>
      <c r="D3913" s="37" t="s">
        <v>103</v>
      </c>
      <c r="E3913" s="37">
        <v>0</v>
      </c>
      <c r="F3913" s="37">
        <v>0</v>
      </c>
      <c r="G3913" s="37">
        <v>0</v>
      </c>
      <c r="H3913" s="60">
        <f t="shared" si="307"/>
        <v>0</v>
      </c>
      <c r="I3913" s="60">
        <f t="shared" si="308"/>
        <v>0</v>
      </c>
      <c r="J3913" s="60">
        <f t="shared" si="309"/>
        <v>0</v>
      </c>
      <c r="K3913" s="1" t="str">
        <f t="shared" si="310"/>
        <v>RES</v>
      </c>
      <c r="L3913" s="2" t="str">
        <f t="shared" si="306"/>
        <v>ALT REVENU</v>
      </c>
      <c r="M3913" s="40" t="str">
        <f>INDEX(CODE!A:B,MATCH(L3913,CODE!A:A,0),2)</f>
        <v>NOT USED</v>
      </c>
    </row>
    <row r="3914" spans="1:13">
      <c r="A3914" s="36">
        <v>201905</v>
      </c>
      <c r="B3914" s="37" t="s">
        <v>68</v>
      </c>
      <c r="C3914" s="37" t="s">
        <v>195</v>
      </c>
      <c r="D3914" s="37" t="s">
        <v>90</v>
      </c>
      <c r="F3914" s="37">
        <v>0</v>
      </c>
      <c r="H3914" s="60">
        <f t="shared" si="307"/>
        <v>0</v>
      </c>
      <c r="I3914" s="60">
        <f t="shared" si="308"/>
        <v>0</v>
      </c>
      <c r="J3914" s="60">
        <f t="shared" si="309"/>
        <v>0</v>
      </c>
      <c r="K3914" s="1" t="str">
        <f t="shared" si="310"/>
        <v>RES</v>
      </c>
      <c r="L3914" s="2" t="str">
        <f t="shared" si="306"/>
        <v>CUSTOMER C</v>
      </c>
      <c r="M3914" s="40" t="str">
        <f>INDEX(CODE!A:B,MATCH(L3914,CODE!A:A,0),2)</f>
        <v>NOT USED</v>
      </c>
    </row>
    <row r="3915" spans="1:13">
      <c r="A3915" s="36">
        <v>201905</v>
      </c>
      <c r="B3915" s="37" t="s">
        <v>68</v>
      </c>
      <c r="C3915" s="37" t="s">
        <v>195</v>
      </c>
      <c r="D3915" s="37" t="s">
        <v>92</v>
      </c>
      <c r="E3915" s="37">
        <v>-733039.69</v>
      </c>
      <c r="F3915" s="37">
        <v>0</v>
      </c>
      <c r="G3915" s="37">
        <v>0</v>
      </c>
      <c r="H3915" s="60">
        <f t="shared" si="307"/>
        <v>-733039.69</v>
      </c>
      <c r="I3915" s="60">
        <f t="shared" si="308"/>
        <v>0</v>
      </c>
      <c r="J3915" s="60">
        <f t="shared" si="309"/>
        <v>0</v>
      </c>
      <c r="K3915" s="1" t="str">
        <f t="shared" si="310"/>
        <v>RES</v>
      </c>
      <c r="L3915" s="2" t="str">
        <f t="shared" si="306"/>
        <v>REVENUE_AC</v>
      </c>
      <c r="M3915" s="40" t="str">
        <f>INDEX(CODE!A:B,MATCH(L3915,CODE!A:A,0),2)</f>
        <v>NOT USED</v>
      </c>
    </row>
    <row r="3916" spans="1:13">
      <c r="A3916" s="36">
        <v>201905</v>
      </c>
      <c r="B3916" s="37" t="s">
        <v>68</v>
      </c>
      <c r="C3916" s="37" t="s">
        <v>195</v>
      </c>
      <c r="D3916" s="37" t="s">
        <v>104</v>
      </c>
      <c r="E3916" s="37">
        <v>4172.4399999999996</v>
      </c>
      <c r="F3916" s="37">
        <v>0</v>
      </c>
      <c r="G3916" s="37">
        <v>0</v>
      </c>
      <c r="H3916" s="60">
        <f t="shared" si="307"/>
        <v>4172.4399999999996</v>
      </c>
      <c r="I3916" s="60">
        <f t="shared" si="308"/>
        <v>0</v>
      </c>
      <c r="J3916" s="60">
        <f t="shared" si="309"/>
        <v>0</v>
      </c>
      <c r="K3916" s="1" t="str">
        <f t="shared" si="310"/>
        <v>RES</v>
      </c>
      <c r="L3916" s="2" t="str">
        <f t="shared" si="306"/>
        <v>REVENUE AD</v>
      </c>
      <c r="M3916" s="40" t="str">
        <f>INDEX(CODE!A:B,MATCH(L3916,CODE!A:A,0),2)</f>
        <v>NOT USED</v>
      </c>
    </row>
    <row r="3917" spans="1:13">
      <c r="A3917" s="36">
        <v>201905</v>
      </c>
      <c r="B3917" s="37" t="s">
        <v>68</v>
      </c>
      <c r="C3917" s="37" t="s">
        <v>196</v>
      </c>
      <c r="D3917" s="37" t="s">
        <v>210</v>
      </c>
      <c r="E3917" s="37">
        <v>-2000</v>
      </c>
      <c r="F3917" s="37">
        <v>0</v>
      </c>
      <c r="G3917" s="37">
        <v>0</v>
      </c>
      <c r="H3917" s="60">
        <f t="shared" si="307"/>
        <v>0</v>
      </c>
      <c r="I3917" s="60">
        <f t="shared" si="308"/>
        <v>0</v>
      </c>
      <c r="J3917" s="60">
        <f t="shared" si="309"/>
        <v>0</v>
      </c>
      <c r="K3917" s="1" t="str">
        <f t="shared" si="310"/>
        <v>RES</v>
      </c>
      <c r="L3917" s="2" t="str">
        <f t="shared" si="306"/>
        <v>301119 - U</v>
      </c>
      <c r="M3917" s="40" t="str">
        <f>INDEX(CODE!A:B,MATCH(L3917,CODE!A:A,0),2)</f>
        <v>NOT USED</v>
      </c>
    </row>
    <row r="3918" spans="1:13">
      <c r="A3918" s="36">
        <v>201905</v>
      </c>
      <c r="B3918" s="37" t="s">
        <v>68</v>
      </c>
      <c r="C3918" s="37" t="s">
        <v>196</v>
      </c>
      <c r="D3918" s="37" t="s">
        <v>197</v>
      </c>
      <c r="E3918" s="37">
        <v>-1172000</v>
      </c>
      <c r="F3918" s="37">
        <v>0</v>
      </c>
      <c r="G3918" s="37">
        <v>-14557000</v>
      </c>
      <c r="H3918" s="60">
        <f t="shared" si="307"/>
        <v>0</v>
      </c>
      <c r="I3918" s="60">
        <f t="shared" si="308"/>
        <v>0</v>
      </c>
      <c r="J3918" s="60">
        <f t="shared" si="309"/>
        <v>0</v>
      </c>
      <c r="K3918" s="1" t="str">
        <f t="shared" si="310"/>
        <v>RES</v>
      </c>
      <c r="L3918" s="2" t="str">
        <f t="shared" si="306"/>
        <v>UNBILLED R</v>
      </c>
      <c r="M3918" s="40" t="str">
        <f>INDEX(CODE!A:B,MATCH(L3918,CODE!A:A,0),2)</f>
        <v>NOT USED</v>
      </c>
    </row>
    <row r="3919" spans="1:13">
      <c r="A3919" s="36">
        <v>201906</v>
      </c>
      <c r="B3919" s="37" t="s">
        <v>51</v>
      </c>
      <c r="C3919" s="37" t="s">
        <v>186</v>
      </c>
      <c r="D3919" s="37" t="s">
        <v>187</v>
      </c>
      <c r="E3919" s="37">
        <v>-17084.73</v>
      </c>
      <c r="F3919" s="37">
        <v>1518</v>
      </c>
      <c r="G3919" s="37">
        <v>2096297</v>
      </c>
      <c r="H3919" s="60">
        <f t="shared" si="307"/>
        <v>0</v>
      </c>
      <c r="I3919" s="60">
        <f t="shared" si="308"/>
        <v>0</v>
      </c>
      <c r="J3919" s="60">
        <f t="shared" si="309"/>
        <v>0</v>
      </c>
      <c r="K3919" s="1" t="str">
        <f t="shared" si="310"/>
        <v>COM</v>
      </c>
      <c r="L3919" s="2" t="str">
        <f t="shared" si="306"/>
        <v>02GNSB0024</v>
      </c>
      <c r="M3919" s="40" t="str">
        <f>INDEX(CODE!A:B,MATCH(L3919,CODE!A:A,0),2)</f>
        <v>Separate - Small GS</v>
      </c>
    </row>
    <row r="3920" spans="1:13">
      <c r="A3920" s="36">
        <v>201906</v>
      </c>
      <c r="B3920" s="37" t="s">
        <v>51</v>
      </c>
      <c r="C3920" s="37" t="s">
        <v>186</v>
      </c>
      <c r="D3920" s="37" t="s">
        <v>188</v>
      </c>
      <c r="E3920" s="37">
        <v>-0.59</v>
      </c>
      <c r="F3920" s="37">
        <v>1</v>
      </c>
      <c r="G3920" s="37">
        <v>72</v>
      </c>
      <c r="H3920" s="60">
        <f t="shared" si="307"/>
        <v>0</v>
      </c>
      <c r="I3920" s="60">
        <f t="shared" si="308"/>
        <v>0</v>
      </c>
      <c r="J3920" s="60">
        <f t="shared" si="309"/>
        <v>0</v>
      </c>
      <c r="K3920" s="1" t="str">
        <f t="shared" si="310"/>
        <v>COM</v>
      </c>
      <c r="L3920" s="2" t="str">
        <f t="shared" si="306"/>
        <v>02GNSB024F</v>
      </c>
      <c r="M3920" s="40" t="str">
        <f>INDEX(CODE!A:B,MATCH(L3920,CODE!A:A,0),2)</f>
        <v>Separate - Small GS</v>
      </c>
    </row>
    <row r="3921" spans="1:13">
      <c r="A3921" s="36">
        <v>201906</v>
      </c>
      <c r="B3921" s="37" t="s">
        <v>51</v>
      </c>
      <c r="C3921" s="37" t="s">
        <v>186</v>
      </c>
      <c r="D3921" s="37" t="s">
        <v>189</v>
      </c>
      <c r="E3921" s="37">
        <v>-105.23</v>
      </c>
      <c r="F3921" s="37">
        <v>72</v>
      </c>
      <c r="G3921" s="37">
        <v>12913</v>
      </c>
      <c r="H3921" s="60">
        <f t="shared" si="307"/>
        <v>0</v>
      </c>
      <c r="I3921" s="60">
        <f t="shared" si="308"/>
        <v>0</v>
      </c>
      <c r="J3921" s="60">
        <f t="shared" si="309"/>
        <v>0</v>
      </c>
      <c r="K3921" s="1" t="str">
        <f t="shared" si="310"/>
        <v>COM</v>
      </c>
      <c r="L3921" s="2" t="str">
        <f t="shared" si="306"/>
        <v>02GNSB24FP</v>
      </c>
      <c r="M3921" s="40" t="str">
        <f>INDEX(CODE!A:B,MATCH(L3921,CODE!A:A,0),2)</f>
        <v>Separate - Small GS</v>
      </c>
    </row>
    <row r="3922" spans="1:13">
      <c r="A3922" s="36">
        <v>201906</v>
      </c>
      <c r="B3922" s="37" t="s">
        <v>51</v>
      </c>
      <c r="C3922" s="37" t="s">
        <v>186</v>
      </c>
      <c r="D3922" s="37" t="s">
        <v>190</v>
      </c>
      <c r="E3922" s="37">
        <v>-26208.31</v>
      </c>
      <c r="F3922" s="37">
        <v>85</v>
      </c>
      <c r="G3922" s="37">
        <v>3215740</v>
      </c>
      <c r="H3922" s="60">
        <f t="shared" si="307"/>
        <v>0</v>
      </c>
      <c r="I3922" s="60">
        <f t="shared" si="308"/>
        <v>0</v>
      </c>
      <c r="J3922" s="60">
        <f t="shared" si="309"/>
        <v>0</v>
      </c>
      <c r="K3922" s="1" t="str">
        <f t="shared" si="310"/>
        <v>COM</v>
      </c>
      <c r="L3922" s="2" t="str">
        <f t="shared" si="306"/>
        <v>02LGSB0036</v>
      </c>
      <c r="M3922" s="40" t="str">
        <f>INDEX(CODE!A:B,MATCH(L3922,CODE!A:A,0),2)</f>
        <v>Separate - Large GS</v>
      </c>
    </row>
    <row r="3923" spans="1:13">
      <c r="A3923" s="36">
        <v>201906</v>
      </c>
      <c r="B3923" s="37" t="s">
        <v>51</v>
      </c>
      <c r="C3923" s="37" t="s">
        <v>186</v>
      </c>
      <c r="D3923" s="37" t="s">
        <v>191</v>
      </c>
      <c r="E3923" s="37">
        <v>-58.6</v>
      </c>
      <c r="F3923" s="37">
        <v>20</v>
      </c>
      <c r="G3923" s="37">
        <v>7190</v>
      </c>
      <c r="H3923" s="60">
        <f t="shared" si="307"/>
        <v>0</v>
      </c>
      <c r="I3923" s="60">
        <f t="shared" si="308"/>
        <v>0</v>
      </c>
      <c r="J3923" s="60">
        <f t="shared" si="309"/>
        <v>0</v>
      </c>
      <c r="K3923" s="1" t="str">
        <f t="shared" si="310"/>
        <v>COM</v>
      </c>
      <c r="L3923" s="2" t="str">
        <f t="shared" si="306"/>
        <v>02NMB24135</v>
      </c>
      <c r="M3923" s="40" t="str">
        <f>INDEX(CODE!A:B,MATCH(L3923,CODE!A:A,0),2)</f>
        <v>Separate - Small GS</v>
      </c>
    </row>
    <row r="3924" spans="1:13">
      <c r="A3924" s="36">
        <v>201906</v>
      </c>
      <c r="B3924" s="37" t="s">
        <v>51</v>
      </c>
      <c r="C3924" s="37" t="s">
        <v>186</v>
      </c>
      <c r="D3924" s="37" t="s">
        <v>192</v>
      </c>
      <c r="E3924" s="37">
        <v>-334.62</v>
      </c>
      <c r="G3924" s="37">
        <v>41045</v>
      </c>
      <c r="H3924" s="60">
        <f t="shared" si="307"/>
        <v>0</v>
      </c>
      <c r="I3924" s="60">
        <f t="shared" si="308"/>
        <v>0</v>
      </c>
      <c r="J3924" s="60">
        <f t="shared" si="309"/>
        <v>0</v>
      </c>
      <c r="K3924" s="1" t="str">
        <f t="shared" si="310"/>
        <v>COM</v>
      </c>
      <c r="L3924" s="2" t="str">
        <f t="shared" si="306"/>
        <v>02OALTB15N</v>
      </c>
      <c r="M3924" s="40" t="str">
        <f>INDEX(CODE!A:B,MATCH(L3924,CODE!A:A,0),2)</f>
        <v>NOT USED</v>
      </c>
    </row>
    <row r="3925" spans="1:13">
      <c r="A3925" s="36">
        <v>201906</v>
      </c>
      <c r="B3925" s="37" t="s">
        <v>51</v>
      </c>
      <c r="C3925" s="37" t="s">
        <v>186</v>
      </c>
      <c r="D3925" s="37" t="s">
        <v>193</v>
      </c>
      <c r="E3925" s="37">
        <v>-3372.94</v>
      </c>
      <c r="F3925" s="37">
        <v>0</v>
      </c>
      <c r="G3925" s="37">
        <v>0</v>
      </c>
      <c r="H3925" s="60">
        <f t="shared" si="307"/>
        <v>0</v>
      </c>
      <c r="I3925" s="60">
        <f t="shared" si="308"/>
        <v>0</v>
      </c>
      <c r="J3925" s="60">
        <f t="shared" si="309"/>
        <v>0</v>
      </c>
      <c r="K3925" s="1" t="str">
        <f t="shared" si="310"/>
        <v>COM</v>
      </c>
      <c r="L3925" s="2" t="str">
        <f t="shared" si="306"/>
        <v>BPA BALANC</v>
      </c>
      <c r="M3925" s="40" t="str">
        <f>INDEX(CODE!A:B,MATCH(L3925,CODE!A:A,0),2)</f>
        <v>NOT USED</v>
      </c>
    </row>
    <row r="3926" spans="1:13">
      <c r="A3926" s="36">
        <v>201906</v>
      </c>
      <c r="B3926" s="37" t="s">
        <v>51</v>
      </c>
      <c r="C3926" s="37" t="s">
        <v>186</v>
      </c>
      <c r="D3926" s="37" t="s">
        <v>194</v>
      </c>
      <c r="F3926" s="37">
        <v>0</v>
      </c>
      <c r="H3926" s="60">
        <f t="shared" si="307"/>
        <v>0</v>
      </c>
      <c r="I3926" s="60">
        <f t="shared" si="308"/>
        <v>0</v>
      </c>
      <c r="J3926" s="60">
        <f t="shared" si="309"/>
        <v>0</v>
      </c>
      <c r="K3926" s="1" t="str">
        <f t="shared" si="310"/>
        <v>COM</v>
      </c>
      <c r="L3926" s="2" t="str">
        <f t="shared" si="306"/>
        <v>CUSTOMER C</v>
      </c>
      <c r="M3926" s="40" t="str">
        <f>INDEX(CODE!A:B,MATCH(L3926,CODE!A:A,0),2)</f>
        <v>NOT USED</v>
      </c>
    </row>
    <row r="3927" spans="1:13">
      <c r="A3927" s="36">
        <v>201906</v>
      </c>
      <c r="B3927" s="37" t="s">
        <v>51</v>
      </c>
      <c r="C3927" s="37" t="s">
        <v>195</v>
      </c>
      <c r="D3927" s="37" t="s">
        <v>36</v>
      </c>
      <c r="E3927" s="37">
        <v>197055.11</v>
      </c>
      <c r="F3927" s="37">
        <v>1518</v>
      </c>
      <c r="G3927" s="37">
        <v>2096297</v>
      </c>
      <c r="H3927" s="60">
        <f t="shared" si="307"/>
        <v>197055.11</v>
      </c>
      <c r="I3927" s="60">
        <f t="shared" si="308"/>
        <v>1518</v>
      </c>
      <c r="J3927" s="60">
        <f t="shared" si="309"/>
        <v>2096297</v>
      </c>
      <c r="K3927" s="1" t="str">
        <f t="shared" si="310"/>
        <v>COM</v>
      </c>
      <c r="L3927" s="2" t="str">
        <f t="shared" si="306"/>
        <v>02GNSB0024</v>
      </c>
      <c r="M3927" s="40" t="str">
        <f>INDEX(CODE!A:B,MATCH(L3927,CODE!A:A,0),2)</f>
        <v>Separate - Small GS</v>
      </c>
    </row>
    <row r="3928" spans="1:13">
      <c r="A3928" s="36">
        <v>201906</v>
      </c>
      <c r="B3928" s="37" t="s">
        <v>51</v>
      </c>
      <c r="C3928" s="37" t="s">
        <v>195</v>
      </c>
      <c r="D3928" s="37" t="s">
        <v>37</v>
      </c>
      <c r="E3928" s="37">
        <v>1596.71</v>
      </c>
      <c r="F3928" s="37">
        <v>6</v>
      </c>
      <c r="G3928" s="37">
        <v>12857</v>
      </c>
      <c r="H3928" s="60">
        <f t="shared" si="307"/>
        <v>1596.71</v>
      </c>
      <c r="I3928" s="60">
        <f t="shared" si="308"/>
        <v>6</v>
      </c>
      <c r="J3928" s="60">
        <f t="shared" si="309"/>
        <v>12857</v>
      </c>
      <c r="K3928" s="1" t="str">
        <f t="shared" si="310"/>
        <v>COM</v>
      </c>
      <c r="L3928" s="2" t="str">
        <f t="shared" si="306"/>
        <v>02GNSB024F</v>
      </c>
      <c r="M3928" s="40" t="str">
        <f>INDEX(CODE!A:B,MATCH(L3928,CODE!A:A,0),2)</f>
        <v>Separate - Small GS</v>
      </c>
    </row>
    <row r="3929" spans="1:13">
      <c r="A3929" s="36">
        <v>201906</v>
      </c>
      <c r="B3929" s="37" t="s">
        <v>51</v>
      </c>
      <c r="C3929" s="37" t="s">
        <v>195</v>
      </c>
      <c r="D3929" s="37" t="s">
        <v>38</v>
      </c>
      <c r="E3929" s="37">
        <v>2698.4</v>
      </c>
      <c r="F3929" s="37">
        <v>72</v>
      </c>
      <c r="G3929" s="37">
        <v>15786</v>
      </c>
      <c r="H3929" s="60">
        <f t="shared" si="307"/>
        <v>2698.4</v>
      </c>
      <c r="I3929" s="60">
        <f t="shared" si="308"/>
        <v>72</v>
      </c>
      <c r="J3929" s="60">
        <f t="shared" si="309"/>
        <v>15786</v>
      </c>
      <c r="K3929" s="1" t="str">
        <f t="shared" si="310"/>
        <v>COM</v>
      </c>
      <c r="L3929" s="2" t="str">
        <f t="shared" si="306"/>
        <v>02GNSB24FP</v>
      </c>
      <c r="M3929" s="40" t="str">
        <f>INDEX(CODE!A:B,MATCH(L3929,CODE!A:A,0),2)</f>
        <v>Separate - Small GS</v>
      </c>
    </row>
    <row r="3930" spans="1:13">
      <c r="A3930" s="36">
        <v>201906</v>
      </c>
      <c r="B3930" s="37" t="s">
        <v>51</v>
      </c>
      <c r="C3930" s="37" t="s">
        <v>195</v>
      </c>
      <c r="D3930" s="37" t="s">
        <v>52</v>
      </c>
      <c r="E3930" s="37">
        <v>3297215.27</v>
      </c>
      <c r="F3930" s="37">
        <v>14408</v>
      </c>
      <c r="G3930" s="37">
        <v>37539414</v>
      </c>
      <c r="H3930" s="60">
        <f t="shared" si="307"/>
        <v>3297215.27</v>
      </c>
      <c r="I3930" s="60">
        <f t="shared" si="308"/>
        <v>14408</v>
      </c>
      <c r="J3930" s="60">
        <f t="shared" si="309"/>
        <v>37539414</v>
      </c>
      <c r="K3930" s="1" t="str">
        <f t="shared" si="310"/>
        <v>COM</v>
      </c>
      <c r="L3930" s="2" t="str">
        <f t="shared" si="306"/>
        <v>02GNSV0024</v>
      </c>
      <c r="M3930" s="40" t="str">
        <f>INDEX(CODE!A:B,MATCH(L3930,CODE!A:A,0),2)</f>
        <v>Separate - Small GS</v>
      </c>
    </row>
    <row r="3931" spans="1:13">
      <c r="A3931" s="36">
        <v>201906</v>
      </c>
      <c r="B3931" s="37" t="s">
        <v>51</v>
      </c>
      <c r="C3931" s="37" t="s">
        <v>195</v>
      </c>
      <c r="D3931" s="37" t="s">
        <v>53</v>
      </c>
      <c r="E3931" s="37">
        <v>12038.6</v>
      </c>
      <c r="F3931" s="37">
        <v>104</v>
      </c>
      <c r="G3931" s="37">
        <v>89196</v>
      </c>
      <c r="H3931" s="60">
        <f t="shared" si="307"/>
        <v>12038.6</v>
      </c>
      <c r="I3931" s="60">
        <f t="shared" si="308"/>
        <v>104</v>
      </c>
      <c r="J3931" s="60">
        <f t="shared" si="309"/>
        <v>89196</v>
      </c>
      <c r="K3931" s="1" t="str">
        <f t="shared" si="310"/>
        <v>COM</v>
      </c>
      <c r="L3931" s="2" t="str">
        <f t="shared" si="306"/>
        <v>02GNSV024F</v>
      </c>
      <c r="M3931" s="40" t="str">
        <f>INDEX(CODE!A:B,MATCH(L3931,CODE!A:A,0),2)</f>
        <v>Separate - Small GS</v>
      </c>
    </row>
    <row r="3932" spans="1:13">
      <c r="A3932" s="36">
        <v>201906</v>
      </c>
      <c r="B3932" s="37" t="s">
        <v>51</v>
      </c>
      <c r="C3932" s="37" t="s">
        <v>195</v>
      </c>
      <c r="D3932" s="37" t="s">
        <v>39</v>
      </c>
      <c r="E3932" s="37">
        <v>255852.12</v>
      </c>
      <c r="F3932" s="37">
        <v>85</v>
      </c>
      <c r="G3932" s="37">
        <v>3215740</v>
      </c>
      <c r="H3932" s="60">
        <f t="shared" si="307"/>
        <v>255852.12</v>
      </c>
      <c r="I3932" s="60">
        <f t="shared" si="308"/>
        <v>85</v>
      </c>
      <c r="J3932" s="60">
        <f t="shared" si="309"/>
        <v>3215740</v>
      </c>
      <c r="K3932" s="1" t="str">
        <f t="shared" si="310"/>
        <v>COM</v>
      </c>
      <c r="L3932" s="2" t="str">
        <f t="shared" si="306"/>
        <v>02LGSB0036</v>
      </c>
      <c r="M3932" s="40" t="str">
        <f>INDEX(CODE!A:B,MATCH(L3932,CODE!A:A,0),2)</f>
        <v>Separate - Large GS</v>
      </c>
    </row>
    <row r="3933" spans="1:13">
      <c r="A3933" s="36">
        <v>201906</v>
      </c>
      <c r="B3933" s="37" t="s">
        <v>51</v>
      </c>
      <c r="C3933" s="37" t="s">
        <v>195</v>
      </c>
      <c r="D3933" s="37" t="s">
        <v>54</v>
      </c>
      <c r="E3933" s="37">
        <v>4476798.91</v>
      </c>
      <c r="F3933" s="37">
        <v>880</v>
      </c>
      <c r="G3933" s="37">
        <v>59158123</v>
      </c>
      <c r="H3933" s="60">
        <f t="shared" si="307"/>
        <v>4476798.91</v>
      </c>
      <c r="I3933" s="60">
        <f t="shared" si="308"/>
        <v>880</v>
      </c>
      <c r="J3933" s="60">
        <f t="shared" si="309"/>
        <v>59158123</v>
      </c>
      <c r="K3933" s="1" t="str">
        <f t="shared" si="310"/>
        <v>COM</v>
      </c>
      <c r="L3933" s="2" t="str">
        <f t="shared" si="306"/>
        <v>02LGSV0036</v>
      </c>
      <c r="M3933" s="40" t="str">
        <f>INDEX(CODE!A:B,MATCH(L3933,CODE!A:A,0),2)</f>
        <v>Separate - Large GS</v>
      </c>
    </row>
    <row r="3934" spans="1:13">
      <c r="A3934" s="36">
        <v>201906</v>
      </c>
      <c r="B3934" s="37" t="s">
        <v>51</v>
      </c>
      <c r="C3934" s="37" t="s">
        <v>195</v>
      </c>
      <c r="D3934" s="37" t="s">
        <v>55</v>
      </c>
      <c r="E3934" s="37">
        <v>1039526.43</v>
      </c>
      <c r="F3934" s="37">
        <v>35</v>
      </c>
      <c r="G3934" s="37">
        <v>14444700</v>
      </c>
      <c r="H3934" s="60">
        <f t="shared" si="307"/>
        <v>1039526.43</v>
      </c>
      <c r="I3934" s="60">
        <f t="shared" si="308"/>
        <v>35</v>
      </c>
      <c r="J3934" s="60">
        <f t="shared" si="309"/>
        <v>14444700</v>
      </c>
      <c r="K3934" s="1" t="str">
        <f t="shared" si="310"/>
        <v>COM</v>
      </c>
      <c r="L3934" s="2" t="str">
        <f t="shared" si="306"/>
        <v>02LGSV048T</v>
      </c>
      <c r="M3934" s="40" t="str">
        <f>INDEX(CODE!A:B,MATCH(L3934,CODE!A:A,0),2)</f>
        <v>NOT USED</v>
      </c>
    </row>
    <row r="3935" spans="1:13">
      <c r="A3935" s="36">
        <v>201906</v>
      </c>
      <c r="B3935" s="37" t="s">
        <v>51</v>
      </c>
      <c r="C3935" s="37" t="s">
        <v>195</v>
      </c>
      <c r="D3935" s="37" t="s">
        <v>79</v>
      </c>
      <c r="E3935" s="37">
        <v>4011.12</v>
      </c>
      <c r="G3935" s="37">
        <v>0</v>
      </c>
      <c r="H3935" s="60">
        <f t="shared" si="307"/>
        <v>4011.12</v>
      </c>
      <c r="I3935" s="60">
        <f t="shared" si="308"/>
        <v>0</v>
      </c>
      <c r="J3935" s="60">
        <f t="shared" si="309"/>
        <v>0</v>
      </c>
      <c r="K3935" s="1" t="str">
        <f t="shared" si="310"/>
        <v>COM</v>
      </c>
      <c r="L3935" s="2" t="str">
        <f t="shared" si="306"/>
        <v>02LNX00102</v>
      </c>
      <c r="M3935" s="40" t="str">
        <f>INDEX(CODE!A:B,MATCH(L3935,CODE!A:A,0),2)</f>
        <v>NOT USED</v>
      </c>
    </row>
    <row r="3936" spans="1:13">
      <c r="A3936" s="36">
        <v>201906</v>
      </c>
      <c r="B3936" s="37" t="s">
        <v>51</v>
      </c>
      <c r="C3936" s="37" t="s">
        <v>195</v>
      </c>
      <c r="D3936" s="37" t="s">
        <v>80</v>
      </c>
      <c r="E3936" s="37">
        <v>-124193.38</v>
      </c>
      <c r="G3936" s="37">
        <v>0</v>
      </c>
      <c r="H3936" s="60">
        <f t="shared" si="307"/>
        <v>-124193.38</v>
      </c>
      <c r="I3936" s="60">
        <f t="shared" si="308"/>
        <v>0</v>
      </c>
      <c r="J3936" s="60">
        <f t="shared" si="309"/>
        <v>0</v>
      </c>
      <c r="K3936" s="1" t="str">
        <f t="shared" si="310"/>
        <v>COM</v>
      </c>
      <c r="L3936" s="2" t="str">
        <f t="shared" si="306"/>
        <v>02LNX00103</v>
      </c>
      <c r="M3936" s="40" t="str">
        <f>INDEX(CODE!A:B,MATCH(L3936,CODE!A:A,0),2)</f>
        <v>NOT USED</v>
      </c>
    </row>
    <row r="3937" spans="1:13">
      <c r="A3937" s="36">
        <v>201906</v>
      </c>
      <c r="B3937" s="37" t="s">
        <v>51</v>
      </c>
      <c r="C3937" s="37" t="s">
        <v>195</v>
      </c>
      <c r="D3937" s="37" t="s">
        <v>81</v>
      </c>
      <c r="E3937" s="37">
        <v>143.47999999999999</v>
      </c>
      <c r="G3937" s="37">
        <v>0</v>
      </c>
      <c r="H3937" s="60">
        <f t="shared" si="307"/>
        <v>143.47999999999999</v>
      </c>
      <c r="I3937" s="60">
        <f t="shared" si="308"/>
        <v>0</v>
      </c>
      <c r="J3937" s="60">
        <f t="shared" si="309"/>
        <v>0</v>
      </c>
      <c r="K3937" s="1" t="str">
        <f t="shared" si="310"/>
        <v>COM</v>
      </c>
      <c r="L3937" s="2" t="str">
        <f t="shared" si="306"/>
        <v>02LNX00105</v>
      </c>
      <c r="M3937" s="40" t="str">
        <f>INDEX(CODE!A:B,MATCH(L3937,CODE!A:A,0),2)</f>
        <v>NOT USED</v>
      </c>
    </row>
    <row r="3938" spans="1:13">
      <c r="A3938" s="36">
        <v>201906</v>
      </c>
      <c r="B3938" s="37" t="s">
        <v>51</v>
      </c>
      <c r="C3938" s="37" t="s">
        <v>195</v>
      </c>
      <c r="D3938" s="37" t="s">
        <v>82</v>
      </c>
      <c r="E3938" s="37">
        <v>27786.59</v>
      </c>
      <c r="G3938" s="37">
        <v>0</v>
      </c>
      <c r="H3938" s="60">
        <f t="shared" si="307"/>
        <v>27786.59</v>
      </c>
      <c r="I3938" s="60">
        <f t="shared" si="308"/>
        <v>0</v>
      </c>
      <c r="J3938" s="60">
        <f t="shared" si="309"/>
        <v>0</v>
      </c>
      <c r="K3938" s="1" t="str">
        <f t="shared" si="310"/>
        <v>COM</v>
      </c>
      <c r="L3938" s="2" t="str">
        <f t="shared" si="306"/>
        <v>02LNX00109</v>
      </c>
      <c r="M3938" s="40" t="str">
        <f>INDEX(CODE!A:B,MATCH(L3938,CODE!A:A,0),2)</f>
        <v>NOT USED</v>
      </c>
    </row>
    <row r="3939" spans="1:13">
      <c r="A3939" s="36">
        <v>201906</v>
      </c>
      <c r="B3939" s="37" t="s">
        <v>51</v>
      </c>
      <c r="C3939" s="37" t="s">
        <v>195</v>
      </c>
      <c r="D3939" s="37" t="s">
        <v>83</v>
      </c>
      <c r="E3939" s="37">
        <v>8929.81</v>
      </c>
      <c r="G3939" s="37">
        <v>0</v>
      </c>
      <c r="H3939" s="60">
        <f t="shared" si="307"/>
        <v>8929.81</v>
      </c>
      <c r="I3939" s="60">
        <f t="shared" si="308"/>
        <v>0</v>
      </c>
      <c r="J3939" s="60">
        <f t="shared" si="309"/>
        <v>0</v>
      </c>
      <c r="K3939" s="1" t="str">
        <f t="shared" si="310"/>
        <v>COM</v>
      </c>
      <c r="L3939" s="2" t="str">
        <f t="shared" si="306"/>
        <v>02LNX00110</v>
      </c>
      <c r="M3939" s="40" t="str">
        <f>INDEX(CODE!A:B,MATCH(L3939,CODE!A:A,0),2)</f>
        <v>NOT USED</v>
      </c>
    </row>
    <row r="3940" spans="1:13">
      <c r="A3940" s="36">
        <v>201906</v>
      </c>
      <c r="B3940" s="37" t="s">
        <v>51</v>
      </c>
      <c r="C3940" s="37" t="s">
        <v>195</v>
      </c>
      <c r="D3940" s="37" t="s">
        <v>84</v>
      </c>
      <c r="E3940" s="37">
        <v>55.73</v>
      </c>
      <c r="G3940" s="37">
        <v>0</v>
      </c>
      <c r="H3940" s="60">
        <f t="shared" si="307"/>
        <v>55.73</v>
      </c>
      <c r="I3940" s="60">
        <f t="shared" si="308"/>
        <v>0</v>
      </c>
      <c r="J3940" s="60">
        <f t="shared" si="309"/>
        <v>0</v>
      </c>
      <c r="K3940" s="1" t="str">
        <f t="shared" si="310"/>
        <v>COM</v>
      </c>
      <c r="L3940" s="2" t="str">
        <f t="shared" si="306"/>
        <v>02LNX00112</v>
      </c>
      <c r="M3940" s="40" t="str">
        <f>INDEX(CODE!A:B,MATCH(L3940,CODE!A:A,0),2)</f>
        <v>NOT USED</v>
      </c>
    </row>
    <row r="3941" spans="1:13">
      <c r="A3941" s="36">
        <v>201906</v>
      </c>
      <c r="B3941" s="37" t="s">
        <v>51</v>
      </c>
      <c r="C3941" s="37" t="s">
        <v>195</v>
      </c>
      <c r="D3941" s="37" t="s">
        <v>85</v>
      </c>
      <c r="E3941" s="37">
        <v>2031.24</v>
      </c>
      <c r="G3941" s="37">
        <v>0</v>
      </c>
      <c r="H3941" s="60">
        <f t="shared" si="307"/>
        <v>2031.24</v>
      </c>
      <c r="I3941" s="60">
        <f t="shared" si="308"/>
        <v>0</v>
      </c>
      <c r="J3941" s="60">
        <f t="shared" si="309"/>
        <v>0</v>
      </c>
      <c r="K3941" s="1" t="str">
        <f t="shared" si="310"/>
        <v>COM</v>
      </c>
      <c r="L3941" s="2" t="str">
        <f t="shared" si="306"/>
        <v>02LNX00300</v>
      </c>
      <c r="M3941" s="40" t="str">
        <f>INDEX(CODE!A:B,MATCH(L3941,CODE!A:A,0),2)</f>
        <v>NOT USED</v>
      </c>
    </row>
    <row r="3942" spans="1:13">
      <c r="A3942" s="36">
        <v>201906</v>
      </c>
      <c r="B3942" s="37" t="s">
        <v>51</v>
      </c>
      <c r="C3942" s="37" t="s">
        <v>195</v>
      </c>
      <c r="D3942" s="37" t="s">
        <v>87</v>
      </c>
      <c r="E3942" s="37">
        <v>5265.92</v>
      </c>
      <c r="G3942" s="37">
        <v>0</v>
      </c>
      <c r="H3942" s="60">
        <f t="shared" si="307"/>
        <v>5265.92</v>
      </c>
      <c r="I3942" s="60">
        <f t="shared" si="308"/>
        <v>0</v>
      </c>
      <c r="J3942" s="60">
        <f t="shared" si="309"/>
        <v>0</v>
      </c>
      <c r="K3942" s="1" t="str">
        <f t="shared" si="310"/>
        <v>COM</v>
      </c>
      <c r="L3942" s="2" t="str">
        <f t="shared" si="306"/>
        <v>02LNX00311</v>
      </c>
      <c r="M3942" s="40" t="str">
        <f>INDEX(CODE!A:B,MATCH(L3942,CODE!A:A,0),2)</f>
        <v>NOT USED</v>
      </c>
    </row>
    <row r="3943" spans="1:13">
      <c r="A3943" s="36">
        <v>201906</v>
      </c>
      <c r="B3943" s="37" t="s">
        <v>51</v>
      </c>
      <c r="C3943" s="37" t="s">
        <v>195</v>
      </c>
      <c r="D3943" s="37" t="s">
        <v>88</v>
      </c>
      <c r="E3943" s="37">
        <v>4723.46</v>
      </c>
      <c r="G3943" s="37">
        <v>0</v>
      </c>
      <c r="H3943" s="60">
        <f t="shared" si="307"/>
        <v>4723.46</v>
      </c>
      <c r="I3943" s="60">
        <f t="shared" si="308"/>
        <v>0</v>
      </c>
      <c r="J3943" s="60">
        <f t="shared" si="309"/>
        <v>0</v>
      </c>
      <c r="K3943" s="1" t="str">
        <f t="shared" si="310"/>
        <v>COM</v>
      </c>
      <c r="L3943" s="2" t="str">
        <f t="shared" si="306"/>
        <v>02LNX00312</v>
      </c>
      <c r="M3943" s="40" t="str">
        <f>INDEX(CODE!A:B,MATCH(L3943,CODE!A:A,0),2)</f>
        <v>NOT USED</v>
      </c>
    </row>
    <row r="3944" spans="1:13">
      <c r="A3944" s="36">
        <v>201906</v>
      </c>
      <c r="B3944" s="37" t="s">
        <v>51</v>
      </c>
      <c r="C3944" s="37" t="s">
        <v>195</v>
      </c>
      <c r="D3944" s="37" t="s">
        <v>77</v>
      </c>
      <c r="E3944" s="37">
        <v>1020.7</v>
      </c>
      <c r="F3944" s="37">
        <v>20</v>
      </c>
      <c r="G3944" s="37">
        <v>7190</v>
      </c>
      <c r="H3944" s="60">
        <f t="shared" si="307"/>
        <v>1020.7</v>
      </c>
      <c r="I3944" s="60">
        <f t="shared" si="308"/>
        <v>20</v>
      </c>
      <c r="J3944" s="60">
        <f t="shared" si="309"/>
        <v>7190</v>
      </c>
      <c r="K3944" s="1" t="str">
        <f t="shared" si="310"/>
        <v>COM</v>
      </c>
      <c r="L3944" s="2" t="str">
        <f t="shared" si="306"/>
        <v>02NMB24135</v>
      </c>
      <c r="M3944" s="40" t="str">
        <f>INDEX(CODE!A:B,MATCH(L3944,CODE!A:A,0),2)</f>
        <v>Separate - Small GS</v>
      </c>
    </row>
    <row r="3945" spans="1:13">
      <c r="A3945" s="36">
        <v>201906</v>
      </c>
      <c r="B3945" s="37" t="s">
        <v>51</v>
      </c>
      <c r="C3945" s="37" t="s">
        <v>195</v>
      </c>
      <c r="D3945" s="37" t="s">
        <v>40</v>
      </c>
      <c r="E3945" s="37">
        <v>23474.68</v>
      </c>
      <c r="F3945" s="37">
        <v>96</v>
      </c>
      <c r="G3945" s="37">
        <v>248327</v>
      </c>
      <c r="H3945" s="60">
        <f t="shared" si="307"/>
        <v>23474.68</v>
      </c>
      <c r="I3945" s="60">
        <f t="shared" si="308"/>
        <v>96</v>
      </c>
      <c r="J3945" s="60">
        <f t="shared" si="309"/>
        <v>248327</v>
      </c>
      <c r="K3945" s="1" t="str">
        <f t="shared" si="310"/>
        <v>COM</v>
      </c>
      <c r="L3945" s="2" t="str">
        <f t="shared" si="306"/>
        <v>02NMT24135</v>
      </c>
      <c r="M3945" s="40" t="str">
        <f>INDEX(CODE!A:B,MATCH(L3945,CODE!A:A,0),2)</f>
        <v>Separate - Small GS</v>
      </c>
    </row>
    <row r="3946" spans="1:13">
      <c r="A3946" s="36">
        <v>201906</v>
      </c>
      <c r="B3946" s="37" t="s">
        <v>51</v>
      </c>
      <c r="C3946" s="37" t="s">
        <v>195</v>
      </c>
      <c r="D3946" s="37" t="s">
        <v>41</v>
      </c>
      <c r="E3946" s="37">
        <v>79887.44</v>
      </c>
      <c r="F3946" s="37">
        <v>17</v>
      </c>
      <c r="G3946" s="37">
        <v>985340</v>
      </c>
      <c r="H3946" s="60">
        <f t="shared" si="307"/>
        <v>79887.44</v>
      </c>
      <c r="I3946" s="60">
        <f t="shared" si="308"/>
        <v>17</v>
      </c>
      <c r="J3946" s="60">
        <f t="shared" si="309"/>
        <v>985340</v>
      </c>
      <c r="K3946" s="1" t="str">
        <f t="shared" si="310"/>
        <v>COM</v>
      </c>
      <c r="L3946" s="2" t="str">
        <f t="shared" si="306"/>
        <v>02NMT36135</v>
      </c>
      <c r="M3946" s="40" t="str">
        <f>INDEX(CODE!A:B,MATCH(L3946,CODE!A:A,0),2)</f>
        <v>Separate - Large GS</v>
      </c>
    </row>
    <row r="3947" spans="1:13">
      <c r="A3947" s="36">
        <v>201906</v>
      </c>
      <c r="B3947" s="37" t="s">
        <v>51</v>
      </c>
      <c r="C3947" s="37" t="s">
        <v>195</v>
      </c>
      <c r="D3947" s="37" t="s">
        <v>42</v>
      </c>
      <c r="E3947" s="37">
        <v>60876.21</v>
      </c>
      <c r="F3947" s="37">
        <v>2</v>
      </c>
      <c r="G3947" s="37">
        <v>859200</v>
      </c>
      <c r="H3947" s="60">
        <f t="shared" si="307"/>
        <v>60876.21</v>
      </c>
      <c r="I3947" s="60">
        <f t="shared" si="308"/>
        <v>2</v>
      </c>
      <c r="J3947" s="60">
        <f t="shared" si="309"/>
        <v>859200</v>
      </c>
      <c r="K3947" s="1" t="str">
        <f t="shared" si="310"/>
        <v>COM</v>
      </c>
      <c r="L3947" s="2" t="str">
        <f t="shared" si="306"/>
        <v>02NMT48135</v>
      </c>
      <c r="M3947" s="40" t="str">
        <f>INDEX(CODE!A:B,MATCH(L3947,CODE!A:A,0),2)</f>
        <v>NOT USED</v>
      </c>
    </row>
    <row r="3948" spans="1:13">
      <c r="A3948" s="36">
        <v>201906</v>
      </c>
      <c r="B3948" s="37" t="s">
        <v>51</v>
      </c>
      <c r="C3948" s="37" t="s">
        <v>195</v>
      </c>
      <c r="D3948" s="37" t="s">
        <v>56</v>
      </c>
      <c r="E3948" s="37">
        <v>17140.75</v>
      </c>
      <c r="F3948" s="37">
        <v>768</v>
      </c>
      <c r="G3948" s="37">
        <v>120027</v>
      </c>
      <c r="H3948" s="60">
        <f t="shared" si="307"/>
        <v>17140.75</v>
      </c>
      <c r="I3948" s="60">
        <f t="shared" si="308"/>
        <v>768</v>
      </c>
      <c r="J3948" s="60">
        <f t="shared" si="309"/>
        <v>120027</v>
      </c>
      <c r="K3948" s="1" t="str">
        <f t="shared" si="310"/>
        <v>COM</v>
      </c>
      <c r="L3948" s="2" t="str">
        <f t="shared" si="306"/>
        <v>02OALT015N</v>
      </c>
      <c r="M3948" s="40" t="str">
        <f>INDEX(CODE!A:B,MATCH(L3948,CODE!A:A,0),2)</f>
        <v>NOT USED</v>
      </c>
    </row>
    <row r="3949" spans="1:13">
      <c r="A3949" s="36">
        <v>201906</v>
      </c>
      <c r="B3949" s="37" t="s">
        <v>51</v>
      </c>
      <c r="C3949" s="37" t="s">
        <v>195</v>
      </c>
      <c r="D3949" s="37" t="s">
        <v>43</v>
      </c>
      <c r="E3949" s="37">
        <v>6441.01</v>
      </c>
      <c r="F3949" s="37">
        <v>465</v>
      </c>
      <c r="G3949" s="37">
        <v>41045</v>
      </c>
      <c r="H3949" s="60">
        <f t="shared" si="307"/>
        <v>6441.01</v>
      </c>
      <c r="I3949" s="60">
        <f t="shared" si="308"/>
        <v>465</v>
      </c>
      <c r="J3949" s="60">
        <f t="shared" si="309"/>
        <v>41045</v>
      </c>
      <c r="K3949" s="1" t="str">
        <f t="shared" si="310"/>
        <v>COM</v>
      </c>
      <c r="L3949" s="2" t="str">
        <f t="shared" si="306"/>
        <v>02OALTB15N</v>
      </c>
      <c r="M3949" s="40" t="str">
        <f>INDEX(CODE!A:B,MATCH(L3949,CODE!A:A,0),2)</f>
        <v>NOT USED</v>
      </c>
    </row>
    <row r="3950" spans="1:13">
      <c r="A3950" s="36">
        <v>201906</v>
      </c>
      <c r="B3950" s="37" t="s">
        <v>51</v>
      </c>
      <c r="C3950" s="37" t="s">
        <v>195</v>
      </c>
      <c r="D3950" s="37" t="s">
        <v>57</v>
      </c>
      <c r="E3950" s="37">
        <v>1513.08</v>
      </c>
      <c r="F3950" s="37">
        <v>27</v>
      </c>
      <c r="G3950" s="37">
        <v>16551</v>
      </c>
      <c r="H3950" s="60">
        <f t="shared" si="307"/>
        <v>1513.08</v>
      </c>
      <c r="I3950" s="60">
        <f t="shared" si="308"/>
        <v>27</v>
      </c>
      <c r="J3950" s="60">
        <f t="shared" si="309"/>
        <v>16551</v>
      </c>
      <c r="K3950" s="1" t="str">
        <f t="shared" si="310"/>
        <v>COM</v>
      </c>
      <c r="L3950" s="2" t="str">
        <f t="shared" si="306"/>
        <v>02RCFL0054</v>
      </c>
      <c r="M3950" s="40" t="str">
        <f>INDEX(CODE!A:B,MATCH(L3950,CODE!A:A,0),2)</f>
        <v>NOT USED</v>
      </c>
    </row>
    <row r="3951" spans="1:13">
      <c r="A3951" s="36">
        <v>201906</v>
      </c>
      <c r="B3951" s="37" t="s">
        <v>51</v>
      </c>
      <c r="C3951" s="37" t="s">
        <v>195</v>
      </c>
      <c r="D3951" s="37" t="s">
        <v>89</v>
      </c>
      <c r="E3951" s="37">
        <v>304474.19</v>
      </c>
      <c r="F3951" s="37">
        <v>0</v>
      </c>
      <c r="G3951" s="37">
        <v>0</v>
      </c>
      <c r="H3951" s="60">
        <f t="shared" si="307"/>
        <v>304474.19</v>
      </c>
      <c r="I3951" s="60">
        <f t="shared" si="308"/>
        <v>0</v>
      </c>
      <c r="J3951" s="60">
        <f t="shared" si="309"/>
        <v>0</v>
      </c>
      <c r="K3951" s="1" t="str">
        <f t="shared" si="310"/>
        <v>COM</v>
      </c>
      <c r="L3951" s="2" t="str">
        <f t="shared" si="306"/>
        <v>301270-DSM</v>
      </c>
      <c r="M3951" s="40" t="str">
        <f>INDEX(CODE!A:B,MATCH(L3951,CODE!A:A,0),2)</f>
        <v>NOT USED</v>
      </c>
    </row>
    <row r="3952" spans="1:13">
      <c r="A3952" s="36">
        <v>201906</v>
      </c>
      <c r="B3952" s="37" t="s">
        <v>51</v>
      </c>
      <c r="C3952" s="37" t="s">
        <v>195</v>
      </c>
      <c r="D3952" s="37" t="s">
        <v>44</v>
      </c>
      <c r="E3952" s="37">
        <v>1153.03</v>
      </c>
      <c r="F3952" s="37">
        <v>1</v>
      </c>
      <c r="G3952" s="37">
        <v>0</v>
      </c>
      <c r="H3952" s="60">
        <f t="shared" si="307"/>
        <v>1153.03</v>
      </c>
      <c r="I3952" s="60">
        <f t="shared" si="308"/>
        <v>1</v>
      </c>
      <c r="J3952" s="60">
        <f t="shared" si="309"/>
        <v>0</v>
      </c>
      <c r="K3952" s="1" t="str">
        <f t="shared" si="310"/>
        <v>COM</v>
      </c>
      <c r="L3952" s="2" t="str">
        <f t="shared" si="306"/>
        <v>301280-BLU</v>
      </c>
      <c r="M3952" s="40" t="str">
        <f>INDEX(CODE!A:B,MATCH(L3952,CODE!A:A,0),2)</f>
        <v>NOT USED</v>
      </c>
    </row>
    <row r="3953" spans="1:13">
      <c r="A3953" s="36">
        <v>201906</v>
      </c>
      <c r="B3953" s="37" t="s">
        <v>51</v>
      </c>
      <c r="C3953" s="37" t="s">
        <v>195</v>
      </c>
      <c r="D3953" s="37" t="s">
        <v>103</v>
      </c>
      <c r="E3953" s="37">
        <v>423284.99</v>
      </c>
      <c r="F3953" s="37">
        <v>0</v>
      </c>
      <c r="G3953" s="37">
        <v>0</v>
      </c>
      <c r="H3953" s="60">
        <f t="shared" si="307"/>
        <v>423284.99</v>
      </c>
      <c r="I3953" s="60">
        <f t="shared" si="308"/>
        <v>0</v>
      </c>
      <c r="J3953" s="60">
        <f t="shared" si="309"/>
        <v>0</v>
      </c>
      <c r="K3953" s="1" t="str">
        <f t="shared" si="310"/>
        <v>COM</v>
      </c>
      <c r="L3953" s="2" t="str">
        <f t="shared" si="306"/>
        <v>ALT REVENU</v>
      </c>
      <c r="M3953" s="40" t="str">
        <f>INDEX(CODE!A:B,MATCH(L3953,CODE!A:A,0),2)</f>
        <v>NOT USED</v>
      </c>
    </row>
    <row r="3954" spans="1:13">
      <c r="A3954" s="36">
        <v>201906</v>
      </c>
      <c r="B3954" s="37" t="s">
        <v>51</v>
      </c>
      <c r="C3954" s="37" t="s">
        <v>195</v>
      </c>
      <c r="D3954" s="37" t="s">
        <v>90</v>
      </c>
      <c r="F3954" s="37">
        <v>0</v>
      </c>
      <c r="H3954" s="60">
        <f t="shared" si="307"/>
        <v>0</v>
      </c>
      <c r="I3954" s="60">
        <f t="shared" si="308"/>
        <v>0</v>
      </c>
      <c r="J3954" s="60">
        <f t="shared" si="309"/>
        <v>0</v>
      </c>
      <c r="K3954" s="1" t="str">
        <f t="shared" si="310"/>
        <v>COM</v>
      </c>
      <c r="L3954" s="2" t="str">
        <f t="shared" si="306"/>
        <v>CUSTOMER C</v>
      </c>
      <c r="M3954" s="40" t="str">
        <f>INDEX(CODE!A:B,MATCH(L3954,CODE!A:A,0),2)</f>
        <v>NOT USED</v>
      </c>
    </row>
    <row r="3955" spans="1:13">
      <c r="A3955" s="36">
        <v>201906</v>
      </c>
      <c r="B3955" s="37" t="s">
        <v>51</v>
      </c>
      <c r="C3955" s="37" t="s">
        <v>195</v>
      </c>
      <c r="D3955" s="37" t="s">
        <v>92</v>
      </c>
      <c r="E3955" s="37">
        <v>-586784.96</v>
      </c>
      <c r="F3955" s="37">
        <v>0</v>
      </c>
      <c r="G3955" s="37">
        <v>0</v>
      </c>
      <c r="H3955" s="60">
        <f t="shared" si="307"/>
        <v>-586784.96</v>
      </c>
      <c r="I3955" s="60">
        <f t="shared" si="308"/>
        <v>0</v>
      </c>
      <c r="J3955" s="60">
        <f t="shared" si="309"/>
        <v>0</v>
      </c>
      <c r="K3955" s="1" t="str">
        <f t="shared" si="310"/>
        <v>COM</v>
      </c>
      <c r="L3955" s="2" t="str">
        <f t="shared" si="306"/>
        <v>REVENUE_AC</v>
      </c>
      <c r="M3955" s="40" t="str">
        <f>INDEX(CODE!A:B,MATCH(L3955,CODE!A:A,0),2)</f>
        <v>NOT USED</v>
      </c>
    </row>
    <row r="3956" spans="1:13">
      <c r="A3956" s="36">
        <v>201906</v>
      </c>
      <c r="B3956" s="37" t="s">
        <v>51</v>
      </c>
      <c r="C3956" s="37" t="s">
        <v>195</v>
      </c>
      <c r="D3956" s="37" t="s">
        <v>104</v>
      </c>
      <c r="E3956" s="37">
        <v>4594.1099999999997</v>
      </c>
      <c r="F3956" s="37">
        <v>0</v>
      </c>
      <c r="G3956" s="37">
        <v>0</v>
      </c>
      <c r="H3956" s="60">
        <f t="shared" si="307"/>
        <v>4594.1099999999997</v>
      </c>
      <c r="I3956" s="60">
        <f t="shared" si="308"/>
        <v>0</v>
      </c>
      <c r="J3956" s="60">
        <f t="shared" si="309"/>
        <v>0</v>
      </c>
      <c r="K3956" s="1" t="str">
        <f t="shared" si="310"/>
        <v>COM</v>
      </c>
      <c r="L3956" s="2" t="str">
        <f t="shared" si="306"/>
        <v>REVENUE AD</v>
      </c>
      <c r="M3956" s="40" t="str">
        <f>INDEX(CODE!A:B,MATCH(L3956,CODE!A:A,0),2)</f>
        <v>NOT USED</v>
      </c>
    </row>
    <row r="3957" spans="1:13">
      <c r="A3957" s="36">
        <v>201906</v>
      </c>
      <c r="B3957" s="37" t="s">
        <v>51</v>
      </c>
      <c r="C3957" s="37" t="s">
        <v>196</v>
      </c>
      <c r="D3957" s="37" t="s">
        <v>197</v>
      </c>
      <c r="E3957" s="37">
        <v>71000</v>
      </c>
      <c r="F3957" s="37">
        <v>0</v>
      </c>
      <c r="G3957" s="37">
        <v>631000</v>
      </c>
      <c r="H3957" s="60">
        <f t="shared" si="307"/>
        <v>0</v>
      </c>
      <c r="I3957" s="60">
        <f t="shared" si="308"/>
        <v>0</v>
      </c>
      <c r="J3957" s="60">
        <f t="shared" si="309"/>
        <v>0</v>
      </c>
      <c r="K3957" s="1" t="str">
        <f t="shared" si="310"/>
        <v>COM</v>
      </c>
      <c r="L3957" s="2" t="str">
        <f t="shared" si="306"/>
        <v>UNBILLED R</v>
      </c>
      <c r="M3957" s="40" t="str">
        <f>INDEX(CODE!A:B,MATCH(L3957,CODE!A:A,0),2)</f>
        <v>NOT USED</v>
      </c>
    </row>
    <row r="3958" spans="1:13">
      <c r="A3958" s="36">
        <v>201906</v>
      </c>
      <c r="B3958" s="37" t="s">
        <v>58</v>
      </c>
      <c r="C3958" s="37" t="s">
        <v>186</v>
      </c>
      <c r="D3958" s="37" t="s">
        <v>187</v>
      </c>
      <c r="E3958" s="37">
        <v>-487.96</v>
      </c>
      <c r="F3958" s="37">
        <v>44</v>
      </c>
      <c r="G3958" s="37">
        <v>59873</v>
      </c>
      <c r="H3958" s="60">
        <f t="shared" si="307"/>
        <v>0</v>
      </c>
      <c r="I3958" s="60">
        <f t="shared" si="308"/>
        <v>0</v>
      </c>
      <c r="J3958" s="60">
        <f t="shared" si="309"/>
        <v>0</v>
      </c>
      <c r="K3958" s="1" t="str">
        <f t="shared" si="310"/>
        <v>IND</v>
      </c>
      <c r="L3958" s="2" t="str">
        <f t="shared" si="306"/>
        <v>02GNSB0024</v>
      </c>
      <c r="M3958" s="40" t="str">
        <f>INDEX(CODE!A:B,MATCH(L3958,CODE!A:A,0),2)</f>
        <v>Separate - Small GS</v>
      </c>
    </row>
    <row r="3959" spans="1:13">
      <c r="A3959" s="36">
        <v>201906</v>
      </c>
      <c r="B3959" s="37" t="s">
        <v>58</v>
      </c>
      <c r="C3959" s="37" t="s">
        <v>186</v>
      </c>
      <c r="D3959" s="37" t="s">
        <v>189</v>
      </c>
      <c r="E3959" s="37">
        <v>-4.34</v>
      </c>
      <c r="F3959" s="37">
        <v>1</v>
      </c>
      <c r="G3959" s="37">
        <v>532</v>
      </c>
      <c r="H3959" s="60">
        <f t="shared" si="307"/>
        <v>0</v>
      </c>
      <c r="I3959" s="60">
        <f t="shared" si="308"/>
        <v>0</v>
      </c>
      <c r="J3959" s="60">
        <f t="shared" si="309"/>
        <v>0</v>
      </c>
      <c r="K3959" s="1" t="str">
        <f t="shared" si="310"/>
        <v>IND</v>
      </c>
      <c r="L3959" s="2" t="str">
        <f t="shared" si="306"/>
        <v>02GNSB24FP</v>
      </c>
      <c r="M3959" s="40" t="str">
        <f>INDEX(CODE!A:B,MATCH(L3959,CODE!A:A,0),2)</f>
        <v>Separate - Small GS</v>
      </c>
    </row>
    <row r="3960" spans="1:13">
      <c r="A3960" s="36">
        <v>201906</v>
      </c>
      <c r="B3960" s="37" t="s">
        <v>58</v>
      </c>
      <c r="C3960" s="37" t="s">
        <v>186</v>
      </c>
      <c r="D3960" s="37" t="s">
        <v>190</v>
      </c>
      <c r="E3960" s="37">
        <v>-639.94000000000005</v>
      </c>
      <c r="F3960" s="37">
        <v>8</v>
      </c>
      <c r="G3960" s="37">
        <v>78520</v>
      </c>
      <c r="H3960" s="60">
        <f t="shared" si="307"/>
        <v>0</v>
      </c>
      <c r="I3960" s="60">
        <f t="shared" si="308"/>
        <v>0</v>
      </c>
      <c r="J3960" s="60">
        <f t="shared" si="309"/>
        <v>0</v>
      </c>
      <c r="K3960" s="1" t="str">
        <f t="shared" si="310"/>
        <v>IND</v>
      </c>
      <c r="L3960" s="2" t="str">
        <f t="shared" si="306"/>
        <v>02LGSB0036</v>
      </c>
      <c r="M3960" s="40" t="str">
        <f>INDEX(CODE!A:B,MATCH(L3960,CODE!A:A,0),2)</f>
        <v>Separate - Large GS</v>
      </c>
    </row>
    <row r="3961" spans="1:13">
      <c r="A3961" s="36">
        <v>201906</v>
      </c>
      <c r="B3961" s="37" t="s">
        <v>58</v>
      </c>
      <c r="C3961" s="37" t="s">
        <v>186</v>
      </c>
      <c r="D3961" s="37" t="s">
        <v>192</v>
      </c>
      <c r="E3961" s="37">
        <v>-17.53</v>
      </c>
      <c r="G3961" s="37">
        <v>2152</v>
      </c>
      <c r="H3961" s="60">
        <f t="shared" si="307"/>
        <v>0</v>
      </c>
      <c r="I3961" s="60">
        <f t="shared" si="308"/>
        <v>0</v>
      </c>
      <c r="J3961" s="60">
        <f t="shared" si="309"/>
        <v>0</v>
      </c>
      <c r="K3961" s="1" t="str">
        <f t="shared" si="310"/>
        <v>IND</v>
      </c>
      <c r="L3961" s="2" t="str">
        <f t="shared" si="306"/>
        <v>02OALTB15N</v>
      </c>
      <c r="M3961" s="40" t="str">
        <f>INDEX(CODE!A:B,MATCH(L3961,CODE!A:A,0),2)</f>
        <v>NOT USED</v>
      </c>
    </row>
    <row r="3962" spans="1:13">
      <c r="A3962" s="36">
        <v>201906</v>
      </c>
      <c r="B3962" s="37" t="s">
        <v>58</v>
      </c>
      <c r="C3962" s="37" t="s">
        <v>186</v>
      </c>
      <c r="D3962" s="37" t="s">
        <v>193</v>
      </c>
      <c r="E3962" s="37">
        <v>-85.57</v>
      </c>
      <c r="F3962" s="37">
        <v>0</v>
      </c>
      <c r="G3962" s="37">
        <v>0</v>
      </c>
      <c r="H3962" s="60">
        <f t="shared" si="307"/>
        <v>0</v>
      </c>
      <c r="I3962" s="60">
        <f t="shared" si="308"/>
        <v>0</v>
      </c>
      <c r="J3962" s="60">
        <f t="shared" si="309"/>
        <v>0</v>
      </c>
      <c r="K3962" s="1" t="str">
        <f t="shared" si="310"/>
        <v>IND</v>
      </c>
      <c r="L3962" s="2" t="str">
        <f t="shared" si="306"/>
        <v>BPA BALANC</v>
      </c>
      <c r="M3962" s="40" t="str">
        <f>INDEX(CODE!A:B,MATCH(L3962,CODE!A:A,0),2)</f>
        <v>NOT USED</v>
      </c>
    </row>
    <row r="3963" spans="1:13">
      <c r="A3963" s="36">
        <v>201906</v>
      </c>
      <c r="B3963" s="37" t="s">
        <v>58</v>
      </c>
      <c r="C3963" s="37" t="s">
        <v>186</v>
      </c>
      <c r="D3963" s="37" t="s">
        <v>194</v>
      </c>
      <c r="F3963" s="37">
        <v>0</v>
      </c>
      <c r="H3963" s="60">
        <f t="shared" si="307"/>
        <v>0</v>
      </c>
      <c r="I3963" s="60">
        <f t="shared" si="308"/>
        <v>0</v>
      </c>
      <c r="J3963" s="60">
        <f t="shared" si="309"/>
        <v>0</v>
      </c>
      <c r="K3963" s="1" t="str">
        <f t="shared" si="310"/>
        <v>IND</v>
      </c>
      <c r="L3963" s="2" t="str">
        <f t="shared" si="306"/>
        <v>CUSTOMER C</v>
      </c>
      <c r="M3963" s="40" t="str">
        <f>INDEX(CODE!A:B,MATCH(L3963,CODE!A:A,0),2)</f>
        <v>NOT USED</v>
      </c>
    </row>
    <row r="3964" spans="1:13">
      <c r="A3964" s="36">
        <v>201906</v>
      </c>
      <c r="B3964" s="37" t="s">
        <v>58</v>
      </c>
      <c r="C3964" s="37" t="s">
        <v>195</v>
      </c>
      <c r="D3964" s="37" t="s">
        <v>36</v>
      </c>
      <c r="E3964" s="37">
        <v>6709.76</v>
      </c>
      <c r="F3964" s="37">
        <v>44</v>
      </c>
      <c r="G3964" s="37">
        <v>59873</v>
      </c>
      <c r="H3964" s="60">
        <f t="shared" si="307"/>
        <v>6709.76</v>
      </c>
      <c r="I3964" s="60">
        <f t="shared" si="308"/>
        <v>44</v>
      </c>
      <c r="J3964" s="60">
        <f t="shared" si="309"/>
        <v>59873</v>
      </c>
      <c r="K3964" s="1" t="str">
        <f t="shared" si="310"/>
        <v>IND</v>
      </c>
      <c r="L3964" s="2" t="str">
        <f t="shared" si="306"/>
        <v>02GNSB0024</v>
      </c>
      <c r="M3964" s="40" t="str">
        <f>INDEX(CODE!A:B,MATCH(L3964,CODE!A:A,0),2)</f>
        <v>Separate - Small GS</v>
      </c>
    </row>
    <row r="3965" spans="1:13">
      <c r="A3965" s="36">
        <v>201906</v>
      </c>
      <c r="B3965" s="37" t="s">
        <v>58</v>
      </c>
      <c r="C3965" s="37" t="s">
        <v>195</v>
      </c>
      <c r="D3965" s="37" t="s">
        <v>38</v>
      </c>
      <c r="E3965" s="37">
        <v>55.49</v>
      </c>
      <c r="F3965" s="37">
        <v>1</v>
      </c>
      <c r="G3965" s="37">
        <v>532</v>
      </c>
      <c r="H3965" s="60">
        <f t="shared" si="307"/>
        <v>55.49</v>
      </c>
      <c r="I3965" s="60">
        <f t="shared" si="308"/>
        <v>1</v>
      </c>
      <c r="J3965" s="60">
        <f t="shared" si="309"/>
        <v>532</v>
      </c>
      <c r="K3965" s="1" t="str">
        <f t="shared" si="310"/>
        <v>IND</v>
      </c>
      <c r="L3965" s="2" t="str">
        <f t="shared" si="306"/>
        <v>02GNSB24FP</v>
      </c>
      <c r="M3965" s="40" t="str">
        <f>INDEX(CODE!A:B,MATCH(L3965,CODE!A:A,0),2)</f>
        <v>Separate - Small GS</v>
      </c>
    </row>
    <row r="3966" spans="1:13">
      <c r="A3966" s="36">
        <v>201906</v>
      </c>
      <c r="B3966" s="37" t="s">
        <v>58</v>
      </c>
      <c r="C3966" s="37" t="s">
        <v>195</v>
      </c>
      <c r="D3966" s="37" t="s">
        <v>52</v>
      </c>
      <c r="E3966" s="37">
        <v>93900.41</v>
      </c>
      <c r="F3966" s="37">
        <v>330</v>
      </c>
      <c r="G3966" s="37">
        <v>1035013</v>
      </c>
      <c r="H3966" s="60">
        <f t="shared" si="307"/>
        <v>93900.41</v>
      </c>
      <c r="I3966" s="60">
        <f t="shared" si="308"/>
        <v>330</v>
      </c>
      <c r="J3966" s="60">
        <f t="shared" si="309"/>
        <v>1035013</v>
      </c>
      <c r="K3966" s="1" t="str">
        <f t="shared" si="310"/>
        <v>IND</v>
      </c>
      <c r="L3966" s="2" t="str">
        <f t="shared" si="306"/>
        <v>02GNSV0024</v>
      </c>
      <c r="M3966" s="40" t="str">
        <f>INDEX(CODE!A:B,MATCH(L3966,CODE!A:A,0),2)</f>
        <v>Separate - Small GS</v>
      </c>
    </row>
    <row r="3967" spans="1:13">
      <c r="A3967" s="36">
        <v>201906</v>
      </c>
      <c r="B3967" s="37" t="s">
        <v>58</v>
      </c>
      <c r="C3967" s="37" t="s">
        <v>195</v>
      </c>
      <c r="D3967" s="37" t="s">
        <v>53</v>
      </c>
      <c r="E3967" s="37">
        <v>716.21</v>
      </c>
      <c r="F3967" s="37">
        <v>4</v>
      </c>
      <c r="G3967" s="37">
        <v>2776</v>
      </c>
      <c r="H3967" s="60">
        <f t="shared" si="307"/>
        <v>716.21</v>
      </c>
      <c r="I3967" s="60">
        <f t="shared" si="308"/>
        <v>4</v>
      </c>
      <c r="J3967" s="60">
        <f t="shared" si="309"/>
        <v>2776</v>
      </c>
      <c r="K3967" s="1" t="str">
        <f t="shared" si="310"/>
        <v>IND</v>
      </c>
      <c r="L3967" s="2" t="str">
        <f t="shared" si="306"/>
        <v>02GNSV024F</v>
      </c>
      <c r="M3967" s="40" t="str">
        <f>INDEX(CODE!A:B,MATCH(L3967,CODE!A:A,0),2)</f>
        <v>Separate - Small GS</v>
      </c>
    </row>
    <row r="3968" spans="1:13">
      <c r="A3968" s="36">
        <v>201906</v>
      </c>
      <c r="B3968" s="37" t="s">
        <v>58</v>
      </c>
      <c r="C3968" s="37" t="s">
        <v>195</v>
      </c>
      <c r="D3968" s="37" t="s">
        <v>39</v>
      </c>
      <c r="E3968" s="37">
        <v>10684.36</v>
      </c>
      <c r="F3968" s="37">
        <v>8</v>
      </c>
      <c r="G3968" s="37">
        <v>78520</v>
      </c>
      <c r="H3968" s="60">
        <f t="shared" si="307"/>
        <v>10684.36</v>
      </c>
      <c r="I3968" s="60">
        <f t="shared" si="308"/>
        <v>8</v>
      </c>
      <c r="J3968" s="60">
        <f t="shared" si="309"/>
        <v>78520</v>
      </c>
      <c r="K3968" s="1" t="str">
        <f t="shared" si="310"/>
        <v>IND</v>
      </c>
      <c r="L3968" s="2" t="str">
        <f t="shared" ref="L3968:L4031" si="311">LEFT(D3968,10)</f>
        <v>02LGSB0036</v>
      </c>
      <c r="M3968" s="40" t="str">
        <f>INDEX(CODE!A:B,MATCH(L3968,CODE!A:A,0),2)</f>
        <v>Separate - Large GS</v>
      </c>
    </row>
    <row r="3969" spans="1:13">
      <c r="A3969" s="36">
        <v>201906</v>
      </c>
      <c r="B3969" s="37" t="s">
        <v>58</v>
      </c>
      <c r="C3969" s="37" t="s">
        <v>195</v>
      </c>
      <c r="D3969" s="37" t="s">
        <v>54</v>
      </c>
      <c r="E3969" s="37">
        <v>584920.03</v>
      </c>
      <c r="F3969" s="37">
        <v>95</v>
      </c>
      <c r="G3969" s="37">
        <v>7400580</v>
      </c>
      <c r="H3969" s="60">
        <f t="shared" si="307"/>
        <v>584920.03</v>
      </c>
      <c r="I3969" s="60">
        <f t="shared" si="308"/>
        <v>95</v>
      </c>
      <c r="J3969" s="60">
        <f t="shared" si="309"/>
        <v>7400580</v>
      </c>
      <c r="K3969" s="1" t="str">
        <f t="shared" si="310"/>
        <v>IND</v>
      </c>
      <c r="L3969" s="2" t="str">
        <f t="shared" si="311"/>
        <v>02LGSV0036</v>
      </c>
      <c r="M3969" s="40" t="str">
        <f>INDEX(CODE!A:B,MATCH(L3969,CODE!A:A,0),2)</f>
        <v>Separate - Large GS</v>
      </c>
    </row>
    <row r="3970" spans="1:13">
      <c r="A3970" s="36">
        <v>201906</v>
      </c>
      <c r="B3970" s="37" t="s">
        <v>58</v>
      </c>
      <c r="C3970" s="37" t="s">
        <v>195</v>
      </c>
      <c r="D3970" s="37" t="s">
        <v>55</v>
      </c>
      <c r="E3970" s="37">
        <v>3398316.28</v>
      </c>
      <c r="F3970" s="37">
        <v>29</v>
      </c>
      <c r="G3970" s="37">
        <v>56617850</v>
      </c>
      <c r="H3970" s="60">
        <f t="shared" si="307"/>
        <v>3398316.28</v>
      </c>
      <c r="I3970" s="60">
        <f t="shared" si="308"/>
        <v>29</v>
      </c>
      <c r="J3970" s="60">
        <f t="shared" si="309"/>
        <v>56617850</v>
      </c>
      <c r="K3970" s="1" t="str">
        <f t="shared" si="310"/>
        <v>IND</v>
      </c>
      <c r="L3970" s="2" t="str">
        <f t="shared" si="311"/>
        <v>02LGSV048T</v>
      </c>
      <c r="M3970" s="40" t="str">
        <f>INDEX(CODE!A:B,MATCH(L3970,CODE!A:A,0),2)</f>
        <v>NOT USED</v>
      </c>
    </row>
    <row r="3971" spans="1:13">
      <c r="A3971" s="36">
        <v>201906</v>
      </c>
      <c r="B3971" s="37" t="s">
        <v>58</v>
      </c>
      <c r="C3971" s="37" t="s">
        <v>195</v>
      </c>
      <c r="D3971" s="37" t="s">
        <v>85</v>
      </c>
      <c r="E3971" s="37">
        <v>1869.79</v>
      </c>
      <c r="G3971" s="37">
        <v>0</v>
      </c>
      <c r="H3971" s="60">
        <f t="shared" ref="H3971:H4034" si="312">IF($C3971="R",E3971,0)</f>
        <v>1869.79</v>
      </c>
      <c r="I3971" s="60">
        <f t="shared" ref="I3971:I4034" si="313">IF($C3971="R",F3971,0)</f>
        <v>0</v>
      </c>
      <c r="J3971" s="60">
        <f t="shared" ref="J3971:J4034" si="314">IF($C3971="R",G3971,0)</f>
        <v>0</v>
      </c>
      <c r="K3971" s="1" t="str">
        <f t="shared" ref="K3971:K4034" si="315">IF(LEFT(B3971,3)="IRR","IRG",LEFT(B3971,3))</f>
        <v>IND</v>
      </c>
      <c r="L3971" s="2" t="str">
        <f t="shared" si="311"/>
        <v>02LNX00300</v>
      </c>
      <c r="M3971" s="40" t="str">
        <f>INDEX(CODE!A:B,MATCH(L3971,CODE!A:A,0),2)</f>
        <v>NOT USED</v>
      </c>
    </row>
    <row r="3972" spans="1:13">
      <c r="A3972" s="36">
        <v>201906</v>
      </c>
      <c r="B3972" s="37" t="s">
        <v>58</v>
      </c>
      <c r="C3972" s="37" t="s">
        <v>195</v>
      </c>
      <c r="D3972" s="37" t="s">
        <v>40</v>
      </c>
      <c r="E3972" s="37">
        <v>498.01</v>
      </c>
      <c r="F3972" s="37">
        <v>1</v>
      </c>
      <c r="G3972" s="37">
        <v>5200</v>
      </c>
      <c r="H3972" s="60">
        <f t="shared" si="312"/>
        <v>498.01</v>
      </c>
      <c r="I3972" s="60">
        <f t="shared" si="313"/>
        <v>1</v>
      </c>
      <c r="J3972" s="60">
        <f t="shared" si="314"/>
        <v>5200</v>
      </c>
      <c r="K3972" s="1" t="str">
        <f t="shared" si="315"/>
        <v>IND</v>
      </c>
      <c r="L3972" s="2" t="str">
        <f t="shared" si="311"/>
        <v>02NMT24135</v>
      </c>
      <c r="M3972" s="40" t="str">
        <f>INDEX(CODE!A:B,MATCH(L3972,CODE!A:A,0),2)</f>
        <v>Separate - Small GS</v>
      </c>
    </row>
    <row r="3973" spans="1:13">
      <c r="A3973" s="36">
        <v>201906</v>
      </c>
      <c r="B3973" s="37" t="s">
        <v>58</v>
      </c>
      <c r="C3973" s="37" t="s">
        <v>195</v>
      </c>
      <c r="D3973" s="37" t="s">
        <v>56</v>
      </c>
      <c r="E3973" s="37">
        <v>1030.43</v>
      </c>
      <c r="F3973" s="37">
        <v>37</v>
      </c>
      <c r="G3973" s="37">
        <v>7879</v>
      </c>
      <c r="H3973" s="60">
        <f t="shared" si="312"/>
        <v>1030.43</v>
      </c>
      <c r="I3973" s="60">
        <f t="shared" si="313"/>
        <v>37</v>
      </c>
      <c r="J3973" s="60">
        <f t="shared" si="314"/>
        <v>7879</v>
      </c>
      <c r="K3973" s="1" t="str">
        <f t="shared" si="315"/>
        <v>IND</v>
      </c>
      <c r="L3973" s="2" t="str">
        <f t="shared" si="311"/>
        <v>02OALT015N</v>
      </c>
      <c r="M3973" s="40" t="str">
        <f>INDEX(CODE!A:B,MATCH(L3973,CODE!A:A,0),2)</f>
        <v>NOT USED</v>
      </c>
    </row>
    <row r="3974" spans="1:13">
      <c r="A3974" s="36">
        <v>201906</v>
      </c>
      <c r="B3974" s="37" t="s">
        <v>58</v>
      </c>
      <c r="C3974" s="37" t="s">
        <v>195</v>
      </c>
      <c r="D3974" s="37" t="s">
        <v>43</v>
      </c>
      <c r="E3974" s="37">
        <v>324.23</v>
      </c>
      <c r="F3974" s="37">
        <v>14</v>
      </c>
      <c r="G3974" s="37">
        <v>2152</v>
      </c>
      <c r="H3974" s="60">
        <f t="shared" si="312"/>
        <v>324.23</v>
      </c>
      <c r="I3974" s="60">
        <f t="shared" si="313"/>
        <v>14</v>
      </c>
      <c r="J3974" s="60">
        <f t="shared" si="314"/>
        <v>2152</v>
      </c>
      <c r="K3974" s="1" t="str">
        <f t="shared" si="315"/>
        <v>IND</v>
      </c>
      <c r="L3974" s="2" t="str">
        <f t="shared" si="311"/>
        <v>02OALTB15N</v>
      </c>
      <c r="M3974" s="40" t="str">
        <f>INDEX(CODE!A:B,MATCH(L3974,CODE!A:A,0),2)</f>
        <v>NOT USED</v>
      </c>
    </row>
    <row r="3975" spans="1:13">
      <c r="A3975" s="36">
        <v>201906</v>
      </c>
      <c r="B3975" s="37" t="s">
        <v>58</v>
      </c>
      <c r="C3975" s="37" t="s">
        <v>195</v>
      </c>
      <c r="D3975" s="37" t="s">
        <v>59</v>
      </c>
      <c r="E3975" s="37">
        <v>23481.93</v>
      </c>
      <c r="F3975" s="37">
        <v>1</v>
      </c>
      <c r="G3975" s="37">
        <v>119000</v>
      </c>
      <c r="H3975" s="60">
        <f t="shared" si="312"/>
        <v>23481.93</v>
      </c>
      <c r="I3975" s="60">
        <f t="shared" si="313"/>
        <v>1</v>
      </c>
      <c r="J3975" s="60">
        <f t="shared" si="314"/>
        <v>119000</v>
      </c>
      <c r="K3975" s="1" t="str">
        <f t="shared" si="315"/>
        <v>IND</v>
      </c>
      <c r="L3975" s="2" t="str">
        <f t="shared" si="311"/>
        <v>02PRSV47TM</v>
      </c>
      <c r="M3975" s="40" t="str">
        <f>INDEX(CODE!A:B,MATCH(L3975,CODE!A:A,0),2)</f>
        <v>NOT USED</v>
      </c>
    </row>
    <row r="3976" spans="1:13">
      <c r="A3976" s="36">
        <v>201906</v>
      </c>
      <c r="B3976" s="37" t="s">
        <v>58</v>
      </c>
      <c r="C3976" s="37" t="s">
        <v>195</v>
      </c>
      <c r="D3976" s="37" t="s">
        <v>94</v>
      </c>
      <c r="E3976" s="37">
        <v>140383.48000000001</v>
      </c>
      <c r="F3976" s="37">
        <v>0</v>
      </c>
      <c r="G3976" s="37">
        <v>0</v>
      </c>
      <c r="H3976" s="60">
        <f t="shared" si="312"/>
        <v>140383.48000000001</v>
      </c>
      <c r="I3976" s="60">
        <f t="shared" si="313"/>
        <v>0</v>
      </c>
      <c r="J3976" s="60">
        <f t="shared" si="314"/>
        <v>0</v>
      </c>
      <c r="K3976" s="1" t="str">
        <f t="shared" si="315"/>
        <v>IND</v>
      </c>
      <c r="L3976" s="2" t="str">
        <f t="shared" si="311"/>
        <v>301370-DSM</v>
      </c>
      <c r="M3976" s="40" t="str">
        <f>INDEX(CODE!A:B,MATCH(L3976,CODE!A:A,0),2)</f>
        <v>NOT USED</v>
      </c>
    </row>
    <row r="3977" spans="1:13">
      <c r="A3977" s="36">
        <v>201906</v>
      </c>
      <c r="B3977" s="37" t="s">
        <v>58</v>
      </c>
      <c r="C3977" s="37" t="s">
        <v>195</v>
      </c>
      <c r="D3977" s="37" t="s">
        <v>76</v>
      </c>
      <c r="E3977" s="37">
        <v>0.96</v>
      </c>
      <c r="F3977" s="37">
        <v>1</v>
      </c>
      <c r="G3977" s="37">
        <v>0</v>
      </c>
      <c r="H3977" s="60">
        <f t="shared" si="312"/>
        <v>0.96</v>
      </c>
      <c r="I3977" s="60">
        <f t="shared" si="313"/>
        <v>1</v>
      </c>
      <c r="J3977" s="60">
        <f t="shared" si="314"/>
        <v>0</v>
      </c>
      <c r="K3977" s="1" t="str">
        <f t="shared" si="315"/>
        <v>IND</v>
      </c>
      <c r="L3977" s="2" t="str">
        <f t="shared" si="311"/>
        <v>301380-BLU</v>
      </c>
      <c r="M3977" s="40" t="str">
        <f>INDEX(CODE!A:B,MATCH(L3977,CODE!A:A,0),2)</f>
        <v>NOT USED</v>
      </c>
    </row>
    <row r="3978" spans="1:13">
      <c r="A3978" s="36">
        <v>201906</v>
      </c>
      <c r="B3978" s="37" t="s">
        <v>58</v>
      </c>
      <c r="C3978" s="37" t="s">
        <v>195</v>
      </c>
      <c r="D3978" s="37" t="s">
        <v>103</v>
      </c>
      <c r="E3978" s="37">
        <v>-1236030.26</v>
      </c>
      <c r="F3978" s="37">
        <v>0</v>
      </c>
      <c r="G3978" s="37">
        <v>0</v>
      </c>
      <c r="H3978" s="60">
        <f t="shared" si="312"/>
        <v>-1236030.26</v>
      </c>
      <c r="I3978" s="60">
        <f t="shared" si="313"/>
        <v>0</v>
      </c>
      <c r="J3978" s="60">
        <f t="shared" si="314"/>
        <v>0</v>
      </c>
      <c r="K3978" s="1" t="str">
        <f t="shared" si="315"/>
        <v>IND</v>
      </c>
      <c r="L3978" s="2" t="str">
        <f t="shared" si="311"/>
        <v>ALT REVENU</v>
      </c>
      <c r="M3978" s="40" t="str">
        <f>INDEX(CODE!A:B,MATCH(L3978,CODE!A:A,0),2)</f>
        <v>NOT USED</v>
      </c>
    </row>
    <row r="3979" spans="1:13">
      <c r="A3979" s="36">
        <v>201906</v>
      </c>
      <c r="B3979" s="37" t="s">
        <v>58</v>
      </c>
      <c r="C3979" s="37" t="s">
        <v>195</v>
      </c>
      <c r="D3979" s="37" t="s">
        <v>90</v>
      </c>
      <c r="F3979" s="37">
        <v>0</v>
      </c>
      <c r="H3979" s="60">
        <f t="shared" si="312"/>
        <v>0</v>
      </c>
      <c r="I3979" s="60">
        <f t="shared" si="313"/>
        <v>0</v>
      </c>
      <c r="J3979" s="60">
        <f t="shared" si="314"/>
        <v>0</v>
      </c>
      <c r="K3979" s="1" t="str">
        <f t="shared" si="315"/>
        <v>IND</v>
      </c>
      <c r="L3979" s="2" t="str">
        <f t="shared" si="311"/>
        <v>CUSTOMER C</v>
      </c>
      <c r="M3979" s="40" t="str">
        <f>INDEX(CODE!A:B,MATCH(L3979,CODE!A:A,0),2)</f>
        <v>NOT USED</v>
      </c>
    </row>
    <row r="3980" spans="1:13">
      <c r="A3980" s="36">
        <v>201906</v>
      </c>
      <c r="B3980" s="37" t="s">
        <v>58</v>
      </c>
      <c r="C3980" s="37" t="s">
        <v>195</v>
      </c>
      <c r="D3980" s="37" t="s">
        <v>92</v>
      </c>
      <c r="E3980" s="37">
        <v>-173229.78</v>
      </c>
      <c r="F3980" s="37">
        <v>0</v>
      </c>
      <c r="G3980" s="37">
        <v>0</v>
      </c>
      <c r="H3980" s="60">
        <f t="shared" si="312"/>
        <v>-173229.78</v>
      </c>
      <c r="I3980" s="60">
        <f t="shared" si="313"/>
        <v>0</v>
      </c>
      <c r="J3980" s="60">
        <f t="shared" si="314"/>
        <v>0</v>
      </c>
      <c r="K3980" s="1" t="str">
        <f t="shared" si="315"/>
        <v>IND</v>
      </c>
      <c r="L3980" s="2" t="str">
        <f t="shared" si="311"/>
        <v>REVENUE_AC</v>
      </c>
      <c r="M3980" s="40" t="str">
        <f>INDEX(CODE!A:B,MATCH(L3980,CODE!A:A,0),2)</f>
        <v>NOT USED</v>
      </c>
    </row>
    <row r="3981" spans="1:13">
      <c r="A3981" s="36">
        <v>201906</v>
      </c>
      <c r="B3981" s="37" t="s">
        <v>58</v>
      </c>
      <c r="C3981" s="37" t="s">
        <v>195</v>
      </c>
      <c r="D3981" s="37" t="s">
        <v>104</v>
      </c>
      <c r="E3981" s="37">
        <v>2009.63</v>
      </c>
      <c r="F3981" s="37">
        <v>0</v>
      </c>
      <c r="G3981" s="37">
        <v>0</v>
      </c>
      <c r="H3981" s="60">
        <f t="shared" si="312"/>
        <v>2009.63</v>
      </c>
      <c r="I3981" s="60">
        <f t="shared" si="313"/>
        <v>0</v>
      </c>
      <c r="J3981" s="60">
        <f t="shared" si="314"/>
        <v>0</v>
      </c>
      <c r="K3981" s="1" t="str">
        <f t="shared" si="315"/>
        <v>IND</v>
      </c>
      <c r="L3981" s="2" t="str">
        <f t="shared" si="311"/>
        <v>REVENUE AD</v>
      </c>
      <c r="M3981" s="40" t="str">
        <f>INDEX(CODE!A:B,MATCH(L3981,CODE!A:A,0),2)</f>
        <v>NOT USED</v>
      </c>
    </row>
    <row r="3982" spans="1:13">
      <c r="A3982" s="36">
        <v>201906</v>
      </c>
      <c r="B3982" s="37" t="s">
        <v>58</v>
      </c>
      <c r="C3982" s="37" t="s">
        <v>196</v>
      </c>
      <c r="D3982" s="37" t="s">
        <v>197</v>
      </c>
      <c r="E3982" s="37">
        <v>162000</v>
      </c>
      <c r="F3982" s="37">
        <v>0</v>
      </c>
      <c r="G3982" s="37">
        <v>3108000</v>
      </c>
      <c r="H3982" s="60">
        <f t="shared" si="312"/>
        <v>0</v>
      </c>
      <c r="I3982" s="60">
        <f t="shared" si="313"/>
        <v>0</v>
      </c>
      <c r="J3982" s="60">
        <f t="shared" si="314"/>
        <v>0</v>
      </c>
      <c r="K3982" s="1" t="str">
        <f t="shared" si="315"/>
        <v>IND</v>
      </c>
      <c r="L3982" s="2" t="str">
        <f t="shared" si="311"/>
        <v>UNBILLED R</v>
      </c>
      <c r="M3982" s="40" t="str">
        <f>INDEX(CODE!A:B,MATCH(L3982,CODE!A:A,0),2)</f>
        <v>NOT USED</v>
      </c>
    </row>
    <row r="3983" spans="1:13">
      <c r="A3983" s="36">
        <v>201906</v>
      </c>
      <c r="B3983" s="37" t="s">
        <v>60</v>
      </c>
      <c r="C3983" s="37" t="s">
        <v>186</v>
      </c>
      <c r="D3983" s="37" t="s">
        <v>61</v>
      </c>
      <c r="E3983" s="37">
        <v>-91893.440000000002</v>
      </c>
      <c r="F3983" s="37">
        <v>2805</v>
      </c>
      <c r="G3983" s="37">
        <v>11275266</v>
      </c>
      <c r="H3983" s="60">
        <f t="shared" si="312"/>
        <v>0</v>
      </c>
      <c r="I3983" s="60">
        <f t="shared" si="313"/>
        <v>0</v>
      </c>
      <c r="J3983" s="60">
        <f t="shared" si="314"/>
        <v>0</v>
      </c>
      <c r="K3983" s="1" t="str">
        <f t="shared" si="315"/>
        <v>IRG</v>
      </c>
      <c r="L3983" s="2" t="str">
        <f t="shared" si="311"/>
        <v>02APSV0040</v>
      </c>
      <c r="M3983" s="40" t="str">
        <f>INDEX(CODE!A:B,MATCH(L3983,CODE!A:A,0),2)</f>
        <v>Separate - APS</v>
      </c>
    </row>
    <row r="3984" spans="1:13">
      <c r="A3984" s="36">
        <v>201906</v>
      </c>
      <c r="B3984" s="37" t="s">
        <v>60</v>
      </c>
      <c r="C3984" s="37" t="s">
        <v>186</v>
      </c>
      <c r="D3984" s="37" t="s">
        <v>198</v>
      </c>
      <c r="E3984" s="37">
        <v>4835.3500000000004</v>
      </c>
      <c r="G3984" s="37">
        <v>-593294</v>
      </c>
      <c r="H3984" s="60">
        <f t="shared" si="312"/>
        <v>0</v>
      </c>
      <c r="I3984" s="60">
        <f t="shared" si="313"/>
        <v>0</v>
      </c>
      <c r="J3984" s="60">
        <f t="shared" si="314"/>
        <v>0</v>
      </c>
      <c r="K3984" s="1" t="str">
        <f t="shared" si="315"/>
        <v>IRG</v>
      </c>
      <c r="L3984" s="2" t="str">
        <f t="shared" si="311"/>
        <v>02BPADEBIT</v>
      </c>
      <c r="M3984" s="40" t="str">
        <f>INDEX(CODE!A:B,MATCH(L3984,CODE!A:A,0),2)</f>
        <v>NOT USED</v>
      </c>
    </row>
    <row r="3985" spans="1:13">
      <c r="A3985" s="36">
        <v>201906</v>
      </c>
      <c r="B3985" s="37" t="s">
        <v>60</v>
      </c>
      <c r="C3985" s="37" t="s">
        <v>186</v>
      </c>
      <c r="D3985" s="37" t="s">
        <v>199</v>
      </c>
      <c r="E3985" s="37">
        <v>-168.87</v>
      </c>
      <c r="F3985" s="37">
        <v>9</v>
      </c>
      <c r="G3985" s="37">
        <v>20720</v>
      </c>
      <c r="H3985" s="60">
        <f t="shared" si="312"/>
        <v>0</v>
      </c>
      <c r="I3985" s="60">
        <f t="shared" si="313"/>
        <v>0</v>
      </c>
      <c r="J3985" s="60">
        <f t="shared" si="314"/>
        <v>0</v>
      </c>
      <c r="K3985" s="1" t="str">
        <f t="shared" si="315"/>
        <v>IRG</v>
      </c>
      <c r="L3985" s="2" t="str">
        <f t="shared" si="311"/>
        <v>02NMT40135</v>
      </c>
      <c r="M3985" s="40" t="str">
        <f>INDEX(CODE!A:B,MATCH(L3985,CODE!A:A,0),2)</f>
        <v>Separate - APS</v>
      </c>
    </row>
    <row r="3986" spans="1:13">
      <c r="A3986" s="36">
        <v>201906</v>
      </c>
      <c r="B3986" s="37" t="s">
        <v>60</v>
      </c>
      <c r="C3986" s="37" t="s">
        <v>186</v>
      </c>
      <c r="D3986" s="37" t="s">
        <v>200</v>
      </c>
      <c r="F3986" s="37">
        <v>0</v>
      </c>
      <c r="H3986" s="60">
        <f t="shared" si="312"/>
        <v>0</v>
      </c>
      <c r="I3986" s="60">
        <f t="shared" si="313"/>
        <v>0</v>
      </c>
      <c r="J3986" s="60">
        <f t="shared" si="314"/>
        <v>0</v>
      </c>
      <c r="K3986" s="1" t="str">
        <f t="shared" si="315"/>
        <v>IRG</v>
      </c>
      <c r="L3986" s="2" t="str">
        <f t="shared" si="311"/>
        <v>CUSTOMER C</v>
      </c>
      <c r="M3986" s="40" t="str">
        <f>INDEX(CODE!A:B,MATCH(L3986,CODE!A:A,0),2)</f>
        <v>NOT USED</v>
      </c>
    </row>
    <row r="3987" spans="1:13">
      <c r="A3987" s="36">
        <v>201906</v>
      </c>
      <c r="B3987" s="37" t="s">
        <v>60</v>
      </c>
      <c r="C3987" s="37" t="s">
        <v>186</v>
      </c>
      <c r="D3987" s="37" t="s">
        <v>201</v>
      </c>
      <c r="E3987" s="37">
        <v>-6724.5</v>
      </c>
      <c r="F3987" s="37">
        <v>0</v>
      </c>
      <c r="G3987" s="37">
        <v>0</v>
      </c>
      <c r="H3987" s="60">
        <f t="shared" si="312"/>
        <v>0</v>
      </c>
      <c r="I3987" s="60">
        <f t="shared" si="313"/>
        <v>0</v>
      </c>
      <c r="J3987" s="60">
        <f t="shared" si="314"/>
        <v>0</v>
      </c>
      <c r="K3987" s="1" t="str">
        <f t="shared" si="315"/>
        <v>IRG</v>
      </c>
      <c r="L3987" s="2" t="str">
        <f t="shared" si="311"/>
        <v>IRRIGATION</v>
      </c>
      <c r="M3987" s="40" t="str">
        <f>INDEX(CODE!A:B,MATCH(L3987,CODE!A:A,0),2)</f>
        <v>NOT USED</v>
      </c>
    </row>
    <row r="3988" spans="1:13">
      <c r="A3988" s="36">
        <v>201906</v>
      </c>
      <c r="B3988" s="37" t="s">
        <v>60</v>
      </c>
      <c r="C3988" s="37" t="s">
        <v>195</v>
      </c>
      <c r="D3988" s="37" t="s">
        <v>61</v>
      </c>
      <c r="E3988" s="37">
        <v>743493.95</v>
      </c>
      <c r="F3988" s="37">
        <v>2805</v>
      </c>
      <c r="G3988" s="37">
        <v>11275265</v>
      </c>
      <c r="H3988" s="60">
        <f t="shared" si="312"/>
        <v>743493.95</v>
      </c>
      <c r="I3988" s="60">
        <f t="shared" si="313"/>
        <v>2805</v>
      </c>
      <c r="J3988" s="60">
        <f t="shared" si="314"/>
        <v>11275265</v>
      </c>
      <c r="K3988" s="1" t="str">
        <f t="shared" si="315"/>
        <v>IRG</v>
      </c>
      <c r="L3988" s="2" t="str">
        <f t="shared" si="311"/>
        <v>02APSV0040</v>
      </c>
      <c r="M3988" s="40" t="str">
        <f>INDEX(CODE!A:B,MATCH(L3988,CODE!A:A,0),2)</f>
        <v>Separate - APS</v>
      </c>
    </row>
    <row r="3989" spans="1:13">
      <c r="A3989" s="36">
        <v>201906</v>
      </c>
      <c r="B3989" s="37" t="s">
        <v>60</v>
      </c>
      <c r="C3989" s="37" t="s">
        <v>195</v>
      </c>
      <c r="D3989" s="37" t="s">
        <v>62</v>
      </c>
      <c r="E3989" s="37">
        <v>540771.19999999995</v>
      </c>
      <c r="F3989" s="37">
        <v>2353</v>
      </c>
      <c r="G3989" s="37">
        <v>8209251</v>
      </c>
      <c r="H3989" s="60">
        <f t="shared" si="312"/>
        <v>540771.19999999995</v>
      </c>
      <c r="I3989" s="60">
        <f t="shared" si="313"/>
        <v>2353</v>
      </c>
      <c r="J3989" s="60">
        <f t="shared" si="314"/>
        <v>8209251</v>
      </c>
      <c r="K3989" s="1" t="str">
        <f t="shared" si="315"/>
        <v>IRG</v>
      </c>
      <c r="L3989" s="2" t="str">
        <f t="shared" si="311"/>
        <v>02APSV040X</v>
      </c>
      <c r="M3989" s="40" t="str">
        <f>INDEX(CODE!A:B,MATCH(L3989,CODE!A:A,0),2)</f>
        <v>Separate - APS</v>
      </c>
    </row>
    <row r="3990" spans="1:13">
      <c r="A3990" s="36">
        <v>201906</v>
      </c>
      <c r="B3990" s="37" t="s">
        <v>60</v>
      </c>
      <c r="C3990" s="37" t="s">
        <v>195</v>
      </c>
      <c r="D3990" s="37" t="s">
        <v>79</v>
      </c>
      <c r="E3990" s="37">
        <v>201.93</v>
      </c>
      <c r="G3990" s="37">
        <v>0</v>
      </c>
      <c r="H3990" s="60">
        <f t="shared" si="312"/>
        <v>201.93</v>
      </c>
      <c r="I3990" s="60">
        <f t="shared" si="313"/>
        <v>0</v>
      </c>
      <c r="J3990" s="60">
        <f t="shared" si="314"/>
        <v>0</v>
      </c>
      <c r="K3990" s="1" t="str">
        <f t="shared" si="315"/>
        <v>IRG</v>
      </c>
      <c r="L3990" s="2" t="str">
        <f t="shared" si="311"/>
        <v>02LNX00102</v>
      </c>
      <c r="M3990" s="40" t="str">
        <f>INDEX(CODE!A:B,MATCH(L3990,CODE!A:A,0),2)</f>
        <v>NOT USED</v>
      </c>
    </row>
    <row r="3991" spans="1:13">
      <c r="A3991" s="36">
        <v>201906</v>
      </c>
      <c r="B3991" s="37" t="s">
        <v>60</v>
      </c>
      <c r="C3991" s="37" t="s">
        <v>195</v>
      </c>
      <c r="D3991" s="37" t="s">
        <v>81</v>
      </c>
      <c r="E3991" s="37">
        <v>6.86</v>
      </c>
      <c r="G3991" s="37">
        <v>0</v>
      </c>
      <c r="H3991" s="60">
        <f t="shared" si="312"/>
        <v>6.86</v>
      </c>
      <c r="I3991" s="60">
        <f t="shared" si="313"/>
        <v>0</v>
      </c>
      <c r="J3991" s="60">
        <f t="shared" si="314"/>
        <v>0</v>
      </c>
      <c r="K3991" s="1" t="str">
        <f t="shared" si="315"/>
        <v>IRG</v>
      </c>
      <c r="L3991" s="2" t="str">
        <f t="shared" si="311"/>
        <v>02LNX00105</v>
      </c>
      <c r="M3991" s="40" t="str">
        <f>INDEX(CODE!A:B,MATCH(L3991,CODE!A:A,0),2)</f>
        <v>NOT USED</v>
      </c>
    </row>
    <row r="3992" spans="1:13">
      <c r="A3992" s="36">
        <v>201906</v>
      </c>
      <c r="B3992" s="37" t="s">
        <v>60</v>
      </c>
      <c r="C3992" s="37" t="s">
        <v>195</v>
      </c>
      <c r="D3992" s="37" t="s">
        <v>45</v>
      </c>
      <c r="E3992" s="37">
        <v>1373.87</v>
      </c>
      <c r="F3992" s="37">
        <v>9</v>
      </c>
      <c r="G3992" s="37">
        <v>20720</v>
      </c>
      <c r="H3992" s="60">
        <f t="shared" si="312"/>
        <v>1373.87</v>
      </c>
      <c r="I3992" s="60">
        <f t="shared" si="313"/>
        <v>9</v>
      </c>
      <c r="J3992" s="60">
        <f t="shared" si="314"/>
        <v>20720</v>
      </c>
      <c r="K3992" s="1" t="str">
        <f t="shared" si="315"/>
        <v>IRG</v>
      </c>
      <c r="L3992" s="2" t="str">
        <f t="shared" si="311"/>
        <v>02NMT40135</v>
      </c>
      <c r="M3992" s="40" t="str">
        <f>INDEX(CODE!A:B,MATCH(L3992,CODE!A:A,0),2)</f>
        <v>Separate - APS</v>
      </c>
    </row>
    <row r="3993" spans="1:13">
      <c r="A3993" s="36">
        <v>201906</v>
      </c>
      <c r="B3993" s="37" t="s">
        <v>60</v>
      </c>
      <c r="C3993" s="37" t="s">
        <v>195</v>
      </c>
      <c r="D3993" s="37" t="s">
        <v>73</v>
      </c>
      <c r="E3993" s="37">
        <v>122.31</v>
      </c>
      <c r="F3993" s="37">
        <v>6</v>
      </c>
      <c r="G3993" s="37">
        <v>1866</v>
      </c>
      <c r="H3993" s="60">
        <f t="shared" si="312"/>
        <v>122.31</v>
      </c>
      <c r="I3993" s="60">
        <f t="shared" si="313"/>
        <v>6</v>
      </c>
      <c r="J3993" s="60">
        <f t="shared" si="314"/>
        <v>1866</v>
      </c>
      <c r="K3993" s="1" t="str">
        <f t="shared" si="315"/>
        <v>IRG</v>
      </c>
      <c r="L3993" s="2" t="str">
        <f t="shared" si="311"/>
        <v>02NMX40135</v>
      </c>
      <c r="M3993" s="40" t="str">
        <f>INDEX(CODE!A:B,MATCH(L3993,CODE!A:A,0),2)</f>
        <v>Separate - APS</v>
      </c>
    </row>
    <row r="3994" spans="1:13">
      <c r="A3994" s="36">
        <v>201906</v>
      </c>
      <c r="B3994" s="37" t="s">
        <v>60</v>
      </c>
      <c r="C3994" s="37" t="s">
        <v>195</v>
      </c>
      <c r="D3994" s="37" t="s">
        <v>95</v>
      </c>
      <c r="E3994" s="37">
        <v>477000</v>
      </c>
      <c r="F3994" s="37">
        <v>0</v>
      </c>
      <c r="G3994" s="37">
        <v>0</v>
      </c>
      <c r="H3994" s="60">
        <f t="shared" si="312"/>
        <v>477000</v>
      </c>
      <c r="I3994" s="60">
        <f t="shared" si="313"/>
        <v>0</v>
      </c>
      <c r="J3994" s="60">
        <f t="shared" si="314"/>
        <v>0</v>
      </c>
      <c r="K3994" s="1" t="str">
        <f t="shared" si="315"/>
        <v>IRG</v>
      </c>
      <c r="L3994" s="2" t="str">
        <f t="shared" si="311"/>
        <v>301461-IRR</v>
      </c>
      <c r="M3994" s="40" t="str">
        <f>INDEX(CODE!A:B,MATCH(L3994,CODE!A:A,0),2)</f>
        <v>NOT USED</v>
      </c>
    </row>
    <row r="3995" spans="1:13">
      <c r="A3995" s="36">
        <v>201906</v>
      </c>
      <c r="B3995" s="37" t="s">
        <v>60</v>
      </c>
      <c r="C3995" s="37" t="s">
        <v>195</v>
      </c>
      <c r="D3995" s="37" t="s">
        <v>96</v>
      </c>
      <c r="E3995" s="37">
        <v>35512.35</v>
      </c>
      <c r="F3995" s="37">
        <v>0</v>
      </c>
      <c r="G3995" s="37">
        <v>0</v>
      </c>
      <c r="H3995" s="60">
        <f t="shared" si="312"/>
        <v>35512.35</v>
      </c>
      <c r="I3995" s="60">
        <f t="shared" si="313"/>
        <v>0</v>
      </c>
      <c r="J3995" s="60">
        <f t="shared" si="314"/>
        <v>0</v>
      </c>
      <c r="K3995" s="1" t="str">
        <f t="shared" si="315"/>
        <v>IRG</v>
      </c>
      <c r="L3995" s="2" t="str">
        <f t="shared" si="311"/>
        <v>301470-DSM</v>
      </c>
      <c r="M3995" s="40" t="str">
        <f>INDEX(CODE!A:B,MATCH(L3995,CODE!A:A,0),2)</f>
        <v>NOT USED</v>
      </c>
    </row>
    <row r="3996" spans="1:13">
      <c r="A3996" s="36">
        <v>201906</v>
      </c>
      <c r="B3996" s="37" t="s">
        <v>60</v>
      </c>
      <c r="C3996" s="37" t="s">
        <v>195</v>
      </c>
      <c r="D3996" s="37" t="s">
        <v>46</v>
      </c>
      <c r="E3996" s="37">
        <v>21.08</v>
      </c>
      <c r="F3996" s="37">
        <v>0</v>
      </c>
      <c r="G3996" s="37">
        <v>0</v>
      </c>
      <c r="H3996" s="60">
        <f t="shared" si="312"/>
        <v>21.08</v>
      </c>
      <c r="I3996" s="60">
        <f t="shared" si="313"/>
        <v>0</v>
      </c>
      <c r="J3996" s="60">
        <f t="shared" si="314"/>
        <v>0</v>
      </c>
      <c r="K3996" s="1" t="str">
        <f t="shared" si="315"/>
        <v>IRG</v>
      </c>
      <c r="L3996" s="2" t="str">
        <f t="shared" si="311"/>
        <v>301480-BLU</v>
      </c>
      <c r="M3996" s="40" t="str">
        <f>INDEX(CODE!A:B,MATCH(L3996,CODE!A:A,0),2)</f>
        <v>NOT USED</v>
      </c>
    </row>
    <row r="3997" spans="1:13">
      <c r="A3997" s="36">
        <v>201906</v>
      </c>
      <c r="B3997" s="37" t="s">
        <v>60</v>
      </c>
      <c r="C3997" s="37" t="s">
        <v>195</v>
      </c>
      <c r="D3997" s="37" t="s">
        <v>103</v>
      </c>
      <c r="E3997" s="37">
        <v>55679.44</v>
      </c>
      <c r="F3997" s="37">
        <v>0</v>
      </c>
      <c r="G3997" s="37">
        <v>0</v>
      </c>
      <c r="H3997" s="60">
        <f t="shared" si="312"/>
        <v>55679.44</v>
      </c>
      <c r="I3997" s="60">
        <f t="shared" si="313"/>
        <v>0</v>
      </c>
      <c r="J3997" s="60">
        <f t="shared" si="314"/>
        <v>0</v>
      </c>
      <c r="K3997" s="1" t="str">
        <f t="shared" si="315"/>
        <v>IRG</v>
      </c>
      <c r="L3997" s="2" t="str">
        <f t="shared" si="311"/>
        <v>ALT REVENU</v>
      </c>
      <c r="M3997" s="40" t="str">
        <f>INDEX(CODE!A:B,MATCH(L3997,CODE!A:A,0),2)</f>
        <v>NOT USED</v>
      </c>
    </row>
    <row r="3998" spans="1:13">
      <c r="A3998" s="36">
        <v>201906</v>
      </c>
      <c r="B3998" s="37" t="s">
        <v>60</v>
      </c>
      <c r="C3998" s="37" t="s">
        <v>195</v>
      </c>
      <c r="D3998" s="37" t="s">
        <v>97</v>
      </c>
      <c r="F3998" s="37">
        <v>0</v>
      </c>
      <c r="H3998" s="60">
        <f t="shared" si="312"/>
        <v>0</v>
      </c>
      <c r="I3998" s="60">
        <f t="shared" si="313"/>
        <v>0</v>
      </c>
      <c r="J3998" s="60">
        <f t="shared" si="314"/>
        <v>0</v>
      </c>
      <c r="K3998" s="1" t="str">
        <f t="shared" si="315"/>
        <v>IRG</v>
      </c>
      <c r="L3998" s="2" t="str">
        <f t="shared" si="311"/>
        <v>CUSTOMER C</v>
      </c>
      <c r="M3998" s="40" t="str">
        <f>INDEX(CODE!A:B,MATCH(L3998,CODE!A:A,0),2)</f>
        <v>NOT USED</v>
      </c>
    </row>
    <row r="3999" spans="1:13">
      <c r="A3999" s="36">
        <v>201906</v>
      </c>
      <c r="B3999" s="37" t="s">
        <v>60</v>
      </c>
      <c r="C3999" s="37" t="s">
        <v>195</v>
      </c>
      <c r="D3999" s="37" t="s">
        <v>92</v>
      </c>
      <c r="E3999" s="37">
        <v>-11305.9</v>
      </c>
      <c r="F3999" s="37">
        <v>0</v>
      </c>
      <c r="G3999" s="37">
        <v>0</v>
      </c>
      <c r="H3999" s="60">
        <f t="shared" si="312"/>
        <v>-11305.9</v>
      </c>
      <c r="I3999" s="60">
        <f t="shared" si="313"/>
        <v>0</v>
      </c>
      <c r="J3999" s="60">
        <f t="shared" si="314"/>
        <v>0</v>
      </c>
      <c r="K3999" s="1" t="str">
        <f t="shared" si="315"/>
        <v>IRG</v>
      </c>
      <c r="L3999" s="2" t="str">
        <f t="shared" si="311"/>
        <v>REVENUE_AC</v>
      </c>
      <c r="M3999" s="40" t="str">
        <f>INDEX(CODE!A:B,MATCH(L3999,CODE!A:A,0),2)</f>
        <v>NOT USED</v>
      </c>
    </row>
    <row r="4000" spans="1:13">
      <c r="A4000" s="36">
        <v>201906</v>
      </c>
      <c r="B4000" s="37" t="s">
        <v>60</v>
      </c>
      <c r="C4000" s="37" t="s">
        <v>195</v>
      </c>
      <c r="D4000" s="37" t="s">
        <v>104</v>
      </c>
      <c r="E4000" s="37">
        <v>472.79</v>
      </c>
      <c r="F4000" s="37">
        <v>0</v>
      </c>
      <c r="G4000" s="37">
        <v>0</v>
      </c>
      <c r="H4000" s="60">
        <f t="shared" si="312"/>
        <v>472.79</v>
      </c>
      <c r="I4000" s="60">
        <f t="shared" si="313"/>
        <v>0</v>
      </c>
      <c r="J4000" s="60">
        <f t="shared" si="314"/>
        <v>0</v>
      </c>
      <c r="K4000" s="1" t="str">
        <f t="shared" si="315"/>
        <v>IRG</v>
      </c>
      <c r="L4000" s="2" t="str">
        <f t="shared" si="311"/>
        <v>REVENUE AD</v>
      </c>
      <c r="M4000" s="40" t="str">
        <f>INDEX(CODE!A:B,MATCH(L4000,CODE!A:A,0),2)</f>
        <v>NOT USED</v>
      </c>
    </row>
    <row r="4001" spans="1:13">
      <c r="A4001" s="36">
        <v>201906</v>
      </c>
      <c r="B4001" s="37" t="s">
        <v>60</v>
      </c>
      <c r="C4001" s="37" t="s">
        <v>196</v>
      </c>
      <c r="D4001" s="37" t="s">
        <v>202</v>
      </c>
      <c r="E4001" s="37">
        <v>1013000</v>
      </c>
      <c r="F4001" s="37">
        <v>0</v>
      </c>
      <c r="G4001" s="37">
        <v>11622000</v>
      </c>
      <c r="H4001" s="60">
        <f t="shared" si="312"/>
        <v>0</v>
      </c>
      <c r="I4001" s="60">
        <f t="shared" si="313"/>
        <v>0</v>
      </c>
      <c r="J4001" s="60">
        <f t="shared" si="314"/>
        <v>0</v>
      </c>
      <c r="K4001" s="1" t="str">
        <f t="shared" si="315"/>
        <v>IRG</v>
      </c>
      <c r="L4001" s="2" t="str">
        <f t="shared" si="311"/>
        <v>IRRIGATION</v>
      </c>
      <c r="M4001" s="40" t="str">
        <f>INDEX(CODE!A:B,MATCH(L4001,CODE!A:A,0),2)</f>
        <v>NOT USED</v>
      </c>
    </row>
    <row r="4002" spans="1:13">
      <c r="A4002" s="36">
        <v>201906</v>
      </c>
      <c r="B4002" s="37" t="s">
        <v>63</v>
      </c>
      <c r="C4002" s="37" t="s">
        <v>195</v>
      </c>
      <c r="D4002" s="37" t="s">
        <v>98</v>
      </c>
      <c r="E4002" s="37">
        <v>7.57</v>
      </c>
      <c r="G4002" s="37">
        <v>0</v>
      </c>
      <c r="H4002" s="60">
        <f t="shared" si="312"/>
        <v>7.57</v>
      </c>
      <c r="I4002" s="60">
        <f t="shared" si="313"/>
        <v>0</v>
      </c>
      <c r="J4002" s="60">
        <f t="shared" si="314"/>
        <v>0</v>
      </c>
      <c r="K4002" s="1" t="str">
        <f t="shared" si="315"/>
        <v>PUB</v>
      </c>
      <c r="L4002" s="2" t="str">
        <f t="shared" si="311"/>
        <v>02CFR00012</v>
      </c>
      <c r="M4002" s="40" t="str">
        <f>INDEX(CODE!A:B,MATCH(L4002,CODE!A:A,0),2)</f>
        <v>NOT USED</v>
      </c>
    </row>
    <row r="4003" spans="1:13">
      <c r="A4003" s="36">
        <v>201906</v>
      </c>
      <c r="B4003" s="37" t="s">
        <v>63</v>
      </c>
      <c r="C4003" s="37" t="s">
        <v>195</v>
      </c>
      <c r="D4003" s="37" t="s">
        <v>64</v>
      </c>
      <c r="E4003" s="37">
        <v>2573.37</v>
      </c>
      <c r="F4003" s="37">
        <v>9</v>
      </c>
      <c r="G4003" s="37">
        <v>11989</v>
      </c>
      <c r="H4003" s="60">
        <f t="shared" si="312"/>
        <v>2573.37</v>
      </c>
      <c r="I4003" s="60">
        <f t="shared" si="313"/>
        <v>9</v>
      </c>
      <c r="J4003" s="60">
        <f t="shared" si="314"/>
        <v>11989</v>
      </c>
      <c r="K4003" s="1" t="str">
        <f t="shared" si="315"/>
        <v>PUB</v>
      </c>
      <c r="L4003" s="2" t="str">
        <f t="shared" si="311"/>
        <v>02COSL0052</v>
      </c>
      <c r="M4003" s="40" t="str">
        <f>INDEX(CODE!A:B,MATCH(L4003,CODE!A:A,0),2)</f>
        <v>NOT USED</v>
      </c>
    </row>
    <row r="4004" spans="1:13">
      <c r="A4004" s="36">
        <v>201906</v>
      </c>
      <c r="B4004" s="37" t="s">
        <v>63</v>
      </c>
      <c r="C4004" s="37" t="s">
        <v>195</v>
      </c>
      <c r="D4004" s="37" t="s">
        <v>65</v>
      </c>
      <c r="E4004" s="37">
        <v>16925.849999999999</v>
      </c>
      <c r="F4004" s="37">
        <v>120</v>
      </c>
      <c r="G4004" s="37">
        <v>246016</v>
      </c>
      <c r="H4004" s="60">
        <f t="shared" si="312"/>
        <v>16925.849999999999</v>
      </c>
      <c r="I4004" s="60">
        <f t="shared" si="313"/>
        <v>120</v>
      </c>
      <c r="J4004" s="60">
        <f t="shared" si="314"/>
        <v>246016</v>
      </c>
      <c r="K4004" s="1" t="str">
        <f t="shared" si="315"/>
        <v>PUB</v>
      </c>
      <c r="L4004" s="2" t="str">
        <f t="shared" si="311"/>
        <v>02CUSL053F</v>
      </c>
      <c r="M4004" s="40" t="str">
        <f>INDEX(CODE!A:B,MATCH(L4004,CODE!A:A,0),2)</f>
        <v>NOT USED</v>
      </c>
    </row>
    <row r="4005" spans="1:13">
      <c r="A4005" s="36">
        <v>201906</v>
      </c>
      <c r="B4005" s="37" t="s">
        <v>63</v>
      </c>
      <c r="C4005" s="37" t="s">
        <v>195</v>
      </c>
      <c r="D4005" s="37" t="s">
        <v>66</v>
      </c>
      <c r="E4005" s="37">
        <v>3035.8</v>
      </c>
      <c r="F4005" s="37">
        <v>112</v>
      </c>
      <c r="G4005" s="37">
        <v>44124</v>
      </c>
      <c r="H4005" s="60">
        <f t="shared" si="312"/>
        <v>3035.8</v>
      </c>
      <c r="I4005" s="60">
        <f t="shared" si="313"/>
        <v>112</v>
      </c>
      <c r="J4005" s="60">
        <f t="shared" si="314"/>
        <v>44124</v>
      </c>
      <c r="K4005" s="1" t="str">
        <f t="shared" si="315"/>
        <v>PUB</v>
      </c>
      <c r="L4005" s="2" t="str">
        <f t="shared" si="311"/>
        <v>02CUSL053M</v>
      </c>
      <c r="M4005" s="40" t="str">
        <f>INDEX(CODE!A:B,MATCH(L4005,CODE!A:A,0),2)</f>
        <v>NOT USED</v>
      </c>
    </row>
    <row r="4006" spans="1:13">
      <c r="A4006" s="36">
        <v>201906</v>
      </c>
      <c r="B4006" s="37" t="s">
        <v>63</v>
      </c>
      <c r="C4006" s="37" t="s">
        <v>195</v>
      </c>
      <c r="D4006" s="37" t="s">
        <v>67</v>
      </c>
      <c r="E4006" s="37">
        <v>14038.57</v>
      </c>
      <c r="F4006" s="37">
        <v>31</v>
      </c>
      <c r="G4006" s="37">
        <v>110541</v>
      </c>
      <c r="H4006" s="60">
        <f t="shared" si="312"/>
        <v>14038.57</v>
      </c>
      <c r="I4006" s="60">
        <f t="shared" si="313"/>
        <v>31</v>
      </c>
      <c r="J4006" s="60">
        <f t="shared" si="314"/>
        <v>110541</v>
      </c>
      <c r="K4006" s="1" t="str">
        <f t="shared" si="315"/>
        <v>PUB</v>
      </c>
      <c r="L4006" s="2" t="str">
        <f t="shared" si="311"/>
        <v>02MVSL0057</v>
      </c>
      <c r="M4006" s="40" t="str">
        <f>INDEX(CODE!A:B,MATCH(L4006,CODE!A:A,0),2)</f>
        <v>NOT USED</v>
      </c>
    </row>
    <row r="4007" spans="1:13">
      <c r="A4007" s="36">
        <v>201906</v>
      </c>
      <c r="B4007" s="37" t="s">
        <v>63</v>
      </c>
      <c r="C4007" s="37" t="s">
        <v>195</v>
      </c>
      <c r="D4007" s="37" t="s">
        <v>47</v>
      </c>
      <c r="E4007" s="37">
        <v>64684.81</v>
      </c>
      <c r="F4007" s="37">
        <v>223</v>
      </c>
      <c r="G4007" s="37">
        <v>285716</v>
      </c>
      <c r="H4007" s="60">
        <f t="shared" si="312"/>
        <v>64684.81</v>
      </c>
      <c r="I4007" s="60">
        <f t="shared" si="313"/>
        <v>223</v>
      </c>
      <c r="J4007" s="60">
        <f t="shared" si="314"/>
        <v>285716</v>
      </c>
      <c r="K4007" s="1" t="str">
        <f t="shared" si="315"/>
        <v>PUB</v>
      </c>
      <c r="L4007" s="2" t="str">
        <f t="shared" si="311"/>
        <v>02SLCO0051</v>
      </c>
      <c r="M4007" s="40" t="str">
        <f>INDEX(CODE!A:B,MATCH(L4007,CODE!A:A,0),2)</f>
        <v>NOT USED</v>
      </c>
    </row>
    <row r="4008" spans="1:13">
      <c r="A4008" s="36">
        <v>201906</v>
      </c>
      <c r="B4008" s="37" t="s">
        <v>63</v>
      </c>
      <c r="C4008" s="37" t="s">
        <v>195</v>
      </c>
      <c r="D4008" s="37" t="s">
        <v>99</v>
      </c>
      <c r="E4008" s="37">
        <v>1917.34</v>
      </c>
      <c r="F4008" s="37">
        <v>0</v>
      </c>
      <c r="G4008" s="37">
        <v>0</v>
      </c>
      <c r="H4008" s="60">
        <f t="shared" si="312"/>
        <v>1917.34</v>
      </c>
      <c r="I4008" s="60">
        <f t="shared" si="313"/>
        <v>0</v>
      </c>
      <c r="J4008" s="60">
        <f t="shared" si="314"/>
        <v>0</v>
      </c>
      <c r="K4008" s="1" t="str">
        <f t="shared" si="315"/>
        <v>PUB</v>
      </c>
      <c r="L4008" s="2" t="str">
        <f t="shared" si="311"/>
        <v>301670-DSM</v>
      </c>
      <c r="M4008" s="40" t="str">
        <f>INDEX(CODE!A:B,MATCH(L4008,CODE!A:A,0),2)</f>
        <v>NOT USED</v>
      </c>
    </row>
    <row r="4009" spans="1:13">
      <c r="A4009" s="36">
        <v>201906</v>
      </c>
      <c r="B4009" s="37" t="s">
        <v>63</v>
      </c>
      <c r="C4009" s="37" t="s">
        <v>195</v>
      </c>
      <c r="D4009" s="37" t="s">
        <v>90</v>
      </c>
      <c r="F4009" s="37">
        <v>0</v>
      </c>
      <c r="H4009" s="60">
        <f t="shared" si="312"/>
        <v>0</v>
      </c>
      <c r="I4009" s="60">
        <f t="shared" si="313"/>
        <v>0</v>
      </c>
      <c r="J4009" s="60">
        <f t="shared" si="314"/>
        <v>0</v>
      </c>
      <c r="K4009" s="1" t="str">
        <f t="shared" si="315"/>
        <v>PUB</v>
      </c>
      <c r="L4009" s="2" t="str">
        <f t="shared" si="311"/>
        <v>CUSTOMER C</v>
      </c>
      <c r="M4009" s="40" t="str">
        <f>INDEX(CODE!A:B,MATCH(L4009,CODE!A:A,0),2)</f>
        <v>NOT USED</v>
      </c>
    </row>
    <row r="4010" spans="1:13">
      <c r="A4010" s="36">
        <v>201906</v>
      </c>
      <c r="B4010" s="37" t="s">
        <v>63</v>
      </c>
      <c r="C4010" s="37" t="s">
        <v>195</v>
      </c>
      <c r="D4010" s="37" t="s">
        <v>92</v>
      </c>
      <c r="E4010" s="37">
        <v>-3868.08</v>
      </c>
      <c r="F4010" s="37">
        <v>0</v>
      </c>
      <c r="G4010" s="37">
        <v>0</v>
      </c>
      <c r="H4010" s="60">
        <f t="shared" si="312"/>
        <v>-3868.08</v>
      </c>
      <c r="I4010" s="60">
        <f t="shared" si="313"/>
        <v>0</v>
      </c>
      <c r="J4010" s="60">
        <f t="shared" si="314"/>
        <v>0</v>
      </c>
      <c r="K4010" s="1" t="str">
        <f t="shared" si="315"/>
        <v>PUB</v>
      </c>
      <c r="L4010" s="2" t="str">
        <f t="shared" si="311"/>
        <v>REVENUE_AC</v>
      </c>
      <c r="M4010" s="40" t="str">
        <f>INDEX(CODE!A:B,MATCH(L4010,CODE!A:A,0),2)</f>
        <v>NOT USED</v>
      </c>
    </row>
    <row r="4011" spans="1:13">
      <c r="A4011" s="36">
        <v>201906</v>
      </c>
      <c r="B4011" s="37" t="s">
        <v>63</v>
      </c>
      <c r="C4011" s="37" t="s">
        <v>196</v>
      </c>
      <c r="D4011" s="37" t="s">
        <v>197</v>
      </c>
      <c r="E4011" s="37">
        <v>18000</v>
      </c>
      <c r="F4011" s="37">
        <v>0</v>
      </c>
      <c r="G4011" s="37">
        <v>125000</v>
      </c>
      <c r="H4011" s="60">
        <f t="shared" si="312"/>
        <v>0</v>
      </c>
      <c r="I4011" s="60">
        <f t="shared" si="313"/>
        <v>0</v>
      </c>
      <c r="J4011" s="60">
        <f t="shared" si="314"/>
        <v>0</v>
      </c>
      <c r="K4011" s="1" t="str">
        <f t="shared" si="315"/>
        <v>PUB</v>
      </c>
      <c r="L4011" s="2" t="str">
        <f t="shared" si="311"/>
        <v>UNBILLED R</v>
      </c>
      <c r="M4011" s="40" t="str">
        <f>INDEX(CODE!A:B,MATCH(L4011,CODE!A:A,0),2)</f>
        <v>NOT USED</v>
      </c>
    </row>
    <row r="4012" spans="1:13">
      <c r="A4012" s="36">
        <v>201906</v>
      </c>
      <c r="B4012" s="37" t="s">
        <v>68</v>
      </c>
      <c r="C4012" s="37" t="s">
        <v>186</v>
      </c>
      <c r="D4012" s="37" t="s">
        <v>203</v>
      </c>
      <c r="E4012" s="37">
        <v>-2773.92</v>
      </c>
      <c r="F4012" s="37">
        <v>1180</v>
      </c>
      <c r="G4012" s="37">
        <v>340358</v>
      </c>
      <c r="H4012" s="60">
        <f t="shared" si="312"/>
        <v>0</v>
      </c>
      <c r="I4012" s="60">
        <f t="shared" si="313"/>
        <v>0</v>
      </c>
      <c r="J4012" s="60">
        <f t="shared" si="314"/>
        <v>0</v>
      </c>
      <c r="K4012" s="1" t="str">
        <f t="shared" si="315"/>
        <v>RES</v>
      </c>
      <c r="L4012" s="2" t="str">
        <f t="shared" si="311"/>
        <v>02NETMT135</v>
      </c>
      <c r="M4012" s="40" t="str">
        <f>INDEX(CODE!A:B,MATCH(L4012,CODE!A:A,0),2)</f>
        <v>Separate - Res</v>
      </c>
    </row>
    <row r="4013" spans="1:13">
      <c r="A4013" s="36">
        <v>201906</v>
      </c>
      <c r="B4013" s="37" t="s">
        <v>68</v>
      </c>
      <c r="C4013" s="37" t="s">
        <v>186</v>
      </c>
      <c r="D4013" s="37" t="s">
        <v>204</v>
      </c>
      <c r="E4013" s="37">
        <v>-629.91</v>
      </c>
      <c r="G4013" s="37">
        <v>77259</v>
      </c>
      <c r="H4013" s="60">
        <f t="shared" si="312"/>
        <v>0</v>
      </c>
      <c r="I4013" s="60">
        <f t="shared" si="313"/>
        <v>0</v>
      </c>
      <c r="J4013" s="60">
        <f t="shared" si="314"/>
        <v>0</v>
      </c>
      <c r="K4013" s="1" t="str">
        <f t="shared" si="315"/>
        <v>RES</v>
      </c>
      <c r="L4013" s="2" t="str">
        <f t="shared" si="311"/>
        <v>02OALTB15R</v>
      </c>
      <c r="M4013" s="40" t="str">
        <f>INDEX(CODE!A:B,MATCH(L4013,CODE!A:A,0),2)</f>
        <v>NOT USED</v>
      </c>
    </row>
    <row r="4014" spans="1:13">
      <c r="A4014" s="36">
        <v>201906</v>
      </c>
      <c r="B4014" s="37" t="s">
        <v>68</v>
      </c>
      <c r="C4014" s="37" t="s">
        <v>186</v>
      </c>
      <c r="D4014" s="37" t="s">
        <v>205</v>
      </c>
      <c r="E4014" s="37">
        <v>-741268.29</v>
      </c>
      <c r="F4014" s="37">
        <v>102066</v>
      </c>
      <c r="G4014" s="37">
        <v>90952782</v>
      </c>
      <c r="H4014" s="60">
        <f t="shared" si="312"/>
        <v>0</v>
      </c>
      <c r="I4014" s="60">
        <f t="shared" si="313"/>
        <v>0</v>
      </c>
      <c r="J4014" s="60">
        <f t="shared" si="314"/>
        <v>0</v>
      </c>
      <c r="K4014" s="1" t="str">
        <f t="shared" si="315"/>
        <v>RES</v>
      </c>
      <c r="L4014" s="2" t="str">
        <f t="shared" si="311"/>
        <v>02RESD0016</v>
      </c>
      <c r="M4014" s="40" t="str">
        <f>INDEX(CODE!A:B,MATCH(L4014,CODE!A:A,0),2)</f>
        <v>Separate - Res</v>
      </c>
    </row>
    <row r="4015" spans="1:13">
      <c r="A4015" s="36">
        <v>201906</v>
      </c>
      <c r="B4015" s="37" t="s">
        <v>68</v>
      </c>
      <c r="C4015" s="37" t="s">
        <v>186</v>
      </c>
      <c r="D4015" s="37" t="s">
        <v>206</v>
      </c>
      <c r="E4015" s="37">
        <v>-34163.07</v>
      </c>
      <c r="F4015" s="37">
        <v>5108</v>
      </c>
      <c r="G4015" s="37">
        <v>4191744</v>
      </c>
      <c r="H4015" s="60">
        <f t="shared" si="312"/>
        <v>0</v>
      </c>
      <c r="I4015" s="60">
        <f t="shared" si="313"/>
        <v>0</v>
      </c>
      <c r="J4015" s="60">
        <f t="shared" si="314"/>
        <v>0</v>
      </c>
      <c r="K4015" s="1" t="str">
        <f t="shared" si="315"/>
        <v>RES</v>
      </c>
      <c r="L4015" s="2" t="str">
        <f t="shared" si="311"/>
        <v>02RESD0017</v>
      </c>
      <c r="M4015" s="40" t="str">
        <f>INDEX(CODE!A:B,MATCH(L4015,CODE!A:A,0),2)</f>
        <v>Separate - Res</v>
      </c>
    </row>
    <row r="4016" spans="1:13">
      <c r="A4016" s="36">
        <v>201906</v>
      </c>
      <c r="B4016" s="37" t="s">
        <v>68</v>
      </c>
      <c r="C4016" s="37" t="s">
        <v>186</v>
      </c>
      <c r="D4016" s="37" t="s">
        <v>207</v>
      </c>
      <c r="E4016" s="37">
        <v>-1212.27</v>
      </c>
      <c r="F4016" s="37">
        <v>76</v>
      </c>
      <c r="G4016" s="37">
        <v>148744</v>
      </c>
      <c r="H4016" s="60">
        <f t="shared" si="312"/>
        <v>0</v>
      </c>
      <c r="I4016" s="60">
        <f t="shared" si="313"/>
        <v>0</v>
      </c>
      <c r="J4016" s="60">
        <f t="shared" si="314"/>
        <v>0</v>
      </c>
      <c r="K4016" s="1" t="str">
        <f t="shared" si="315"/>
        <v>RES</v>
      </c>
      <c r="L4016" s="2" t="str">
        <f t="shared" si="311"/>
        <v>02RESD0018</v>
      </c>
      <c r="M4016" s="40" t="str">
        <f>INDEX(CODE!A:B,MATCH(L4016,CODE!A:A,0),2)</f>
        <v>Separate - Res</v>
      </c>
    </row>
    <row r="4017" spans="1:13">
      <c r="A4017" s="36">
        <v>201906</v>
      </c>
      <c r="B4017" s="37" t="s">
        <v>68</v>
      </c>
      <c r="C4017" s="37" t="s">
        <v>186</v>
      </c>
      <c r="D4017" s="37" t="s">
        <v>208</v>
      </c>
      <c r="E4017" s="37">
        <v>-155.88999999999999</v>
      </c>
      <c r="F4017" s="37">
        <v>12</v>
      </c>
      <c r="G4017" s="37">
        <v>19126</v>
      </c>
      <c r="H4017" s="60">
        <f t="shared" si="312"/>
        <v>0</v>
      </c>
      <c r="I4017" s="60">
        <f t="shared" si="313"/>
        <v>0</v>
      </c>
      <c r="J4017" s="60">
        <f t="shared" si="314"/>
        <v>0</v>
      </c>
      <c r="K4017" s="1" t="str">
        <f t="shared" si="315"/>
        <v>RES</v>
      </c>
      <c r="L4017" s="2" t="str">
        <f t="shared" si="311"/>
        <v>02RESD018X</v>
      </c>
      <c r="M4017" s="40" t="str">
        <f>INDEX(CODE!A:B,MATCH(L4017,CODE!A:A,0),2)</f>
        <v>Separate - Res</v>
      </c>
    </row>
    <row r="4018" spans="1:13">
      <c r="A4018" s="36">
        <v>201906</v>
      </c>
      <c r="B4018" s="37" t="s">
        <v>68</v>
      </c>
      <c r="C4018" s="37" t="s">
        <v>186</v>
      </c>
      <c r="D4018" s="37" t="s">
        <v>209</v>
      </c>
      <c r="E4018" s="37">
        <v>-12145.82</v>
      </c>
      <c r="F4018" s="37">
        <v>3432</v>
      </c>
      <c r="G4018" s="37">
        <v>1490352</v>
      </c>
      <c r="H4018" s="60">
        <f t="shared" si="312"/>
        <v>0</v>
      </c>
      <c r="I4018" s="60">
        <f t="shared" si="313"/>
        <v>0</v>
      </c>
      <c r="J4018" s="60">
        <f t="shared" si="314"/>
        <v>0</v>
      </c>
      <c r="K4018" s="1" t="str">
        <f t="shared" si="315"/>
        <v>RES</v>
      </c>
      <c r="L4018" s="2" t="str">
        <f t="shared" si="311"/>
        <v>02RGNSB024</v>
      </c>
      <c r="M4018" s="40" t="str">
        <f>INDEX(CODE!A:B,MATCH(L4018,CODE!A:A,0),2)</f>
        <v>Separate - Small GS</v>
      </c>
    </row>
    <row r="4019" spans="1:13">
      <c r="A4019" s="36">
        <v>201906</v>
      </c>
      <c r="B4019" s="37" t="s">
        <v>68</v>
      </c>
      <c r="C4019" s="37" t="s">
        <v>186</v>
      </c>
      <c r="D4019" s="37" t="s">
        <v>213</v>
      </c>
      <c r="E4019" s="37">
        <v>-567.24</v>
      </c>
      <c r="F4019" s="37">
        <v>1</v>
      </c>
      <c r="G4019" s="37">
        <v>69600</v>
      </c>
      <c r="H4019" s="60">
        <f t="shared" si="312"/>
        <v>0</v>
      </c>
      <c r="I4019" s="60">
        <f t="shared" si="313"/>
        <v>0</v>
      </c>
      <c r="J4019" s="60">
        <f t="shared" si="314"/>
        <v>0</v>
      </c>
      <c r="K4019" s="1" t="str">
        <f t="shared" si="315"/>
        <v>RES</v>
      </c>
      <c r="L4019" s="2" t="str">
        <f t="shared" si="311"/>
        <v>02RGNSB036</v>
      </c>
      <c r="M4019" s="40" t="str">
        <f>INDEX(CODE!A:B,MATCH(L4019,CODE!A:A,0),2)</f>
        <v>Separate - Large GS</v>
      </c>
    </row>
    <row r="4020" spans="1:13">
      <c r="A4020" s="36">
        <v>201906</v>
      </c>
      <c r="B4020" s="37" t="s">
        <v>68</v>
      </c>
      <c r="C4020" s="37" t="s">
        <v>186</v>
      </c>
      <c r="D4020" s="37" t="s">
        <v>212</v>
      </c>
      <c r="E4020" s="37">
        <v>-83.69</v>
      </c>
      <c r="F4020" s="37">
        <v>29</v>
      </c>
      <c r="G4020" s="37">
        <v>10269</v>
      </c>
      <c r="H4020" s="60">
        <f t="shared" si="312"/>
        <v>0</v>
      </c>
      <c r="I4020" s="60">
        <f t="shared" si="313"/>
        <v>0</v>
      </c>
      <c r="J4020" s="60">
        <f t="shared" si="314"/>
        <v>0</v>
      </c>
      <c r="K4020" s="1" t="str">
        <f t="shared" si="315"/>
        <v>RES</v>
      </c>
      <c r="L4020" s="2" t="str">
        <f t="shared" si="311"/>
        <v>02RNM24135</v>
      </c>
      <c r="M4020" s="40" t="str">
        <f>INDEX(CODE!A:B,MATCH(L4020,CODE!A:A,0),2)</f>
        <v>Separate - Small GS</v>
      </c>
    </row>
    <row r="4021" spans="1:13">
      <c r="A4021" s="36">
        <v>201906</v>
      </c>
      <c r="B4021" s="37" t="s">
        <v>68</v>
      </c>
      <c r="C4021" s="37" t="s">
        <v>186</v>
      </c>
      <c r="D4021" s="37" t="s">
        <v>193</v>
      </c>
      <c r="E4021" s="37">
        <v>-61126.6</v>
      </c>
      <c r="F4021" s="37">
        <v>0</v>
      </c>
      <c r="G4021" s="37">
        <v>0</v>
      </c>
      <c r="H4021" s="60">
        <f t="shared" si="312"/>
        <v>0</v>
      </c>
      <c r="I4021" s="60">
        <f t="shared" si="313"/>
        <v>0</v>
      </c>
      <c r="J4021" s="60">
        <f t="shared" si="314"/>
        <v>0</v>
      </c>
      <c r="K4021" s="1" t="str">
        <f t="shared" si="315"/>
        <v>RES</v>
      </c>
      <c r="L4021" s="2" t="str">
        <f t="shared" si="311"/>
        <v>BPA BALANC</v>
      </c>
      <c r="M4021" s="40" t="str">
        <f>INDEX(CODE!A:B,MATCH(L4021,CODE!A:A,0),2)</f>
        <v>NOT USED</v>
      </c>
    </row>
    <row r="4022" spans="1:13">
      <c r="A4022" s="36">
        <v>201906</v>
      </c>
      <c r="B4022" s="37" t="s">
        <v>68</v>
      </c>
      <c r="C4022" s="37" t="s">
        <v>186</v>
      </c>
      <c r="D4022" s="37" t="s">
        <v>194</v>
      </c>
      <c r="F4022" s="37">
        <v>0</v>
      </c>
      <c r="H4022" s="60">
        <f t="shared" si="312"/>
        <v>0</v>
      </c>
      <c r="I4022" s="60">
        <f t="shared" si="313"/>
        <v>0</v>
      </c>
      <c r="J4022" s="60">
        <f t="shared" si="314"/>
        <v>0</v>
      </c>
      <c r="K4022" s="1" t="str">
        <f t="shared" si="315"/>
        <v>RES</v>
      </c>
      <c r="L4022" s="2" t="str">
        <f t="shared" si="311"/>
        <v>CUSTOMER C</v>
      </c>
      <c r="M4022" s="40" t="str">
        <f>INDEX(CODE!A:B,MATCH(L4022,CODE!A:A,0),2)</f>
        <v>NOT USED</v>
      </c>
    </row>
    <row r="4023" spans="1:13">
      <c r="A4023" s="36">
        <v>201906</v>
      </c>
      <c r="B4023" s="37" t="s">
        <v>68</v>
      </c>
      <c r="C4023" s="37" t="s">
        <v>195</v>
      </c>
      <c r="D4023" s="37" t="s">
        <v>82</v>
      </c>
      <c r="E4023" s="37">
        <v>152.18</v>
      </c>
      <c r="G4023" s="37">
        <v>0</v>
      </c>
      <c r="H4023" s="60">
        <f t="shared" si="312"/>
        <v>152.18</v>
      </c>
      <c r="I4023" s="60">
        <f t="shared" si="313"/>
        <v>0</v>
      </c>
      <c r="J4023" s="60">
        <f t="shared" si="314"/>
        <v>0</v>
      </c>
      <c r="K4023" s="1" t="str">
        <f t="shared" si="315"/>
        <v>RES</v>
      </c>
      <c r="L4023" s="2" t="str">
        <f t="shared" si="311"/>
        <v>02LNX00109</v>
      </c>
      <c r="M4023" s="40" t="str">
        <f>INDEX(CODE!A:B,MATCH(L4023,CODE!A:A,0),2)</f>
        <v>NOT USED</v>
      </c>
    </row>
    <row r="4024" spans="1:13">
      <c r="A4024" s="36">
        <v>201906</v>
      </c>
      <c r="B4024" s="37" t="s">
        <v>68</v>
      </c>
      <c r="C4024" s="37" t="s">
        <v>195</v>
      </c>
      <c r="D4024" s="37" t="s">
        <v>48</v>
      </c>
      <c r="E4024" s="37">
        <v>37216.050000000003</v>
      </c>
      <c r="F4024" s="37">
        <v>1180</v>
      </c>
      <c r="G4024" s="37">
        <v>342287</v>
      </c>
      <c r="H4024" s="60">
        <f t="shared" si="312"/>
        <v>37216.050000000003</v>
      </c>
      <c r="I4024" s="60">
        <f t="shared" si="313"/>
        <v>1180</v>
      </c>
      <c r="J4024" s="60">
        <f t="shared" si="314"/>
        <v>342287</v>
      </c>
      <c r="K4024" s="1" t="str">
        <f t="shared" si="315"/>
        <v>RES</v>
      </c>
      <c r="L4024" s="2" t="str">
        <f t="shared" si="311"/>
        <v>02NETMT135</v>
      </c>
      <c r="M4024" s="40" t="str">
        <f>INDEX(CODE!A:B,MATCH(L4024,CODE!A:A,0),2)</f>
        <v>Separate - Res</v>
      </c>
    </row>
    <row r="4025" spans="1:13">
      <c r="A4025" s="36">
        <v>201906</v>
      </c>
      <c r="B4025" s="37" t="s">
        <v>68</v>
      </c>
      <c r="C4025" s="37" t="s">
        <v>195</v>
      </c>
      <c r="D4025" s="37" t="s">
        <v>49</v>
      </c>
      <c r="E4025" s="37">
        <v>11932.06</v>
      </c>
      <c r="F4025" s="37">
        <v>1025</v>
      </c>
      <c r="G4025" s="37">
        <v>77259</v>
      </c>
      <c r="H4025" s="60">
        <f t="shared" si="312"/>
        <v>11932.06</v>
      </c>
      <c r="I4025" s="60">
        <f t="shared" si="313"/>
        <v>1025</v>
      </c>
      <c r="J4025" s="60">
        <f t="shared" si="314"/>
        <v>77259</v>
      </c>
      <c r="K4025" s="1" t="str">
        <f t="shared" si="315"/>
        <v>RES</v>
      </c>
      <c r="L4025" s="2" t="str">
        <f t="shared" si="311"/>
        <v>02OALTB15R</v>
      </c>
      <c r="M4025" s="40" t="str">
        <f>INDEX(CODE!A:B,MATCH(L4025,CODE!A:A,0),2)</f>
        <v>NOT USED</v>
      </c>
    </row>
    <row r="4026" spans="1:13">
      <c r="A4026" s="36">
        <v>201906</v>
      </c>
      <c r="B4026" s="37" t="s">
        <v>68</v>
      </c>
      <c r="C4026" s="37" t="s">
        <v>195</v>
      </c>
      <c r="D4026" s="37" t="s">
        <v>69</v>
      </c>
      <c r="E4026" s="37">
        <v>7970094.8300000001</v>
      </c>
      <c r="F4026" s="37">
        <v>102066</v>
      </c>
      <c r="G4026" s="37">
        <v>91059295</v>
      </c>
      <c r="H4026" s="60">
        <f t="shared" si="312"/>
        <v>7970094.8300000001</v>
      </c>
      <c r="I4026" s="60">
        <f t="shared" si="313"/>
        <v>102066</v>
      </c>
      <c r="J4026" s="60">
        <f t="shared" si="314"/>
        <v>91059295</v>
      </c>
      <c r="K4026" s="1" t="str">
        <f t="shared" si="315"/>
        <v>RES</v>
      </c>
      <c r="L4026" s="2" t="str">
        <f t="shared" si="311"/>
        <v>02RESD0016</v>
      </c>
      <c r="M4026" s="40" t="str">
        <f>INDEX(CODE!A:B,MATCH(L4026,CODE!A:A,0),2)</f>
        <v>Separate - Res</v>
      </c>
    </row>
    <row r="4027" spans="1:13">
      <c r="A4027" s="36">
        <v>201906</v>
      </c>
      <c r="B4027" s="37" t="s">
        <v>68</v>
      </c>
      <c r="C4027" s="37" t="s">
        <v>195</v>
      </c>
      <c r="D4027" s="37" t="s">
        <v>70</v>
      </c>
      <c r="E4027" s="37">
        <v>359724.1</v>
      </c>
      <c r="F4027" s="37">
        <v>5108</v>
      </c>
      <c r="G4027" s="37">
        <v>4191744</v>
      </c>
      <c r="H4027" s="60">
        <f t="shared" si="312"/>
        <v>359724.1</v>
      </c>
      <c r="I4027" s="60">
        <f t="shared" si="313"/>
        <v>5108</v>
      </c>
      <c r="J4027" s="60">
        <f t="shared" si="314"/>
        <v>4191744</v>
      </c>
      <c r="K4027" s="1" t="str">
        <f t="shared" si="315"/>
        <v>RES</v>
      </c>
      <c r="L4027" s="2" t="str">
        <f t="shared" si="311"/>
        <v>02RESD0017</v>
      </c>
      <c r="M4027" s="40" t="str">
        <f>INDEX(CODE!A:B,MATCH(L4027,CODE!A:A,0),2)</f>
        <v>Separate - Res</v>
      </c>
    </row>
    <row r="4028" spans="1:13">
      <c r="A4028" s="36">
        <v>201906</v>
      </c>
      <c r="B4028" s="37" t="s">
        <v>68</v>
      </c>
      <c r="C4028" s="37" t="s">
        <v>195</v>
      </c>
      <c r="D4028" s="37" t="s">
        <v>71</v>
      </c>
      <c r="E4028" s="37">
        <v>14918.69</v>
      </c>
      <c r="F4028" s="37">
        <v>76</v>
      </c>
      <c r="G4028" s="37">
        <v>148744</v>
      </c>
      <c r="H4028" s="60">
        <f t="shared" si="312"/>
        <v>14918.69</v>
      </c>
      <c r="I4028" s="60">
        <f t="shared" si="313"/>
        <v>76</v>
      </c>
      <c r="J4028" s="60">
        <f t="shared" si="314"/>
        <v>148744</v>
      </c>
      <c r="K4028" s="1" t="str">
        <f t="shared" si="315"/>
        <v>RES</v>
      </c>
      <c r="L4028" s="2" t="str">
        <f t="shared" si="311"/>
        <v>02RESD0018</v>
      </c>
      <c r="M4028" s="40" t="str">
        <f>INDEX(CODE!A:B,MATCH(L4028,CODE!A:A,0),2)</f>
        <v>Separate - Res</v>
      </c>
    </row>
    <row r="4029" spans="1:13">
      <c r="A4029" s="36">
        <v>201906</v>
      </c>
      <c r="B4029" s="37" t="s">
        <v>68</v>
      </c>
      <c r="C4029" s="37" t="s">
        <v>195</v>
      </c>
      <c r="D4029" s="37" t="s">
        <v>72</v>
      </c>
      <c r="E4029" s="37">
        <v>1841.81</v>
      </c>
      <c r="F4029" s="37">
        <v>12</v>
      </c>
      <c r="G4029" s="37">
        <v>19126</v>
      </c>
      <c r="H4029" s="60">
        <f t="shared" si="312"/>
        <v>1841.81</v>
      </c>
      <c r="I4029" s="60">
        <f t="shared" si="313"/>
        <v>12</v>
      </c>
      <c r="J4029" s="60">
        <f t="shared" si="314"/>
        <v>19126</v>
      </c>
      <c r="K4029" s="1" t="str">
        <f t="shared" si="315"/>
        <v>RES</v>
      </c>
      <c r="L4029" s="2" t="str">
        <f t="shared" si="311"/>
        <v>02RESD018X</v>
      </c>
      <c r="M4029" s="40" t="str">
        <f>INDEX(CODE!A:B,MATCH(L4029,CODE!A:A,0),2)</f>
        <v>Separate - Res</v>
      </c>
    </row>
    <row r="4030" spans="1:13">
      <c r="A4030" s="36">
        <v>201906</v>
      </c>
      <c r="B4030" s="37" t="s">
        <v>68</v>
      </c>
      <c r="C4030" s="37" t="s">
        <v>195</v>
      </c>
      <c r="D4030" s="37" t="s">
        <v>50</v>
      </c>
      <c r="E4030" s="37">
        <v>181339.56</v>
      </c>
      <c r="F4030" s="37">
        <v>3432</v>
      </c>
      <c r="G4030" s="37">
        <v>1524067</v>
      </c>
      <c r="H4030" s="60">
        <f t="shared" si="312"/>
        <v>181339.56</v>
      </c>
      <c r="I4030" s="60">
        <f t="shared" si="313"/>
        <v>3432</v>
      </c>
      <c r="J4030" s="60">
        <f t="shared" si="314"/>
        <v>1524067</v>
      </c>
      <c r="K4030" s="1" t="str">
        <f t="shared" si="315"/>
        <v>RES</v>
      </c>
      <c r="L4030" s="2" t="str">
        <f t="shared" si="311"/>
        <v>02RGNSB024</v>
      </c>
      <c r="M4030" s="40" t="str">
        <f>INDEX(CODE!A:B,MATCH(L4030,CODE!A:A,0),2)</f>
        <v>Separate - Small GS</v>
      </c>
    </row>
    <row r="4031" spans="1:13">
      <c r="A4031" s="36">
        <v>201906</v>
      </c>
      <c r="B4031" s="37" t="s">
        <v>68</v>
      </c>
      <c r="C4031" s="37" t="s">
        <v>195</v>
      </c>
      <c r="D4031" s="37" t="s">
        <v>74</v>
      </c>
      <c r="E4031" s="37">
        <v>7950.97</v>
      </c>
      <c r="F4031" s="37">
        <v>2</v>
      </c>
      <c r="G4031" s="37">
        <v>104640</v>
      </c>
      <c r="H4031" s="60">
        <f t="shared" si="312"/>
        <v>7950.97</v>
      </c>
      <c r="I4031" s="60">
        <f t="shared" si="313"/>
        <v>2</v>
      </c>
      <c r="J4031" s="60">
        <f t="shared" si="314"/>
        <v>104640</v>
      </c>
      <c r="K4031" s="1" t="str">
        <f t="shared" si="315"/>
        <v>RES</v>
      </c>
      <c r="L4031" s="2" t="str">
        <f t="shared" si="311"/>
        <v>02RGNSB036</v>
      </c>
      <c r="M4031" s="40" t="str">
        <f>INDEX(CODE!A:B,MATCH(L4031,CODE!A:A,0),2)</f>
        <v>Separate - Large GS</v>
      </c>
    </row>
    <row r="4032" spans="1:13">
      <c r="A4032" s="36">
        <v>201906</v>
      </c>
      <c r="B4032" s="37" t="s">
        <v>68</v>
      </c>
      <c r="C4032" s="37" t="s">
        <v>195</v>
      </c>
      <c r="D4032" s="37" t="s">
        <v>75</v>
      </c>
      <c r="E4032" s="37">
        <v>1323.84</v>
      </c>
      <c r="F4032" s="37">
        <v>29</v>
      </c>
      <c r="G4032" s="37">
        <v>10269</v>
      </c>
      <c r="H4032" s="60">
        <f t="shared" si="312"/>
        <v>1323.84</v>
      </c>
      <c r="I4032" s="60">
        <f t="shared" si="313"/>
        <v>29</v>
      </c>
      <c r="J4032" s="60">
        <f t="shared" si="314"/>
        <v>10269</v>
      </c>
      <c r="K4032" s="1" t="str">
        <f t="shared" si="315"/>
        <v>RES</v>
      </c>
      <c r="L4032" s="2" t="str">
        <f t="shared" ref="L4032:L4095" si="316">LEFT(D4032,10)</f>
        <v>02RNM24135</v>
      </c>
      <c r="M4032" s="40" t="str">
        <f>INDEX(CODE!A:B,MATCH(L4032,CODE!A:A,0),2)</f>
        <v>Separate - Small GS</v>
      </c>
    </row>
    <row r="4033" spans="1:13">
      <c r="A4033" s="36">
        <v>201906</v>
      </c>
      <c r="B4033" s="37" t="s">
        <v>68</v>
      </c>
      <c r="C4033" s="37" t="s">
        <v>195</v>
      </c>
      <c r="D4033" s="37" t="s">
        <v>101</v>
      </c>
      <c r="E4033" s="37">
        <v>276370.39</v>
      </c>
      <c r="F4033" s="37">
        <v>0</v>
      </c>
      <c r="G4033" s="37">
        <v>0</v>
      </c>
      <c r="H4033" s="60">
        <f t="shared" si="312"/>
        <v>276370.39</v>
      </c>
      <c r="I4033" s="60">
        <f t="shared" si="313"/>
        <v>0</v>
      </c>
      <c r="J4033" s="60">
        <f t="shared" si="314"/>
        <v>0</v>
      </c>
      <c r="K4033" s="1" t="str">
        <f t="shared" si="315"/>
        <v>RES</v>
      </c>
      <c r="L4033" s="2" t="str">
        <f t="shared" si="316"/>
        <v>301170-DSM</v>
      </c>
      <c r="M4033" s="40" t="str">
        <f>INDEX(CODE!A:B,MATCH(L4033,CODE!A:A,0),2)</f>
        <v>NOT USED</v>
      </c>
    </row>
    <row r="4034" spans="1:13">
      <c r="A4034" s="36">
        <v>201906</v>
      </c>
      <c r="B4034" s="37" t="s">
        <v>68</v>
      </c>
      <c r="C4034" s="37" t="s">
        <v>195</v>
      </c>
      <c r="D4034" s="37" t="s">
        <v>102</v>
      </c>
      <c r="E4034" s="37">
        <v>12273.5</v>
      </c>
      <c r="F4034" s="37">
        <v>0</v>
      </c>
      <c r="G4034" s="37">
        <v>0</v>
      </c>
      <c r="H4034" s="60">
        <f t="shared" si="312"/>
        <v>12273.5</v>
      </c>
      <c r="I4034" s="60">
        <f t="shared" si="313"/>
        <v>0</v>
      </c>
      <c r="J4034" s="60">
        <f t="shared" si="314"/>
        <v>0</v>
      </c>
      <c r="K4034" s="1" t="str">
        <f t="shared" si="315"/>
        <v>RES</v>
      </c>
      <c r="L4034" s="2" t="str">
        <f t="shared" si="316"/>
        <v>301180-BLU</v>
      </c>
      <c r="M4034" s="40" t="str">
        <f>INDEX(CODE!A:B,MATCH(L4034,CODE!A:A,0),2)</f>
        <v>NOT USED</v>
      </c>
    </row>
    <row r="4035" spans="1:13">
      <c r="A4035" s="36">
        <v>201906</v>
      </c>
      <c r="B4035" s="37" t="s">
        <v>68</v>
      </c>
      <c r="C4035" s="37" t="s">
        <v>195</v>
      </c>
      <c r="D4035" s="37" t="s">
        <v>103</v>
      </c>
      <c r="E4035" s="37">
        <v>303124.96999999997</v>
      </c>
      <c r="F4035" s="37">
        <v>0</v>
      </c>
      <c r="G4035" s="37">
        <v>0</v>
      </c>
      <c r="H4035" s="60">
        <f t="shared" ref="H4035:H4098" si="317">IF($C4035="R",E4035,0)</f>
        <v>303124.96999999997</v>
      </c>
      <c r="I4035" s="60">
        <f t="shared" ref="I4035:I4098" si="318">IF($C4035="R",F4035,0)</f>
        <v>0</v>
      </c>
      <c r="J4035" s="60">
        <f t="shared" ref="J4035:J4098" si="319">IF($C4035="R",G4035,0)</f>
        <v>0</v>
      </c>
      <c r="K4035" s="1" t="str">
        <f t="shared" ref="K4035:K4098" si="320">IF(LEFT(B4035,3)="IRR","IRG",LEFT(B4035,3))</f>
        <v>RES</v>
      </c>
      <c r="L4035" s="2" t="str">
        <f t="shared" si="316"/>
        <v>ALT REVENU</v>
      </c>
      <c r="M4035" s="40" t="str">
        <f>INDEX(CODE!A:B,MATCH(L4035,CODE!A:A,0),2)</f>
        <v>NOT USED</v>
      </c>
    </row>
    <row r="4036" spans="1:13">
      <c r="A4036" s="36">
        <v>201906</v>
      </c>
      <c r="B4036" s="37" t="s">
        <v>68</v>
      </c>
      <c r="C4036" s="37" t="s">
        <v>195</v>
      </c>
      <c r="D4036" s="37" t="s">
        <v>90</v>
      </c>
      <c r="F4036" s="37">
        <v>0</v>
      </c>
      <c r="H4036" s="60">
        <f t="shared" si="317"/>
        <v>0</v>
      </c>
      <c r="I4036" s="60">
        <f t="shared" si="318"/>
        <v>0</v>
      </c>
      <c r="J4036" s="60">
        <f t="shared" si="319"/>
        <v>0</v>
      </c>
      <c r="K4036" s="1" t="str">
        <f t="shared" si="320"/>
        <v>RES</v>
      </c>
      <c r="L4036" s="2" t="str">
        <f t="shared" si="316"/>
        <v>CUSTOMER C</v>
      </c>
      <c r="M4036" s="40" t="str">
        <f>INDEX(CODE!A:B,MATCH(L4036,CODE!A:A,0),2)</f>
        <v>NOT USED</v>
      </c>
    </row>
    <row r="4037" spans="1:13">
      <c r="A4037" s="36">
        <v>201906</v>
      </c>
      <c r="B4037" s="37" t="s">
        <v>68</v>
      </c>
      <c r="C4037" s="37" t="s">
        <v>195</v>
      </c>
      <c r="D4037" s="37" t="s">
        <v>92</v>
      </c>
      <c r="E4037" s="37">
        <v>-643015.81000000006</v>
      </c>
      <c r="F4037" s="37">
        <v>0</v>
      </c>
      <c r="G4037" s="37">
        <v>0</v>
      </c>
      <c r="H4037" s="60">
        <f t="shared" si="317"/>
        <v>-643015.81000000006</v>
      </c>
      <c r="I4037" s="60">
        <f t="shared" si="318"/>
        <v>0</v>
      </c>
      <c r="J4037" s="60">
        <f t="shared" si="319"/>
        <v>0</v>
      </c>
      <c r="K4037" s="1" t="str">
        <f t="shared" si="320"/>
        <v>RES</v>
      </c>
      <c r="L4037" s="2" t="str">
        <f t="shared" si="316"/>
        <v>REVENUE_AC</v>
      </c>
      <c r="M4037" s="40" t="str">
        <f>INDEX(CODE!A:B,MATCH(L4037,CODE!A:A,0),2)</f>
        <v>NOT USED</v>
      </c>
    </row>
    <row r="4038" spans="1:13">
      <c r="A4038" s="36">
        <v>201906</v>
      </c>
      <c r="B4038" s="37" t="s">
        <v>68</v>
      </c>
      <c r="C4038" s="37" t="s">
        <v>195</v>
      </c>
      <c r="D4038" s="37" t="s">
        <v>104</v>
      </c>
      <c r="E4038" s="37">
        <v>4655.1099999999997</v>
      </c>
      <c r="F4038" s="37">
        <v>0</v>
      </c>
      <c r="G4038" s="37">
        <v>0</v>
      </c>
      <c r="H4038" s="60">
        <f t="shared" si="317"/>
        <v>4655.1099999999997</v>
      </c>
      <c r="I4038" s="60">
        <f t="shared" si="318"/>
        <v>0</v>
      </c>
      <c r="J4038" s="60">
        <f t="shared" si="319"/>
        <v>0</v>
      </c>
      <c r="K4038" s="1" t="str">
        <f t="shared" si="320"/>
        <v>RES</v>
      </c>
      <c r="L4038" s="2" t="str">
        <f t="shared" si="316"/>
        <v>REVENUE AD</v>
      </c>
      <c r="M4038" s="40" t="str">
        <f>INDEX(CODE!A:B,MATCH(L4038,CODE!A:A,0),2)</f>
        <v>NOT USED</v>
      </c>
    </row>
    <row r="4039" spans="1:13">
      <c r="A4039" s="36">
        <v>201906</v>
      </c>
      <c r="B4039" s="37" t="s">
        <v>68</v>
      </c>
      <c r="C4039" s="37" t="s">
        <v>196</v>
      </c>
      <c r="D4039" s="37" t="s">
        <v>210</v>
      </c>
      <c r="E4039" s="37">
        <v>-8000</v>
      </c>
      <c r="F4039" s="37">
        <v>0</v>
      </c>
      <c r="G4039" s="37">
        <v>0</v>
      </c>
      <c r="H4039" s="60">
        <f t="shared" si="317"/>
        <v>0</v>
      </c>
      <c r="I4039" s="60">
        <f t="shared" si="318"/>
        <v>0</v>
      </c>
      <c r="J4039" s="60">
        <f t="shared" si="319"/>
        <v>0</v>
      </c>
      <c r="K4039" s="1" t="str">
        <f t="shared" si="320"/>
        <v>RES</v>
      </c>
      <c r="L4039" s="2" t="str">
        <f t="shared" si="316"/>
        <v>301119 - U</v>
      </c>
      <c r="M4039" s="40" t="str">
        <f>INDEX(CODE!A:B,MATCH(L4039,CODE!A:A,0),2)</f>
        <v>NOT USED</v>
      </c>
    </row>
    <row r="4040" spans="1:13">
      <c r="A4040" s="36">
        <v>201906</v>
      </c>
      <c r="B4040" s="37" t="s">
        <v>68</v>
      </c>
      <c r="C4040" s="37" t="s">
        <v>196</v>
      </c>
      <c r="D4040" s="37" t="s">
        <v>197</v>
      </c>
      <c r="E4040" s="37">
        <v>1563000</v>
      </c>
      <c r="F4040" s="37">
        <v>0</v>
      </c>
      <c r="G4040" s="37">
        <v>21158000</v>
      </c>
      <c r="H4040" s="60">
        <f t="shared" si="317"/>
        <v>0</v>
      </c>
      <c r="I4040" s="60">
        <f t="shared" si="318"/>
        <v>0</v>
      </c>
      <c r="J4040" s="60">
        <f t="shared" si="319"/>
        <v>0</v>
      </c>
      <c r="K4040" s="1" t="str">
        <f t="shared" si="320"/>
        <v>RES</v>
      </c>
      <c r="L4040" s="2" t="str">
        <f t="shared" si="316"/>
        <v>UNBILLED R</v>
      </c>
      <c r="M4040" s="40" t="str">
        <f>INDEX(CODE!A:B,MATCH(L4040,CODE!A:A,0),2)</f>
        <v>NOT USED</v>
      </c>
    </row>
    <row r="4041" spans="1:13">
      <c r="A4041" s="36">
        <v>201907</v>
      </c>
      <c r="B4041" s="37" t="s">
        <v>51</v>
      </c>
      <c r="C4041" s="37" t="s">
        <v>186</v>
      </c>
      <c r="D4041" s="37" t="s">
        <v>187</v>
      </c>
      <c r="E4041" s="37">
        <v>-19966.95</v>
      </c>
      <c r="F4041" s="37">
        <v>1521</v>
      </c>
      <c r="G4041" s="37">
        <v>2449920</v>
      </c>
      <c r="H4041" s="60">
        <f t="shared" si="317"/>
        <v>0</v>
      </c>
      <c r="I4041" s="60">
        <f t="shared" si="318"/>
        <v>0</v>
      </c>
      <c r="J4041" s="60">
        <f t="shared" si="319"/>
        <v>0</v>
      </c>
      <c r="K4041" s="1" t="str">
        <f t="shared" si="320"/>
        <v>COM</v>
      </c>
      <c r="L4041" s="2" t="str">
        <f t="shared" si="316"/>
        <v>02GNSB0024</v>
      </c>
      <c r="M4041" s="40" t="str">
        <f>INDEX(CODE!A:B,MATCH(L4041,CODE!A:A,0),2)</f>
        <v>Separate - Small GS</v>
      </c>
    </row>
    <row r="4042" spans="1:13">
      <c r="A4042" s="36">
        <v>201907</v>
      </c>
      <c r="B4042" s="37" t="s">
        <v>51</v>
      </c>
      <c r="C4042" s="37" t="s">
        <v>186</v>
      </c>
      <c r="D4042" s="37" t="s">
        <v>188</v>
      </c>
      <c r="E4042" s="37">
        <v>-0.59</v>
      </c>
      <c r="F4042" s="37">
        <v>1</v>
      </c>
      <c r="G4042" s="37">
        <v>72</v>
      </c>
      <c r="H4042" s="60">
        <f t="shared" si="317"/>
        <v>0</v>
      </c>
      <c r="I4042" s="60">
        <f t="shared" si="318"/>
        <v>0</v>
      </c>
      <c r="J4042" s="60">
        <f t="shared" si="319"/>
        <v>0</v>
      </c>
      <c r="K4042" s="1" t="str">
        <f t="shared" si="320"/>
        <v>COM</v>
      </c>
      <c r="L4042" s="2" t="str">
        <f t="shared" si="316"/>
        <v>02GNSB024F</v>
      </c>
      <c r="M4042" s="40" t="str">
        <f>INDEX(CODE!A:B,MATCH(L4042,CODE!A:A,0),2)</f>
        <v>Separate - Small GS</v>
      </c>
    </row>
    <row r="4043" spans="1:13">
      <c r="A4043" s="36">
        <v>201907</v>
      </c>
      <c r="B4043" s="37" t="s">
        <v>51</v>
      </c>
      <c r="C4043" s="37" t="s">
        <v>186</v>
      </c>
      <c r="D4043" s="37" t="s">
        <v>189</v>
      </c>
      <c r="E4043" s="37">
        <v>-58.08</v>
      </c>
      <c r="F4043" s="37">
        <v>71</v>
      </c>
      <c r="G4043" s="37">
        <v>7128</v>
      </c>
      <c r="H4043" s="60">
        <f t="shared" si="317"/>
        <v>0</v>
      </c>
      <c r="I4043" s="60">
        <f t="shared" si="318"/>
        <v>0</v>
      </c>
      <c r="J4043" s="60">
        <f t="shared" si="319"/>
        <v>0</v>
      </c>
      <c r="K4043" s="1" t="str">
        <f t="shared" si="320"/>
        <v>COM</v>
      </c>
      <c r="L4043" s="2" t="str">
        <f t="shared" si="316"/>
        <v>02GNSB24FP</v>
      </c>
      <c r="M4043" s="40" t="str">
        <f>INDEX(CODE!A:B,MATCH(L4043,CODE!A:A,0),2)</f>
        <v>Separate - Small GS</v>
      </c>
    </row>
    <row r="4044" spans="1:13">
      <c r="A4044" s="36">
        <v>201907</v>
      </c>
      <c r="B4044" s="37" t="s">
        <v>51</v>
      </c>
      <c r="C4044" s="37" t="s">
        <v>186</v>
      </c>
      <c r="D4044" s="37" t="s">
        <v>190</v>
      </c>
      <c r="E4044" s="37">
        <v>-29175.56</v>
      </c>
      <c r="F4044" s="37">
        <v>87</v>
      </c>
      <c r="G4044" s="37">
        <v>3579824</v>
      </c>
      <c r="H4044" s="60">
        <f t="shared" si="317"/>
        <v>0</v>
      </c>
      <c r="I4044" s="60">
        <f t="shared" si="318"/>
        <v>0</v>
      </c>
      <c r="J4044" s="60">
        <f t="shared" si="319"/>
        <v>0</v>
      </c>
      <c r="K4044" s="1" t="str">
        <f t="shared" si="320"/>
        <v>COM</v>
      </c>
      <c r="L4044" s="2" t="str">
        <f t="shared" si="316"/>
        <v>02LGSB0036</v>
      </c>
      <c r="M4044" s="40" t="str">
        <f>INDEX(CODE!A:B,MATCH(L4044,CODE!A:A,0),2)</f>
        <v>Separate - Large GS</v>
      </c>
    </row>
    <row r="4045" spans="1:13">
      <c r="A4045" s="36">
        <v>201907</v>
      </c>
      <c r="B4045" s="37" t="s">
        <v>51</v>
      </c>
      <c r="C4045" s="37" t="s">
        <v>186</v>
      </c>
      <c r="D4045" s="37" t="s">
        <v>191</v>
      </c>
      <c r="E4045" s="37">
        <v>-72.650000000000006</v>
      </c>
      <c r="F4045" s="37">
        <v>20</v>
      </c>
      <c r="G4045" s="37">
        <v>8914</v>
      </c>
      <c r="H4045" s="60">
        <f t="shared" si="317"/>
        <v>0</v>
      </c>
      <c r="I4045" s="60">
        <f t="shared" si="318"/>
        <v>0</v>
      </c>
      <c r="J4045" s="60">
        <f t="shared" si="319"/>
        <v>0</v>
      </c>
      <c r="K4045" s="1" t="str">
        <f t="shared" si="320"/>
        <v>COM</v>
      </c>
      <c r="L4045" s="2" t="str">
        <f t="shared" si="316"/>
        <v>02NMB24135</v>
      </c>
      <c r="M4045" s="40" t="str">
        <f>INDEX(CODE!A:B,MATCH(L4045,CODE!A:A,0),2)</f>
        <v>Separate - Small GS</v>
      </c>
    </row>
    <row r="4046" spans="1:13">
      <c r="A4046" s="36">
        <v>201907</v>
      </c>
      <c r="B4046" s="37" t="s">
        <v>51</v>
      </c>
      <c r="C4046" s="37" t="s">
        <v>186</v>
      </c>
      <c r="D4046" s="37" t="s">
        <v>192</v>
      </c>
      <c r="E4046" s="37">
        <v>-345.15</v>
      </c>
      <c r="G4046" s="37">
        <v>42335</v>
      </c>
      <c r="H4046" s="60">
        <f t="shared" si="317"/>
        <v>0</v>
      </c>
      <c r="I4046" s="60">
        <f t="shared" si="318"/>
        <v>0</v>
      </c>
      <c r="J4046" s="60">
        <f t="shared" si="319"/>
        <v>0</v>
      </c>
      <c r="K4046" s="1" t="str">
        <f t="shared" si="320"/>
        <v>COM</v>
      </c>
      <c r="L4046" s="2" t="str">
        <f t="shared" si="316"/>
        <v>02OALTB15N</v>
      </c>
      <c r="M4046" s="40" t="str">
        <f>INDEX(CODE!A:B,MATCH(L4046,CODE!A:A,0),2)</f>
        <v>NOT USED</v>
      </c>
    </row>
    <row r="4047" spans="1:13">
      <c r="A4047" s="36">
        <v>201907</v>
      </c>
      <c r="B4047" s="37" t="s">
        <v>51</v>
      </c>
      <c r="C4047" s="37" t="s">
        <v>186</v>
      </c>
      <c r="D4047" s="37" t="s">
        <v>193</v>
      </c>
      <c r="E4047" s="37">
        <v>-8066.03</v>
      </c>
      <c r="F4047" s="37">
        <v>0</v>
      </c>
      <c r="G4047" s="37">
        <v>0</v>
      </c>
      <c r="H4047" s="60">
        <f t="shared" si="317"/>
        <v>0</v>
      </c>
      <c r="I4047" s="60">
        <f t="shared" si="318"/>
        <v>0</v>
      </c>
      <c r="J4047" s="60">
        <f t="shared" si="319"/>
        <v>0</v>
      </c>
      <c r="K4047" s="1" t="str">
        <f t="shared" si="320"/>
        <v>COM</v>
      </c>
      <c r="L4047" s="2" t="str">
        <f t="shared" si="316"/>
        <v>BPA BALANC</v>
      </c>
      <c r="M4047" s="40" t="str">
        <f>INDEX(CODE!A:B,MATCH(L4047,CODE!A:A,0),2)</f>
        <v>NOT USED</v>
      </c>
    </row>
    <row r="4048" spans="1:13">
      <c r="A4048" s="36">
        <v>201907</v>
      </c>
      <c r="B4048" s="37" t="s">
        <v>51</v>
      </c>
      <c r="C4048" s="37" t="s">
        <v>186</v>
      </c>
      <c r="D4048" s="37" t="s">
        <v>194</v>
      </c>
      <c r="F4048" s="37">
        <v>0</v>
      </c>
      <c r="H4048" s="60">
        <f t="shared" si="317"/>
        <v>0</v>
      </c>
      <c r="I4048" s="60">
        <f t="shared" si="318"/>
        <v>0</v>
      </c>
      <c r="J4048" s="60">
        <f t="shared" si="319"/>
        <v>0</v>
      </c>
      <c r="K4048" s="1" t="str">
        <f t="shared" si="320"/>
        <v>COM</v>
      </c>
      <c r="L4048" s="2" t="str">
        <f t="shared" si="316"/>
        <v>CUSTOMER C</v>
      </c>
      <c r="M4048" s="40" t="str">
        <f>INDEX(CODE!A:B,MATCH(L4048,CODE!A:A,0),2)</f>
        <v>NOT USED</v>
      </c>
    </row>
    <row r="4049" spans="1:13">
      <c r="A4049" s="36">
        <v>201907</v>
      </c>
      <c r="B4049" s="37" t="s">
        <v>51</v>
      </c>
      <c r="C4049" s="37" t="s">
        <v>195</v>
      </c>
      <c r="D4049" s="37" t="s">
        <v>36</v>
      </c>
      <c r="E4049" s="37">
        <v>224966.46</v>
      </c>
      <c r="F4049" s="37">
        <v>1521</v>
      </c>
      <c r="G4049" s="37">
        <v>2449920</v>
      </c>
      <c r="H4049" s="60">
        <f t="shared" si="317"/>
        <v>224966.46</v>
      </c>
      <c r="I4049" s="60">
        <f t="shared" si="318"/>
        <v>1521</v>
      </c>
      <c r="J4049" s="60">
        <f t="shared" si="319"/>
        <v>2449920</v>
      </c>
      <c r="K4049" s="1" t="str">
        <f t="shared" si="320"/>
        <v>COM</v>
      </c>
      <c r="L4049" s="2" t="str">
        <f t="shared" si="316"/>
        <v>02GNSB0024</v>
      </c>
      <c r="M4049" s="40" t="str">
        <f>INDEX(CODE!A:B,MATCH(L4049,CODE!A:A,0),2)</f>
        <v>Separate - Small GS</v>
      </c>
    </row>
    <row r="4050" spans="1:13">
      <c r="A4050" s="36">
        <v>201907</v>
      </c>
      <c r="B4050" s="37" t="s">
        <v>51</v>
      </c>
      <c r="C4050" s="37" t="s">
        <v>195</v>
      </c>
      <c r="D4050" s="37" t="s">
        <v>37</v>
      </c>
      <c r="E4050" s="37">
        <v>1596.71</v>
      </c>
      <c r="F4050" s="37">
        <v>6</v>
      </c>
      <c r="G4050" s="37">
        <v>12857</v>
      </c>
      <c r="H4050" s="60">
        <f t="shared" si="317"/>
        <v>1596.71</v>
      </c>
      <c r="I4050" s="60">
        <f t="shared" si="318"/>
        <v>6</v>
      </c>
      <c r="J4050" s="60">
        <f t="shared" si="319"/>
        <v>12857</v>
      </c>
      <c r="K4050" s="1" t="str">
        <f t="shared" si="320"/>
        <v>COM</v>
      </c>
      <c r="L4050" s="2" t="str">
        <f t="shared" si="316"/>
        <v>02GNSB024F</v>
      </c>
      <c r="M4050" s="40" t="str">
        <f>INDEX(CODE!A:B,MATCH(L4050,CODE!A:A,0),2)</f>
        <v>Separate - Small GS</v>
      </c>
    </row>
    <row r="4051" spans="1:13">
      <c r="A4051" s="36">
        <v>201907</v>
      </c>
      <c r="B4051" s="37" t="s">
        <v>51</v>
      </c>
      <c r="C4051" s="37" t="s">
        <v>195</v>
      </c>
      <c r="D4051" s="37" t="s">
        <v>38</v>
      </c>
      <c r="E4051" s="37">
        <v>1280.8499999999999</v>
      </c>
      <c r="F4051" s="37">
        <v>71</v>
      </c>
      <c r="G4051" s="37">
        <v>9834</v>
      </c>
      <c r="H4051" s="60">
        <f t="shared" si="317"/>
        <v>1280.8499999999999</v>
      </c>
      <c r="I4051" s="60">
        <f t="shared" si="318"/>
        <v>71</v>
      </c>
      <c r="J4051" s="60">
        <f t="shared" si="319"/>
        <v>9834</v>
      </c>
      <c r="K4051" s="1" t="str">
        <f t="shared" si="320"/>
        <v>COM</v>
      </c>
      <c r="L4051" s="2" t="str">
        <f t="shared" si="316"/>
        <v>02GNSB24FP</v>
      </c>
      <c r="M4051" s="40" t="str">
        <f>INDEX(CODE!A:B,MATCH(L4051,CODE!A:A,0),2)</f>
        <v>Separate - Small GS</v>
      </c>
    </row>
    <row r="4052" spans="1:13">
      <c r="A4052" s="36">
        <v>201907</v>
      </c>
      <c r="B4052" s="37" t="s">
        <v>51</v>
      </c>
      <c r="C4052" s="37" t="s">
        <v>195</v>
      </c>
      <c r="D4052" s="37" t="s">
        <v>52</v>
      </c>
      <c r="E4052" s="37">
        <v>3517503.82</v>
      </c>
      <c r="F4052" s="37">
        <v>14410</v>
      </c>
      <c r="G4052" s="37">
        <v>40666744</v>
      </c>
      <c r="H4052" s="60">
        <f t="shared" si="317"/>
        <v>3517503.82</v>
      </c>
      <c r="I4052" s="60">
        <f t="shared" si="318"/>
        <v>14410</v>
      </c>
      <c r="J4052" s="60">
        <f t="shared" si="319"/>
        <v>40666744</v>
      </c>
      <c r="K4052" s="1" t="str">
        <f t="shared" si="320"/>
        <v>COM</v>
      </c>
      <c r="L4052" s="2" t="str">
        <f t="shared" si="316"/>
        <v>02GNSV0024</v>
      </c>
      <c r="M4052" s="40" t="str">
        <f>INDEX(CODE!A:B,MATCH(L4052,CODE!A:A,0),2)</f>
        <v>Separate - Small GS</v>
      </c>
    </row>
    <row r="4053" spans="1:13">
      <c r="A4053" s="36">
        <v>201907</v>
      </c>
      <c r="B4053" s="37" t="s">
        <v>51</v>
      </c>
      <c r="C4053" s="37" t="s">
        <v>195</v>
      </c>
      <c r="D4053" s="37" t="s">
        <v>53</v>
      </c>
      <c r="E4053" s="37">
        <v>12038.6</v>
      </c>
      <c r="F4053" s="37">
        <v>104</v>
      </c>
      <c r="G4053" s="37">
        <v>89196</v>
      </c>
      <c r="H4053" s="60">
        <f t="shared" si="317"/>
        <v>12038.6</v>
      </c>
      <c r="I4053" s="60">
        <f t="shared" si="318"/>
        <v>104</v>
      </c>
      <c r="J4053" s="60">
        <f t="shared" si="319"/>
        <v>89196</v>
      </c>
      <c r="K4053" s="1" t="str">
        <f t="shared" si="320"/>
        <v>COM</v>
      </c>
      <c r="L4053" s="2" t="str">
        <f t="shared" si="316"/>
        <v>02GNSV024F</v>
      </c>
      <c r="M4053" s="40" t="str">
        <f>INDEX(CODE!A:B,MATCH(L4053,CODE!A:A,0),2)</f>
        <v>Separate - Small GS</v>
      </c>
    </row>
    <row r="4054" spans="1:13">
      <c r="A4054" s="36">
        <v>201907</v>
      </c>
      <c r="B4054" s="37" t="s">
        <v>51</v>
      </c>
      <c r="C4054" s="37" t="s">
        <v>195</v>
      </c>
      <c r="D4054" s="37" t="s">
        <v>39</v>
      </c>
      <c r="E4054" s="37">
        <v>285212.5</v>
      </c>
      <c r="F4054" s="37">
        <v>87</v>
      </c>
      <c r="G4054" s="37">
        <v>3579824</v>
      </c>
      <c r="H4054" s="60">
        <f t="shared" si="317"/>
        <v>285212.5</v>
      </c>
      <c r="I4054" s="60">
        <f t="shared" si="318"/>
        <v>87</v>
      </c>
      <c r="J4054" s="60">
        <f t="shared" si="319"/>
        <v>3579824</v>
      </c>
      <c r="K4054" s="1" t="str">
        <f t="shared" si="320"/>
        <v>COM</v>
      </c>
      <c r="L4054" s="2" t="str">
        <f t="shared" si="316"/>
        <v>02LGSB0036</v>
      </c>
      <c r="M4054" s="40" t="str">
        <f>INDEX(CODE!A:B,MATCH(L4054,CODE!A:A,0),2)</f>
        <v>Separate - Large GS</v>
      </c>
    </row>
    <row r="4055" spans="1:13">
      <c r="A4055" s="36">
        <v>201907</v>
      </c>
      <c r="B4055" s="37" t="s">
        <v>51</v>
      </c>
      <c r="C4055" s="37" t="s">
        <v>195</v>
      </c>
      <c r="D4055" s="37" t="s">
        <v>54</v>
      </c>
      <c r="E4055" s="37">
        <v>4940811.3600000003</v>
      </c>
      <c r="F4055" s="37">
        <v>874</v>
      </c>
      <c r="G4055" s="37">
        <v>66416289</v>
      </c>
      <c r="H4055" s="60">
        <f t="shared" si="317"/>
        <v>4940811.3600000003</v>
      </c>
      <c r="I4055" s="60">
        <f t="shared" si="318"/>
        <v>874</v>
      </c>
      <c r="J4055" s="60">
        <f t="shared" si="319"/>
        <v>66416289</v>
      </c>
      <c r="K4055" s="1" t="str">
        <f t="shared" si="320"/>
        <v>COM</v>
      </c>
      <c r="L4055" s="2" t="str">
        <f t="shared" si="316"/>
        <v>02LGSV0036</v>
      </c>
      <c r="M4055" s="40" t="str">
        <f>INDEX(CODE!A:B,MATCH(L4055,CODE!A:A,0),2)</f>
        <v>Separate - Large GS</v>
      </c>
    </row>
    <row r="4056" spans="1:13">
      <c r="A4056" s="36">
        <v>201907</v>
      </c>
      <c r="B4056" s="37" t="s">
        <v>51</v>
      </c>
      <c r="C4056" s="37" t="s">
        <v>195</v>
      </c>
      <c r="D4056" s="37" t="s">
        <v>55</v>
      </c>
      <c r="E4056" s="37">
        <v>1118357.6000000001</v>
      </c>
      <c r="F4056" s="37">
        <v>35</v>
      </c>
      <c r="G4056" s="37">
        <v>15866040</v>
      </c>
      <c r="H4056" s="60">
        <f t="shared" si="317"/>
        <v>1118357.6000000001</v>
      </c>
      <c r="I4056" s="60">
        <f t="shared" si="318"/>
        <v>35</v>
      </c>
      <c r="J4056" s="60">
        <f t="shared" si="319"/>
        <v>15866040</v>
      </c>
      <c r="K4056" s="1" t="str">
        <f t="shared" si="320"/>
        <v>COM</v>
      </c>
      <c r="L4056" s="2" t="str">
        <f t="shared" si="316"/>
        <v>02LGSV048T</v>
      </c>
      <c r="M4056" s="40" t="str">
        <f>INDEX(CODE!A:B,MATCH(L4056,CODE!A:A,0),2)</f>
        <v>NOT USED</v>
      </c>
    </row>
    <row r="4057" spans="1:13">
      <c r="A4057" s="36">
        <v>201907</v>
      </c>
      <c r="B4057" s="37" t="s">
        <v>51</v>
      </c>
      <c r="C4057" s="37" t="s">
        <v>195</v>
      </c>
      <c r="D4057" s="37" t="s">
        <v>79</v>
      </c>
      <c r="E4057" s="37">
        <v>4499.87</v>
      </c>
      <c r="G4057" s="37">
        <v>0</v>
      </c>
      <c r="H4057" s="60">
        <f t="shared" si="317"/>
        <v>4499.87</v>
      </c>
      <c r="I4057" s="60">
        <f t="shared" si="318"/>
        <v>0</v>
      </c>
      <c r="J4057" s="60">
        <f t="shared" si="319"/>
        <v>0</v>
      </c>
      <c r="K4057" s="1" t="str">
        <f t="shared" si="320"/>
        <v>COM</v>
      </c>
      <c r="L4057" s="2" t="str">
        <f t="shared" si="316"/>
        <v>02LNX00102</v>
      </c>
      <c r="M4057" s="40" t="str">
        <f>INDEX(CODE!A:B,MATCH(L4057,CODE!A:A,0),2)</f>
        <v>NOT USED</v>
      </c>
    </row>
    <row r="4058" spans="1:13">
      <c r="A4058" s="36">
        <v>201907</v>
      </c>
      <c r="B4058" s="37" t="s">
        <v>51</v>
      </c>
      <c r="C4058" s="37" t="s">
        <v>195</v>
      </c>
      <c r="D4058" s="37" t="s">
        <v>81</v>
      </c>
      <c r="E4058" s="37">
        <v>143.68</v>
      </c>
      <c r="G4058" s="37">
        <v>0</v>
      </c>
      <c r="H4058" s="60">
        <f t="shared" si="317"/>
        <v>143.68</v>
      </c>
      <c r="I4058" s="60">
        <f t="shared" si="318"/>
        <v>0</v>
      </c>
      <c r="J4058" s="60">
        <f t="shared" si="319"/>
        <v>0</v>
      </c>
      <c r="K4058" s="1" t="str">
        <f t="shared" si="320"/>
        <v>COM</v>
      </c>
      <c r="L4058" s="2" t="str">
        <f t="shared" si="316"/>
        <v>02LNX00105</v>
      </c>
      <c r="M4058" s="40" t="str">
        <f>INDEX(CODE!A:B,MATCH(L4058,CODE!A:A,0),2)</f>
        <v>NOT USED</v>
      </c>
    </row>
    <row r="4059" spans="1:13">
      <c r="A4059" s="36">
        <v>201907</v>
      </c>
      <c r="B4059" s="37" t="s">
        <v>51</v>
      </c>
      <c r="C4059" s="37" t="s">
        <v>195</v>
      </c>
      <c r="D4059" s="37" t="s">
        <v>82</v>
      </c>
      <c r="E4059" s="37">
        <v>26129.69</v>
      </c>
      <c r="G4059" s="37">
        <v>0</v>
      </c>
      <c r="H4059" s="60">
        <f t="shared" si="317"/>
        <v>26129.69</v>
      </c>
      <c r="I4059" s="60">
        <f t="shared" si="318"/>
        <v>0</v>
      </c>
      <c r="J4059" s="60">
        <f t="shared" si="319"/>
        <v>0</v>
      </c>
      <c r="K4059" s="1" t="str">
        <f t="shared" si="320"/>
        <v>COM</v>
      </c>
      <c r="L4059" s="2" t="str">
        <f t="shared" si="316"/>
        <v>02LNX00109</v>
      </c>
      <c r="M4059" s="40" t="str">
        <f>INDEX(CODE!A:B,MATCH(L4059,CODE!A:A,0),2)</f>
        <v>NOT USED</v>
      </c>
    </row>
    <row r="4060" spans="1:13">
      <c r="A4060" s="36">
        <v>201907</v>
      </c>
      <c r="B4060" s="37" t="s">
        <v>51</v>
      </c>
      <c r="C4060" s="37" t="s">
        <v>195</v>
      </c>
      <c r="D4060" s="37" t="s">
        <v>83</v>
      </c>
      <c r="E4060" s="37">
        <v>2809.03</v>
      </c>
      <c r="G4060" s="37">
        <v>0</v>
      </c>
      <c r="H4060" s="60">
        <f t="shared" si="317"/>
        <v>2809.03</v>
      </c>
      <c r="I4060" s="60">
        <f t="shared" si="318"/>
        <v>0</v>
      </c>
      <c r="J4060" s="60">
        <f t="shared" si="319"/>
        <v>0</v>
      </c>
      <c r="K4060" s="1" t="str">
        <f t="shared" si="320"/>
        <v>COM</v>
      </c>
      <c r="L4060" s="2" t="str">
        <f t="shared" si="316"/>
        <v>02LNX00110</v>
      </c>
      <c r="M4060" s="40" t="str">
        <f>INDEX(CODE!A:B,MATCH(L4060,CODE!A:A,0),2)</f>
        <v>NOT USED</v>
      </c>
    </row>
    <row r="4061" spans="1:13">
      <c r="A4061" s="36">
        <v>201907</v>
      </c>
      <c r="B4061" s="37" t="s">
        <v>51</v>
      </c>
      <c r="C4061" s="37" t="s">
        <v>195</v>
      </c>
      <c r="D4061" s="37" t="s">
        <v>84</v>
      </c>
      <c r="E4061" s="37">
        <v>55.73</v>
      </c>
      <c r="G4061" s="37">
        <v>0</v>
      </c>
      <c r="H4061" s="60">
        <f t="shared" si="317"/>
        <v>55.73</v>
      </c>
      <c r="I4061" s="60">
        <f t="shared" si="318"/>
        <v>0</v>
      </c>
      <c r="J4061" s="60">
        <f t="shared" si="319"/>
        <v>0</v>
      </c>
      <c r="K4061" s="1" t="str">
        <f t="shared" si="320"/>
        <v>COM</v>
      </c>
      <c r="L4061" s="2" t="str">
        <f t="shared" si="316"/>
        <v>02LNX00112</v>
      </c>
      <c r="M4061" s="40" t="str">
        <f>INDEX(CODE!A:B,MATCH(L4061,CODE!A:A,0),2)</f>
        <v>NOT USED</v>
      </c>
    </row>
    <row r="4062" spans="1:13">
      <c r="A4062" s="36">
        <v>201907</v>
      </c>
      <c r="B4062" s="37" t="s">
        <v>51</v>
      </c>
      <c r="C4062" s="37" t="s">
        <v>195</v>
      </c>
      <c r="D4062" s="37" t="s">
        <v>85</v>
      </c>
      <c r="E4062" s="37">
        <v>1911.29</v>
      </c>
      <c r="G4062" s="37">
        <v>0</v>
      </c>
      <c r="H4062" s="60">
        <f t="shared" si="317"/>
        <v>1911.29</v>
      </c>
      <c r="I4062" s="60">
        <f t="shared" si="318"/>
        <v>0</v>
      </c>
      <c r="J4062" s="60">
        <f t="shared" si="319"/>
        <v>0</v>
      </c>
      <c r="K4062" s="1" t="str">
        <f t="shared" si="320"/>
        <v>COM</v>
      </c>
      <c r="L4062" s="2" t="str">
        <f t="shared" si="316"/>
        <v>02LNX00300</v>
      </c>
      <c r="M4062" s="40" t="str">
        <f>INDEX(CODE!A:B,MATCH(L4062,CODE!A:A,0),2)</f>
        <v>NOT USED</v>
      </c>
    </row>
    <row r="4063" spans="1:13">
      <c r="A4063" s="36">
        <v>201907</v>
      </c>
      <c r="B4063" s="37" t="s">
        <v>51</v>
      </c>
      <c r="C4063" s="37" t="s">
        <v>195</v>
      </c>
      <c r="D4063" s="37" t="s">
        <v>87</v>
      </c>
      <c r="E4063" s="37">
        <v>4702.28</v>
      </c>
      <c r="G4063" s="37">
        <v>0</v>
      </c>
      <c r="H4063" s="60">
        <f t="shared" si="317"/>
        <v>4702.28</v>
      </c>
      <c r="I4063" s="60">
        <f t="shared" si="318"/>
        <v>0</v>
      </c>
      <c r="J4063" s="60">
        <f t="shared" si="319"/>
        <v>0</v>
      </c>
      <c r="K4063" s="1" t="str">
        <f t="shared" si="320"/>
        <v>COM</v>
      </c>
      <c r="L4063" s="2" t="str">
        <f t="shared" si="316"/>
        <v>02LNX00311</v>
      </c>
      <c r="M4063" s="40" t="str">
        <f>INDEX(CODE!A:B,MATCH(L4063,CODE!A:A,0),2)</f>
        <v>NOT USED</v>
      </c>
    </row>
    <row r="4064" spans="1:13">
      <c r="A4064" s="36">
        <v>201907</v>
      </c>
      <c r="B4064" s="37" t="s">
        <v>51</v>
      </c>
      <c r="C4064" s="37" t="s">
        <v>195</v>
      </c>
      <c r="D4064" s="37" t="s">
        <v>88</v>
      </c>
      <c r="E4064" s="37">
        <v>2430.1999999999998</v>
      </c>
      <c r="G4064" s="37">
        <v>0</v>
      </c>
      <c r="H4064" s="60">
        <f t="shared" si="317"/>
        <v>2430.1999999999998</v>
      </c>
      <c r="I4064" s="60">
        <f t="shared" si="318"/>
        <v>0</v>
      </c>
      <c r="J4064" s="60">
        <f t="shared" si="319"/>
        <v>0</v>
      </c>
      <c r="K4064" s="1" t="str">
        <f t="shared" si="320"/>
        <v>COM</v>
      </c>
      <c r="L4064" s="2" t="str">
        <f t="shared" si="316"/>
        <v>02LNX00312</v>
      </c>
      <c r="M4064" s="40" t="str">
        <f>INDEX(CODE!A:B,MATCH(L4064,CODE!A:A,0),2)</f>
        <v>NOT USED</v>
      </c>
    </row>
    <row r="4065" spans="1:13">
      <c r="A4065" s="36">
        <v>201907</v>
      </c>
      <c r="B4065" s="37" t="s">
        <v>51</v>
      </c>
      <c r="C4065" s="37" t="s">
        <v>195</v>
      </c>
      <c r="D4065" s="37" t="s">
        <v>77</v>
      </c>
      <c r="E4065" s="37">
        <v>1295.01</v>
      </c>
      <c r="F4065" s="37">
        <v>20</v>
      </c>
      <c r="G4065" s="37">
        <v>8914</v>
      </c>
      <c r="H4065" s="60">
        <f t="shared" si="317"/>
        <v>1295.01</v>
      </c>
      <c r="I4065" s="60">
        <f t="shared" si="318"/>
        <v>20</v>
      </c>
      <c r="J4065" s="60">
        <f t="shared" si="319"/>
        <v>8914</v>
      </c>
      <c r="K4065" s="1" t="str">
        <f t="shared" si="320"/>
        <v>COM</v>
      </c>
      <c r="L4065" s="2" t="str">
        <f t="shared" si="316"/>
        <v>02NMB24135</v>
      </c>
      <c r="M4065" s="40" t="str">
        <f>INDEX(CODE!A:B,MATCH(L4065,CODE!A:A,0),2)</f>
        <v>Separate - Small GS</v>
      </c>
    </row>
    <row r="4066" spans="1:13">
      <c r="A4066" s="36">
        <v>201907</v>
      </c>
      <c r="B4066" s="37" t="s">
        <v>51</v>
      </c>
      <c r="C4066" s="37" t="s">
        <v>195</v>
      </c>
      <c r="D4066" s="37" t="s">
        <v>40</v>
      </c>
      <c r="E4066" s="37">
        <v>21922.54</v>
      </c>
      <c r="F4066" s="37">
        <v>95</v>
      </c>
      <c r="G4066" s="37">
        <v>234057</v>
      </c>
      <c r="H4066" s="60">
        <f t="shared" si="317"/>
        <v>21922.54</v>
      </c>
      <c r="I4066" s="60">
        <f t="shared" si="318"/>
        <v>95</v>
      </c>
      <c r="J4066" s="60">
        <f t="shared" si="319"/>
        <v>234057</v>
      </c>
      <c r="K4066" s="1" t="str">
        <f t="shared" si="320"/>
        <v>COM</v>
      </c>
      <c r="L4066" s="2" t="str">
        <f t="shared" si="316"/>
        <v>02NMT24135</v>
      </c>
      <c r="M4066" s="40" t="str">
        <f>INDEX(CODE!A:B,MATCH(L4066,CODE!A:A,0),2)</f>
        <v>Separate - Small GS</v>
      </c>
    </row>
    <row r="4067" spans="1:13">
      <c r="A4067" s="36">
        <v>201907</v>
      </c>
      <c r="B4067" s="37" t="s">
        <v>51</v>
      </c>
      <c r="C4067" s="37" t="s">
        <v>195</v>
      </c>
      <c r="D4067" s="37" t="s">
        <v>41</v>
      </c>
      <c r="E4067" s="37">
        <v>73679.570000000007</v>
      </c>
      <c r="F4067" s="37">
        <v>17</v>
      </c>
      <c r="G4067" s="37">
        <v>921020</v>
      </c>
      <c r="H4067" s="60">
        <f t="shared" si="317"/>
        <v>73679.570000000007</v>
      </c>
      <c r="I4067" s="60">
        <f t="shared" si="318"/>
        <v>17</v>
      </c>
      <c r="J4067" s="60">
        <f t="shared" si="319"/>
        <v>921020</v>
      </c>
      <c r="K4067" s="1" t="str">
        <f t="shared" si="320"/>
        <v>COM</v>
      </c>
      <c r="L4067" s="2" t="str">
        <f t="shared" si="316"/>
        <v>02NMT36135</v>
      </c>
      <c r="M4067" s="40" t="str">
        <f>INDEX(CODE!A:B,MATCH(L4067,CODE!A:A,0),2)</f>
        <v>Separate - Large GS</v>
      </c>
    </row>
    <row r="4068" spans="1:13">
      <c r="A4068" s="36">
        <v>201907</v>
      </c>
      <c r="B4068" s="37" t="s">
        <v>51</v>
      </c>
      <c r="C4068" s="37" t="s">
        <v>195</v>
      </c>
      <c r="D4068" s="37" t="s">
        <v>42</v>
      </c>
      <c r="E4068" s="37">
        <v>65205.67</v>
      </c>
      <c r="F4068" s="37">
        <v>2</v>
      </c>
      <c r="G4068" s="37">
        <v>933600</v>
      </c>
      <c r="H4068" s="60">
        <f t="shared" si="317"/>
        <v>65205.67</v>
      </c>
      <c r="I4068" s="60">
        <f t="shared" si="318"/>
        <v>2</v>
      </c>
      <c r="J4068" s="60">
        <f t="shared" si="319"/>
        <v>933600</v>
      </c>
      <c r="K4068" s="1" t="str">
        <f t="shared" si="320"/>
        <v>COM</v>
      </c>
      <c r="L4068" s="2" t="str">
        <f t="shared" si="316"/>
        <v>02NMT48135</v>
      </c>
      <c r="M4068" s="40" t="str">
        <f>INDEX(CODE!A:B,MATCH(L4068,CODE!A:A,0),2)</f>
        <v>NOT USED</v>
      </c>
    </row>
    <row r="4069" spans="1:13">
      <c r="A4069" s="36">
        <v>201907</v>
      </c>
      <c r="B4069" s="37" t="s">
        <v>51</v>
      </c>
      <c r="C4069" s="37" t="s">
        <v>195</v>
      </c>
      <c r="D4069" s="37" t="s">
        <v>56</v>
      </c>
      <c r="E4069" s="37">
        <v>17040.349999999999</v>
      </c>
      <c r="F4069" s="37">
        <v>767</v>
      </c>
      <c r="G4069" s="37">
        <v>118921</v>
      </c>
      <c r="H4069" s="60">
        <f t="shared" si="317"/>
        <v>17040.349999999999</v>
      </c>
      <c r="I4069" s="60">
        <f t="shared" si="318"/>
        <v>767</v>
      </c>
      <c r="J4069" s="60">
        <f t="shared" si="319"/>
        <v>118921</v>
      </c>
      <c r="K4069" s="1" t="str">
        <f t="shared" si="320"/>
        <v>COM</v>
      </c>
      <c r="L4069" s="2" t="str">
        <f t="shared" si="316"/>
        <v>02OALT015N</v>
      </c>
      <c r="M4069" s="40" t="str">
        <f>INDEX(CODE!A:B,MATCH(L4069,CODE!A:A,0),2)</f>
        <v>NOT USED</v>
      </c>
    </row>
    <row r="4070" spans="1:13">
      <c r="A4070" s="36">
        <v>201907</v>
      </c>
      <c r="B4070" s="37" t="s">
        <v>51</v>
      </c>
      <c r="C4070" s="37" t="s">
        <v>195</v>
      </c>
      <c r="D4070" s="37" t="s">
        <v>43</v>
      </c>
      <c r="E4070" s="37">
        <v>6610.61</v>
      </c>
      <c r="F4070" s="37">
        <v>464</v>
      </c>
      <c r="G4070" s="37">
        <v>42335</v>
      </c>
      <c r="H4070" s="60">
        <f t="shared" si="317"/>
        <v>6610.61</v>
      </c>
      <c r="I4070" s="60">
        <f t="shared" si="318"/>
        <v>464</v>
      </c>
      <c r="J4070" s="60">
        <f t="shared" si="319"/>
        <v>42335</v>
      </c>
      <c r="K4070" s="1" t="str">
        <f t="shared" si="320"/>
        <v>COM</v>
      </c>
      <c r="L4070" s="2" t="str">
        <f t="shared" si="316"/>
        <v>02OALTB15N</v>
      </c>
      <c r="M4070" s="40" t="str">
        <f>INDEX(CODE!A:B,MATCH(L4070,CODE!A:A,0),2)</f>
        <v>NOT USED</v>
      </c>
    </row>
    <row r="4071" spans="1:13">
      <c r="A4071" s="36">
        <v>201907</v>
      </c>
      <c r="B4071" s="37" t="s">
        <v>51</v>
      </c>
      <c r="C4071" s="37" t="s">
        <v>195</v>
      </c>
      <c r="D4071" s="37" t="s">
        <v>57</v>
      </c>
      <c r="E4071" s="37">
        <v>2533.3000000000002</v>
      </c>
      <c r="F4071" s="37">
        <v>27</v>
      </c>
      <c r="G4071" s="37">
        <v>28770</v>
      </c>
      <c r="H4071" s="60">
        <f t="shared" si="317"/>
        <v>2533.3000000000002</v>
      </c>
      <c r="I4071" s="60">
        <f t="shared" si="318"/>
        <v>27</v>
      </c>
      <c r="J4071" s="60">
        <f t="shared" si="319"/>
        <v>28770</v>
      </c>
      <c r="K4071" s="1" t="str">
        <f t="shared" si="320"/>
        <v>COM</v>
      </c>
      <c r="L4071" s="2" t="str">
        <f t="shared" si="316"/>
        <v>02RCFL0054</v>
      </c>
      <c r="M4071" s="40" t="str">
        <f>INDEX(CODE!A:B,MATCH(L4071,CODE!A:A,0),2)</f>
        <v>NOT USED</v>
      </c>
    </row>
    <row r="4072" spans="1:13">
      <c r="A4072" s="36">
        <v>201907</v>
      </c>
      <c r="B4072" s="37" t="s">
        <v>51</v>
      </c>
      <c r="C4072" s="37" t="s">
        <v>195</v>
      </c>
      <c r="D4072" s="37" t="s">
        <v>89</v>
      </c>
      <c r="E4072" s="37">
        <v>393890.03</v>
      </c>
      <c r="F4072" s="37">
        <v>0</v>
      </c>
      <c r="G4072" s="37">
        <v>0</v>
      </c>
      <c r="H4072" s="60">
        <f t="shared" si="317"/>
        <v>393890.03</v>
      </c>
      <c r="I4072" s="60">
        <f t="shared" si="318"/>
        <v>0</v>
      </c>
      <c r="J4072" s="60">
        <f t="shared" si="319"/>
        <v>0</v>
      </c>
      <c r="K4072" s="1" t="str">
        <f t="shared" si="320"/>
        <v>COM</v>
      </c>
      <c r="L4072" s="2" t="str">
        <f t="shared" si="316"/>
        <v>301270-DSM</v>
      </c>
      <c r="M4072" s="40" t="str">
        <f>INDEX(CODE!A:B,MATCH(L4072,CODE!A:A,0),2)</f>
        <v>NOT USED</v>
      </c>
    </row>
    <row r="4073" spans="1:13">
      <c r="A4073" s="36">
        <v>201907</v>
      </c>
      <c r="B4073" s="37" t="s">
        <v>51</v>
      </c>
      <c r="C4073" s="37" t="s">
        <v>195</v>
      </c>
      <c r="D4073" s="37" t="s">
        <v>44</v>
      </c>
      <c r="E4073" s="37">
        <v>462.37</v>
      </c>
      <c r="F4073" s="37">
        <v>2</v>
      </c>
      <c r="G4073" s="37">
        <v>0</v>
      </c>
      <c r="H4073" s="60">
        <f t="shared" si="317"/>
        <v>462.37</v>
      </c>
      <c r="I4073" s="60">
        <f t="shared" si="318"/>
        <v>2</v>
      </c>
      <c r="J4073" s="60">
        <f t="shared" si="319"/>
        <v>0</v>
      </c>
      <c r="K4073" s="1" t="str">
        <f t="shared" si="320"/>
        <v>COM</v>
      </c>
      <c r="L4073" s="2" t="str">
        <f t="shared" si="316"/>
        <v>301280-BLU</v>
      </c>
      <c r="M4073" s="40" t="str">
        <f>INDEX(CODE!A:B,MATCH(L4073,CODE!A:A,0),2)</f>
        <v>NOT USED</v>
      </c>
    </row>
    <row r="4074" spans="1:13">
      <c r="A4074" s="36">
        <v>201907</v>
      </c>
      <c r="B4074" s="37" t="s">
        <v>51</v>
      </c>
      <c r="C4074" s="37" t="s">
        <v>195</v>
      </c>
      <c r="D4074" s="37" t="s">
        <v>103</v>
      </c>
      <c r="E4074" s="37">
        <v>-414736.1</v>
      </c>
      <c r="F4074" s="37">
        <v>0</v>
      </c>
      <c r="G4074" s="37">
        <v>0</v>
      </c>
      <c r="H4074" s="60">
        <f t="shared" si="317"/>
        <v>-414736.1</v>
      </c>
      <c r="I4074" s="60">
        <f t="shared" si="318"/>
        <v>0</v>
      </c>
      <c r="J4074" s="60">
        <f t="shared" si="319"/>
        <v>0</v>
      </c>
      <c r="K4074" s="1" t="str">
        <f t="shared" si="320"/>
        <v>COM</v>
      </c>
      <c r="L4074" s="2" t="str">
        <f t="shared" si="316"/>
        <v>ALT REVENU</v>
      </c>
      <c r="M4074" s="40" t="str">
        <f>INDEX(CODE!A:B,MATCH(L4074,CODE!A:A,0),2)</f>
        <v>NOT USED</v>
      </c>
    </row>
    <row r="4075" spans="1:13">
      <c r="A4075" s="36">
        <v>201907</v>
      </c>
      <c r="B4075" s="37" t="s">
        <v>51</v>
      </c>
      <c r="C4075" s="37" t="s">
        <v>195</v>
      </c>
      <c r="D4075" s="37" t="s">
        <v>90</v>
      </c>
      <c r="F4075" s="37">
        <v>0</v>
      </c>
      <c r="H4075" s="60">
        <f t="shared" si="317"/>
        <v>0</v>
      </c>
      <c r="I4075" s="60">
        <f t="shared" si="318"/>
        <v>0</v>
      </c>
      <c r="J4075" s="60">
        <f t="shared" si="319"/>
        <v>0</v>
      </c>
      <c r="K4075" s="1" t="str">
        <f t="shared" si="320"/>
        <v>COM</v>
      </c>
      <c r="L4075" s="2" t="str">
        <f t="shared" si="316"/>
        <v>CUSTOMER C</v>
      </c>
      <c r="M4075" s="40" t="str">
        <f>INDEX(CODE!A:B,MATCH(L4075,CODE!A:A,0),2)</f>
        <v>NOT USED</v>
      </c>
    </row>
    <row r="4076" spans="1:13">
      <c r="A4076" s="36">
        <v>201907</v>
      </c>
      <c r="B4076" s="37" t="s">
        <v>51</v>
      </c>
      <c r="C4076" s="37" t="s">
        <v>195</v>
      </c>
      <c r="D4076" s="37" t="s">
        <v>92</v>
      </c>
      <c r="E4076" s="37">
        <v>-618166.23</v>
      </c>
      <c r="F4076" s="37">
        <v>0</v>
      </c>
      <c r="G4076" s="37">
        <v>0</v>
      </c>
      <c r="H4076" s="60">
        <f t="shared" si="317"/>
        <v>-618166.23</v>
      </c>
      <c r="I4076" s="60">
        <f t="shared" si="318"/>
        <v>0</v>
      </c>
      <c r="J4076" s="60">
        <f t="shared" si="319"/>
        <v>0</v>
      </c>
      <c r="K4076" s="1" t="str">
        <f t="shared" si="320"/>
        <v>COM</v>
      </c>
      <c r="L4076" s="2" t="str">
        <f t="shared" si="316"/>
        <v>REVENUE_AC</v>
      </c>
      <c r="M4076" s="40" t="str">
        <f>INDEX(CODE!A:B,MATCH(L4076,CODE!A:A,0),2)</f>
        <v>NOT USED</v>
      </c>
    </row>
    <row r="4077" spans="1:13">
      <c r="A4077" s="36">
        <v>201907</v>
      </c>
      <c r="B4077" s="37" t="s">
        <v>51</v>
      </c>
      <c r="C4077" s="37" t="s">
        <v>195</v>
      </c>
      <c r="D4077" s="37" t="s">
        <v>104</v>
      </c>
      <c r="E4077" s="37">
        <v>5225.18</v>
      </c>
      <c r="F4077" s="37">
        <v>0</v>
      </c>
      <c r="G4077" s="37">
        <v>0</v>
      </c>
      <c r="H4077" s="60">
        <f t="shared" si="317"/>
        <v>5225.18</v>
      </c>
      <c r="I4077" s="60">
        <f t="shared" si="318"/>
        <v>0</v>
      </c>
      <c r="J4077" s="60">
        <f t="shared" si="319"/>
        <v>0</v>
      </c>
      <c r="K4077" s="1" t="str">
        <f t="shared" si="320"/>
        <v>COM</v>
      </c>
      <c r="L4077" s="2" t="str">
        <f t="shared" si="316"/>
        <v>REVENUE AD</v>
      </c>
      <c r="M4077" s="40" t="str">
        <f>INDEX(CODE!A:B,MATCH(L4077,CODE!A:A,0),2)</f>
        <v>NOT USED</v>
      </c>
    </row>
    <row r="4078" spans="1:13">
      <c r="A4078" s="36">
        <v>201907</v>
      </c>
      <c r="B4078" s="37" t="s">
        <v>51</v>
      </c>
      <c r="C4078" s="37" t="s">
        <v>196</v>
      </c>
      <c r="D4078" s="37" t="s">
        <v>197</v>
      </c>
      <c r="E4078" s="37">
        <v>-46000</v>
      </c>
      <c r="F4078" s="37">
        <v>0</v>
      </c>
      <c r="G4078" s="37">
        <v>878000</v>
      </c>
      <c r="H4078" s="60">
        <f t="shared" si="317"/>
        <v>0</v>
      </c>
      <c r="I4078" s="60">
        <f t="shared" si="318"/>
        <v>0</v>
      </c>
      <c r="J4078" s="60">
        <f t="shared" si="319"/>
        <v>0</v>
      </c>
      <c r="K4078" s="1" t="str">
        <f t="shared" si="320"/>
        <v>COM</v>
      </c>
      <c r="L4078" s="2" t="str">
        <f t="shared" si="316"/>
        <v>UNBILLED R</v>
      </c>
      <c r="M4078" s="40" t="str">
        <f>INDEX(CODE!A:B,MATCH(L4078,CODE!A:A,0),2)</f>
        <v>NOT USED</v>
      </c>
    </row>
    <row r="4079" spans="1:13">
      <c r="A4079" s="36">
        <v>201907</v>
      </c>
      <c r="B4079" s="37" t="s">
        <v>58</v>
      </c>
      <c r="C4079" s="37" t="s">
        <v>186</v>
      </c>
      <c r="D4079" s="37" t="s">
        <v>187</v>
      </c>
      <c r="E4079" s="37">
        <v>-617.02</v>
      </c>
      <c r="F4079" s="37">
        <v>44</v>
      </c>
      <c r="G4079" s="37">
        <v>75705</v>
      </c>
      <c r="H4079" s="60">
        <f t="shared" si="317"/>
        <v>0</v>
      </c>
      <c r="I4079" s="60">
        <f t="shared" si="318"/>
        <v>0</v>
      </c>
      <c r="J4079" s="60">
        <f t="shared" si="319"/>
        <v>0</v>
      </c>
      <c r="K4079" s="1" t="str">
        <f t="shared" si="320"/>
        <v>IND</v>
      </c>
      <c r="L4079" s="2" t="str">
        <f t="shared" si="316"/>
        <v>02GNSB0024</v>
      </c>
      <c r="M4079" s="40" t="str">
        <f>INDEX(CODE!A:B,MATCH(L4079,CODE!A:A,0),2)</f>
        <v>Separate - Small GS</v>
      </c>
    </row>
    <row r="4080" spans="1:13">
      <c r="A4080" s="36">
        <v>201907</v>
      </c>
      <c r="B4080" s="37" t="s">
        <v>58</v>
      </c>
      <c r="C4080" s="37" t="s">
        <v>186</v>
      </c>
      <c r="D4080" s="37" t="s">
        <v>189</v>
      </c>
      <c r="E4080" s="37">
        <v>-5.26</v>
      </c>
      <c r="F4080" s="37">
        <v>1</v>
      </c>
      <c r="G4080" s="37">
        <v>646</v>
      </c>
      <c r="H4080" s="60">
        <f t="shared" si="317"/>
        <v>0</v>
      </c>
      <c r="I4080" s="60">
        <f t="shared" si="318"/>
        <v>0</v>
      </c>
      <c r="J4080" s="60">
        <f t="shared" si="319"/>
        <v>0</v>
      </c>
      <c r="K4080" s="1" t="str">
        <f t="shared" si="320"/>
        <v>IND</v>
      </c>
      <c r="L4080" s="2" t="str">
        <f t="shared" si="316"/>
        <v>02GNSB24FP</v>
      </c>
      <c r="M4080" s="40" t="str">
        <f>INDEX(CODE!A:B,MATCH(L4080,CODE!A:A,0),2)</f>
        <v>Separate - Small GS</v>
      </c>
    </row>
    <row r="4081" spans="1:13">
      <c r="A4081" s="36">
        <v>201907</v>
      </c>
      <c r="B4081" s="37" t="s">
        <v>58</v>
      </c>
      <c r="C4081" s="37" t="s">
        <v>186</v>
      </c>
      <c r="D4081" s="37" t="s">
        <v>190</v>
      </c>
      <c r="E4081" s="37">
        <v>-1012.56</v>
      </c>
      <c r="F4081" s="37">
        <v>8</v>
      </c>
      <c r="G4081" s="37">
        <v>124240</v>
      </c>
      <c r="H4081" s="60">
        <f t="shared" si="317"/>
        <v>0</v>
      </c>
      <c r="I4081" s="60">
        <f t="shared" si="318"/>
        <v>0</v>
      </c>
      <c r="J4081" s="60">
        <f t="shared" si="319"/>
        <v>0</v>
      </c>
      <c r="K4081" s="1" t="str">
        <f t="shared" si="320"/>
        <v>IND</v>
      </c>
      <c r="L4081" s="2" t="str">
        <f t="shared" si="316"/>
        <v>02LGSB0036</v>
      </c>
      <c r="M4081" s="40" t="str">
        <f>INDEX(CODE!A:B,MATCH(L4081,CODE!A:A,0),2)</f>
        <v>Separate - Large GS</v>
      </c>
    </row>
    <row r="4082" spans="1:13">
      <c r="A4082" s="36">
        <v>201907</v>
      </c>
      <c r="B4082" s="37" t="s">
        <v>58</v>
      </c>
      <c r="C4082" s="37" t="s">
        <v>186</v>
      </c>
      <c r="D4082" s="37" t="s">
        <v>192</v>
      </c>
      <c r="E4082" s="37">
        <v>-26.2</v>
      </c>
      <c r="G4082" s="37">
        <v>3216</v>
      </c>
      <c r="H4082" s="60">
        <f t="shared" si="317"/>
        <v>0</v>
      </c>
      <c r="I4082" s="60">
        <f t="shared" si="318"/>
        <v>0</v>
      </c>
      <c r="J4082" s="60">
        <f t="shared" si="319"/>
        <v>0</v>
      </c>
      <c r="K4082" s="1" t="str">
        <f t="shared" si="320"/>
        <v>IND</v>
      </c>
      <c r="L4082" s="2" t="str">
        <f t="shared" si="316"/>
        <v>02OALTB15N</v>
      </c>
      <c r="M4082" s="40" t="str">
        <f>INDEX(CODE!A:B,MATCH(L4082,CODE!A:A,0),2)</f>
        <v>NOT USED</v>
      </c>
    </row>
    <row r="4083" spans="1:13">
      <c r="A4083" s="36">
        <v>201907</v>
      </c>
      <c r="B4083" s="37" t="s">
        <v>58</v>
      </c>
      <c r="C4083" s="37" t="s">
        <v>186</v>
      </c>
      <c r="D4083" s="37" t="s">
        <v>193</v>
      </c>
      <c r="E4083" s="37">
        <v>-261.32</v>
      </c>
      <c r="F4083" s="37">
        <v>0</v>
      </c>
      <c r="G4083" s="37">
        <v>0</v>
      </c>
      <c r="H4083" s="60">
        <f t="shared" si="317"/>
        <v>0</v>
      </c>
      <c r="I4083" s="60">
        <f t="shared" si="318"/>
        <v>0</v>
      </c>
      <c r="J4083" s="60">
        <f t="shared" si="319"/>
        <v>0</v>
      </c>
      <c r="K4083" s="1" t="str">
        <f t="shared" si="320"/>
        <v>IND</v>
      </c>
      <c r="L4083" s="2" t="str">
        <f t="shared" si="316"/>
        <v>BPA BALANC</v>
      </c>
      <c r="M4083" s="40" t="str">
        <f>INDEX(CODE!A:B,MATCH(L4083,CODE!A:A,0),2)</f>
        <v>NOT USED</v>
      </c>
    </row>
    <row r="4084" spans="1:13">
      <c r="A4084" s="36">
        <v>201907</v>
      </c>
      <c r="B4084" s="37" t="s">
        <v>58</v>
      </c>
      <c r="C4084" s="37" t="s">
        <v>186</v>
      </c>
      <c r="D4084" s="37" t="s">
        <v>194</v>
      </c>
      <c r="F4084" s="37">
        <v>0</v>
      </c>
      <c r="H4084" s="60">
        <f t="shared" si="317"/>
        <v>0</v>
      </c>
      <c r="I4084" s="60">
        <f t="shared" si="318"/>
        <v>0</v>
      </c>
      <c r="J4084" s="60">
        <f t="shared" si="319"/>
        <v>0</v>
      </c>
      <c r="K4084" s="1" t="str">
        <f t="shared" si="320"/>
        <v>IND</v>
      </c>
      <c r="L4084" s="2" t="str">
        <f t="shared" si="316"/>
        <v>CUSTOMER C</v>
      </c>
      <c r="M4084" s="40" t="str">
        <f>INDEX(CODE!A:B,MATCH(L4084,CODE!A:A,0),2)</f>
        <v>NOT USED</v>
      </c>
    </row>
    <row r="4085" spans="1:13">
      <c r="A4085" s="36">
        <v>201907</v>
      </c>
      <c r="B4085" s="37" t="s">
        <v>58</v>
      </c>
      <c r="C4085" s="37" t="s">
        <v>195</v>
      </c>
      <c r="D4085" s="37" t="s">
        <v>36</v>
      </c>
      <c r="E4085" s="37">
        <v>7656</v>
      </c>
      <c r="F4085" s="37">
        <v>44</v>
      </c>
      <c r="G4085" s="37">
        <v>75705</v>
      </c>
      <c r="H4085" s="60">
        <f t="shared" si="317"/>
        <v>7656</v>
      </c>
      <c r="I4085" s="60">
        <f t="shared" si="318"/>
        <v>44</v>
      </c>
      <c r="J4085" s="60">
        <f t="shared" si="319"/>
        <v>75705</v>
      </c>
      <c r="K4085" s="1" t="str">
        <f t="shared" si="320"/>
        <v>IND</v>
      </c>
      <c r="L4085" s="2" t="str">
        <f t="shared" si="316"/>
        <v>02GNSB0024</v>
      </c>
      <c r="M4085" s="40" t="str">
        <f>INDEX(CODE!A:B,MATCH(L4085,CODE!A:A,0),2)</f>
        <v>Separate - Small GS</v>
      </c>
    </row>
    <row r="4086" spans="1:13">
      <c r="A4086" s="36">
        <v>201907</v>
      </c>
      <c r="B4086" s="37" t="s">
        <v>58</v>
      </c>
      <c r="C4086" s="37" t="s">
        <v>195</v>
      </c>
      <c r="D4086" s="37" t="s">
        <v>38</v>
      </c>
      <c r="E4086" s="37">
        <v>67.84</v>
      </c>
      <c r="F4086" s="37">
        <v>1</v>
      </c>
      <c r="G4086" s="37">
        <v>646</v>
      </c>
      <c r="H4086" s="60">
        <f t="shared" si="317"/>
        <v>67.84</v>
      </c>
      <c r="I4086" s="60">
        <f t="shared" si="318"/>
        <v>1</v>
      </c>
      <c r="J4086" s="60">
        <f t="shared" si="319"/>
        <v>646</v>
      </c>
      <c r="K4086" s="1" t="str">
        <f t="shared" si="320"/>
        <v>IND</v>
      </c>
      <c r="L4086" s="2" t="str">
        <f t="shared" si="316"/>
        <v>02GNSB24FP</v>
      </c>
      <c r="M4086" s="40" t="str">
        <f>INDEX(CODE!A:B,MATCH(L4086,CODE!A:A,0),2)</f>
        <v>Separate - Small GS</v>
      </c>
    </row>
    <row r="4087" spans="1:13">
      <c r="A4087" s="36">
        <v>201907</v>
      </c>
      <c r="B4087" s="37" t="s">
        <v>58</v>
      </c>
      <c r="C4087" s="37" t="s">
        <v>195</v>
      </c>
      <c r="D4087" s="37" t="s">
        <v>52</v>
      </c>
      <c r="E4087" s="37">
        <v>111749.52</v>
      </c>
      <c r="F4087" s="37">
        <v>329</v>
      </c>
      <c r="G4087" s="37">
        <v>1272787</v>
      </c>
      <c r="H4087" s="60">
        <f t="shared" si="317"/>
        <v>111749.52</v>
      </c>
      <c r="I4087" s="60">
        <f t="shared" si="318"/>
        <v>329</v>
      </c>
      <c r="J4087" s="60">
        <f t="shared" si="319"/>
        <v>1272787</v>
      </c>
      <c r="K4087" s="1" t="str">
        <f t="shared" si="320"/>
        <v>IND</v>
      </c>
      <c r="L4087" s="2" t="str">
        <f t="shared" si="316"/>
        <v>02GNSV0024</v>
      </c>
      <c r="M4087" s="40" t="str">
        <f>INDEX(CODE!A:B,MATCH(L4087,CODE!A:A,0),2)</f>
        <v>Separate - Small GS</v>
      </c>
    </row>
    <row r="4088" spans="1:13">
      <c r="A4088" s="36">
        <v>201907</v>
      </c>
      <c r="B4088" s="37" t="s">
        <v>58</v>
      </c>
      <c r="C4088" s="37" t="s">
        <v>195</v>
      </c>
      <c r="D4088" s="37" t="s">
        <v>53</v>
      </c>
      <c r="E4088" s="37">
        <v>716.21</v>
      </c>
      <c r="F4088" s="37">
        <v>4</v>
      </c>
      <c r="G4088" s="37">
        <v>2776</v>
      </c>
      <c r="H4088" s="60">
        <f t="shared" si="317"/>
        <v>716.21</v>
      </c>
      <c r="I4088" s="60">
        <f t="shared" si="318"/>
        <v>4</v>
      </c>
      <c r="J4088" s="60">
        <f t="shared" si="319"/>
        <v>2776</v>
      </c>
      <c r="K4088" s="1" t="str">
        <f t="shared" si="320"/>
        <v>IND</v>
      </c>
      <c r="L4088" s="2" t="str">
        <f t="shared" si="316"/>
        <v>02GNSV024F</v>
      </c>
      <c r="M4088" s="40" t="str">
        <f>INDEX(CODE!A:B,MATCH(L4088,CODE!A:A,0),2)</f>
        <v>Separate - Small GS</v>
      </c>
    </row>
    <row r="4089" spans="1:13">
      <c r="A4089" s="36">
        <v>201907</v>
      </c>
      <c r="B4089" s="37" t="s">
        <v>58</v>
      </c>
      <c r="C4089" s="37" t="s">
        <v>195</v>
      </c>
      <c r="D4089" s="37" t="s">
        <v>39</v>
      </c>
      <c r="E4089" s="37">
        <v>13200.4</v>
      </c>
      <c r="F4089" s="37">
        <v>8</v>
      </c>
      <c r="G4089" s="37">
        <v>124240</v>
      </c>
      <c r="H4089" s="60">
        <f t="shared" si="317"/>
        <v>13200.4</v>
      </c>
      <c r="I4089" s="60">
        <f t="shared" si="318"/>
        <v>8</v>
      </c>
      <c r="J4089" s="60">
        <f t="shared" si="319"/>
        <v>124240</v>
      </c>
      <c r="K4089" s="1" t="str">
        <f t="shared" si="320"/>
        <v>IND</v>
      </c>
      <c r="L4089" s="2" t="str">
        <f t="shared" si="316"/>
        <v>02LGSB0036</v>
      </c>
      <c r="M4089" s="40" t="str">
        <f>INDEX(CODE!A:B,MATCH(L4089,CODE!A:A,0),2)</f>
        <v>Separate - Large GS</v>
      </c>
    </row>
    <row r="4090" spans="1:13">
      <c r="A4090" s="36">
        <v>201907</v>
      </c>
      <c r="B4090" s="37" t="s">
        <v>58</v>
      </c>
      <c r="C4090" s="37" t="s">
        <v>195</v>
      </c>
      <c r="D4090" s="37" t="s">
        <v>54</v>
      </c>
      <c r="E4090" s="37">
        <v>669017.18000000005</v>
      </c>
      <c r="F4090" s="37">
        <v>94</v>
      </c>
      <c r="G4090" s="37">
        <v>8584140</v>
      </c>
      <c r="H4090" s="60">
        <f t="shared" si="317"/>
        <v>669017.18000000005</v>
      </c>
      <c r="I4090" s="60">
        <f t="shared" si="318"/>
        <v>94</v>
      </c>
      <c r="J4090" s="60">
        <f t="shared" si="319"/>
        <v>8584140</v>
      </c>
      <c r="K4090" s="1" t="str">
        <f t="shared" si="320"/>
        <v>IND</v>
      </c>
      <c r="L4090" s="2" t="str">
        <f t="shared" si="316"/>
        <v>02LGSV0036</v>
      </c>
      <c r="M4090" s="40" t="str">
        <f>INDEX(CODE!A:B,MATCH(L4090,CODE!A:A,0),2)</f>
        <v>Separate - Large GS</v>
      </c>
    </row>
    <row r="4091" spans="1:13">
      <c r="A4091" s="36">
        <v>201907</v>
      </c>
      <c r="B4091" s="37" t="s">
        <v>58</v>
      </c>
      <c r="C4091" s="37" t="s">
        <v>195</v>
      </c>
      <c r="D4091" s="37" t="s">
        <v>55</v>
      </c>
      <c r="E4091" s="37">
        <v>3611290.76</v>
      </c>
      <c r="F4091" s="37">
        <v>30</v>
      </c>
      <c r="G4091" s="37">
        <v>59796400</v>
      </c>
      <c r="H4091" s="60">
        <f t="shared" si="317"/>
        <v>3611290.76</v>
      </c>
      <c r="I4091" s="60">
        <f t="shared" si="318"/>
        <v>30</v>
      </c>
      <c r="J4091" s="60">
        <f t="shared" si="319"/>
        <v>59796400</v>
      </c>
      <c r="K4091" s="1" t="str">
        <f t="shared" si="320"/>
        <v>IND</v>
      </c>
      <c r="L4091" s="2" t="str">
        <f t="shared" si="316"/>
        <v>02LGSV048T</v>
      </c>
      <c r="M4091" s="40" t="str">
        <f>INDEX(CODE!A:B,MATCH(L4091,CODE!A:A,0),2)</f>
        <v>NOT USED</v>
      </c>
    </row>
    <row r="4092" spans="1:13">
      <c r="A4092" s="36">
        <v>201907</v>
      </c>
      <c r="B4092" s="37" t="s">
        <v>58</v>
      </c>
      <c r="C4092" s="37" t="s">
        <v>195</v>
      </c>
      <c r="D4092" s="37" t="s">
        <v>85</v>
      </c>
      <c r="E4092" s="37">
        <v>275.32</v>
      </c>
      <c r="G4092" s="37">
        <v>0</v>
      </c>
      <c r="H4092" s="60">
        <f t="shared" si="317"/>
        <v>275.32</v>
      </c>
      <c r="I4092" s="60">
        <f t="shared" si="318"/>
        <v>0</v>
      </c>
      <c r="J4092" s="60">
        <f t="shared" si="319"/>
        <v>0</v>
      </c>
      <c r="K4092" s="1" t="str">
        <f t="shared" si="320"/>
        <v>IND</v>
      </c>
      <c r="L4092" s="2" t="str">
        <f t="shared" si="316"/>
        <v>02LNX00300</v>
      </c>
      <c r="M4092" s="40" t="str">
        <f>INDEX(CODE!A:B,MATCH(L4092,CODE!A:A,0),2)</f>
        <v>NOT USED</v>
      </c>
    </row>
    <row r="4093" spans="1:13">
      <c r="A4093" s="36">
        <v>201907</v>
      </c>
      <c r="B4093" s="37" t="s">
        <v>58</v>
      </c>
      <c r="C4093" s="37" t="s">
        <v>195</v>
      </c>
      <c r="D4093" s="37" t="s">
        <v>40</v>
      </c>
      <c r="E4093" s="37">
        <v>44.13</v>
      </c>
      <c r="F4093" s="37">
        <v>1</v>
      </c>
      <c r="G4093" s="37">
        <v>0</v>
      </c>
      <c r="H4093" s="60">
        <f t="shared" si="317"/>
        <v>44.13</v>
      </c>
      <c r="I4093" s="60">
        <f t="shared" si="318"/>
        <v>1</v>
      </c>
      <c r="J4093" s="60">
        <f t="shared" si="319"/>
        <v>0</v>
      </c>
      <c r="K4093" s="1" t="str">
        <f t="shared" si="320"/>
        <v>IND</v>
      </c>
      <c r="L4093" s="2" t="str">
        <f t="shared" si="316"/>
        <v>02NMT24135</v>
      </c>
      <c r="M4093" s="40" t="str">
        <f>INDEX(CODE!A:B,MATCH(L4093,CODE!A:A,0),2)</f>
        <v>Separate - Small GS</v>
      </c>
    </row>
    <row r="4094" spans="1:13">
      <c r="A4094" s="36">
        <v>201907</v>
      </c>
      <c r="B4094" s="37" t="s">
        <v>58</v>
      </c>
      <c r="C4094" s="37" t="s">
        <v>195</v>
      </c>
      <c r="D4094" s="37" t="s">
        <v>56</v>
      </c>
      <c r="E4094" s="37">
        <v>1074.3900000000001</v>
      </c>
      <c r="F4094" s="37">
        <v>37</v>
      </c>
      <c r="G4094" s="37">
        <v>8183</v>
      </c>
      <c r="H4094" s="60">
        <f t="shared" si="317"/>
        <v>1074.3900000000001</v>
      </c>
      <c r="I4094" s="60">
        <f t="shared" si="318"/>
        <v>37</v>
      </c>
      <c r="J4094" s="60">
        <f t="shared" si="319"/>
        <v>8183</v>
      </c>
      <c r="K4094" s="1" t="str">
        <f t="shared" si="320"/>
        <v>IND</v>
      </c>
      <c r="L4094" s="2" t="str">
        <f t="shared" si="316"/>
        <v>02OALT015N</v>
      </c>
      <c r="M4094" s="40" t="str">
        <f>INDEX(CODE!A:B,MATCH(L4094,CODE!A:A,0),2)</f>
        <v>NOT USED</v>
      </c>
    </row>
    <row r="4095" spans="1:13">
      <c r="A4095" s="36">
        <v>201907</v>
      </c>
      <c r="B4095" s="37" t="s">
        <v>58</v>
      </c>
      <c r="C4095" s="37" t="s">
        <v>195</v>
      </c>
      <c r="D4095" s="37" t="s">
        <v>43</v>
      </c>
      <c r="E4095" s="37">
        <v>489.03</v>
      </c>
      <c r="F4095" s="37">
        <v>14</v>
      </c>
      <c r="G4095" s="37">
        <v>3216</v>
      </c>
      <c r="H4095" s="60">
        <f t="shared" si="317"/>
        <v>489.03</v>
      </c>
      <c r="I4095" s="60">
        <f t="shared" si="318"/>
        <v>14</v>
      </c>
      <c r="J4095" s="60">
        <f t="shared" si="319"/>
        <v>3216</v>
      </c>
      <c r="K4095" s="1" t="str">
        <f t="shared" si="320"/>
        <v>IND</v>
      </c>
      <c r="L4095" s="2" t="str">
        <f t="shared" si="316"/>
        <v>02OALTB15N</v>
      </c>
      <c r="M4095" s="40" t="str">
        <f>INDEX(CODE!A:B,MATCH(L4095,CODE!A:A,0),2)</f>
        <v>NOT USED</v>
      </c>
    </row>
    <row r="4096" spans="1:13">
      <c r="A4096" s="36">
        <v>201907</v>
      </c>
      <c r="B4096" s="37" t="s">
        <v>58</v>
      </c>
      <c r="C4096" s="37" t="s">
        <v>195</v>
      </c>
      <c r="D4096" s="37" t="s">
        <v>59</v>
      </c>
      <c r="E4096" s="37">
        <v>22741.95</v>
      </c>
      <c r="F4096" s="37">
        <v>1</v>
      </c>
      <c r="G4096" s="37">
        <v>96000</v>
      </c>
      <c r="H4096" s="60">
        <f t="shared" si="317"/>
        <v>22741.95</v>
      </c>
      <c r="I4096" s="60">
        <f t="shared" si="318"/>
        <v>1</v>
      </c>
      <c r="J4096" s="60">
        <f t="shared" si="319"/>
        <v>96000</v>
      </c>
      <c r="K4096" s="1" t="str">
        <f t="shared" si="320"/>
        <v>IND</v>
      </c>
      <c r="L4096" s="2" t="str">
        <f t="shared" ref="L4096:L4159" si="321">LEFT(D4096,10)</f>
        <v>02PRSV47TM</v>
      </c>
      <c r="M4096" s="40" t="str">
        <f>INDEX(CODE!A:B,MATCH(L4096,CODE!A:A,0),2)</f>
        <v>NOT USED</v>
      </c>
    </row>
    <row r="4097" spans="1:13">
      <c r="A4097" s="36">
        <v>201907</v>
      </c>
      <c r="B4097" s="37" t="s">
        <v>58</v>
      </c>
      <c r="C4097" s="37" t="s">
        <v>195</v>
      </c>
      <c r="D4097" s="37" t="s">
        <v>94</v>
      </c>
      <c r="E4097" s="37">
        <v>177471.72</v>
      </c>
      <c r="F4097" s="37">
        <v>0</v>
      </c>
      <c r="G4097" s="37">
        <v>0</v>
      </c>
      <c r="H4097" s="60">
        <f t="shared" si="317"/>
        <v>177471.72</v>
      </c>
      <c r="I4097" s="60">
        <f t="shared" si="318"/>
        <v>0</v>
      </c>
      <c r="J4097" s="60">
        <f t="shared" si="319"/>
        <v>0</v>
      </c>
      <c r="K4097" s="1" t="str">
        <f t="shared" si="320"/>
        <v>IND</v>
      </c>
      <c r="L4097" s="2" t="str">
        <f t="shared" si="321"/>
        <v>301370-DSM</v>
      </c>
      <c r="M4097" s="40" t="str">
        <f>INDEX(CODE!A:B,MATCH(L4097,CODE!A:A,0),2)</f>
        <v>NOT USED</v>
      </c>
    </row>
    <row r="4098" spans="1:13">
      <c r="A4098" s="36">
        <v>201907</v>
      </c>
      <c r="B4098" s="37" t="s">
        <v>58</v>
      </c>
      <c r="C4098" s="37" t="s">
        <v>195</v>
      </c>
      <c r="D4098" s="37" t="s">
        <v>76</v>
      </c>
      <c r="E4098" s="37">
        <v>0.18</v>
      </c>
      <c r="F4098" s="37">
        <v>1</v>
      </c>
      <c r="G4098" s="37">
        <v>0</v>
      </c>
      <c r="H4098" s="60">
        <f t="shared" si="317"/>
        <v>0.18</v>
      </c>
      <c r="I4098" s="60">
        <f t="shared" si="318"/>
        <v>1</v>
      </c>
      <c r="J4098" s="60">
        <f t="shared" si="319"/>
        <v>0</v>
      </c>
      <c r="K4098" s="1" t="str">
        <f t="shared" si="320"/>
        <v>IND</v>
      </c>
      <c r="L4098" s="2" t="str">
        <f t="shared" si="321"/>
        <v>301380-BLU</v>
      </c>
      <c r="M4098" s="40" t="str">
        <f>INDEX(CODE!A:B,MATCH(L4098,CODE!A:A,0),2)</f>
        <v>NOT USED</v>
      </c>
    </row>
    <row r="4099" spans="1:13">
      <c r="A4099" s="36">
        <v>201907</v>
      </c>
      <c r="B4099" s="37" t="s">
        <v>58</v>
      </c>
      <c r="C4099" s="37" t="s">
        <v>195</v>
      </c>
      <c r="D4099" s="37" t="s">
        <v>103</v>
      </c>
      <c r="E4099" s="37">
        <v>-136074.17000000001</v>
      </c>
      <c r="F4099" s="37">
        <v>0</v>
      </c>
      <c r="G4099" s="37">
        <v>0</v>
      </c>
      <c r="H4099" s="60">
        <f t="shared" ref="H4099:H4162" si="322">IF($C4099="R",E4099,0)</f>
        <v>-136074.17000000001</v>
      </c>
      <c r="I4099" s="60">
        <f t="shared" ref="I4099:I4162" si="323">IF($C4099="R",F4099,0)</f>
        <v>0</v>
      </c>
      <c r="J4099" s="60">
        <f t="shared" ref="J4099:J4162" si="324">IF($C4099="R",G4099,0)</f>
        <v>0</v>
      </c>
      <c r="K4099" s="1" t="str">
        <f t="shared" ref="K4099:K4162" si="325">IF(LEFT(B4099,3)="IRR","IRG",LEFT(B4099,3))</f>
        <v>IND</v>
      </c>
      <c r="L4099" s="2" t="str">
        <f t="shared" si="321"/>
        <v>ALT REVENU</v>
      </c>
      <c r="M4099" s="40" t="str">
        <f>INDEX(CODE!A:B,MATCH(L4099,CODE!A:A,0),2)</f>
        <v>NOT USED</v>
      </c>
    </row>
    <row r="4100" spans="1:13">
      <c r="A4100" s="36">
        <v>201907</v>
      </c>
      <c r="B4100" s="37" t="s">
        <v>58</v>
      </c>
      <c r="C4100" s="37" t="s">
        <v>195</v>
      </c>
      <c r="D4100" s="37" t="s">
        <v>90</v>
      </c>
      <c r="F4100" s="37">
        <v>0</v>
      </c>
      <c r="H4100" s="60">
        <f t="shared" si="322"/>
        <v>0</v>
      </c>
      <c r="I4100" s="60">
        <f t="shared" si="323"/>
        <v>0</v>
      </c>
      <c r="J4100" s="60">
        <f t="shared" si="324"/>
        <v>0</v>
      </c>
      <c r="K4100" s="1" t="str">
        <f t="shared" si="325"/>
        <v>IND</v>
      </c>
      <c r="L4100" s="2" t="str">
        <f t="shared" si="321"/>
        <v>CUSTOMER C</v>
      </c>
      <c r="M4100" s="40" t="str">
        <f>INDEX(CODE!A:B,MATCH(L4100,CODE!A:A,0),2)</f>
        <v>NOT USED</v>
      </c>
    </row>
    <row r="4101" spans="1:13">
      <c r="A4101" s="36">
        <v>201907</v>
      </c>
      <c r="B4101" s="37" t="s">
        <v>58</v>
      </c>
      <c r="C4101" s="37" t="s">
        <v>195</v>
      </c>
      <c r="D4101" s="37" t="s">
        <v>92</v>
      </c>
      <c r="E4101" s="37">
        <v>-172542.68</v>
      </c>
      <c r="F4101" s="37">
        <v>0</v>
      </c>
      <c r="G4101" s="37">
        <v>0</v>
      </c>
      <c r="H4101" s="60">
        <f t="shared" si="322"/>
        <v>-172542.68</v>
      </c>
      <c r="I4101" s="60">
        <f t="shared" si="323"/>
        <v>0</v>
      </c>
      <c r="J4101" s="60">
        <f t="shared" si="324"/>
        <v>0</v>
      </c>
      <c r="K4101" s="1" t="str">
        <f t="shared" si="325"/>
        <v>IND</v>
      </c>
      <c r="L4101" s="2" t="str">
        <f t="shared" si="321"/>
        <v>REVENUE_AC</v>
      </c>
      <c r="M4101" s="40" t="str">
        <f>INDEX(CODE!A:B,MATCH(L4101,CODE!A:A,0),2)</f>
        <v>NOT USED</v>
      </c>
    </row>
    <row r="4102" spans="1:13">
      <c r="A4102" s="36">
        <v>201907</v>
      </c>
      <c r="B4102" s="37" t="s">
        <v>58</v>
      </c>
      <c r="C4102" s="37" t="s">
        <v>195</v>
      </c>
      <c r="D4102" s="37" t="s">
        <v>104</v>
      </c>
      <c r="E4102" s="37">
        <v>2285.6799999999998</v>
      </c>
      <c r="F4102" s="37">
        <v>0</v>
      </c>
      <c r="G4102" s="37">
        <v>0</v>
      </c>
      <c r="H4102" s="60">
        <f t="shared" si="322"/>
        <v>2285.6799999999998</v>
      </c>
      <c r="I4102" s="60">
        <f t="shared" si="323"/>
        <v>0</v>
      </c>
      <c r="J4102" s="60">
        <f t="shared" si="324"/>
        <v>0</v>
      </c>
      <c r="K4102" s="1" t="str">
        <f t="shared" si="325"/>
        <v>IND</v>
      </c>
      <c r="L4102" s="2" t="str">
        <f t="shared" si="321"/>
        <v>REVENUE AD</v>
      </c>
      <c r="M4102" s="40" t="str">
        <f>INDEX(CODE!A:B,MATCH(L4102,CODE!A:A,0),2)</f>
        <v>NOT USED</v>
      </c>
    </row>
    <row r="4103" spans="1:13">
      <c r="A4103" s="36">
        <v>201907</v>
      </c>
      <c r="B4103" s="37" t="s">
        <v>58</v>
      </c>
      <c r="C4103" s="37" t="s">
        <v>196</v>
      </c>
      <c r="D4103" s="37" t="s">
        <v>197</v>
      </c>
      <c r="E4103" s="37">
        <v>-102000</v>
      </c>
      <c r="F4103" s="37">
        <v>0</v>
      </c>
      <c r="G4103" s="37">
        <v>-31000</v>
      </c>
      <c r="H4103" s="60">
        <f t="shared" si="322"/>
        <v>0</v>
      </c>
      <c r="I4103" s="60">
        <f t="shared" si="323"/>
        <v>0</v>
      </c>
      <c r="J4103" s="60">
        <f t="shared" si="324"/>
        <v>0</v>
      </c>
      <c r="K4103" s="1" t="str">
        <f t="shared" si="325"/>
        <v>IND</v>
      </c>
      <c r="L4103" s="2" t="str">
        <f t="shared" si="321"/>
        <v>UNBILLED R</v>
      </c>
      <c r="M4103" s="40" t="str">
        <f>INDEX(CODE!A:B,MATCH(L4103,CODE!A:A,0),2)</f>
        <v>NOT USED</v>
      </c>
    </row>
    <row r="4104" spans="1:13">
      <c r="A4104" s="36">
        <v>201907</v>
      </c>
      <c r="B4104" s="37" t="s">
        <v>60</v>
      </c>
      <c r="C4104" s="37" t="s">
        <v>186</v>
      </c>
      <c r="D4104" s="37" t="s">
        <v>61</v>
      </c>
      <c r="E4104" s="37">
        <v>-165055.03</v>
      </c>
      <c r="F4104" s="37">
        <v>2797</v>
      </c>
      <c r="G4104" s="37">
        <v>20252139</v>
      </c>
      <c r="H4104" s="60">
        <f t="shared" si="322"/>
        <v>0</v>
      </c>
      <c r="I4104" s="60">
        <f t="shared" si="323"/>
        <v>0</v>
      </c>
      <c r="J4104" s="60">
        <f t="shared" si="324"/>
        <v>0</v>
      </c>
      <c r="K4104" s="1" t="str">
        <f t="shared" si="325"/>
        <v>IRG</v>
      </c>
      <c r="L4104" s="2" t="str">
        <f t="shared" si="321"/>
        <v>02APSV0040</v>
      </c>
      <c r="M4104" s="40" t="str">
        <f>INDEX(CODE!A:B,MATCH(L4104,CODE!A:A,0),2)</f>
        <v>Separate - APS</v>
      </c>
    </row>
    <row r="4105" spans="1:13">
      <c r="A4105" s="36">
        <v>201907</v>
      </c>
      <c r="B4105" s="37" t="s">
        <v>60</v>
      </c>
      <c r="C4105" s="37" t="s">
        <v>186</v>
      </c>
      <c r="D4105" s="37" t="s">
        <v>198</v>
      </c>
      <c r="E4105" s="37">
        <v>24505.5</v>
      </c>
      <c r="G4105" s="37">
        <v>-3006811</v>
      </c>
      <c r="H4105" s="60">
        <f t="shared" si="322"/>
        <v>0</v>
      </c>
      <c r="I4105" s="60">
        <f t="shared" si="323"/>
        <v>0</v>
      </c>
      <c r="J4105" s="60">
        <f t="shared" si="324"/>
        <v>0</v>
      </c>
      <c r="K4105" s="1" t="str">
        <f t="shared" si="325"/>
        <v>IRG</v>
      </c>
      <c r="L4105" s="2" t="str">
        <f t="shared" si="321"/>
        <v>02BPADEBIT</v>
      </c>
      <c r="M4105" s="40" t="str">
        <f>INDEX(CODE!A:B,MATCH(L4105,CODE!A:A,0),2)</f>
        <v>NOT USED</v>
      </c>
    </row>
    <row r="4106" spans="1:13">
      <c r="A4106" s="36">
        <v>201907</v>
      </c>
      <c r="B4106" s="37" t="s">
        <v>60</v>
      </c>
      <c r="C4106" s="37" t="s">
        <v>186</v>
      </c>
      <c r="D4106" s="37" t="s">
        <v>199</v>
      </c>
      <c r="E4106" s="37">
        <v>-254.16</v>
      </c>
      <c r="F4106" s="37">
        <v>9</v>
      </c>
      <c r="G4106" s="37">
        <v>31185</v>
      </c>
      <c r="H4106" s="60">
        <f t="shared" si="322"/>
        <v>0</v>
      </c>
      <c r="I4106" s="60">
        <f t="shared" si="323"/>
        <v>0</v>
      </c>
      <c r="J4106" s="60">
        <f t="shared" si="324"/>
        <v>0</v>
      </c>
      <c r="K4106" s="1" t="str">
        <f t="shared" si="325"/>
        <v>IRG</v>
      </c>
      <c r="L4106" s="2" t="str">
        <f t="shared" si="321"/>
        <v>02NMT40135</v>
      </c>
      <c r="M4106" s="40" t="str">
        <f>INDEX(CODE!A:B,MATCH(L4106,CODE!A:A,0),2)</f>
        <v>Separate - APS</v>
      </c>
    </row>
    <row r="4107" spans="1:13">
      <c r="A4107" s="36">
        <v>201907</v>
      </c>
      <c r="B4107" s="37" t="s">
        <v>60</v>
      </c>
      <c r="C4107" s="37" t="s">
        <v>186</v>
      </c>
      <c r="D4107" s="37" t="s">
        <v>200</v>
      </c>
      <c r="F4107" s="37">
        <v>0</v>
      </c>
      <c r="H4107" s="60">
        <f t="shared" si="322"/>
        <v>0</v>
      </c>
      <c r="I4107" s="60">
        <f t="shared" si="323"/>
        <v>0</v>
      </c>
      <c r="J4107" s="60">
        <f t="shared" si="324"/>
        <v>0</v>
      </c>
      <c r="K4107" s="1" t="str">
        <f t="shared" si="325"/>
        <v>IRG</v>
      </c>
      <c r="L4107" s="2" t="str">
        <f t="shared" si="321"/>
        <v>CUSTOMER C</v>
      </c>
      <c r="M4107" s="40" t="str">
        <f>INDEX(CODE!A:B,MATCH(L4107,CODE!A:A,0),2)</f>
        <v>NOT USED</v>
      </c>
    </row>
    <row r="4108" spans="1:13">
      <c r="A4108" s="36">
        <v>201907</v>
      </c>
      <c r="B4108" s="37" t="s">
        <v>60</v>
      </c>
      <c r="C4108" s="37" t="s">
        <v>186</v>
      </c>
      <c r="D4108" s="37" t="s">
        <v>201</v>
      </c>
      <c r="E4108" s="37">
        <v>-22874.07</v>
      </c>
      <c r="F4108" s="37">
        <v>0</v>
      </c>
      <c r="G4108" s="37">
        <v>0</v>
      </c>
      <c r="H4108" s="60">
        <f t="shared" si="322"/>
        <v>0</v>
      </c>
      <c r="I4108" s="60">
        <f t="shared" si="323"/>
        <v>0</v>
      </c>
      <c r="J4108" s="60">
        <f t="shared" si="324"/>
        <v>0</v>
      </c>
      <c r="K4108" s="1" t="str">
        <f t="shared" si="325"/>
        <v>IRG</v>
      </c>
      <c r="L4108" s="2" t="str">
        <f t="shared" si="321"/>
        <v>IRRIGATION</v>
      </c>
      <c r="M4108" s="40" t="str">
        <f>INDEX(CODE!A:B,MATCH(L4108,CODE!A:A,0),2)</f>
        <v>NOT USED</v>
      </c>
    </row>
    <row r="4109" spans="1:13">
      <c r="A4109" s="36">
        <v>201907</v>
      </c>
      <c r="B4109" s="37" t="s">
        <v>60</v>
      </c>
      <c r="C4109" s="37" t="s">
        <v>195</v>
      </c>
      <c r="D4109" s="37" t="s">
        <v>61</v>
      </c>
      <c r="E4109" s="37">
        <v>1334934.45</v>
      </c>
      <c r="F4109" s="37">
        <v>2797</v>
      </c>
      <c r="G4109" s="37">
        <v>20252139</v>
      </c>
      <c r="H4109" s="60">
        <f t="shared" si="322"/>
        <v>1334934.45</v>
      </c>
      <c r="I4109" s="60">
        <f t="shared" si="323"/>
        <v>2797</v>
      </c>
      <c r="J4109" s="60">
        <f t="shared" si="324"/>
        <v>20252139</v>
      </c>
      <c r="K4109" s="1" t="str">
        <f t="shared" si="325"/>
        <v>IRG</v>
      </c>
      <c r="L4109" s="2" t="str">
        <f t="shared" si="321"/>
        <v>02APSV0040</v>
      </c>
      <c r="M4109" s="40" t="str">
        <f>INDEX(CODE!A:B,MATCH(L4109,CODE!A:A,0),2)</f>
        <v>Separate - APS</v>
      </c>
    </row>
    <row r="4110" spans="1:13">
      <c r="A4110" s="36">
        <v>201907</v>
      </c>
      <c r="B4110" s="37" t="s">
        <v>60</v>
      </c>
      <c r="C4110" s="37" t="s">
        <v>195</v>
      </c>
      <c r="D4110" s="37" t="s">
        <v>62</v>
      </c>
      <c r="E4110" s="37">
        <v>884375.38</v>
      </c>
      <c r="F4110" s="37">
        <v>2367</v>
      </c>
      <c r="G4110" s="37">
        <v>13433271</v>
      </c>
      <c r="H4110" s="60">
        <f t="shared" si="322"/>
        <v>884375.38</v>
      </c>
      <c r="I4110" s="60">
        <f t="shared" si="323"/>
        <v>2367</v>
      </c>
      <c r="J4110" s="60">
        <f t="shared" si="324"/>
        <v>13433271</v>
      </c>
      <c r="K4110" s="1" t="str">
        <f t="shared" si="325"/>
        <v>IRG</v>
      </c>
      <c r="L4110" s="2" t="str">
        <f t="shared" si="321"/>
        <v>02APSV040X</v>
      </c>
      <c r="M4110" s="40" t="str">
        <f>INDEX(CODE!A:B,MATCH(L4110,CODE!A:A,0),2)</f>
        <v>Separate - APS</v>
      </c>
    </row>
    <row r="4111" spans="1:13">
      <c r="A4111" s="36">
        <v>201907</v>
      </c>
      <c r="B4111" s="37" t="s">
        <v>60</v>
      </c>
      <c r="C4111" s="37" t="s">
        <v>195</v>
      </c>
      <c r="D4111" s="37" t="s">
        <v>79</v>
      </c>
      <c r="E4111" s="37">
        <v>201.02</v>
      </c>
      <c r="G4111" s="37">
        <v>0</v>
      </c>
      <c r="H4111" s="60">
        <f t="shared" si="322"/>
        <v>201.02</v>
      </c>
      <c r="I4111" s="60">
        <f t="shared" si="323"/>
        <v>0</v>
      </c>
      <c r="J4111" s="60">
        <f t="shared" si="324"/>
        <v>0</v>
      </c>
      <c r="K4111" s="1" t="str">
        <f t="shared" si="325"/>
        <v>IRG</v>
      </c>
      <c r="L4111" s="2" t="str">
        <f t="shared" si="321"/>
        <v>02LNX00102</v>
      </c>
      <c r="M4111" s="40" t="str">
        <f>INDEX(CODE!A:B,MATCH(L4111,CODE!A:A,0),2)</f>
        <v>NOT USED</v>
      </c>
    </row>
    <row r="4112" spans="1:13">
      <c r="A4112" s="36">
        <v>201907</v>
      </c>
      <c r="B4112" s="37" t="s">
        <v>60</v>
      </c>
      <c r="C4112" s="37" t="s">
        <v>195</v>
      </c>
      <c r="D4112" s="37" t="s">
        <v>81</v>
      </c>
      <c r="E4112" s="37">
        <v>6.69</v>
      </c>
      <c r="G4112" s="37">
        <v>0</v>
      </c>
      <c r="H4112" s="60">
        <f t="shared" si="322"/>
        <v>6.69</v>
      </c>
      <c r="I4112" s="60">
        <f t="shared" si="323"/>
        <v>0</v>
      </c>
      <c r="J4112" s="60">
        <f t="shared" si="324"/>
        <v>0</v>
      </c>
      <c r="K4112" s="1" t="str">
        <f t="shared" si="325"/>
        <v>IRG</v>
      </c>
      <c r="L4112" s="2" t="str">
        <f t="shared" si="321"/>
        <v>02LNX00105</v>
      </c>
      <c r="M4112" s="40" t="str">
        <f>INDEX(CODE!A:B,MATCH(L4112,CODE!A:A,0),2)</f>
        <v>NOT USED</v>
      </c>
    </row>
    <row r="4113" spans="1:13">
      <c r="A4113" s="36">
        <v>201907</v>
      </c>
      <c r="B4113" s="37" t="s">
        <v>60</v>
      </c>
      <c r="C4113" s="37" t="s">
        <v>195</v>
      </c>
      <c r="D4113" s="37" t="s">
        <v>45</v>
      </c>
      <c r="E4113" s="37">
        <v>2062.16</v>
      </c>
      <c r="F4113" s="37">
        <v>9</v>
      </c>
      <c r="G4113" s="37">
        <v>31185</v>
      </c>
      <c r="H4113" s="60">
        <f t="shared" si="322"/>
        <v>2062.16</v>
      </c>
      <c r="I4113" s="60">
        <f t="shared" si="323"/>
        <v>9</v>
      </c>
      <c r="J4113" s="60">
        <f t="shared" si="324"/>
        <v>31185</v>
      </c>
      <c r="K4113" s="1" t="str">
        <f t="shared" si="325"/>
        <v>IRG</v>
      </c>
      <c r="L4113" s="2" t="str">
        <f t="shared" si="321"/>
        <v>02NMT40135</v>
      </c>
      <c r="M4113" s="40" t="str">
        <f>INDEX(CODE!A:B,MATCH(L4113,CODE!A:A,0),2)</f>
        <v>Separate - APS</v>
      </c>
    </row>
    <row r="4114" spans="1:13">
      <c r="A4114" s="36">
        <v>201907</v>
      </c>
      <c r="B4114" s="37" t="s">
        <v>60</v>
      </c>
      <c r="C4114" s="37" t="s">
        <v>195</v>
      </c>
      <c r="D4114" s="37" t="s">
        <v>73</v>
      </c>
      <c r="E4114" s="37">
        <v>811.83</v>
      </c>
      <c r="F4114" s="37">
        <v>7</v>
      </c>
      <c r="G4114" s="37">
        <v>12385</v>
      </c>
      <c r="H4114" s="60">
        <f t="shared" si="322"/>
        <v>811.83</v>
      </c>
      <c r="I4114" s="60">
        <f t="shared" si="323"/>
        <v>7</v>
      </c>
      <c r="J4114" s="60">
        <f t="shared" si="324"/>
        <v>12385</v>
      </c>
      <c r="K4114" s="1" t="str">
        <f t="shared" si="325"/>
        <v>IRG</v>
      </c>
      <c r="L4114" s="2" t="str">
        <f t="shared" si="321"/>
        <v>02NMX40135</v>
      </c>
      <c r="M4114" s="40" t="str">
        <f>INDEX(CODE!A:B,MATCH(L4114,CODE!A:A,0),2)</f>
        <v>Separate - APS</v>
      </c>
    </row>
    <row r="4115" spans="1:13">
      <c r="A4115" s="36">
        <v>201907</v>
      </c>
      <c r="B4115" s="37" t="s">
        <v>60</v>
      </c>
      <c r="C4115" s="37" t="s">
        <v>195</v>
      </c>
      <c r="D4115" s="37" t="s">
        <v>95</v>
      </c>
      <c r="E4115" s="37">
        <v>623000</v>
      </c>
      <c r="F4115" s="37">
        <v>0</v>
      </c>
      <c r="G4115" s="37">
        <v>0</v>
      </c>
      <c r="H4115" s="60">
        <f t="shared" si="322"/>
        <v>623000</v>
      </c>
      <c r="I4115" s="60">
        <f t="shared" si="323"/>
        <v>0</v>
      </c>
      <c r="J4115" s="60">
        <f t="shared" si="324"/>
        <v>0</v>
      </c>
      <c r="K4115" s="1" t="str">
        <f t="shared" si="325"/>
        <v>IRG</v>
      </c>
      <c r="L4115" s="2" t="str">
        <f t="shared" si="321"/>
        <v>301461-IRR</v>
      </c>
      <c r="M4115" s="40" t="str">
        <f>INDEX(CODE!A:B,MATCH(L4115,CODE!A:A,0),2)</f>
        <v>NOT USED</v>
      </c>
    </row>
    <row r="4116" spans="1:13">
      <c r="A4116" s="36">
        <v>201907</v>
      </c>
      <c r="B4116" s="37" t="s">
        <v>60</v>
      </c>
      <c r="C4116" s="37" t="s">
        <v>195</v>
      </c>
      <c r="D4116" s="37" t="s">
        <v>96</v>
      </c>
      <c r="E4116" s="37">
        <v>61308.03</v>
      </c>
      <c r="F4116" s="37">
        <v>0</v>
      </c>
      <c r="G4116" s="37">
        <v>0</v>
      </c>
      <c r="H4116" s="60">
        <f t="shared" si="322"/>
        <v>61308.03</v>
      </c>
      <c r="I4116" s="60">
        <f t="shared" si="323"/>
        <v>0</v>
      </c>
      <c r="J4116" s="60">
        <f t="shared" si="324"/>
        <v>0</v>
      </c>
      <c r="K4116" s="1" t="str">
        <f t="shared" si="325"/>
        <v>IRG</v>
      </c>
      <c r="L4116" s="2" t="str">
        <f t="shared" si="321"/>
        <v>301470-DSM</v>
      </c>
      <c r="M4116" s="40" t="str">
        <f>INDEX(CODE!A:B,MATCH(L4116,CODE!A:A,0),2)</f>
        <v>NOT USED</v>
      </c>
    </row>
    <row r="4117" spans="1:13">
      <c r="A4117" s="36">
        <v>201907</v>
      </c>
      <c r="B4117" s="37" t="s">
        <v>60</v>
      </c>
      <c r="C4117" s="37" t="s">
        <v>195</v>
      </c>
      <c r="D4117" s="37" t="s">
        <v>46</v>
      </c>
      <c r="E4117" s="37">
        <v>4.07</v>
      </c>
      <c r="F4117" s="37">
        <v>0</v>
      </c>
      <c r="G4117" s="37">
        <v>0</v>
      </c>
      <c r="H4117" s="60">
        <f t="shared" si="322"/>
        <v>4.07</v>
      </c>
      <c r="I4117" s="60">
        <f t="shared" si="323"/>
        <v>0</v>
      </c>
      <c r="J4117" s="60">
        <f t="shared" si="324"/>
        <v>0</v>
      </c>
      <c r="K4117" s="1" t="str">
        <f t="shared" si="325"/>
        <v>IRG</v>
      </c>
      <c r="L4117" s="2" t="str">
        <f t="shared" si="321"/>
        <v>301480-BLU</v>
      </c>
      <c r="M4117" s="40" t="str">
        <f>INDEX(CODE!A:B,MATCH(L4117,CODE!A:A,0),2)</f>
        <v>NOT USED</v>
      </c>
    </row>
    <row r="4118" spans="1:13">
      <c r="A4118" s="36">
        <v>201907</v>
      </c>
      <c r="B4118" s="37" t="s">
        <v>60</v>
      </c>
      <c r="C4118" s="37" t="s">
        <v>195</v>
      </c>
      <c r="D4118" s="37" t="s">
        <v>103</v>
      </c>
      <c r="E4118" s="37">
        <v>-255613.48</v>
      </c>
      <c r="F4118" s="37">
        <v>0</v>
      </c>
      <c r="G4118" s="37">
        <v>0</v>
      </c>
      <c r="H4118" s="60">
        <f t="shared" si="322"/>
        <v>-255613.48</v>
      </c>
      <c r="I4118" s="60">
        <f t="shared" si="323"/>
        <v>0</v>
      </c>
      <c r="J4118" s="60">
        <f t="shared" si="324"/>
        <v>0</v>
      </c>
      <c r="K4118" s="1" t="str">
        <f t="shared" si="325"/>
        <v>IRG</v>
      </c>
      <c r="L4118" s="2" t="str">
        <f t="shared" si="321"/>
        <v>ALT REVENU</v>
      </c>
      <c r="M4118" s="40" t="str">
        <f>INDEX(CODE!A:B,MATCH(L4118,CODE!A:A,0),2)</f>
        <v>NOT USED</v>
      </c>
    </row>
    <row r="4119" spans="1:13">
      <c r="A4119" s="36">
        <v>201907</v>
      </c>
      <c r="B4119" s="37" t="s">
        <v>60</v>
      </c>
      <c r="C4119" s="37" t="s">
        <v>195</v>
      </c>
      <c r="D4119" s="37" t="s">
        <v>97</v>
      </c>
      <c r="F4119" s="37">
        <v>0</v>
      </c>
      <c r="H4119" s="60">
        <f t="shared" si="322"/>
        <v>0</v>
      </c>
      <c r="I4119" s="60">
        <f t="shared" si="323"/>
        <v>0</v>
      </c>
      <c r="J4119" s="60">
        <f t="shared" si="324"/>
        <v>0</v>
      </c>
      <c r="K4119" s="1" t="str">
        <f t="shared" si="325"/>
        <v>IRG</v>
      </c>
      <c r="L4119" s="2" t="str">
        <f t="shared" si="321"/>
        <v>CUSTOMER C</v>
      </c>
      <c r="M4119" s="40" t="str">
        <f>INDEX(CODE!A:B,MATCH(L4119,CODE!A:A,0),2)</f>
        <v>NOT USED</v>
      </c>
    </row>
    <row r="4120" spans="1:13">
      <c r="A4120" s="36">
        <v>201907</v>
      </c>
      <c r="B4120" s="37" t="s">
        <v>60</v>
      </c>
      <c r="C4120" s="37" t="s">
        <v>195</v>
      </c>
      <c r="D4120" s="37" t="s">
        <v>92</v>
      </c>
      <c r="E4120" s="37">
        <v>13042.33</v>
      </c>
      <c r="F4120" s="37">
        <v>0</v>
      </c>
      <c r="G4120" s="37">
        <v>0</v>
      </c>
      <c r="H4120" s="60">
        <f t="shared" si="322"/>
        <v>13042.33</v>
      </c>
      <c r="I4120" s="60">
        <f t="shared" si="323"/>
        <v>0</v>
      </c>
      <c r="J4120" s="60">
        <f t="shared" si="324"/>
        <v>0</v>
      </c>
      <c r="K4120" s="1" t="str">
        <f t="shared" si="325"/>
        <v>IRG</v>
      </c>
      <c r="L4120" s="2" t="str">
        <f t="shared" si="321"/>
        <v>REVENUE_AC</v>
      </c>
      <c r="M4120" s="40" t="str">
        <f>INDEX(CODE!A:B,MATCH(L4120,CODE!A:A,0),2)</f>
        <v>NOT USED</v>
      </c>
    </row>
    <row r="4121" spans="1:13">
      <c r="A4121" s="36">
        <v>201907</v>
      </c>
      <c r="B4121" s="37" t="s">
        <v>60</v>
      </c>
      <c r="C4121" s="37" t="s">
        <v>195</v>
      </c>
      <c r="D4121" s="37" t="s">
        <v>104</v>
      </c>
      <c r="E4121" s="37">
        <v>537.73</v>
      </c>
      <c r="F4121" s="37">
        <v>0</v>
      </c>
      <c r="G4121" s="37">
        <v>0</v>
      </c>
      <c r="H4121" s="60">
        <f t="shared" si="322"/>
        <v>537.73</v>
      </c>
      <c r="I4121" s="60">
        <f t="shared" si="323"/>
        <v>0</v>
      </c>
      <c r="J4121" s="60">
        <f t="shared" si="324"/>
        <v>0</v>
      </c>
      <c r="K4121" s="1" t="str">
        <f t="shared" si="325"/>
        <v>IRG</v>
      </c>
      <c r="L4121" s="2" t="str">
        <f t="shared" si="321"/>
        <v>REVENUE AD</v>
      </c>
      <c r="M4121" s="40" t="str">
        <f>INDEX(CODE!A:B,MATCH(L4121,CODE!A:A,0),2)</f>
        <v>NOT USED</v>
      </c>
    </row>
    <row r="4122" spans="1:13">
      <c r="A4122" s="36">
        <v>201907</v>
      </c>
      <c r="B4122" s="37" t="s">
        <v>60</v>
      </c>
      <c r="C4122" s="37" t="s">
        <v>196</v>
      </c>
      <c r="D4122" s="37" t="s">
        <v>202</v>
      </c>
      <c r="E4122" s="37">
        <v>221000</v>
      </c>
      <c r="F4122" s="37">
        <v>0</v>
      </c>
      <c r="G4122" s="37">
        <v>2268000</v>
      </c>
      <c r="H4122" s="60">
        <f t="shared" si="322"/>
        <v>0</v>
      </c>
      <c r="I4122" s="60">
        <f t="shared" si="323"/>
        <v>0</v>
      </c>
      <c r="J4122" s="60">
        <f t="shared" si="324"/>
        <v>0</v>
      </c>
      <c r="K4122" s="1" t="str">
        <f t="shared" si="325"/>
        <v>IRG</v>
      </c>
      <c r="L4122" s="2" t="str">
        <f t="shared" si="321"/>
        <v>IRRIGATION</v>
      </c>
      <c r="M4122" s="40" t="str">
        <f>INDEX(CODE!A:B,MATCH(L4122,CODE!A:A,0),2)</f>
        <v>NOT USED</v>
      </c>
    </row>
    <row r="4123" spans="1:13">
      <c r="A4123" s="36">
        <v>201907</v>
      </c>
      <c r="B4123" s="37" t="s">
        <v>63</v>
      </c>
      <c r="C4123" s="37" t="s">
        <v>195</v>
      </c>
      <c r="D4123" s="37" t="s">
        <v>98</v>
      </c>
      <c r="E4123" s="37">
        <v>7.57</v>
      </c>
      <c r="G4123" s="37">
        <v>0</v>
      </c>
      <c r="H4123" s="60">
        <f t="shared" si="322"/>
        <v>7.57</v>
      </c>
      <c r="I4123" s="60">
        <f t="shared" si="323"/>
        <v>0</v>
      </c>
      <c r="J4123" s="60">
        <f t="shared" si="324"/>
        <v>0</v>
      </c>
      <c r="K4123" s="1" t="str">
        <f t="shared" si="325"/>
        <v>PUB</v>
      </c>
      <c r="L4123" s="2" t="str">
        <f t="shared" si="321"/>
        <v>02CFR00012</v>
      </c>
      <c r="M4123" s="40" t="str">
        <f>INDEX(CODE!A:B,MATCH(L4123,CODE!A:A,0),2)</f>
        <v>NOT USED</v>
      </c>
    </row>
    <row r="4124" spans="1:13">
      <c r="A4124" s="36">
        <v>201907</v>
      </c>
      <c r="B4124" s="37" t="s">
        <v>63</v>
      </c>
      <c r="C4124" s="37" t="s">
        <v>195</v>
      </c>
      <c r="D4124" s="37" t="s">
        <v>64</v>
      </c>
      <c r="E4124" s="37">
        <v>2114.6799999999998</v>
      </c>
      <c r="F4124" s="37">
        <v>9</v>
      </c>
      <c r="G4124" s="37">
        <v>10162</v>
      </c>
      <c r="H4124" s="60">
        <f t="shared" si="322"/>
        <v>2114.6799999999998</v>
      </c>
      <c r="I4124" s="60">
        <f t="shared" si="323"/>
        <v>9</v>
      </c>
      <c r="J4124" s="60">
        <f t="shared" si="324"/>
        <v>10162</v>
      </c>
      <c r="K4124" s="1" t="str">
        <f t="shared" si="325"/>
        <v>PUB</v>
      </c>
      <c r="L4124" s="2" t="str">
        <f t="shared" si="321"/>
        <v>02COSL0052</v>
      </c>
      <c r="M4124" s="40" t="str">
        <f>INDEX(CODE!A:B,MATCH(L4124,CODE!A:A,0),2)</f>
        <v>NOT USED</v>
      </c>
    </row>
    <row r="4125" spans="1:13">
      <c r="A4125" s="36">
        <v>201907</v>
      </c>
      <c r="B4125" s="37" t="s">
        <v>63</v>
      </c>
      <c r="C4125" s="37" t="s">
        <v>195</v>
      </c>
      <c r="D4125" s="37" t="s">
        <v>65</v>
      </c>
      <c r="E4125" s="37">
        <v>17028.64</v>
      </c>
      <c r="F4125" s="37">
        <v>119</v>
      </c>
      <c r="G4125" s="37">
        <v>247510</v>
      </c>
      <c r="H4125" s="60">
        <f t="shared" si="322"/>
        <v>17028.64</v>
      </c>
      <c r="I4125" s="60">
        <f t="shared" si="323"/>
        <v>119</v>
      </c>
      <c r="J4125" s="60">
        <f t="shared" si="324"/>
        <v>247510</v>
      </c>
      <c r="K4125" s="1" t="str">
        <f t="shared" si="325"/>
        <v>PUB</v>
      </c>
      <c r="L4125" s="2" t="str">
        <f t="shared" si="321"/>
        <v>02CUSL053F</v>
      </c>
      <c r="M4125" s="40" t="str">
        <f>INDEX(CODE!A:B,MATCH(L4125,CODE!A:A,0),2)</f>
        <v>NOT USED</v>
      </c>
    </row>
    <row r="4126" spans="1:13">
      <c r="A4126" s="36">
        <v>201907</v>
      </c>
      <c r="B4126" s="37" t="s">
        <v>63</v>
      </c>
      <c r="C4126" s="37" t="s">
        <v>195</v>
      </c>
      <c r="D4126" s="37" t="s">
        <v>66</v>
      </c>
      <c r="E4126" s="37">
        <v>2933.83</v>
      </c>
      <c r="F4126" s="37">
        <v>112</v>
      </c>
      <c r="G4126" s="37">
        <v>42644</v>
      </c>
      <c r="H4126" s="60">
        <f t="shared" si="322"/>
        <v>2933.83</v>
      </c>
      <c r="I4126" s="60">
        <f t="shared" si="323"/>
        <v>112</v>
      </c>
      <c r="J4126" s="60">
        <f t="shared" si="324"/>
        <v>42644</v>
      </c>
      <c r="K4126" s="1" t="str">
        <f t="shared" si="325"/>
        <v>PUB</v>
      </c>
      <c r="L4126" s="2" t="str">
        <f t="shared" si="321"/>
        <v>02CUSL053M</v>
      </c>
      <c r="M4126" s="40" t="str">
        <f>INDEX(CODE!A:B,MATCH(L4126,CODE!A:A,0),2)</f>
        <v>NOT USED</v>
      </c>
    </row>
    <row r="4127" spans="1:13">
      <c r="A4127" s="36">
        <v>201907</v>
      </c>
      <c r="B4127" s="37" t="s">
        <v>63</v>
      </c>
      <c r="C4127" s="37" t="s">
        <v>195</v>
      </c>
      <c r="D4127" s="37" t="s">
        <v>67</v>
      </c>
      <c r="E4127" s="37">
        <v>15228.74</v>
      </c>
      <c r="F4127" s="37">
        <v>31</v>
      </c>
      <c r="G4127" s="37">
        <v>119561</v>
      </c>
      <c r="H4127" s="60">
        <f t="shared" si="322"/>
        <v>15228.74</v>
      </c>
      <c r="I4127" s="60">
        <f t="shared" si="323"/>
        <v>31</v>
      </c>
      <c r="J4127" s="60">
        <f t="shared" si="324"/>
        <v>119561</v>
      </c>
      <c r="K4127" s="1" t="str">
        <f t="shared" si="325"/>
        <v>PUB</v>
      </c>
      <c r="L4127" s="2" t="str">
        <f t="shared" si="321"/>
        <v>02MVSL0057</v>
      </c>
      <c r="M4127" s="40" t="str">
        <f>INDEX(CODE!A:B,MATCH(L4127,CODE!A:A,0),2)</f>
        <v>NOT USED</v>
      </c>
    </row>
    <row r="4128" spans="1:13">
      <c r="A4128" s="36">
        <v>201907</v>
      </c>
      <c r="B4128" s="37" t="s">
        <v>63</v>
      </c>
      <c r="C4128" s="37" t="s">
        <v>195</v>
      </c>
      <c r="D4128" s="37" t="s">
        <v>47</v>
      </c>
      <c r="E4128" s="37">
        <v>65117.11</v>
      </c>
      <c r="F4128" s="37">
        <v>223</v>
      </c>
      <c r="G4128" s="37">
        <v>285813</v>
      </c>
      <c r="H4128" s="60">
        <f t="shared" si="322"/>
        <v>65117.11</v>
      </c>
      <c r="I4128" s="60">
        <f t="shared" si="323"/>
        <v>223</v>
      </c>
      <c r="J4128" s="60">
        <f t="shared" si="324"/>
        <v>285813</v>
      </c>
      <c r="K4128" s="1" t="str">
        <f t="shared" si="325"/>
        <v>PUB</v>
      </c>
      <c r="L4128" s="2" t="str">
        <f t="shared" si="321"/>
        <v>02SLCO0051</v>
      </c>
      <c r="M4128" s="40" t="str">
        <f>INDEX(CODE!A:B,MATCH(L4128,CODE!A:A,0),2)</f>
        <v>NOT USED</v>
      </c>
    </row>
    <row r="4129" spans="1:13">
      <c r="A4129" s="36">
        <v>201907</v>
      </c>
      <c r="B4129" s="37" t="s">
        <v>63</v>
      </c>
      <c r="C4129" s="37" t="s">
        <v>195</v>
      </c>
      <c r="D4129" s="37" t="s">
        <v>99</v>
      </c>
      <c r="E4129" s="37">
        <v>2320.44</v>
      </c>
      <c r="F4129" s="37">
        <v>0</v>
      </c>
      <c r="G4129" s="37">
        <v>0</v>
      </c>
      <c r="H4129" s="60">
        <f t="shared" si="322"/>
        <v>2320.44</v>
      </c>
      <c r="I4129" s="60">
        <f t="shared" si="323"/>
        <v>0</v>
      </c>
      <c r="J4129" s="60">
        <f t="shared" si="324"/>
        <v>0</v>
      </c>
      <c r="K4129" s="1" t="str">
        <f t="shared" si="325"/>
        <v>PUB</v>
      </c>
      <c r="L4129" s="2" t="str">
        <f t="shared" si="321"/>
        <v>301670-DSM</v>
      </c>
      <c r="M4129" s="40" t="str">
        <f>INDEX(CODE!A:B,MATCH(L4129,CODE!A:A,0),2)</f>
        <v>NOT USED</v>
      </c>
    </row>
    <row r="4130" spans="1:13">
      <c r="A4130" s="36">
        <v>201907</v>
      </c>
      <c r="B4130" s="37" t="s">
        <v>63</v>
      </c>
      <c r="C4130" s="37" t="s">
        <v>195</v>
      </c>
      <c r="D4130" s="37" t="s">
        <v>90</v>
      </c>
      <c r="F4130" s="37">
        <v>0</v>
      </c>
      <c r="H4130" s="60">
        <f t="shared" si="322"/>
        <v>0</v>
      </c>
      <c r="I4130" s="60">
        <f t="shared" si="323"/>
        <v>0</v>
      </c>
      <c r="J4130" s="60">
        <f t="shared" si="324"/>
        <v>0</v>
      </c>
      <c r="K4130" s="1" t="str">
        <f t="shared" si="325"/>
        <v>PUB</v>
      </c>
      <c r="L4130" s="2" t="str">
        <f t="shared" si="321"/>
        <v>CUSTOMER C</v>
      </c>
      <c r="M4130" s="40" t="str">
        <f>INDEX(CODE!A:B,MATCH(L4130,CODE!A:A,0),2)</f>
        <v>NOT USED</v>
      </c>
    </row>
    <row r="4131" spans="1:13">
      <c r="A4131" s="36">
        <v>201907</v>
      </c>
      <c r="B4131" s="37" t="s">
        <v>63</v>
      </c>
      <c r="C4131" s="37" t="s">
        <v>195</v>
      </c>
      <c r="D4131" s="37" t="s">
        <v>92</v>
      </c>
      <c r="E4131" s="37">
        <v>-4000.11</v>
      </c>
      <c r="F4131" s="37">
        <v>0</v>
      </c>
      <c r="G4131" s="37">
        <v>0</v>
      </c>
      <c r="H4131" s="60">
        <f t="shared" si="322"/>
        <v>-4000.11</v>
      </c>
      <c r="I4131" s="60">
        <f t="shared" si="323"/>
        <v>0</v>
      </c>
      <c r="J4131" s="60">
        <f t="shared" si="324"/>
        <v>0</v>
      </c>
      <c r="K4131" s="1" t="str">
        <f t="shared" si="325"/>
        <v>PUB</v>
      </c>
      <c r="L4131" s="2" t="str">
        <f t="shared" si="321"/>
        <v>REVENUE_AC</v>
      </c>
      <c r="M4131" s="40" t="str">
        <f>INDEX(CODE!A:B,MATCH(L4131,CODE!A:A,0),2)</f>
        <v>NOT USED</v>
      </c>
    </row>
    <row r="4132" spans="1:13">
      <c r="A4132" s="36">
        <v>201907</v>
      </c>
      <c r="B4132" s="37" t="s">
        <v>63</v>
      </c>
      <c r="C4132" s="37" t="s">
        <v>196</v>
      </c>
      <c r="D4132" s="37" t="s">
        <v>197</v>
      </c>
      <c r="E4132" s="37">
        <v>0</v>
      </c>
      <c r="F4132" s="37">
        <v>0</v>
      </c>
      <c r="G4132" s="37">
        <v>3000</v>
      </c>
      <c r="H4132" s="60">
        <f t="shared" si="322"/>
        <v>0</v>
      </c>
      <c r="I4132" s="60">
        <f t="shared" si="323"/>
        <v>0</v>
      </c>
      <c r="J4132" s="60">
        <f t="shared" si="324"/>
        <v>0</v>
      </c>
      <c r="K4132" s="1" t="str">
        <f t="shared" si="325"/>
        <v>PUB</v>
      </c>
      <c r="L4132" s="2" t="str">
        <f t="shared" si="321"/>
        <v>UNBILLED R</v>
      </c>
      <c r="M4132" s="40" t="str">
        <f>INDEX(CODE!A:B,MATCH(L4132,CODE!A:A,0),2)</f>
        <v>NOT USED</v>
      </c>
    </row>
    <row r="4133" spans="1:13">
      <c r="A4133" s="36">
        <v>201907</v>
      </c>
      <c r="B4133" s="37" t="s">
        <v>68</v>
      </c>
      <c r="C4133" s="37" t="s">
        <v>186</v>
      </c>
      <c r="D4133" s="37" t="s">
        <v>203</v>
      </c>
      <c r="E4133" s="37">
        <v>-3094.06</v>
      </c>
      <c r="F4133" s="37">
        <v>1190</v>
      </c>
      <c r="G4133" s="37">
        <v>379650</v>
      </c>
      <c r="H4133" s="60">
        <f t="shared" si="322"/>
        <v>0</v>
      </c>
      <c r="I4133" s="60">
        <f t="shared" si="323"/>
        <v>0</v>
      </c>
      <c r="J4133" s="60">
        <f t="shared" si="324"/>
        <v>0</v>
      </c>
      <c r="K4133" s="1" t="str">
        <f t="shared" si="325"/>
        <v>RES</v>
      </c>
      <c r="L4133" s="2" t="str">
        <f t="shared" si="321"/>
        <v>02NETMT135</v>
      </c>
      <c r="M4133" s="40" t="str">
        <f>INDEX(CODE!A:B,MATCH(L4133,CODE!A:A,0),2)</f>
        <v>Separate - Res</v>
      </c>
    </row>
    <row r="4134" spans="1:13">
      <c r="A4134" s="36">
        <v>201907</v>
      </c>
      <c r="B4134" s="37" t="s">
        <v>68</v>
      </c>
      <c r="C4134" s="37" t="s">
        <v>186</v>
      </c>
      <c r="D4134" s="37" t="s">
        <v>204</v>
      </c>
      <c r="E4134" s="37">
        <v>-636.34</v>
      </c>
      <c r="G4134" s="37">
        <v>78047</v>
      </c>
      <c r="H4134" s="60">
        <f t="shared" si="322"/>
        <v>0</v>
      </c>
      <c r="I4134" s="60">
        <f t="shared" si="323"/>
        <v>0</v>
      </c>
      <c r="J4134" s="60">
        <f t="shared" si="324"/>
        <v>0</v>
      </c>
      <c r="K4134" s="1" t="str">
        <f t="shared" si="325"/>
        <v>RES</v>
      </c>
      <c r="L4134" s="2" t="str">
        <f t="shared" si="321"/>
        <v>02OALTB15R</v>
      </c>
      <c r="M4134" s="40" t="str">
        <f>INDEX(CODE!A:B,MATCH(L4134,CODE!A:A,0),2)</f>
        <v>NOT USED</v>
      </c>
    </row>
    <row r="4135" spans="1:13">
      <c r="A4135" s="36">
        <v>201907</v>
      </c>
      <c r="B4135" s="37" t="s">
        <v>68</v>
      </c>
      <c r="C4135" s="37" t="s">
        <v>186</v>
      </c>
      <c r="D4135" s="37" t="s">
        <v>205</v>
      </c>
      <c r="E4135" s="37">
        <v>-824114.18</v>
      </c>
      <c r="F4135" s="37">
        <v>102108</v>
      </c>
      <c r="G4135" s="37">
        <v>101118305</v>
      </c>
      <c r="H4135" s="60">
        <f t="shared" si="322"/>
        <v>0</v>
      </c>
      <c r="I4135" s="60">
        <f t="shared" si="323"/>
        <v>0</v>
      </c>
      <c r="J4135" s="60">
        <f t="shared" si="324"/>
        <v>0</v>
      </c>
      <c r="K4135" s="1" t="str">
        <f t="shared" si="325"/>
        <v>RES</v>
      </c>
      <c r="L4135" s="2" t="str">
        <f t="shared" si="321"/>
        <v>02RESD0016</v>
      </c>
      <c r="M4135" s="40" t="str">
        <f>INDEX(CODE!A:B,MATCH(L4135,CODE!A:A,0),2)</f>
        <v>Separate - Res</v>
      </c>
    </row>
    <row r="4136" spans="1:13">
      <c r="A4136" s="36">
        <v>201907</v>
      </c>
      <c r="B4136" s="37" t="s">
        <v>68</v>
      </c>
      <c r="C4136" s="37" t="s">
        <v>186</v>
      </c>
      <c r="D4136" s="37" t="s">
        <v>206</v>
      </c>
      <c r="E4136" s="37">
        <v>-36682.26</v>
      </c>
      <c r="F4136" s="37">
        <v>5027</v>
      </c>
      <c r="G4136" s="37">
        <v>4500824</v>
      </c>
      <c r="H4136" s="60">
        <f t="shared" si="322"/>
        <v>0</v>
      </c>
      <c r="I4136" s="60">
        <f t="shared" si="323"/>
        <v>0</v>
      </c>
      <c r="J4136" s="60">
        <f t="shared" si="324"/>
        <v>0</v>
      </c>
      <c r="K4136" s="1" t="str">
        <f t="shared" si="325"/>
        <v>RES</v>
      </c>
      <c r="L4136" s="2" t="str">
        <f t="shared" si="321"/>
        <v>02RESD0017</v>
      </c>
      <c r="M4136" s="40" t="str">
        <f>INDEX(CODE!A:B,MATCH(L4136,CODE!A:A,0),2)</f>
        <v>Separate - Res</v>
      </c>
    </row>
    <row r="4137" spans="1:13">
      <c r="A4137" s="36">
        <v>201907</v>
      </c>
      <c r="B4137" s="37" t="s">
        <v>68</v>
      </c>
      <c r="C4137" s="37" t="s">
        <v>186</v>
      </c>
      <c r="D4137" s="37" t="s">
        <v>207</v>
      </c>
      <c r="E4137" s="37">
        <v>-1308.1500000000001</v>
      </c>
      <c r="F4137" s="37">
        <v>78</v>
      </c>
      <c r="G4137" s="37">
        <v>160508</v>
      </c>
      <c r="H4137" s="60">
        <f t="shared" si="322"/>
        <v>0</v>
      </c>
      <c r="I4137" s="60">
        <f t="shared" si="323"/>
        <v>0</v>
      </c>
      <c r="J4137" s="60">
        <f t="shared" si="324"/>
        <v>0</v>
      </c>
      <c r="K4137" s="1" t="str">
        <f t="shared" si="325"/>
        <v>RES</v>
      </c>
      <c r="L4137" s="2" t="str">
        <f t="shared" si="321"/>
        <v>02RESD0018</v>
      </c>
      <c r="M4137" s="40" t="str">
        <f>INDEX(CODE!A:B,MATCH(L4137,CODE!A:A,0),2)</f>
        <v>Separate - Res</v>
      </c>
    </row>
    <row r="4138" spans="1:13">
      <c r="A4138" s="36">
        <v>201907</v>
      </c>
      <c r="B4138" s="37" t="s">
        <v>68</v>
      </c>
      <c r="C4138" s="37" t="s">
        <v>186</v>
      </c>
      <c r="D4138" s="37" t="s">
        <v>208</v>
      </c>
      <c r="E4138" s="37">
        <v>-245.66</v>
      </c>
      <c r="F4138" s="37">
        <v>12</v>
      </c>
      <c r="G4138" s="37">
        <v>30143</v>
      </c>
      <c r="H4138" s="60">
        <f t="shared" si="322"/>
        <v>0</v>
      </c>
      <c r="I4138" s="60">
        <f t="shared" si="323"/>
        <v>0</v>
      </c>
      <c r="J4138" s="60">
        <f t="shared" si="324"/>
        <v>0</v>
      </c>
      <c r="K4138" s="1" t="str">
        <f t="shared" si="325"/>
        <v>RES</v>
      </c>
      <c r="L4138" s="2" t="str">
        <f t="shared" si="321"/>
        <v>02RESD018X</v>
      </c>
      <c r="M4138" s="40" t="str">
        <f>INDEX(CODE!A:B,MATCH(L4138,CODE!A:A,0),2)</f>
        <v>Separate - Res</v>
      </c>
    </row>
    <row r="4139" spans="1:13">
      <c r="A4139" s="36">
        <v>201907</v>
      </c>
      <c r="B4139" s="37" t="s">
        <v>68</v>
      </c>
      <c r="C4139" s="37" t="s">
        <v>186</v>
      </c>
      <c r="D4139" s="37" t="s">
        <v>209</v>
      </c>
      <c r="E4139" s="37">
        <v>-13804.42</v>
      </c>
      <c r="F4139" s="37">
        <v>3437</v>
      </c>
      <c r="G4139" s="37">
        <v>1693781</v>
      </c>
      <c r="H4139" s="60">
        <f t="shared" si="322"/>
        <v>0</v>
      </c>
      <c r="I4139" s="60">
        <f t="shared" si="323"/>
        <v>0</v>
      </c>
      <c r="J4139" s="60">
        <f t="shared" si="324"/>
        <v>0</v>
      </c>
      <c r="K4139" s="1" t="str">
        <f t="shared" si="325"/>
        <v>RES</v>
      </c>
      <c r="L4139" s="2" t="str">
        <f t="shared" si="321"/>
        <v>02RGNSB024</v>
      </c>
      <c r="M4139" s="40" t="str">
        <f>INDEX(CODE!A:B,MATCH(L4139,CODE!A:A,0),2)</f>
        <v>Separate - Small GS</v>
      </c>
    </row>
    <row r="4140" spans="1:13">
      <c r="A4140" s="36">
        <v>201907</v>
      </c>
      <c r="B4140" s="37" t="s">
        <v>68</v>
      </c>
      <c r="C4140" s="37" t="s">
        <v>186</v>
      </c>
      <c r="D4140" s="37" t="s">
        <v>213</v>
      </c>
      <c r="E4140" s="37">
        <v>-643.04</v>
      </c>
      <c r="F4140" s="37">
        <v>1</v>
      </c>
      <c r="G4140" s="37">
        <v>78900</v>
      </c>
      <c r="H4140" s="60">
        <f t="shared" si="322"/>
        <v>0</v>
      </c>
      <c r="I4140" s="60">
        <f t="shared" si="323"/>
        <v>0</v>
      </c>
      <c r="J4140" s="60">
        <f t="shared" si="324"/>
        <v>0</v>
      </c>
      <c r="K4140" s="1" t="str">
        <f t="shared" si="325"/>
        <v>RES</v>
      </c>
      <c r="L4140" s="2" t="str">
        <f t="shared" si="321"/>
        <v>02RGNSB036</v>
      </c>
      <c r="M4140" s="40" t="str">
        <f>INDEX(CODE!A:B,MATCH(L4140,CODE!A:A,0),2)</f>
        <v>Separate - Large GS</v>
      </c>
    </row>
    <row r="4141" spans="1:13">
      <c r="A4141" s="36">
        <v>201907</v>
      </c>
      <c r="B4141" s="37" t="s">
        <v>68</v>
      </c>
      <c r="C4141" s="37" t="s">
        <v>186</v>
      </c>
      <c r="D4141" s="37" t="s">
        <v>212</v>
      </c>
      <c r="E4141" s="37">
        <v>-77.37</v>
      </c>
      <c r="F4141" s="37">
        <v>29</v>
      </c>
      <c r="G4141" s="37">
        <v>9494</v>
      </c>
      <c r="H4141" s="60">
        <f t="shared" si="322"/>
        <v>0</v>
      </c>
      <c r="I4141" s="60">
        <f t="shared" si="323"/>
        <v>0</v>
      </c>
      <c r="J4141" s="60">
        <f t="shared" si="324"/>
        <v>0</v>
      </c>
      <c r="K4141" s="1" t="str">
        <f t="shared" si="325"/>
        <v>RES</v>
      </c>
      <c r="L4141" s="2" t="str">
        <f t="shared" si="321"/>
        <v>02RNM24135</v>
      </c>
      <c r="M4141" s="40" t="str">
        <f>INDEX(CODE!A:B,MATCH(L4141,CODE!A:A,0),2)</f>
        <v>Separate - Small GS</v>
      </c>
    </row>
    <row r="4142" spans="1:13">
      <c r="A4142" s="36">
        <v>201907</v>
      </c>
      <c r="B4142" s="37" t="s">
        <v>68</v>
      </c>
      <c r="C4142" s="37" t="s">
        <v>186</v>
      </c>
      <c r="D4142" s="37" t="s">
        <v>193</v>
      </c>
      <c r="E4142" s="37">
        <v>-143010.82999999999</v>
      </c>
      <c r="F4142" s="37">
        <v>0</v>
      </c>
      <c r="G4142" s="37">
        <v>0</v>
      </c>
      <c r="H4142" s="60">
        <f t="shared" si="322"/>
        <v>0</v>
      </c>
      <c r="I4142" s="60">
        <f t="shared" si="323"/>
        <v>0</v>
      </c>
      <c r="J4142" s="60">
        <f t="shared" si="324"/>
        <v>0</v>
      </c>
      <c r="K4142" s="1" t="str">
        <f t="shared" si="325"/>
        <v>RES</v>
      </c>
      <c r="L4142" s="2" t="str">
        <f t="shared" si="321"/>
        <v>BPA BALANC</v>
      </c>
      <c r="M4142" s="40" t="str">
        <f>INDEX(CODE!A:B,MATCH(L4142,CODE!A:A,0),2)</f>
        <v>NOT USED</v>
      </c>
    </row>
    <row r="4143" spans="1:13">
      <c r="A4143" s="36">
        <v>201907</v>
      </c>
      <c r="B4143" s="37" t="s">
        <v>68</v>
      </c>
      <c r="C4143" s="37" t="s">
        <v>186</v>
      </c>
      <c r="D4143" s="37" t="s">
        <v>194</v>
      </c>
      <c r="F4143" s="37">
        <v>0</v>
      </c>
      <c r="H4143" s="60">
        <f t="shared" si="322"/>
        <v>0</v>
      </c>
      <c r="I4143" s="60">
        <f t="shared" si="323"/>
        <v>0</v>
      </c>
      <c r="J4143" s="60">
        <f t="shared" si="324"/>
        <v>0</v>
      </c>
      <c r="K4143" s="1" t="str">
        <f t="shared" si="325"/>
        <v>RES</v>
      </c>
      <c r="L4143" s="2" t="str">
        <f t="shared" si="321"/>
        <v>CUSTOMER C</v>
      </c>
      <c r="M4143" s="40" t="str">
        <f>INDEX(CODE!A:B,MATCH(L4143,CODE!A:A,0),2)</f>
        <v>NOT USED</v>
      </c>
    </row>
    <row r="4144" spans="1:13">
      <c r="A4144" s="36">
        <v>201907</v>
      </c>
      <c r="B4144" s="37" t="s">
        <v>68</v>
      </c>
      <c r="C4144" s="37" t="s">
        <v>195</v>
      </c>
      <c r="D4144" s="37" t="s">
        <v>100</v>
      </c>
      <c r="E4144" s="37">
        <v>-0.69</v>
      </c>
      <c r="G4144" s="37">
        <v>0</v>
      </c>
      <c r="H4144" s="60">
        <f t="shared" si="322"/>
        <v>-0.69</v>
      </c>
      <c r="I4144" s="60">
        <f t="shared" si="323"/>
        <v>0</v>
      </c>
      <c r="J4144" s="60">
        <f t="shared" si="324"/>
        <v>0</v>
      </c>
      <c r="K4144" s="1" t="str">
        <f t="shared" si="325"/>
        <v>RES</v>
      </c>
      <c r="L4144" s="2" t="str">
        <f t="shared" si="321"/>
        <v>02BLSKY01R</v>
      </c>
      <c r="M4144" s="40" t="str">
        <f>INDEX(CODE!A:B,MATCH(L4144,CODE!A:A,0),2)</f>
        <v>NOT USED</v>
      </c>
    </row>
    <row r="4145" spans="1:13">
      <c r="A4145" s="36">
        <v>201907</v>
      </c>
      <c r="B4145" s="37" t="s">
        <v>68</v>
      </c>
      <c r="C4145" s="37" t="s">
        <v>195</v>
      </c>
      <c r="D4145" s="37" t="s">
        <v>82</v>
      </c>
      <c r="E4145" s="37">
        <v>149.53</v>
      </c>
      <c r="G4145" s="37">
        <v>0</v>
      </c>
      <c r="H4145" s="60">
        <f t="shared" si="322"/>
        <v>149.53</v>
      </c>
      <c r="I4145" s="60">
        <f t="shared" si="323"/>
        <v>0</v>
      </c>
      <c r="J4145" s="60">
        <f t="shared" si="324"/>
        <v>0</v>
      </c>
      <c r="K4145" s="1" t="str">
        <f t="shared" si="325"/>
        <v>RES</v>
      </c>
      <c r="L4145" s="2" t="str">
        <f t="shared" si="321"/>
        <v>02LNX00109</v>
      </c>
      <c r="M4145" s="40" t="str">
        <f>INDEX(CODE!A:B,MATCH(L4145,CODE!A:A,0),2)</f>
        <v>NOT USED</v>
      </c>
    </row>
    <row r="4146" spans="1:13">
      <c r="A4146" s="36">
        <v>201907</v>
      </c>
      <c r="B4146" s="37" t="s">
        <v>68</v>
      </c>
      <c r="C4146" s="37" t="s">
        <v>195</v>
      </c>
      <c r="D4146" s="37" t="s">
        <v>48</v>
      </c>
      <c r="E4146" s="37">
        <v>40815.99</v>
      </c>
      <c r="F4146" s="37">
        <v>1190</v>
      </c>
      <c r="G4146" s="37">
        <v>380703</v>
      </c>
      <c r="H4146" s="60">
        <f t="shared" si="322"/>
        <v>40815.99</v>
      </c>
      <c r="I4146" s="60">
        <f t="shared" si="323"/>
        <v>1190</v>
      </c>
      <c r="J4146" s="60">
        <f t="shared" si="324"/>
        <v>380703</v>
      </c>
      <c r="K4146" s="1" t="str">
        <f t="shared" si="325"/>
        <v>RES</v>
      </c>
      <c r="L4146" s="2" t="str">
        <f t="shared" si="321"/>
        <v>02NETMT135</v>
      </c>
      <c r="M4146" s="40" t="str">
        <f>INDEX(CODE!A:B,MATCH(L4146,CODE!A:A,0),2)</f>
        <v>Separate - Res</v>
      </c>
    </row>
    <row r="4147" spans="1:13">
      <c r="A4147" s="36">
        <v>201907</v>
      </c>
      <c r="B4147" s="37" t="s">
        <v>68</v>
      </c>
      <c r="C4147" s="37" t="s">
        <v>195</v>
      </c>
      <c r="D4147" s="37" t="s">
        <v>49</v>
      </c>
      <c r="E4147" s="37">
        <v>12052.37</v>
      </c>
      <c r="F4147" s="37">
        <v>1025</v>
      </c>
      <c r="G4147" s="37">
        <v>78047</v>
      </c>
      <c r="H4147" s="60">
        <f t="shared" si="322"/>
        <v>12052.37</v>
      </c>
      <c r="I4147" s="60">
        <f t="shared" si="323"/>
        <v>1025</v>
      </c>
      <c r="J4147" s="60">
        <f t="shared" si="324"/>
        <v>78047</v>
      </c>
      <c r="K4147" s="1" t="str">
        <f t="shared" si="325"/>
        <v>RES</v>
      </c>
      <c r="L4147" s="2" t="str">
        <f t="shared" si="321"/>
        <v>02OALTB15R</v>
      </c>
      <c r="M4147" s="40" t="str">
        <f>INDEX(CODE!A:B,MATCH(L4147,CODE!A:A,0),2)</f>
        <v>NOT USED</v>
      </c>
    </row>
    <row r="4148" spans="1:13">
      <c r="A4148" s="36">
        <v>201907</v>
      </c>
      <c r="B4148" s="37" t="s">
        <v>68</v>
      </c>
      <c r="C4148" s="37" t="s">
        <v>195</v>
      </c>
      <c r="D4148" s="37" t="s">
        <v>69</v>
      </c>
      <c r="E4148" s="37">
        <v>8971458.0199999996</v>
      </c>
      <c r="F4148" s="37">
        <v>102108</v>
      </c>
      <c r="G4148" s="37">
        <v>101229449</v>
      </c>
      <c r="H4148" s="60">
        <f t="shared" si="322"/>
        <v>8971458.0199999996</v>
      </c>
      <c r="I4148" s="60">
        <f t="shared" si="323"/>
        <v>102108</v>
      </c>
      <c r="J4148" s="60">
        <f t="shared" si="324"/>
        <v>101229449</v>
      </c>
      <c r="K4148" s="1" t="str">
        <f t="shared" si="325"/>
        <v>RES</v>
      </c>
      <c r="L4148" s="2" t="str">
        <f t="shared" si="321"/>
        <v>02RESD0016</v>
      </c>
      <c r="M4148" s="40" t="str">
        <f>INDEX(CODE!A:B,MATCH(L4148,CODE!A:A,0),2)</f>
        <v>Separate - Res</v>
      </c>
    </row>
    <row r="4149" spans="1:13">
      <c r="A4149" s="36">
        <v>201907</v>
      </c>
      <c r="B4149" s="37" t="s">
        <v>68</v>
      </c>
      <c r="C4149" s="37" t="s">
        <v>195</v>
      </c>
      <c r="D4149" s="37" t="s">
        <v>70</v>
      </c>
      <c r="E4149" s="37">
        <v>390580.74</v>
      </c>
      <c r="F4149" s="37">
        <v>5027</v>
      </c>
      <c r="G4149" s="37">
        <v>4500824</v>
      </c>
      <c r="H4149" s="60">
        <f t="shared" si="322"/>
        <v>390580.74</v>
      </c>
      <c r="I4149" s="60">
        <f t="shared" si="323"/>
        <v>5027</v>
      </c>
      <c r="J4149" s="60">
        <f t="shared" si="324"/>
        <v>4500824</v>
      </c>
      <c r="K4149" s="1" t="str">
        <f t="shared" si="325"/>
        <v>RES</v>
      </c>
      <c r="L4149" s="2" t="str">
        <f t="shared" si="321"/>
        <v>02RESD0017</v>
      </c>
      <c r="M4149" s="40" t="str">
        <f>INDEX(CODE!A:B,MATCH(L4149,CODE!A:A,0),2)</f>
        <v>Separate - Res</v>
      </c>
    </row>
    <row r="4150" spans="1:13">
      <c r="A4150" s="36">
        <v>201907</v>
      </c>
      <c r="B4150" s="37" t="s">
        <v>68</v>
      </c>
      <c r="C4150" s="37" t="s">
        <v>195</v>
      </c>
      <c r="D4150" s="37" t="s">
        <v>71</v>
      </c>
      <c r="E4150" s="37">
        <v>16069.01</v>
      </c>
      <c r="F4150" s="37">
        <v>78</v>
      </c>
      <c r="G4150" s="37">
        <v>160508</v>
      </c>
      <c r="H4150" s="60">
        <f t="shared" si="322"/>
        <v>16069.01</v>
      </c>
      <c r="I4150" s="60">
        <f t="shared" si="323"/>
        <v>78</v>
      </c>
      <c r="J4150" s="60">
        <f t="shared" si="324"/>
        <v>160508</v>
      </c>
      <c r="K4150" s="1" t="str">
        <f t="shared" si="325"/>
        <v>RES</v>
      </c>
      <c r="L4150" s="2" t="str">
        <f t="shared" si="321"/>
        <v>02RESD0018</v>
      </c>
      <c r="M4150" s="40" t="str">
        <f>INDEX(CODE!A:B,MATCH(L4150,CODE!A:A,0),2)</f>
        <v>Separate - Res</v>
      </c>
    </row>
    <row r="4151" spans="1:13">
      <c r="A4151" s="36">
        <v>201907</v>
      </c>
      <c r="B4151" s="37" t="s">
        <v>68</v>
      </c>
      <c r="C4151" s="37" t="s">
        <v>195</v>
      </c>
      <c r="D4151" s="37" t="s">
        <v>72</v>
      </c>
      <c r="E4151" s="37">
        <v>3000.14</v>
      </c>
      <c r="F4151" s="37">
        <v>12</v>
      </c>
      <c r="G4151" s="37">
        <v>30143</v>
      </c>
      <c r="H4151" s="60">
        <f t="shared" si="322"/>
        <v>3000.14</v>
      </c>
      <c r="I4151" s="60">
        <f t="shared" si="323"/>
        <v>12</v>
      </c>
      <c r="J4151" s="60">
        <f t="shared" si="324"/>
        <v>30143</v>
      </c>
      <c r="K4151" s="1" t="str">
        <f t="shared" si="325"/>
        <v>RES</v>
      </c>
      <c r="L4151" s="2" t="str">
        <f t="shared" si="321"/>
        <v>02RESD018X</v>
      </c>
      <c r="M4151" s="40" t="str">
        <f>INDEX(CODE!A:B,MATCH(L4151,CODE!A:A,0),2)</f>
        <v>Separate - Res</v>
      </c>
    </row>
    <row r="4152" spans="1:13">
      <c r="A4152" s="36">
        <v>201907</v>
      </c>
      <c r="B4152" s="37" t="s">
        <v>68</v>
      </c>
      <c r="C4152" s="37" t="s">
        <v>195</v>
      </c>
      <c r="D4152" s="37" t="s">
        <v>50</v>
      </c>
      <c r="E4152" s="37">
        <v>197769.84</v>
      </c>
      <c r="F4152" s="37">
        <v>3437</v>
      </c>
      <c r="G4152" s="37">
        <v>1733211</v>
      </c>
      <c r="H4152" s="60">
        <f t="shared" si="322"/>
        <v>197769.84</v>
      </c>
      <c r="I4152" s="60">
        <f t="shared" si="323"/>
        <v>3437</v>
      </c>
      <c r="J4152" s="60">
        <f t="shared" si="324"/>
        <v>1733211</v>
      </c>
      <c r="K4152" s="1" t="str">
        <f t="shared" si="325"/>
        <v>RES</v>
      </c>
      <c r="L4152" s="2" t="str">
        <f t="shared" si="321"/>
        <v>02RGNSB024</v>
      </c>
      <c r="M4152" s="40" t="str">
        <f>INDEX(CODE!A:B,MATCH(L4152,CODE!A:A,0),2)</f>
        <v>Separate - Small GS</v>
      </c>
    </row>
    <row r="4153" spans="1:13">
      <c r="A4153" s="36">
        <v>201907</v>
      </c>
      <c r="B4153" s="37" t="s">
        <v>68</v>
      </c>
      <c r="C4153" s="37" t="s">
        <v>195</v>
      </c>
      <c r="D4153" s="37" t="s">
        <v>74</v>
      </c>
      <c r="E4153" s="37">
        <v>8548.9500000000007</v>
      </c>
      <c r="F4153" s="37">
        <v>2</v>
      </c>
      <c r="G4153" s="37">
        <v>117540</v>
      </c>
      <c r="H4153" s="60">
        <f t="shared" si="322"/>
        <v>8548.9500000000007</v>
      </c>
      <c r="I4153" s="60">
        <f t="shared" si="323"/>
        <v>2</v>
      </c>
      <c r="J4153" s="60">
        <f t="shared" si="324"/>
        <v>117540</v>
      </c>
      <c r="K4153" s="1" t="str">
        <f t="shared" si="325"/>
        <v>RES</v>
      </c>
      <c r="L4153" s="2" t="str">
        <f t="shared" si="321"/>
        <v>02RGNSB036</v>
      </c>
      <c r="M4153" s="40" t="str">
        <f>INDEX(CODE!A:B,MATCH(L4153,CODE!A:A,0),2)</f>
        <v>Separate - Large GS</v>
      </c>
    </row>
    <row r="4154" spans="1:13">
      <c r="A4154" s="36">
        <v>201907</v>
      </c>
      <c r="B4154" s="37" t="s">
        <v>68</v>
      </c>
      <c r="C4154" s="37" t="s">
        <v>195</v>
      </c>
      <c r="D4154" s="37" t="s">
        <v>75</v>
      </c>
      <c r="E4154" s="37">
        <v>1329.99</v>
      </c>
      <c r="F4154" s="37">
        <v>29</v>
      </c>
      <c r="G4154" s="37">
        <v>9494</v>
      </c>
      <c r="H4154" s="60">
        <f t="shared" si="322"/>
        <v>1329.99</v>
      </c>
      <c r="I4154" s="60">
        <f t="shared" si="323"/>
        <v>29</v>
      </c>
      <c r="J4154" s="60">
        <f t="shared" si="324"/>
        <v>9494</v>
      </c>
      <c r="K4154" s="1" t="str">
        <f t="shared" si="325"/>
        <v>RES</v>
      </c>
      <c r="L4154" s="2" t="str">
        <f t="shared" si="321"/>
        <v>02RNM24135</v>
      </c>
      <c r="M4154" s="40" t="str">
        <f>INDEX(CODE!A:B,MATCH(L4154,CODE!A:A,0),2)</f>
        <v>Separate - Small GS</v>
      </c>
    </row>
    <row r="4155" spans="1:13">
      <c r="A4155" s="36">
        <v>201907</v>
      </c>
      <c r="B4155" s="37" t="s">
        <v>68</v>
      </c>
      <c r="C4155" s="37" t="s">
        <v>195</v>
      </c>
      <c r="D4155" s="37" t="s">
        <v>101</v>
      </c>
      <c r="E4155" s="37">
        <v>377259.05</v>
      </c>
      <c r="F4155" s="37">
        <v>0</v>
      </c>
      <c r="G4155" s="37">
        <v>0</v>
      </c>
      <c r="H4155" s="60">
        <f t="shared" si="322"/>
        <v>377259.05</v>
      </c>
      <c r="I4155" s="60">
        <f t="shared" si="323"/>
        <v>0</v>
      </c>
      <c r="J4155" s="60">
        <f t="shared" si="324"/>
        <v>0</v>
      </c>
      <c r="K4155" s="1" t="str">
        <f t="shared" si="325"/>
        <v>RES</v>
      </c>
      <c r="L4155" s="2" t="str">
        <f t="shared" si="321"/>
        <v>301170-DSM</v>
      </c>
      <c r="M4155" s="40" t="str">
        <f>INDEX(CODE!A:B,MATCH(L4155,CODE!A:A,0),2)</f>
        <v>NOT USED</v>
      </c>
    </row>
    <row r="4156" spans="1:13">
      <c r="A4156" s="36">
        <v>201907</v>
      </c>
      <c r="B4156" s="37" t="s">
        <v>68</v>
      </c>
      <c r="C4156" s="37" t="s">
        <v>195</v>
      </c>
      <c r="D4156" s="37" t="s">
        <v>102</v>
      </c>
      <c r="E4156" s="37">
        <v>2295.77</v>
      </c>
      <c r="F4156" s="37">
        <v>0</v>
      </c>
      <c r="G4156" s="37">
        <v>0</v>
      </c>
      <c r="H4156" s="60">
        <f t="shared" si="322"/>
        <v>2295.77</v>
      </c>
      <c r="I4156" s="60">
        <f t="shared" si="323"/>
        <v>0</v>
      </c>
      <c r="J4156" s="60">
        <f t="shared" si="324"/>
        <v>0</v>
      </c>
      <c r="K4156" s="1" t="str">
        <f t="shared" si="325"/>
        <v>RES</v>
      </c>
      <c r="L4156" s="2" t="str">
        <f t="shared" si="321"/>
        <v>301180-BLU</v>
      </c>
      <c r="M4156" s="40" t="str">
        <f>INDEX(CODE!A:B,MATCH(L4156,CODE!A:A,0),2)</f>
        <v>NOT USED</v>
      </c>
    </row>
    <row r="4157" spans="1:13">
      <c r="A4157" s="36">
        <v>201907</v>
      </c>
      <c r="B4157" s="37" t="s">
        <v>68</v>
      </c>
      <c r="C4157" s="37" t="s">
        <v>195</v>
      </c>
      <c r="D4157" s="37" t="s">
        <v>103</v>
      </c>
      <c r="E4157" s="37">
        <v>-630671.06999999995</v>
      </c>
      <c r="F4157" s="37">
        <v>0</v>
      </c>
      <c r="G4157" s="37">
        <v>0</v>
      </c>
      <c r="H4157" s="60">
        <f t="shared" si="322"/>
        <v>-630671.06999999995</v>
      </c>
      <c r="I4157" s="60">
        <f t="shared" si="323"/>
        <v>0</v>
      </c>
      <c r="J4157" s="60">
        <f t="shared" si="324"/>
        <v>0</v>
      </c>
      <c r="K4157" s="1" t="str">
        <f t="shared" si="325"/>
        <v>RES</v>
      </c>
      <c r="L4157" s="2" t="str">
        <f t="shared" si="321"/>
        <v>ALT REVENU</v>
      </c>
      <c r="M4157" s="40" t="str">
        <f>INDEX(CODE!A:B,MATCH(L4157,CODE!A:A,0),2)</f>
        <v>NOT USED</v>
      </c>
    </row>
    <row r="4158" spans="1:13">
      <c r="A4158" s="36">
        <v>201907</v>
      </c>
      <c r="B4158" s="37" t="s">
        <v>68</v>
      </c>
      <c r="C4158" s="37" t="s">
        <v>195</v>
      </c>
      <c r="D4158" s="37" t="s">
        <v>90</v>
      </c>
      <c r="F4158" s="37">
        <v>0</v>
      </c>
      <c r="H4158" s="60">
        <f t="shared" si="322"/>
        <v>0</v>
      </c>
      <c r="I4158" s="60">
        <f t="shared" si="323"/>
        <v>0</v>
      </c>
      <c r="J4158" s="60">
        <f t="shared" si="324"/>
        <v>0</v>
      </c>
      <c r="K4158" s="1" t="str">
        <f t="shared" si="325"/>
        <v>RES</v>
      </c>
      <c r="L4158" s="2" t="str">
        <f t="shared" si="321"/>
        <v>CUSTOMER C</v>
      </c>
      <c r="M4158" s="40" t="str">
        <f>INDEX(CODE!A:B,MATCH(L4158,CODE!A:A,0),2)</f>
        <v>NOT USED</v>
      </c>
    </row>
    <row r="4159" spans="1:13">
      <c r="A4159" s="36">
        <v>201907</v>
      </c>
      <c r="B4159" s="37" t="s">
        <v>68</v>
      </c>
      <c r="C4159" s="37" t="s">
        <v>195</v>
      </c>
      <c r="D4159" s="37" t="s">
        <v>92</v>
      </c>
      <c r="E4159" s="37">
        <v>-692956.77</v>
      </c>
      <c r="F4159" s="37">
        <v>0</v>
      </c>
      <c r="G4159" s="37">
        <v>0</v>
      </c>
      <c r="H4159" s="60">
        <f t="shared" si="322"/>
        <v>-692956.77</v>
      </c>
      <c r="I4159" s="60">
        <f t="shared" si="323"/>
        <v>0</v>
      </c>
      <c r="J4159" s="60">
        <f t="shared" si="324"/>
        <v>0</v>
      </c>
      <c r="K4159" s="1" t="str">
        <f t="shared" si="325"/>
        <v>RES</v>
      </c>
      <c r="L4159" s="2" t="str">
        <f t="shared" si="321"/>
        <v>REVENUE_AC</v>
      </c>
      <c r="M4159" s="40" t="str">
        <f>INDEX(CODE!A:B,MATCH(L4159,CODE!A:A,0),2)</f>
        <v>NOT USED</v>
      </c>
    </row>
    <row r="4160" spans="1:13">
      <c r="A4160" s="36">
        <v>201907</v>
      </c>
      <c r="B4160" s="37" t="s">
        <v>68</v>
      </c>
      <c r="C4160" s="37" t="s">
        <v>195</v>
      </c>
      <c r="D4160" s="37" t="s">
        <v>104</v>
      </c>
      <c r="E4160" s="37">
        <v>5294.56</v>
      </c>
      <c r="F4160" s="37">
        <v>0</v>
      </c>
      <c r="G4160" s="37">
        <v>0</v>
      </c>
      <c r="H4160" s="60">
        <f t="shared" si="322"/>
        <v>5294.56</v>
      </c>
      <c r="I4160" s="60">
        <f t="shared" si="323"/>
        <v>0</v>
      </c>
      <c r="J4160" s="60">
        <f t="shared" si="324"/>
        <v>0</v>
      </c>
      <c r="K4160" s="1" t="str">
        <f t="shared" si="325"/>
        <v>RES</v>
      </c>
      <c r="L4160" s="2" t="str">
        <f t="shared" ref="L4160:L4223" si="326">LEFT(D4160,10)</f>
        <v>REVENUE AD</v>
      </c>
      <c r="M4160" s="40" t="str">
        <f>INDEX(CODE!A:B,MATCH(L4160,CODE!A:A,0),2)</f>
        <v>NOT USED</v>
      </c>
    </row>
    <row r="4161" spans="1:13">
      <c r="A4161" s="36">
        <v>201907</v>
      </c>
      <c r="B4161" s="37" t="s">
        <v>68</v>
      </c>
      <c r="C4161" s="37" t="s">
        <v>196</v>
      </c>
      <c r="D4161" s="37" t="s">
        <v>210</v>
      </c>
      <c r="E4161" s="37">
        <v>-7000</v>
      </c>
      <c r="F4161" s="37">
        <v>0</v>
      </c>
      <c r="G4161" s="37">
        <v>0</v>
      </c>
      <c r="H4161" s="60">
        <f t="shared" si="322"/>
        <v>0</v>
      </c>
      <c r="I4161" s="60">
        <f t="shared" si="323"/>
        <v>0</v>
      </c>
      <c r="J4161" s="60">
        <f t="shared" si="324"/>
        <v>0</v>
      </c>
      <c r="K4161" s="1" t="str">
        <f t="shared" si="325"/>
        <v>RES</v>
      </c>
      <c r="L4161" s="2" t="str">
        <f t="shared" si="326"/>
        <v>301119 - U</v>
      </c>
      <c r="M4161" s="40" t="str">
        <f>INDEX(CODE!A:B,MATCH(L4161,CODE!A:A,0),2)</f>
        <v>NOT USED</v>
      </c>
    </row>
    <row r="4162" spans="1:13">
      <c r="A4162" s="36">
        <v>201907</v>
      </c>
      <c r="B4162" s="37" t="s">
        <v>68</v>
      </c>
      <c r="C4162" s="37" t="s">
        <v>196</v>
      </c>
      <c r="D4162" s="37" t="s">
        <v>197</v>
      </c>
      <c r="E4162" s="37">
        <v>2232000</v>
      </c>
      <c r="F4162" s="37">
        <v>0</v>
      </c>
      <c r="G4162" s="37">
        <v>21685000</v>
      </c>
      <c r="H4162" s="60">
        <f t="shared" si="322"/>
        <v>0</v>
      </c>
      <c r="I4162" s="60">
        <f t="shared" si="323"/>
        <v>0</v>
      </c>
      <c r="J4162" s="60">
        <f t="shared" si="324"/>
        <v>0</v>
      </c>
      <c r="K4162" s="1" t="str">
        <f t="shared" si="325"/>
        <v>RES</v>
      </c>
      <c r="L4162" s="2" t="str">
        <f t="shared" si="326"/>
        <v>UNBILLED R</v>
      </c>
      <c r="M4162" s="40" t="str">
        <f>INDEX(CODE!A:B,MATCH(L4162,CODE!A:A,0),2)</f>
        <v>NOT USED</v>
      </c>
    </row>
    <row r="4163" spans="1:13">
      <c r="A4163" s="36">
        <v>201908</v>
      </c>
      <c r="B4163" s="37" t="s">
        <v>51</v>
      </c>
      <c r="C4163" s="37" t="s">
        <v>186</v>
      </c>
      <c r="D4163" s="37" t="s">
        <v>187</v>
      </c>
      <c r="E4163" s="37">
        <v>-20203.53</v>
      </c>
      <c r="F4163" s="37">
        <v>1521</v>
      </c>
      <c r="G4163" s="37">
        <v>2478931</v>
      </c>
      <c r="H4163" s="60">
        <f t="shared" ref="H4163:H4226" si="327">IF($C4163="R",E4163,0)</f>
        <v>0</v>
      </c>
      <c r="I4163" s="60">
        <f t="shared" ref="I4163:I4226" si="328">IF($C4163="R",F4163,0)</f>
        <v>0</v>
      </c>
      <c r="J4163" s="60">
        <f t="shared" ref="J4163:J4226" si="329">IF($C4163="R",G4163,0)</f>
        <v>0</v>
      </c>
      <c r="K4163" s="1" t="str">
        <f t="shared" ref="K4163:K4226" si="330">IF(LEFT(B4163,3)="IRR","IRG",LEFT(B4163,3))</f>
        <v>COM</v>
      </c>
      <c r="L4163" s="2" t="str">
        <f t="shared" si="326"/>
        <v>02GNSB0024</v>
      </c>
      <c r="M4163" s="40" t="str">
        <f>INDEX(CODE!A:B,MATCH(L4163,CODE!A:A,0),2)</f>
        <v>Separate - Small GS</v>
      </c>
    </row>
    <row r="4164" spans="1:13">
      <c r="A4164" s="36">
        <v>201908</v>
      </c>
      <c r="B4164" s="37" t="s">
        <v>51</v>
      </c>
      <c r="C4164" s="37" t="s">
        <v>186</v>
      </c>
      <c r="D4164" s="37" t="s">
        <v>188</v>
      </c>
      <c r="E4164" s="37">
        <v>-0.59</v>
      </c>
      <c r="F4164" s="37">
        <v>1</v>
      </c>
      <c r="G4164" s="37">
        <v>72</v>
      </c>
      <c r="H4164" s="60">
        <f t="shared" si="327"/>
        <v>0</v>
      </c>
      <c r="I4164" s="60">
        <f t="shared" si="328"/>
        <v>0</v>
      </c>
      <c r="J4164" s="60">
        <f t="shared" si="329"/>
        <v>0</v>
      </c>
      <c r="K4164" s="1" t="str">
        <f t="shared" si="330"/>
        <v>COM</v>
      </c>
      <c r="L4164" s="2" t="str">
        <f t="shared" si="326"/>
        <v>02GNSB024F</v>
      </c>
      <c r="M4164" s="40" t="str">
        <f>INDEX(CODE!A:B,MATCH(L4164,CODE!A:A,0),2)</f>
        <v>Separate - Small GS</v>
      </c>
    </row>
    <row r="4165" spans="1:13">
      <c r="A4165" s="36">
        <v>201908</v>
      </c>
      <c r="B4165" s="37" t="s">
        <v>51</v>
      </c>
      <c r="C4165" s="37" t="s">
        <v>186</v>
      </c>
      <c r="D4165" s="37" t="s">
        <v>189</v>
      </c>
      <c r="E4165" s="37">
        <v>-64.75</v>
      </c>
      <c r="F4165" s="37">
        <v>71</v>
      </c>
      <c r="G4165" s="37">
        <v>7946</v>
      </c>
      <c r="H4165" s="60">
        <f t="shared" si="327"/>
        <v>0</v>
      </c>
      <c r="I4165" s="60">
        <f t="shared" si="328"/>
        <v>0</v>
      </c>
      <c r="J4165" s="60">
        <f t="shared" si="329"/>
        <v>0</v>
      </c>
      <c r="K4165" s="1" t="str">
        <f t="shared" si="330"/>
        <v>COM</v>
      </c>
      <c r="L4165" s="2" t="str">
        <f t="shared" si="326"/>
        <v>02GNSB24FP</v>
      </c>
      <c r="M4165" s="40" t="str">
        <f>INDEX(CODE!A:B,MATCH(L4165,CODE!A:A,0),2)</f>
        <v>Separate - Small GS</v>
      </c>
    </row>
    <row r="4166" spans="1:13">
      <c r="A4166" s="36">
        <v>201908</v>
      </c>
      <c r="B4166" s="37" t="s">
        <v>51</v>
      </c>
      <c r="C4166" s="37" t="s">
        <v>186</v>
      </c>
      <c r="D4166" s="37" t="s">
        <v>190</v>
      </c>
      <c r="E4166" s="37">
        <v>-30346.65</v>
      </c>
      <c r="F4166" s="37">
        <v>85</v>
      </c>
      <c r="G4166" s="37">
        <v>3723508</v>
      </c>
      <c r="H4166" s="60">
        <f t="shared" si="327"/>
        <v>0</v>
      </c>
      <c r="I4166" s="60">
        <f t="shared" si="328"/>
        <v>0</v>
      </c>
      <c r="J4166" s="60">
        <f t="shared" si="329"/>
        <v>0</v>
      </c>
      <c r="K4166" s="1" t="str">
        <f t="shared" si="330"/>
        <v>COM</v>
      </c>
      <c r="L4166" s="2" t="str">
        <f t="shared" si="326"/>
        <v>02LGSB0036</v>
      </c>
      <c r="M4166" s="40" t="str">
        <f>INDEX(CODE!A:B,MATCH(L4166,CODE!A:A,0),2)</f>
        <v>Separate - Large GS</v>
      </c>
    </row>
    <row r="4167" spans="1:13">
      <c r="A4167" s="36">
        <v>201908</v>
      </c>
      <c r="B4167" s="37" t="s">
        <v>51</v>
      </c>
      <c r="C4167" s="37" t="s">
        <v>186</v>
      </c>
      <c r="D4167" s="37" t="s">
        <v>191</v>
      </c>
      <c r="E4167" s="37">
        <v>-72.37</v>
      </c>
      <c r="F4167" s="37">
        <v>20</v>
      </c>
      <c r="G4167" s="37">
        <v>8880</v>
      </c>
      <c r="H4167" s="60">
        <f t="shared" si="327"/>
        <v>0</v>
      </c>
      <c r="I4167" s="60">
        <f t="shared" si="328"/>
        <v>0</v>
      </c>
      <c r="J4167" s="60">
        <f t="shared" si="329"/>
        <v>0</v>
      </c>
      <c r="K4167" s="1" t="str">
        <f t="shared" si="330"/>
        <v>COM</v>
      </c>
      <c r="L4167" s="2" t="str">
        <f t="shared" si="326"/>
        <v>02NMB24135</v>
      </c>
      <c r="M4167" s="40" t="str">
        <f>INDEX(CODE!A:B,MATCH(L4167,CODE!A:A,0),2)</f>
        <v>Separate - Small GS</v>
      </c>
    </row>
    <row r="4168" spans="1:13">
      <c r="A4168" s="36">
        <v>201908</v>
      </c>
      <c r="B4168" s="37" t="s">
        <v>51</v>
      </c>
      <c r="C4168" s="37" t="s">
        <v>186</v>
      </c>
      <c r="D4168" s="37" t="s">
        <v>192</v>
      </c>
      <c r="E4168" s="37">
        <v>-343.87</v>
      </c>
      <c r="G4168" s="37">
        <v>42178</v>
      </c>
      <c r="H4168" s="60">
        <f t="shared" si="327"/>
        <v>0</v>
      </c>
      <c r="I4168" s="60">
        <f t="shared" si="328"/>
        <v>0</v>
      </c>
      <c r="J4168" s="60">
        <f t="shared" si="329"/>
        <v>0</v>
      </c>
      <c r="K4168" s="1" t="str">
        <f t="shared" si="330"/>
        <v>COM</v>
      </c>
      <c r="L4168" s="2" t="str">
        <f t="shared" si="326"/>
        <v>02OALTB15N</v>
      </c>
      <c r="M4168" s="40" t="str">
        <f>INDEX(CODE!A:B,MATCH(L4168,CODE!A:A,0),2)</f>
        <v>NOT USED</v>
      </c>
    </row>
    <row r="4169" spans="1:13">
      <c r="A4169" s="36">
        <v>201908</v>
      </c>
      <c r="B4169" s="37" t="s">
        <v>51</v>
      </c>
      <c r="C4169" s="37" t="s">
        <v>186</v>
      </c>
      <c r="D4169" s="37" t="s">
        <v>193</v>
      </c>
      <c r="E4169" s="37">
        <v>-2584.6</v>
      </c>
      <c r="F4169" s="37">
        <v>0</v>
      </c>
      <c r="G4169" s="37">
        <v>0</v>
      </c>
      <c r="H4169" s="60">
        <f t="shared" si="327"/>
        <v>0</v>
      </c>
      <c r="I4169" s="60">
        <f t="shared" si="328"/>
        <v>0</v>
      </c>
      <c r="J4169" s="60">
        <f t="shared" si="329"/>
        <v>0</v>
      </c>
      <c r="K4169" s="1" t="str">
        <f t="shared" si="330"/>
        <v>COM</v>
      </c>
      <c r="L4169" s="2" t="str">
        <f t="shared" si="326"/>
        <v>BPA BALANC</v>
      </c>
      <c r="M4169" s="40" t="str">
        <f>INDEX(CODE!A:B,MATCH(L4169,CODE!A:A,0),2)</f>
        <v>NOT USED</v>
      </c>
    </row>
    <row r="4170" spans="1:13">
      <c r="A4170" s="36">
        <v>201908</v>
      </c>
      <c r="B4170" s="37" t="s">
        <v>51</v>
      </c>
      <c r="C4170" s="37" t="s">
        <v>186</v>
      </c>
      <c r="D4170" s="37" t="s">
        <v>194</v>
      </c>
      <c r="F4170" s="37">
        <v>0</v>
      </c>
      <c r="H4170" s="60">
        <f t="shared" si="327"/>
        <v>0</v>
      </c>
      <c r="I4170" s="60">
        <f t="shared" si="328"/>
        <v>0</v>
      </c>
      <c r="J4170" s="60">
        <f t="shared" si="329"/>
        <v>0</v>
      </c>
      <c r="K4170" s="1" t="str">
        <f t="shared" si="330"/>
        <v>COM</v>
      </c>
      <c r="L4170" s="2" t="str">
        <f t="shared" si="326"/>
        <v>CUSTOMER C</v>
      </c>
      <c r="M4170" s="40" t="str">
        <f>INDEX(CODE!A:B,MATCH(L4170,CODE!A:A,0),2)</f>
        <v>NOT USED</v>
      </c>
    </row>
    <row r="4171" spans="1:13">
      <c r="A4171" s="36">
        <v>201908</v>
      </c>
      <c r="B4171" s="37" t="s">
        <v>51</v>
      </c>
      <c r="C4171" s="37" t="s">
        <v>195</v>
      </c>
      <c r="D4171" s="37" t="s">
        <v>36</v>
      </c>
      <c r="E4171" s="37">
        <v>227033.05</v>
      </c>
      <c r="F4171" s="37">
        <v>1521</v>
      </c>
      <c r="G4171" s="37">
        <v>2478931</v>
      </c>
      <c r="H4171" s="60">
        <f t="shared" si="327"/>
        <v>227033.05</v>
      </c>
      <c r="I4171" s="60">
        <f t="shared" si="328"/>
        <v>1521</v>
      </c>
      <c r="J4171" s="60">
        <f t="shared" si="329"/>
        <v>2478931</v>
      </c>
      <c r="K4171" s="1" t="str">
        <f t="shared" si="330"/>
        <v>COM</v>
      </c>
      <c r="L4171" s="2" t="str">
        <f t="shared" si="326"/>
        <v>02GNSB0024</v>
      </c>
      <c r="M4171" s="40" t="str">
        <f>INDEX(CODE!A:B,MATCH(L4171,CODE!A:A,0),2)</f>
        <v>Separate - Small GS</v>
      </c>
    </row>
    <row r="4172" spans="1:13">
      <c r="A4172" s="36">
        <v>201908</v>
      </c>
      <c r="B4172" s="37" t="s">
        <v>51</v>
      </c>
      <c r="C4172" s="37" t="s">
        <v>195</v>
      </c>
      <c r="D4172" s="37" t="s">
        <v>37</v>
      </c>
      <c r="E4172" s="37">
        <v>1596.71</v>
      </c>
      <c r="F4172" s="37">
        <v>6</v>
      </c>
      <c r="G4172" s="37">
        <v>12857</v>
      </c>
      <c r="H4172" s="60">
        <f t="shared" si="327"/>
        <v>1596.71</v>
      </c>
      <c r="I4172" s="60">
        <f t="shared" si="328"/>
        <v>6</v>
      </c>
      <c r="J4172" s="60">
        <f t="shared" si="329"/>
        <v>12857</v>
      </c>
      <c r="K4172" s="1" t="str">
        <f t="shared" si="330"/>
        <v>COM</v>
      </c>
      <c r="L4172" s="2" t="str">
        <f t="shared" si="326"/>
        <v>02GNSB024F</v>
      </c>
      <c r="M4172" s="40" t="str">
        <f>INDEX(CODE!A:B,MATCH(L4172,CODE!A:A,0),2)</f>
        <v>Separate - Small GS</v>
      </c>
    </row>
    <row r="4173" spans="1:13">
      <c r="A4173" s="36">
        <v>201908</v>
      </c>
      <c r="B4173" s="37" t="s">
        <v>51</v>
      </c>
      <c r="C4173" s="37" t="s">
        <v>195</v>
      </c>
      <c r="D4173" s="37" t="s">
        <v>38</v>
      </c>
      <c r="E4173" s="37">
        <v>1034.5899999999999</v>
      </c>
      <c r="F4173" s="37">
        <v>71</v>
      </c>
      <c r="G4173" s="37">
        <v>10984</v>
      </c>
      <c r="H4173" s="60">
        <f t="shared" si="327"/>
        <v>1034.5899999999999</v>
      </c>
      <c r="I4173" s="60">
        <f t="shared" si="328"/>
        <v>71</v>
      </c>
      <c r="J4173" s="60">
        <f t="shared" si="329"/>
        <v>10984</v>
      </c>
      <c r="K4173" s="1" t="str">
        <f t="shared" si="330"/>
        <v>COM</v>
      </c>
      <c r="L4173" s="2" t="str">
        <f t="shared" si="326"/>
        <v>02GNSB24FP</v>
      </c>
      <c r="M4173" s="40" t="str">
        <f>INDEX(CODE!A:B,MATCH(L4173,CODE!A:A,0),2)</f>
        <v>Separate - Small GS</v>
      </c>
    </row>
    <row r="4174" spans="1:13">
      <c r="A4174" s="36">
        <v>201908</v>
      </c>
      <c r="B4174" s="37" t="s">
        <v>51</v>
      </c>
      <c r="C4174" s="37" t="s">
        <v>195</v>
      </c>
      <c r="D4174" s="37" t="s">
        <v>52</v>
      </c>
      <c r="E4174" s="37">
        <v>3758539.95</v>
      </c>
      <c r="F4174" s="37">
        <v>14424</v>
      </c>
      <c r="G4174" s="37">
        <v>43978466</v>
      </c>
      <c r="H4174" s="60">
        <f t="shared" si="327"/>
        <v>3758539.95</v>
      </c>
      <c r="I4174" s="60">
        <f t="shared" si="328"/>
        <v>14424</v>
      </c>
      <c r="J4174" s="60">
        <f t="shared" si="329"/>
        <v>43978466</v>
      </c>
      <c r="K4174" s="1" t="str">
        <f t="shared" si="330"/>
        <v>COM</v>
      </c>
      <c r="L4174" s="2" t="str">
        <f t="shared" si="326"/>
        <v>02GNSV0024</v>
      </c>
      <c r="M4174" s="40" t="str">
        <f>INDEX(CODE!A:B,MATCH(L4174,CODE!A:A,0),2)</f>
        <v>Separate - Small GS</v>
      </c>
    </row>
    <row r="4175" spans="1:13">
      <c r="A4175" s="36">
        <v>201908</v>
      </c>
      <c r="B4175" s="37" t="s">
        <v>51</v>
      </c>
      <c r="C4175" s="37" t="s">
        <v>195</v>
      </c>
      <c r="D4175" s="37" t="s">
        <v>53</v>
      </c>
      <c r="E4175" s="37">
        <v>12038.6</v>
      </c>
      <c r="F4175" s="37">
        <v>104</v>
      </c>
      <c r="G4175" s="37">
        <v>89196</v>
      </c>
      <c r="H4175" s="60">
        <f t="shared" si="327"/>
        <v>12038.6</v>
      </c>
      <c r="I4175" s="60">
        <f t="shared" si="328"/>
        <v>104</v>
      </c>
      <c r="J4175" s="60">
        <f t="shared" si="329"/>
        <v>89196</v>
      </c>
      <c r="K4175" s="1" t="str">
        <f t="shared" si="330"/>
        <v>COM</v>
      </c>
      <c r="L4175" s="2" t="str">
        <f t="shared" si="326"/>
        <v>02GNSV024F</v>
      </c>
      <c r="M4175" s="40" t="str">
        <f>INDEX(CODE!A:B,MATCH(L4175,CODE!A:A,0),2)</f>
        <v>Separate - Small GS</v>
      </c>
    </row>
    <row r="4176" spans="1:13">
      <c r="A4176" s="36">
        <v>201908</v>
      </c>
      <c r="B4176" s="37" t="s">
        <v>51</v>
      </c>
      <c r="C4176" s="37" t="s">
        <v>195</v>
      </c>
      <c r="D4176" s="37" t="s">
        <v>39</v>
      </c>
      <c r="E4176" s="37">
        <v>288944.48</v>
      </c>
      <c r="F4176" s="37">
        <v>85</v>
      </c>
      <c r="G4176" s="37">
        <v>3723508</v>
      </c>
      <c r="H4176" s="60">
        <f t="shared" si="327"/>
        <v>288944.48</v>
      </c>
      <c r="I4176" s="60">
        <f t="shared" si="328"/>
        <v>85</v>
      </c>
      <c r="J4176" s="60">
        <f t="shared" si="329"/>
        <v>3723508</v>
      </c>
      <c r="K4176" s="1" t="str">
        <f t="shared" si="330"/>
        <v>COM</v>
      </c>
      <c r="L4176" s="2" t="str">
        <f t="shared" si="326"/>
        <v>02LGSB0036</v>
      </c>
      <c r="M4176" s="40" t="str">
        <f>INDEX(CODE!A:B,MATCH(L4176,CODE!A:A,0),2)</f>
        <v>Separate - Large GS</v>
      </c>
    </row>
    <row r="4177" spans="1:13">
      <c r="A4177" s="36">
        <v>201908</v>
      </c>
      <c r="B4177" s="37" t="s">
        <v>51</v>
      </c>
      <c r="C4177" s="37" t="s">
        <v>195</v>
      </c>
      <c r="D4177" s="37" t="s">
        <v>54</v>
      </c>
      <c r="E4177" s="37">
        <v>4776650.1100000003</v>
      </c>
      <c r="F4177" s="37">
        <v>871</v>
      </c>
      <c r="G4177" s="37">
        <v>63973469</v>
      </c>
      <c r="H4177" s="60">
        <f t="shared" si="327"/>
        <v>4776650.1100000003</v>
      </c>
      <c r="I4177" s="60">
        <f t="shared" si="328"/>
        <v>871</v>
      </c>
      <c r="J4177" s="60">
        <f t="shared" si="329"/>
        <v>63973469</v>
      </c>
      <c r="K4177" s="1" t="str">
        <f t="shared" si="330"/>
        <v>COM</v>
      </c>
      <c r="L4177" s="2" t="str">
        <f t="shared" si="326"/>
        <v>02LGSV0036</v>
      </c>
      <c r="M4177" s="40" t="str">
        <f>INDEX(CODE!A:B,MATCH(L4177,CODE!A:A,0),2)</f>
        <v>Separate - Large GS</v>
      </c>
    </row>
    <row r="4178" spans="1:13">
      <c r="A4178" s="36">
        <v>201908</v>
      </c>
      <c r="B4178" s="37" t="s">
        <v>51</v>
      </c>
      <c r="C4178" s="37" t="s">
        <v>195</v>
      </c>
      <c r="D4178" s="37" t="s">
        <v>55</v>
      </c>
      <c r="E4178" s="37">
        <v>1152406.73</v>
      </c>
      <c r="F4178" s="37">
        <v>35</v>
      </c>
      <c r="G4178" s="37">
        <v>16042700</v>
      </c>
      <c r="H4178" s="60">
        <f t="shared" si="327"/>
        <v>1152406.73</v>
      </c>
      <c r="I4178" s="60">
        <f t="shared" si="328"/>
        <v>35</v>
      </c>
      <c r="J4178" s="60">
        <f t="shared" si="329"/>
        <v>16042700</v>
      </c>
      <c r="K4178" s="1" t="str">
        <f t="shared" si="330"/>
        <v>COM</v>
      </c>
      <c r="L4178" s="2" t="str">
        <f t="shared" si="326"/>
        <v>02LGSV048T</v>
      </c>
      <c r="M4178" s="40" t="str">
        <f>INDEX(CODE!A:B,MATCH(L4178,CODE!A:A,0),2)</f>
        <v>NOT USED</v>
      </c>
    </row>
    <row r="4179" spans="1:13">
      <c r="A4179" s="36">
        <v>201908</v>
      </c>
      <c r="B4179" s="37" t="s">
        <v>51</v>
      </c>
      <c r="C4179" s="37" t="s">
        <v>195</v>
      </c>
      <c r="D4179" s="37" t="s">
        <v>79</v>
      </c>
      <c r="E4179" s="37">
        <v>4461.68</v>
      </c>
      <c r="G4179" s="37">
        <v>0</v>
      </c>
      <c r="H4179" s="60">
        <f t="shared" si="327"/>
        <v>4461.68</v>
      </c>
      <c r="I4179" s="60">
        <f t="shared" si="328"/>
        <v>0</v>
      </c>
      <c r="J4179" s="60">
        <f t="shared" si="329"/>
        <v>0</v>
      </c>
      <c r="K4179" s="1" t="str">
        <f t="shared" si="330"/>
        <v>COM</v>
      </c>
      <c r="L4179" s="2" t="str">
        <f t="shared" si="326"/>
        <v>02LNX00102</v>
      </c>
      <c r="M4179" s="40" t="str">
        <f>INDEX(CODE!A:B,MATCH(L4179,CODE!A:A,0),2)</f>
        <v>NOT USED</v>
      </c>
    </row>
    <row r="4180" spans="1:13">
      <c r="A4180" s="36">
        <v>201908</v>
      </c>
      <c r="B4180" s="37" t="s">
        <v>51</v>
      </c>
      <c r="C4180" s="37" t="s">
        <v>195</v>
      </c>
      <c r="D4180" s="37" t="s">
        <v>80</v>
      </c>
      <c r="E4180" s="37">
        <v>157789.51</v>
      </c>
      <c r="G4180" s="37">
        <v>0</v>
      </c>
      <c r="H4180" s="60">
        <f t="shared" si="327"/>
        <v>157789.51</v>
      </c>
      <c r="I4180" s="60">
        <f t="shared" si="328"/>
        <v>0</v>
      </c>
      <c r="J4180" s="60">
        <f t="shared" si="329"/>
        <v>0</v>
      </c>
      <c r="K4180" s="1" t="str">
        <f t="shared" si="330"/>
        <v>COM</v>
      </c>
      <c r="L4180" s="2" t="str">
        <f t="shared" si="326"/>
        <v>02LNX00103</v>
      </c>
      <c r="M4180" s="40" t="str">
        <f>INDEX(CODE!A:B,MATCH(L4180,CODE!A:A,0),2)</f>
        <v>NOT USED</v>
      </c>
    </row>
    <row r="4181" spans="1:13">
      <c r="A4181" s="36">
        <v>201908</v>
      </c>
      <c r="B4181" s="37" t="s">
        <v>51</v>
      </c>
      <c r="C4181" s="37" t="s">
        <v>195</v>
      </c>
      <c r="D4181" s="37" t="s">
        <v>81</v>
      </c>
      <c r="E4181" s="37">
        <v>176.78</v>
      </c>
      <c r="G4181" s="37">
        <v>0</v>
      </c>
      <c r="H4181" s="60">
        <f t="shared" si="327"/>
        <v>176.78</v>
      </c>
      <c r="I4181" s="60">
        <f t="shared" si="328"/>
        <v>0</v>
      </c>
      <c r="J4181" s="60">
        <f t="shared" si="329"/>
        <v>0</v>
      </c>
      <c r="K4181" s="1" t="str">
        <f t="shared" si="330"/>
        <v>COM</v>
      </c>
      <c r="L4181" s="2" t="str">
        <f t="shared" si="326"/>
        <v>02LNX00105</v>
      </c>
      <c r="M4181" s="40" t="str">
        <f>INDEX(CODE!A:B,MATCH(L4181,CODE!A:A,0),2)</f>
        <v>NOT USED</v>
      </c>
    </row>
    <row r="4182" spans="1:13">
      <c r="A4182" s="36">
        <v>201908</v>
      </c>
      <c r="B4182" s="37" t="s">
        <v>51</v>
      </c>
      <c r="C4182" s="37" t="s">
        <v>195</v>
      </c>
      <c r="D4182" s="37" t="s">
        <v>82</v>
      </c>
      <c r="E4182" s="37">
        <v>23859.26</v>
      </c>
      <c r="G4182" s="37">
        <v>0</v>
      </c>
      <c r="H4182" s="60">
        <f t="shared" si="327"/>
        <v>23859.26</v>
      </c>
      <c r="I4182" s="60">
        <f t="shared" si="328"/>
        <v>0</v>
      </c>
      <c r="J4182" s="60">
        <f t="shared" si="329"/>
        <v>0</v>
      </c>
      <c r="K4182" s="1" t="str">
        <f t="shared" si="330"/>
        <v>COM</v>
      </c>
      <c r="L4182" s="2" t="str">
        <f t="shared" si="326"/>
        <v>02LNX00109</v>
      </c>
      <c r="M4182" s="40" t="str">
        <f>INDEX(CODE!A:B,MATCH(L4182,CODE!A:A,0),2)</f>
        <v>NOT USED</v>
      </c>
    </row>
    <row r="4183" spans="1:13">
      <c r="A4183" s="36">
        <v>201908</v>
      </c>
      <c r="B4183" s="37" t="s">
        <v>51</v>
      </c>
      <c r="C4183" s="37" t="s">
        <v>195</v>
      </c>
      <c r="D4183" s="37" t="s">
        <v>84</v>
      </c>
      <c r="E4183" s="37">
        <v>55.73</v>
      </c>
      <c r="G4183" s="37">
        <v>0</v>
      </c>
      <c r="H4183" s="60">
        <f t="shared" si="327"/>
        <v>55.73</v>
      </c>
      <c r="I4183" s="60">
        <f t="shared" si="328"/>
        <v>0</v>
      </c>
      <c r="J4183" s="60">
        <f t="shared" si="329"/>
        <v>0</v>
      </c>
      <c r="K4183" s="1" t="str">
        <f t="shared" si="330"/>
        <v>COM</v>
      </c>
      <c r="L4183" s="2" t="str">
        <f t="shared" si="326"/>
        <v>02LNX00112</v>
      </c>
      <c r="M4183" s="40" t="str">
        <f>INDEX(CODE!A:B,MATCH(L4183,CODE!A:A,0),2)</f>
        <v>NOT USED</v>
      </c>
    </row>
    <row r="4184" spans="1:13">
      <c r="A4184" s="36">
        <v>201908</v>
      </c>
      <c r="B4184" s="37" t="s">
        <v>51</v>
      </c>
      <c r="C4184" s="37" t="s">
        <v>195</v>
      </c>
      <c r="D4184" s="37" t="s">
        <v>85</v>
      </c>
      <c r="E4184" s="37">
        <v>1313.29</v>
      </c>
      <c r="G4184" s="37">
        <v>0</v>
      </c>
      <c r="H4184" s="60">
        <f t="shared" si="327"/>
        <v>1313.29</v>
      </c>
      <c r="I4184" s="60">
        <f t="shared" si="328"/>
        <v>0</v>
      </c>
      <c r="J4184" s="60">
        <f t="shared" si="329"/>
        <v>0</v>
      </c>
      <c r="K4184" s="1" t="str">
        <f t="shared" si="330"/>
        <v>COM</v>
      </c>
      <c r="L4184" s="2" t="str">
        <f t="shared" si="326"/>
        <v>02LNX00300</v>
      </c>
      <c r="M4184" s="40" t="str">
        <f>INDEX(CODE!A:B,MATCH(L4184,CODE!A:A,0),2)</f>
        <v>NOT USED</v>
      </c>
    </row>
    <row r="4185" spans="1:13">
      <c r="A4185" s="36">
        <v>201908</v>
      </c>
      <c r="B4185" s="37" t="s">
        <v>51</v>
      </c>
      <c r="C4185" s="37" t="s">
        <v>195</v>
      </c>
      <c r="D4185" s="37" t="s">
        <v>87</v>
      </c>
      <c r="E4185" s="37">
        <v>4634.95</v>
      </c>
      <c r="G4185" s="37">
        <v>0</v>
      </c>
      <c r="H4185" s="60">
        <f t="shared" si="327"/>
        <v>4634.95</v>
      </c>
      <c r="I4185" s="60">
        <f t="shared" si="328"/>
        <v>0</v>
      </c>
      <c r="J4185" s="60">
        <f t="shared" si="329"/>
        <v>0</v>
      </c>
      <c r="K4185" s="1" t="str">
        <f t="shared" si="330"/>
        <v>COM</v>
      </c>
      <c r="L4185" s="2" t="str">
        <f t="shared" si="326"/>
        <v>02LNX00311</v>
      </c>
      <c r="M4185" s="40" t="str">
        <f>INDEX(CODE!A:B,MATCH(L4185,CODE!A:A,0),2)</f>
        <v>NOT USED</v>
      </c>
    </row>
    <row r="4186" spans="1:13">
      <c r="A4186" s="36">
        <v>201908</v>
      </c>
      <c r="B4186" s="37" t="s">
        <v>51</v>
      </c>
      <c r="C4186" s="37" t="s">
        <v>195</v>
      </c>
      <c r="D4186" s="37" t="s">
        <v>77</v>
      </c>
      <c r="E4186" s="37">
        <v>1093.32</v>
      </c>
      <c r="F4186" s="37">
        <v>20</v>
      </c>
      <c r="G4186" s="37">
        <v>8880</v>
      </c>
      <c r="H4186" s="60">
        <f t="shared" si="327"/>
        <v>1093.32</v>
      </c>
      <c r="I4186" s="60">
        <f t="shared" si="328"/>
        <v>20</v>
      </c>
      <c r="J4186" s="60">
        <f t="shared" si="329"/>
        <v>8880</v>
      </c>
      <c r="K4186" s="1" t="str">
        <f t="shared" si="330"/>
        <v>COM</v>
      </c>
      <c r="L4186" s="2" t="str">
        <f t="shared" si="326"/>
        <v>02NMB24135</v>
      </c>
      <c r="M4186" s="40" t="str">
        <f>INDEX(CODE!A:B,MATCH(L4186,CODE!A:A,0),2)</f>
        <v>Separate - Small GS</v>
      </c>
    </row>
    <row r="4187" spans="1:13">
      <c r="A4187" s="36">
        <v>201908</v>
      </c>
      <c r="B4187" s="37" t="s">
        <v>51</v>
      </c>
      <c r="C4187" s="37" t="s">
        <v>195</v>
      </c>
      <c r="D4187" s="37" t="s">
        <v>40</v>
      </c>
      <c r="E4187" s="37">
        <v>26874.81</v>
      </c>
      <c r="F4187" s="37">
        <v>95</v>
      </c>
      <c r="G4187" s="37">
        <v>290811</v>
      </c>
      <c r="H4187" s="60">
        <f t="shared" si="327"/>
        <v>26874.81</v>
      </c>
      <c r="I4187" s="60">
        <f t="shared" si="328"/>
        <v>95</v>
      </c>
      <c r="J4187" s="60">
        <f t="shared" si="329"/>
        <v>290811</v>
      </c>
      <c r="K4187" s="1" t="str">
        <f t="shared" si="330"/>
        <v>COM</v>
      </c>
      <c r="L4187" s="2" t="str">
        <f t="shared" si="326"/>
        <v>02NMT24135</v>
      </c>
      <c r="M4187" s="40" t="str">
        <f>INDEX(CODE!A:B,MATCH(L4187,CODE!A:A,0),2)</f>
        <v>Separate - Small GS</v>
      </c>
    </row>
    <row r="4188" spans="1:13">
      <c r="A4188" s="36">
        <v>201908</v>
      </c>
      <c r="B4188" s="37" t="s">
        <v>51</v>
      </c>
      <c r="C4188" s="37" t="s">
        <v>195</v>
      </c>
      <c r="D4188" s="37" t="s">
        <v>41</v>
      </c>
      <c r="E4188" s="37">
        <v>75690.679999999993</v>
      </c>
      <c r="F4188" s="37">
        <v>17</v>
      </c>
      <c r="G4188" s="37">
        <v>917720</v>
      </c>
      <c r="H4188" s="60">
        <f t="shared" si="327"/>
        <v>75690.679999999993</v>
      </c>
      <c r="I4188" s="60">
        <f t="shared" si="328"/>
        <v>17</v>
      </c>
      <c r="J4188" s="60">
        <f t="shared" si="329"/>
        <v>917720</v>
      </c>
      <c r="K4188" s="1" t="str">
        <f t="shared" si="330"/>
        <v>COM</v>
      </c>
      <c r="L4188" s="2" t="str">
        <f t="shared" si="326"/>
        <v>02NMT36135</v>
      </c>
      <c r="M4188" s="40" t="str">
        <f>INDEX(CODE!A:B,MATCH(L4188,CODE!A:A,0),2)</f>
        <v>Separate - Large GS</v>
      </c>
    </row>
    <row r="4189" spans="1:13">
      <c r="A4189" s="36">
        <v>201908</v>
      </c>
      <c r="B4189" s="37" t="s">
        <v>51</v>
      </c>
      <c r="C4189" s="37" t="s">
        <v>195</v>
      </c>
      <c r="D4189" s="37" t="s">
        <v>42</v>
      </c>
      <c r="E4189" s="37">
        <v>68910.149999999994</v>
      </c>
      <c r="F4189" s="37">
        <v>2</v>
      </c>
      <c r="G4189" s="37">
        <v>1015200</v>
      </c>
      <c r="H4189" s="60">
        <f t="shared" si="327"/>
        <v>68910.149999999994</v>
      </c>
      <c r="I4189" s="60">
        <f t="shared" si="328"/>
        <v>2</v>
      </c>
      <c r="J4189" s="60">
        <f t="shared" si="329"/>
        <v>1015200</v>
      </c>
      <c r="K4189" s="1" t="str">
        <f t="shared" si="330"/>
        <v>COM</v>
      </c>
      <c r="L4189" s="2" t="str">
        <f t="shared" si="326"/>
        <v>02NMT48135</v>
      </c>
      <c r="M4189" s="40" t="str">
        <f>INDEX(CODE!A:B,MATCH(L4189,CODE!A:A,0),2)</f>
        <v>NOT USED</v>
      </c>
    </row>
    <row r="4190" spans="1:13">
      <c r="A4190" s="36">
        <v>201908</v>
      </c>
      <c r="B4190" s="37" t="s">
        <v>51</v>
      </c>
      <c r="C4190" s="37" t="s">
        <v>195</v>
      </c>
      <c r="D4190" s="37" t="s">
        <v>56</v>
      </c>
      <c r="E4190" s="37">
        <v>16835.11</v>
      </c>
      <c r="F4190" s="37">
        <v>765</v>
      </c>
      <c r="G4190" s="37">
        <v>117203</v>
      </c>
      <c r="H4190" s="60">
        <f t="shared" si="327"/>
        <v>16835.11</v>
      </c>
      <c r="I4190" s="60">
        <f t="shared" si="328"/>
        <v>765</v>
      </c>
      <c r="J4190" s="60">
        <f t="shared" si="329"/>
        <v>117203</v>
      </c>
      <c r="K4190" s="1" t="str">
        <f t="shared" si="330"/>
        <v>COM</v>
      </c>
      <c r="L4190" s="2" t="str">
        <f t="shared" si="326"/>
        <v>02OALT015N</v>
      </c>
      <c r="M4190" s="40" t="str">
        <f>INDEX(CODE!A:B,MATCH(L4190,CODE!A:A,0),2)</f>
        <v>NOT USED</v>
      </c>
    </row>
    <row r="4191" spans="1:13">
      <c r="A4191" s="36">
        <v>201908</v>
      </c>
      <c r="B4191" s="37" t="s">
        <v>51</v>
      </c>
      <c r="C4191" s="37" t="s">
        <v>195</v>
      </c>
      <c r="D4191" s="37" t="s">
        <v>43</v>
      </c>
      <c r="E4191" s="37">
        <v>6600.32</v>
      </c>
      <c r="F4191" s="37">
        <v>465</v>
      </c>
      <c r="G4191" s="37">
        <v>42178</v>
      </c>
      <c r="H4191" s="60">
        <f t="shared" si="327"/>
        <v>6600.32</v>
      </c>
      <c r="I4191" s="60">
        <f t="shared" si="328"/>
        <v>465</v>
      </c>
      <c r="J4191" s="60">
        <f t="shared" si="329"/>
        <v>42178</v>
      </c>
      <c r="K4191" s="1" t="str">
        <f t="shared" si="330"/>
        <v>COM</v>
      </c>
      <c r="L4191" s="2" t="str">
        <f t="shared" si="326"/>
        <v>02OALTB15N</v>
      </c>
      <c r="M4191" s="40" t="str">
        <f>INDEX(CODE!A:B,MATCH(L4191,CODE!A:A,0),2)</f>
        <v>NOT USED</v>
      </c>
    </row>
    <row r="4192" spans="1:13">
      <c r="A4192" s="36">
        <v>201908</v>
      </c>
      <c r="B4192" s="37" t="s">
        <v>51</v>
      </c>
      <c r="C4192" s="37" t="s">
        <v>195</v>
      </c>
      <c r="D4192" s="37" t="s">
        <v>57</v>
      </c>
      <c r="E4192" s="37">
        <v>1988.56</v>
      </c>
      <c r="F4192" s="37">
        <v>27</v>
      </c>
      <c r="G4192" s="37">
        <v>22171</v>
      </c>
      <c r="H4192" s="60">
        <f t="shared" si="327"/>
        <v>1988.56</v>
      </c>
      <c r="I4192" s="60">
        <f t="shared" si="328"/>
        <v>27</v>
      </c>
      <c r="J4192" s="60">
        <f t="shared" si="329"/>
        <v>22171</v>
      </c>
      <c r="K4192" s="1" t="str">
        <f t="shared" si="330"/>
        <v>COM</v>
      </c>
      <c r="L4192" s="2" t="str">
        <f t="shared" si="326"/>
        <v>02RCFL0054</v>
      </c>
      <c r="M4192" s="40" t="str">
        <f>INDEX(CODE!A:B,MATCH(L4192,CODE!A:A,0),2)</f>
        <v>NOT USED</v>
      </c>
    </row>
    <row r="4193" spans="1:13">
      <c r="A4193" s="36">
        <v>201908</v>
      </c>
      <c r="B4193" s="37" t="s">
        <v>51</v>
      </c>
      <c r="C4193" s="37" t="s">
        <v>195</v>
      </c>
      <c r="D4193" s="37" t="s">
        <v>89</v>
      </c>
      <c r="E4193" s="37">
        <v>187948.33</v>
      </c>
      <c r="F4193" s="37">
        <v>0</v>
      </c>
      <c r="G4193" s="37">
        <v>0</v>
      </c>
      <c r="H4193" s="60">
        <f t="shared" si="327"/>
        <v>187948.33</v>
      </c>
      <c r="I4193" s="60">
        <f t="shared" si="328"/>
        <v>0</v>
      </c>
      <c r="J4193" s="60">
        <f t="shared" si="329"/>
        <v>0</v>
      </c>
      <c r="K4193" s="1" t="str">
        <f t="shared" si="330"/>
        <v>COM</v>
      </c>
      <c r="L4193" s="2" t="str">
        <f t="shared" si="326"/>
        <v>301270-DSM</v>
      </c>
      <c r="M4193" s="40" t="str">
        <f>INDEX(CODE!A:B,MATCH(L4193,CODE!A:A,0),2)</f>
        <v>NOT USED</v>
      </c>
    </row>
    <row r="4194" spans="1:13">
      <c r="A4194" s="36">
        <v>201908</v>
      </c>
      <c r="B4194" s="37" t="s">
        <v>51</v>
      </c>
      <c r="C4194" s="37" t="s">
        <v>195</v>
      </c>
      <c r="D4194" s="37" t="s">
        <v>44</v>
      </c>
      <c r="E4194" s="37">
        <v>503.16</v>
      </c>
      <c r="F4194" s="37">
        <v>2</v>
      </c>
      <c r="G4194" s="37">
        <v>0</v>
      </c>
      <c r="H4194" s="60">
        <f t="shared" si="327"/>
        <v>503.16</v>
      </c>
      <c r="I4194" s="60">
        <f t="shared" si="328"/>
        <v>2</v>
      </c>
      <c r="J4194" s="60">
        <f t="shared" si="329"/>
        <v>0</v>
      </c>
      <c r="K4194" s="1" t="str">
        <f t="shared" si="330"/>
        <v>COM</v>
      </c>
      <c r="L4194" s="2" t="str">
        <f t="shared" si="326"/>
        <v>301280-BLU</v>
      </c>
      <c r="M4194" s="40" t="str">
        <f>INDEX(CODE!A:B,MATCH(L4194,CODE!A:A,0),2)</f>
        <v>NOT USED</v>
      </c>
    </row>
    <row r="4195" spans="1:13">
      <c r="A4195" s="36">
        <v>201908</v>
      </c>
      <c r="B4195" s="37" t="s">
        <v>51</v>
      </c>
      <c r="C4195" s="37" t="s">
        <v>195</v>
      </c>
      <c r="D4195" s="37" t="s">
        <v>103</v>
      </c>
      <c r="E4195" s="37">
        <v>173122.56</v>
      </c>
      <c r="F4195" s="37">
        <v>0</v>
      </c>
      <c r="G4195" s="37">
        <v>0</v>
      </c>
      <c r="H4195" s="60">
        <f t="shared" si="327"/>
        <v>173122.56</v>
      </c>
      <c r="I4195" s="60">
        <f t="shared" si="328"/>
        <v>0</v>
      </c>
      <c r="J4195" s="60">
        <f t="shared" si="329"/>
        <v>0</v>
      </c>
      <c r="K4195" s="1" t="str">
        <f t="shared" si="330"/>
        <v>COM</v>
      </c>
      <c r="L4195" s="2" t="str">
        <f t="shared" si="326"/>
        <v>ALT REVENU</v>
      </c>
      <c r="M4195" s="40" t="str">
        <f>INDEX(CODE!A:B,MATCH(L4195,CODE!A:A,0),2)</f>
        <v>NOT USED</v>
      </c>
    </row>
    <row r="4196" spans="1:13">
      <c r="A4196" s="36">
        <v>201908</v>
      </c>
      <c r="B4196" s="37" t="s">
        <v>51</v>
      </c>
      <c r="C4196" s="37" t="s">
        <v>195</v>
      </c>
      <c r="D4196" s="37" t="s">
        <v>90</v>
      </c>
      <c r="F4196" s="37">
        <v>0</v>
      </c>
      <c r="H4196" s="60">
        <f t="shared" si="327"/>
        <v>0</v>
      </c>
      <c r="I4196" s="60">
        <f t="shared" si="328"/>
        <v>0</v>
      </c>
      <c r="J4196" s="60">
        <f t="shared" si="329"/>
        <v>0</v>
      </c>
      <c r="K4196" s="1" t="str">
        <f t="shared" si="330"/>
        <v>COM</v>
      </c>
      <c r="L4196" s="2" t="str">
        <f t="shared" si="326"/>
        <v>CUSTOMER C</v>
      </c>
      <c r="M4196" s="40" t="str">
        <f>INDEX(CODE!A:B,MATCH(L4196,CODE!A:A,0),2)</f>
        <v>NOT USED</v>
      </c>
    </row>
    <row r="4197" spans="1:13">
      <c r="A4197" s="36">
        <v>201908</v>
      </c>
      <c r="B4197" s="37" t="s">
        <v>51</v>
      </c>
      <c r="C4197" s="37" t="s">
        <v>195</v>
      </c>
      <c r="D4197" s="37" t="s">
        <v>92</v>
      </c>
      <c r="E4197" s="37">
        <v>-660030.09</v>
      </c>
      <c r="F4197" s="37">
        <v>0</v>
      </c>
      <c r="G4197" s="37">
        <v>0</v>
      </c>
      <c r="H4197" s="60">
        <f t="shared" si="327"/>
        <v>-660030.09</v>
      </c>
      <c r="I4197" s="60">
        <f t="shared" si="328"/>
        <v>0</v>
      </c>
      <c r="J4197" s="60">
        <f t="shared" si="329"/>
        <v>0</v>
      </c>
      <c r="K4197" s="1" t="str">
        <f t="shared" si="330"/>
        <v>COM</v>
      </c>
      <c r="L4197" s="2" t="str">
        <f t="shared" si="326"/>
        <v>REVENUE_AC</v>
      </c>
      <c r="M4197" s="40" t="str">
        <f>INDEX(CODE!A:B,MATCH(L4197,CODE!A:A,0),2)</f>
        <v>NOT USED</v>
      </c>
    </row>
    <row r="4198" spans="1:13">
      <c r="A4198" s="36">
        <v>201908</v>
      </c>
      <c r="B4198" s="37" t="s">
        <v>51</v>
      </c>
      <c r="C4198" s="37" t="s">
        <v>195</v>
      </c>
      <c r="D4198" s="37" t="s">
        <v>104</v>
      </c>
      <c r="E4198" s="37">
        <v>5422.2</v>
      </c>
      <c r="F4198" s="37">
        <v>0</v>
      </c>
      <c r="G4198" s="37">
        <v>0</v>
      </c>
      <c r="H4198" s="60">
        <f t="shared" si="327"/>
        <v>5422.2</v>
      </c>
      <c r="I4198" s="60">
        <f t="shared" si="328"/>
        <v>0</v>
      </c>
      <c r="J4198" s="60">
        <f t="shared" si="329"/>
        <v>0</v>
      </c>
      <c r="K4198" s="1" t="str">
        <f t="shared" si="330"/>
        <v>COM</v>
      </c>
      <c r="L4198" s="2" t="str">
        <f t="shared" si="326"/>
        <v>REVENUE AD</v>
      </c>
      <c r="M4198" s="40" t="str">
        <f>INDEX(CODE!A:B,MATCH(L4198,CODE!A:A,0),2)</f>
        <v>NOT USED</v>
      </c>
    </row>
    <row r="4199" spans="1:13">
      <c r="A4199" s="36">
        <v>201908</v>
      </c>
      <c r="B4199" s="37" t="s">
        <v>51</v>
      </c>
      <c r="C4199" s="37" t="s">
        <v>196</v>
      </c>
      <c r="D4199" s="37" t="s">
        <v>197</v>
      </c>
      <c r="E4199" s="37">
        <v>796000</v>
      </c>
      <c r="F4199" s="37">
        <v>0</v>
      </c>
      <c r="G4199" s="37">
        <v>7764000</v>
      </c>
      <c r="H4199" s="60">
        <f t="shared" si="327"/>
        <v>0</v>
      </c>
      <c r="I4199" s="60">
        <f t="shared" si="328"/>
        <v>0</v>
      </c>
      <c r="J4199" s="60">
        <f t="shared" si="329"/>
        <v>0</v>
      </c>
      <c r="K4199" s="1" t="str">
        <f t="shared" si="330"/>
        <v>COM</v>
      </c>
      <c r="L4199" s="2" t="str">
        <f t="shared" si="326"/>
        <v>UNBILLED R</v>
      </c>
      <c r="M4199" s="40" t="str">
        <f>INDEX(CODE!A:B,MATCH(L4199,CODE!A:A,0),2)</f>
        <v>NOT USED</v>
      </c>
    </row>
    <row r="4200" spans="1:13">
      <c r="A4200" s="36">
        <v>201908</v>
      </c>
      <c r="B4200" s="37" t="s">
        <v>58</v>
      </c>
      <c r="C4200" s="37" t="s">
        <v>186</v>
      </c>
      <c r="D4200" s="37" t="s">
        <v>187</v>
      </c>
      <c r="E4200" s="37">
        <v>-751.01</v>
      </c>
      <c r="F4200" s="37">
        <v>44</v>
      </c>
      <c r="G4200" s="37">
        <v>92150</v>
      </c>
      <c r="H4200" s="60">
        <f t="shared" si="327"/>
        <v>0</v>
      </c>
      <c r="I4200" s="60">
        <f t="shared" si="328"/>
        <v>0</v>
      </c>
      <c r="J4200" s="60">
        <f t="shared" si="329"/>
        <v>0</v>
      </c>
      <c r="K4200" s="1" t="str">
        <f t="shared" si="330"/>
        <v>IND</v>
      </c>
      <c r="L4200" s="2" t="str">
        <f t="shared" si="326"/>
        <v>02GNSB0024</v>
      </c>
      <c r="M4200" s="40" t="str">
        <f>INDEX(CODE!A:B,MATCH(L4200,CODE!A:A,0),2)</f>
        <v>Separate - Small GS</v>
      </c>
    </row>
    <row r="4201" spans="1:13">
      <c r="A4201" s="36">
        <v>201908</v>
      </c>
      <c r="B4201" s="37" t="s">
        <v>58</v>
      </c>
      <c r="C4201" s="37" t="s">
        <v>186</v>
      </c>
      <c r="D4201" s="37" t="s">
        <v>189</v>
      </c>
      <c r="E4201" s="37">
        <v>-3.63</v>
      </c>
      <c r="F4201" s="37">
        <v>1</v>
      </c>
      <c r="G4201" s="37">
        <v>445</v>
      </c>
      <c r="H4201" s="60">
        <f t="shared" si="327"/>
        <v>0</v>
      </c>
      <c r="I4201" s="60">
        <f t="shared" si="328"/>
        <v>0</v>
      </c>
      <c r="J4201" s="60">
        <f t="shared" si="329"/>
        <v>0</v>
      </c>
      <c r="K4201" s="1" t="str">
        <f t="shared" si="330"/>
        <v>IND</v>
      </c>
      <c r="L4201" s="2" t="str">
        <f t="shared" si="326"/>
        <v>02GNSB24FP</v>
      </c>
      <c r="M4201" s="40" t="str">
        <f>INDEX(CODE!A:B,MATCH(L4201,CODE!A:A,0),2)</f>
        <v>Separate - Small GS</v>
      </c>
    </row>
    <row r="4202" spans="1:13">
      <c r="A4202" s="36">
        <v>201908</v>
      </c>
      <c r="B4202" s="37" t="s">
        <v>58</v>
      </c>
      <c r="C4202" s="37" t="s">
        <v>186</v>
      </c>
      <c r="D4202" s="37" t="s">
        <v>190</v>
      </c>
      <c r="E4202" s="37">
        <v>-936.92</v>
      </c>
      <c r="F4202" s="37">
        <v>8</v>
      </c>
      <c r="G4202" s="37">
        <v>114960</v>
      </c>
      <c r="H4202" s="60">
        <f t="shared" si="327"/>
        <v>0</v>
      </c>
      <c r="I4202" s="60">
        <f t="shared" si="328"/>
        <v>0</v>
      </c>
      <c r="J4202" s="60">
        <f t="shared" si="329"/>
        <v>0</v>
      </c>
      <c r="K4202" s="1" t="str">
        <f t="shared" si="330"/>
        <v>IND</v>
      </c>
      <c r="L4202" s="2" t="str">
        <f t="shared" si="326"/>
        <v>02LGSB0036</v>
      </c>
      <c r="M4202" s="40" t="str">
        <f>INDEX(CODE!A:B,MATCH(L4202,CODE!A:A,0),2)</f>
        <v>Separate - Large GS</v>
      </c>
    </row>
    <row r="4203" spans="1:13">
      <c r="A4203" s="36">
        <v>201908</v>
      </c>
      <c r="B4203" s="37" t="s">
        <v>58</v>
      </c>
      <c r="C4203" s="37" t="s">
        <v>186</v>
      </c>
      <c r="D4203" s="37" t="s">
        <v>192</v>
      </c>
      <c r="E4203" s="37">
        <v>-10.72</v>
      </c>
      <c r="G4203" s="37">
        <v>1316</v>
      </c>
      <c r="H4203" s="60">
        <f t="shared" si="327"/>
        <v>0</v>
      </c>
      <c r="I4203" s="60">
        <f t="shared" si="328"/>
        <v>0</v>
      </c>
      <c r="J4203" s="60">
        <f t="shared" si="329"/>
        <v>0</v>
      </c>
      <c r="K4203" s="1" t="str">
        <f t="shared" si="330"/>
        <v>IND</v>
      </c>
      <c r="L4203" s="2" t="str">
        <f t="shared" si="326"/>
        <v>02OALTB15N</v>
      </c>
      <c r="M4203" s="40" t="str">
        <f>INDEX(CODE!A:B,MATCH(L4203,CODE!A:A,0),2)</f>
        <v>NOT USED</v>
      </c>
    </row>
    <row r="4204" spans="1:13">
      <c r="A4204" s="36">
        <v>201908</v>
      </c>
      <c r="B4204" s="37" t="s">
        <v>58</v>
      </c>
      <c r="C4204" s="37" t="s">
        <v>186</v>
      </c>
      <c r="D4204" s="37" t="s">
        <v>193</v>
      </c>
      <c r="E4204" s="37">
        <v>-83.95</v>
      </c>
      <c r="F4204" s="37">
        <v>0</v>
      </c>
      <c r="G4204" s="37">
        <v>0</v>
      </c>
      <c r="H4204" s="60">
        <f t="shared" si="327"/>
        <v>0</v>
      </c>
      <c r="I4204" s="60">
        <f t="shared" si="328"/>
        <v>0</v>
      </c>
      <c r="J4204" s="60">
        <f t="shared" si="329"/>
        <v>0</v>
      </c>
      <c r="K4204" s="1" t="str">
        <f t="shared" si="330"/>
        <v>IND</v>
      </c>
      <c r="L4204" s="2" t="str">
        <f t="shared" si="326"/>
        <v>BPA BALANC</v>
      </c>
      <c r="M4204" s="40" t="str">
        <f>INDEX(CODE!A:B,MATCH(L4204,CODE!A:A,0),2)</f>
        <v>NOT USED</v>
      </c>
    </row>
    <row r="4205" spans="1:13">
      <c r="A4205" s="36">
        <v>201908</v>
      </c>
      <c r="B4205" s="37" t="s">
        <v>58</v>
      </c>
      <c r="C4205" s="37" t="s">
        <v>186</v>
      </c>
      <c r="D4205" s="37" t="s">
        <v>194</v>
      </c>
      <c r="F4205" s="37">
        <v>0</v>
      </c>
      <c r="H4205" s="60">
        <f t="shared" si="327"/>
        <v>0</v>
      </c>
      <c r="I4205" s="60">
        <f t="shared" si="328"/>
        <v>0</v>
      </c>
      <c r="J4205" s="60">
        <f t="shared" si="329"/>
        <v>0</v>
      </c>
      <c r="K4205" s="1" t="str">
        <f t="shared" si="330"/>
        <v>IND</v>
      </c>
      <c r="L4205" s="2" t="str">
        <f t="shared" si="326"/>
        <v>CUSTOMER C</v>
      </c>
      <c r="M4205" s="40" t="str">
        <f>INDEX(CODE!A:B,MATCH(L4205,CODE!A:A,0),2)</f>
        <v>NOT USED</v>
      </c>
    </row>
    <row r="4206" spans="1:13">
      <c r="A4206" s="36">
        <v>201908</v>
      </c>
      <c r="B4206" s="37" t="s">
        <v>58</v>
      </c>
      <c r="C4206" s="37" t="s">
        <v>195</v>
      </c>
      <c r="D4206" s="37" t="s">
        <v>36</v>
      </c>
      <c r="E4206" s="37">
        <v>9120.33</v>
      </c>
      <c r="F4206" s="37">
        <v>44</v>
      </c>
      <c r="G4206" s="37">
        <v>92150</v>
      </c>
      <c r="H4206" s="60">
        <f t="shared" si="327"/>
        <v>9120.33</v>
      </c>
      <c r="I4206" s="60">
        <f t="shared" si="328"/>
        <v>44</v>
      </c>
      <c r="J4206" s="60">
        <f t="shared" si="329"/>
        <v>92150</v>
      </c>
      <c r="K4206" s="1" t="str">
        <f t="shared" si="330"/>
        <v>IND</v>
      </c>
      <c r="L4206" s="2" t="str">
        <f t="shared" si="326"/>
        <v>02GNSB0024</v>
      </c>
      <c r="M4206" s="40" t="str">
        <f>INDEX(CODE!A:B,MATCH(L4206,CODE!A:A,0),2)</f>
        <v>Separate - Small GS</v>
      </c>
    </row>
    <row r="4207" spans="1:13">
      <c r="A4207" s="36">
        <v>201908</v>
      </c>
      <c r="B4207" s="37" t="s">
        <v>58</v>
      </c>
      <c r="C4207" s="37" t="s">
        <v>195</v>
      </c>
      <c r="D4207" s="37" t="s">
        <v>38</v>
      </c>
      <c r="E4207" s="37">
        <v>46.52</v>
      </c>
      <c r="F4207" s="37">
        <v>1</v>
      </c>
      <c r="G4207" s="37">
        <v>445</v>
      </c>
      <c r="H4207" s="60">
        <f t="shared" si="327"/>
        <v>46.52</v>
      </c>
      <c r="I4207" s="60">
        <f t="shared" si="328"/>
        <v>1</v>
      </c>
      <c r="J4207" s="60">
        <f t="shared" si="329"/>
        <v>445</v>
      </c>
      <c r="K4207" s="1" t="str">
        <f t="shared" si="330"/>
        <v>IND</v>
      </c>
      <c r="L4207" s="2" t="str">
        <f t="shared" si="326"/>
        <v>02GNSB24FP</v>
      </c>
      <c r="M4207" s="40" t="str">
        <f>INDEX(CODE!A:B,MATCH(L4207,CODE!A:A,0),2)</f>
        <v>Separate - Small GS</v>
      </c>
    </row>
    <row r="4208" spans="1:13">
      <c r="A4208" s="36">
        <v>201908</v>
      </c>
      <c r="B4208" s="37" t="s">
        <v>58</v>
      </c>
      <c r="C4208" s="37" t="s">
        <v>195</v>
      </c>
      <c r="D4208" s="37" t="s">
        <v>52</v>
      </c>
      <c r="E4208" s="37">
        <v>113788.16</v>
      </c>
      <c r="F4208" s="37">
        <v>328</v>
      </c>
      <c r="G4208" s="37">
        <v>1269400</v>
      </c>
      <c r="H4208" s="60">
        <f t="shared" si="327"/>
        <v>113788.16</v>
      </c>
      <c r="I4208" s="60">
        <f t="shared" si="328"/>
        <v>328</v>
      </c>
      <c r="J4208" s="60">
        <f t="shared" si="329"/>
        <v>1269400</v>
      </c>
      <c r="K4208" s="1" t="str">
        <f t="shared" si="330"/>
        <v>IND</v>
      </c>
      <c r="L4208" s="2" t="str">
        <f t="shared" si="326"/>
        <v>02GNSV0024</v>
      </c>
      <c r="M4208" s="40" t="str">
        <f>INDEX(CODE!A:B,MATCH(L4208,CODE!A:A,0),2)</f>
        <v>Separate - Small GS</v>
      </c>
    </row>
    <row r="4209" spans="1:13">
      <c r="A4209" s="36">
        <v>201908</v>
      </c>
      <c r="B4209" s="37" t="s">
        <v>58</v>
      </c>
      <c r="C4209" s="37" t="s">
        <v>195</v>
      </c>
      <c r="D4209" s="37" t="s">
        <v>53</v>
      </c>
      <c r="E4209" s="37">
        <v>716.21</v>
      </c>
      <c r="F4209" s="37">
        <v>4</v>
      </c>
      <c r="G4209" s="37">
        <v>2776</v>
      </c>
      <c r="H4209" s="60">
        <f t="shared" si="327"/>
        <v>716.21</v>
      </c>
      <c r="I4209" s="60">
        <f t="shared" si="328"/>
        <v>4</v>
      </c>
      <c r="J4209" s="60">
        <f t="shared" si="329"/>
        <v>2776</v>
      </c>
      <c r="K4209" s="1" t="str">
        <f t="shared" si="330"/>
        <v>IND</v>
      </c>
      <c r="L4209" s="2" t="str">
        <f t="shared" si="326"/>
        <v>02GNSV024F</v>
      </c>
      <c r="M4209" s="40" t="str">
        <f>INDEX(CODE!A:B,MATCH(L4209,CODE!A:A,0),2)</f>
        <v>Separate - Small GS</v>
      </c>
    </row>
    <row r="4210" spans="1:13">
      <c r="A4210" s="36">
        <v>201908</v>
      </c>
      <c r="B4210" s="37" t="s">
        <v>58</v>
      </c>
      <c r="C4210" s="37" t="s">
        <v>195</v>
      </c>
      <c r="D4210" s="37" t="s">
        <v>39</v>
      </c>
      <c r="E4210" s="37">
        <v>13932.52</v>
      </c>
      <c r="F4210" s="37">
        <v>8</v>
      </c>
      <c r="G4210" s="37">
        <v>114960</v>
      </c>
      <c r="H4210" s="60">
        <f t="shared" si="327"/>
        <v>13932.52</v>
      </c>
      <c r="I4210" s="60">
        <f t="shared" si="328"/>
        <v>8</v>
      </c>
      <c r="J4210" s="60">
        <f t="shared" si="329"/>
        <v>114960</v>
      </c>
      <c r="K4210" s="1" t="str">
        <f t="shared" si="330"/>
        <v>IND</v>
      </c>
      <c r="L4210" s="2" t="str">
        <f t="shared" si="326"/>
        <v>02LGSB0036</v>
      </c>
      <c r="M4210" s="40" t="str">
        <f>INDEX(CODE!A:B,MATCH(L4210,CODE!A:A,0),2)</f>
        <v>Separate - Large GS</v>
      </c>
    </row>
    <row r="4211" spans="1:13">
      <c r="A4211" s="36">
        <v>201908</v>
      </c>
      <c r="B4211" s="37" t="s">
        <v>58</v>
      </c>
      <c r="C4211" s="37" t="s">
        <v>195</v>
      </c>
      <c r="D4211" s="37" t="s">
        <v>54</v>
      </c>
      <c r="E4211" s="37">
        <v>619033.18000000005</v>
      </c>
      <c r="F4211" s="37">
        <v>94</v>
      </c>
      <c r="G4211" s="37">
        <v>7852640</v>
      </c>
      <c r="H4211" s="60">
        <f t="shared" si="327"/>
        <v>619033.18000000005</v>
      </c>
      <c r="I4211" s="60">
        <f t="shared" si="328"/>
        <v>94</v>
      </c>
      <c r="J4211" s="60">
        <f t="shared" si="329"/>
        <v>7852640</v>
      </c>
      <c r="K4211" s="1" t="str">
        <f t="shared" si="330"/>
        <v>IND</v>
      </c>
      <c r="L4211" s="2" t="str">
        <f t="shared" si="326"/>
        <v>02LGSV0036</v>
      </c>
      <c r="M4211" s="40" t="str">
        <f>INDEX(CODE!A:B,MATCH(L4211,CODE!A:A,0),2)</f>
        <v>Separate - Large GS</v>
      </c>
    </row>
    <row r="4212" spans="1:13">
      <c r="A4212" s="36">
        <v>201908</v>
      </c>
      <c r="B4212" s="37" t="s">
        <v>58</v>
      </c>
      <c r="C4212" s="37" t="s">
        <v>195</v>
      </c>
      <c r="D4212" s="37" t="s">
        <v>55</v>
      </c>
      <c r="E4212" s="37">
        <v>3430942.12</v>
      </c>
      <c r="F4212" s="37">
        <v>30</v>
      </c>
      <c r="G4212" s="37">
        <v>56882750</v>
      </c>
      <c r="H4212" s="60">
        <f t="shared" si="327"/>
        <v>3430942.12</v>
      </c>
      <c r="I4212" s="60">
        <f t="shared" si="328"/>
        <v>30</v>
      </c>
      <c r="J4212" s="60">
        <f t="shared" si="329"/>
        <v>56882750</v>
      </c>
      <c r="K4212" s="1" t="str">
        <f t="shared" si="330"/>
        <v>IND</v>
      </c>
      <c r="L4212" s="2" t="str">
        <f t="shared" si="326"/>
        <v>02LGSV048T</v>
      </c>
      <c r="M4212" s="40" t="str">
        <f>INDEX(CODE!A:B,MATCH(L4212,CODE!A:A,0),2)</f>
        <v>NOT USED</v>
      </c>
    </row>
    <row r="4213" spans="1:13">
      <c r="A4213" s="36">
        <v>201908</v>
      </c>
      <c r="B4213" s="37" t="s">
        <v>58</v>
      </c>
      <c r="C4213" s="37" t="s">
        <v>195</v>
      </c>
      <c r="D4213" s="37" t="s">
        <v>85</v>
      </c>
      <c r="E4213" s="37">
        <v>930.58</v>
      </c>
      <c r="G4213" s="37">
        <v>0</v>
      </c>
      <c r="H4213" s="60">
        <f t="shared" si="327"/>
        <v>930.58</v>
      </c>
      <c r="I4213" s="60">
        <f t="shared" si="328"/>
        <v>0</v>
      </c>
      <c r="J4213" s="60">
        <f t="shared" si="329"/>
        <v>0</v>
      </c>
      <c r="K4213" s="1" t="str">
        <f t="shared" si="330"/>
        <v>IND</v>
      </c>
      <c r="L4213" s="2" t="str">
        <f t="shared" si="326"/>
        <v>02LNX00300</v>
      </c>
      <c r="M4213" s="40" t="str">
        <f>INDEX(CODE!A:B,MATCH(L4213,CODE!A:A,0),2)</f>
        <v>NOT USED</v>
      </c>
    </row>
    <row r="4214" spans="1:13">
      <c r="A4214" s="36">
        <v>201908</v>
      </c>
      <c r="B4214" s="37" t="s">
        <v>58</v>
      </c>
      <c r="C4214" s="37" t="s">
        <v>195</v>
      </c>
      <c r="D4214" s="37" t="s">
        <v>40</v>
      </c>
      <c r="E4214" s="37">
        <v>56.21</v>
      </c>
      <c r="F4214" s="37">
        <v>1</v>
      </c>
      <c r="G4214" s="37">
        <v>0</v>
      </c>
      <c r="H4214" s="60">
        <f t="shared" si="327"/>
        <v>56.21</v>
      </c>
      <c r="I4214" s="60">
        <f t="shared" si="328"/>
        <v>1</v>
      </c>
      <c r="J4214" s="60">
        <f t="shared" si="329"/>
        <v>0</v>
      </c>
      <c r="K4214" s="1" t="str">
        <f t="shared" si="330"/>
        <v>IND</v>
      </c>
      <c r="L4214" s="2" t="str">
        <f t="shared" si="326"/>
        <v>02NMT24135</v>
      </c>
      <c r="M4214" s="40" t="str">
        <f>INDEX(CODE!A:B,MATCH(L4214,CODE!A:A,0),2)</f>
        <v>Separate - Small GS</v>
      </c>
    </row>
    <row r="4215" spans="1:13">
      <c r="A4215" s="36">
        <v>201908</v>
      </c>
      <c r="B4215" s="37" t="s">
        <v>58</v>
      </c>
      <c r="C4215" s="37" t="s">
        <v>195</v>
      </c>
      <c r="D4215" s="37" t="s">
        <v>56</v>
      </c>
      <c r="E4215" s="37">
        <v>1052.4100000000001</v>
      </c>
      <c r="F4215" s="37">
        <v>37</v>
      </c>
      <c r="G4215" s="37">
        <v>8031</v>
      </c>
      <c r="H4215" s="60">
        <f t="shared" si="327"/>
        <v>1052.4100000000001</v>
      </c>
      <c r="I4215" s="60">
        <f t="shared" si="328"/>
        <v>37</v>
      </c>
      <c r="J4215" s="60">
        <f t="shared" si="329"/>
        <v>8031</v>
      </c>
      <c r="K4215" s="1" t="str">
        <f t="shared" si="330"/>
        <v>IND</v>
      </c>
      <c r="L4215" s="2" t="str">
        <f t="shared" si="326"/>
        <v>02OALT015N</v>
      </c>
      <c r="M4215" s="40" t="str">
        <f>INDEX(CODE!A:B,MATCH(L4215,CODE!A:A,0),2)</f>
        <v>NOT USED</v>
      </c>
    </row>
    <row r="4216" spans="1:13">
      <c r="A4216" s="36">
        <v>201908</v>
      </c>
      <c r="B4216" s="37" t="s">
        <v>58</v>
      </c>
      <c r="C4216" s="37" t="s">
        <v>195</v>
      </c>
      <c r="D4216" s="37" t="s">
        <v>43</v>
      </c>
      <c r="E4216" s="37">
        <v>192.37</v>
      </c>
      <c r="F4216" s="37">
        <v>14</v>
      </c>
      <c r="G4216" s="37">
        <v>1316</v>
      </c>
      <c r="H4216" s="60">
        <f t="shared" si="327"/>
        <v>192.37</v>
      </c>
      <c r="I4216" s="60">
        <f t="shared" si="328"/>
        <v>14</v>
      </c>
      <c r="J4216" s="60">
        <f t="shared" si="329"/>
        <v>1316</v>
      </c>
      <c r="K4216" s="1" t="str">
        <f t="shared" si="330"/>
        <v>IND</v>
      </c>
      <c r="L4216" s="2" t="str">
        <f t="shared" si="326"/>
        <v>02OALTB15N</v>
      </c>
      <c r="M4216" s="40" t="str">
        <f>INDEX(CODE!A:B,MATCH(L4216,CODE!A:A,0),2)</f>
        <v>NOT USED</v>
      </c>
    </row>
    <row r="4217" spans="1:13">
      <c r="A4217" s="36">
        <v>201908</v>
      </c>
      <c r="B4217" s="37" t="s">
        <v>58</v>
      </c>
      <c r="C4217" s="37" t="s">
        <v>195</v>
      </c>
      <c r="D4217" s="37" t="s">
        <v>59</v>
      </c>
      <c r="E4217" s="37">
        <v>23489.98</v>
      </c>
      <c r="F4217" s="37">
        <v>1</v>
      </c>
      <c r="G4217" s="37">
        <v>113000</v>
      </c>
      <c r="H4217" s="60">
        <f t="shared" si="327"/>
        <v>23489.98</v>
      </c>
      <c r="I4217" s="60">
        <f t="shared" si="328"/>
        <v>1</v>
      </c>
      <c r="J4217" s="60">
        <f t="shared" si="329"/>
        <v>113000</v>
      </c>
      <c r="K4217" s="1" t="str">
        <f t="shared" si="330"/>
        <v>IND</v>
      </c>
      <c r="L4217" s="2" t="str">
        <f t="shared" si="326"/>
        <v>02PRSV47TM</v>
      </c>
      <c r="M4217" s="40" t="str">
        <f>INDEX(CODE!A:B,MATCH(L4217,CODE!A:A,0),2)</f>
        <v>NOT USED</v>
      </c>
    </row>
    <row r="4218" spans="1:13">
      <c r="A4218" s="36">
        <v>201908</v>
      </c>
      <c r="B4218" s="37" t="s">
        <v>58</v>
      </c>
      <c r="C4218" s="37" t="s">
        <v>195</v>
      </c>
      <c r="D4218" s="37" t="s">
        <v>94</v>
      </c>
      <c r="E4218" s="37">
        <v>84374.42</v>
      </c>
      <c r="F4218" s="37">
        <v>0</v>
      </c>
      <c r="G4218" s="37">
        <v>0</v>
      </c>
      <c r="H4218" s="60">
        <f t="shared" si="327"/>
        <v>84374.42</v>
      </c>
      <c r="I4218" s="60">
        <f t="shared" si="328"/>
        <v>0</v>
      </c>
      <c r="J4218" s="60">
        <f t="shared" si="329"/>
        <v>0</v>
      </c>
      <c r="K4218" s="1" t="str">
        <f t="shared" si="330"/>
        <v>IND</v>
      </c>
      <c r="L4218" s="2" t="str">
        <f t="shared" si="326"/>
        <v>301370-DSM</v>
      </c>
      <c r="M4218" s="40" t="str">
        <f>INDEX(CODE!A:B,MATCH(L4218,CODE!A:A,0),2)</f>
        <v>NOT USED</v>
      </c>
    </row>
    <row r="4219" spans="1:13">
      <c r="A4219" s="36">
        <v>201908</v>
      </c>
      <c r="B4219" s="37" t="s">
        <v>58</v>
      </c>
      <c r="C4219" s="37" t="s">
        <v>195</v>
      </c>
      <c r="D4219" s="37" t="s">
        <v>76</v>
      </c>
      <c r="E4219" s="37">
        <v>-1.1599999999999999</v>
      </c>
      <c r="F4219" s="37">
        <v>0</v>
      </c>
      <c r="G4219" s="37">
        <v>0</v>
      </c>
      <c r="H4219" s="60">
        <f t="shared" si="327"/>
        <v>-1.1599999999999999</v>
      </c>
      <c r="I4219" s="60">
        <f t="shared" si="328"/>
        <v>0</v>
      </c>
      <c r="J4219" s="60">
        <f t="shared" si="329"/>
        <v>0</v>
      </c>
      <c r="K4219" s="1" t="str">
        <f t="shared" si="330"/>
        <v>IND</v>
      </c>
      <c r="L4219" s="2" t="str">
        <f t="shared" si="326"/>
        <v>301380-BLU</v>
      </c>
      <c r="M4219" s="40" t="str">
        <f>INDEX(CODE!A:B,MATCH(L4219,CODE!A:A,0),2)</f>
        <v>NOT USED</v>
      </c>
    </row>
    <row r="4220" spans="1:13">
      <c r="A4220" s="36">
        <v>201908</v>
      </c>
      <c r="B4220" s="37" t="s">
        <v>58</v>
      </c>
      <c r="C4220" s="37" t="s">
        <v>195</v>
      </c>
      <c r="D4220" s="37" t="s">
        <v>103</v>
      </c>
      <c r="E4220" s="37">
        <v>-62801.51</v>
      </c>
      <c r="F4220" s="37">
        <v>0</v>
      </c>
      <c r="G4220" s="37">
        <v>0</v>
      </c>
      <c r="H4220" s="60">
        <f t="shared" si="327"/>
        <v>-62801.51</v>
      </c>
      <c r="I4220" s="60">
        <f t="shared" si="328"/>
        <v>0</v>
      </c>
      <c r="J4220" s="60">
        <f t="shared" si="329"/>
        <v>0</v>
      </c>
      <c r="K4220" s="1" t="str">
        <f t="shared" si="330"/>
        <v>IND</v>
      </c>
      <c r="L4220" s="2" t="str">
        <f t="shared" si="326"/>
        <v>ALT REVENU</v>
      </c>
      <c r="M4220" s="40" t="str">
        <f>INDEX(CODE!A:B,MATCH(L4220,CODE!A:A,0),2)</f>
        <v>NOT USED</v>
      </c>
    </row>
    <row r="4221" spans="1:13">
      <c r="A4221" s="36">
        <v>201908</v>
      </c>
      <c r="B4221" s="37" t="s">
        <v>58</v>
      </c>
      <c r="C4221" s="37" t="s">
        <v>195</v>
      </c>
      <c r="D4221" s="37" t="s">
        <v>90</v>
      </c>
      <c r="F4221" s="37">
        <v>0</v>
      </c>
      <c r="H4221" s="60">
        <f t="shared" si="327"/>
        <v>0</v>
      </c>
      <c r="I4221" s="60">
        <f t="shared" si="328"/>
        <v>0</v>
      </c>
      <c r="J4221" s="60">
        <f t="shared" si="329"/>
        <v>0</v>
      </c>
      <c r="K4221" s="1" t="str">
        <f t="shared" si="330"/>
        <v>IND</v>
      </c>
      <c r="L4221" s="2" t="str">
        <f t="shared" si="326"/>
        <v>CUSTOMER C</v>
      </c>
      <c r="M4221" s="40" t="str">
        <f>INDEX(CODE!A:B,MATCH(L4221,CODE!A:A,0),2)</f>
        <v>NOT USED</v>
      </c>
    </row>
    <row r="4222" spans="1:13">
      <c r="A4222" s="36">
        <v>201908</v>
      </c>
      <c r="B4222" s="37" t="s">
        <v>58</v>
      </c>
      <c r="C4222" s="37" t="s">
        <v>195</v>
      </c>
      <c r="D4222" s="37" t="s">
        <v>92</v>
      </c>
      <c r="E4222" s="37">
        <v>-196131.57</v>
      </c>
      <c r="F4222" s="37">
        <v>0</v>
      </c>
      <c r="G4222" s="37">
        <v>0</v>
      </c>
      <c r="H4222" s="60">
        <f t="shared" si="327"/>
        <v>-196131.57</v>
      </c>
      <c r="I4222" s="60">
        <f t="shared" si="328"/>
        <v>0</v>
      </c>
      <c r="J4222" s="60">
        <f t="shared" si="329"/>
        <v>0</v>
      </c>
      <c r="K4222" s="1" t="str">
        <f t="shared" si="330"/>
        <v>IND</v>
      </c>
      <c r="L4222" s="2" t="str">
        <f t="shared" si="326"/>
        <v>REVENUE_AC</v>
      </c>
      <c r="M4222" s="40" t="str">
        <f>INDEX(CODE!A:B,MATCH(L4222,CODE!A:A,0),2)</f>
        <v>NOT USED</v>
      </c>
    </row>
    <row r="4223" spans="1:13">
      <c r="A4223" s="36">
        <v>201908</v>
      </c>
      <c r="B4223" s="37" t="s">
        <v>58</v>
      </c>
      <c r="C4223" s="37" t="s">
        <v>195</v>
      </c>
      <c r="D4223" s="37" t="s">
        <v>104</v>
      </c>
      <c r="E4223" s="37">
        <v>2371.87</v>
      </c>
      <c r="F4223" s="37">
        <v>0</v>
      </c>
      <c r="G4223" s="37">
        <v>0</v>
      </c>
      <c r="H4223" s="60">
        <f t="shared" si="327"/>
        <v>2371.87</v>
      </c>
      <c r="I4223" s="60">
        <f t="shared" si="328"/>
        <v>0</v>
      </c>
      <c r="J4223" s="60">
        <f t="shared" si="329"/>
        <v>0</v>
      </c>
      <c r="K4223" s="1" t="str">
        <f t="shared" si="330"/>
        <v>IND</v>
      </c>
      <c r="L4223" s="2" t="str">
        <f t="shared" si="326"/>
        <v>REVENUE AD</v>
      </c>
      <c r="M4223" s="40" t="str">
        <f>INDEX(CODE!A:B,MATCH(L4223,CODE!A:A,0),2)</f>
        <v>NOT USED</v>
      </c>
    </row>
    <row r="4224" spans="1:13">
      <c r="A4224" s="36">
        <v>201908</v>
      </c>
      <c r="B4224" s="37" t="s">
        <v>58</v>
      </c>
      <c r="C4224" s="37" t="s">
        <v>196</v>
      </c>
      <c r="D4224" s="37" t="s">
        <v>197</v>
      </c>
      <c r="E4224" s="37">
        <v>407000</v>
      </c>
      <c r="F4224" s="37">
        <v>0</v>
      </c>
      <c r="G4224" s="37">
        <v>4121000</v>
      </c>
      <c r="H4224" s="60">
        <f t="shared" si="327"/>
        <v>0</v>
      </c>
      <c r="I4224" s="60">
        <f t="shared" si="328"/>
        <v>0</v>
      </c>
      <c r="J4224" s="60">
        <f t="shared" si="329"/>
        <v>0</v>
      </c>
      <c r="K4224" s="1" t="str">
        <f t="shared" si="330"/>
        <v>IND</v>
      </c>
      <c r="L4224" s="2" t="str">
        <f t="shared" ref="L4224:L4287" si="331">LEFT(D4224,10)</f>
        <v>UNBILLED R</v>
      </c>
      <c r="M4224" s="40" t="str">
        <f>INDEX(CODE!A:B,MATCH(L4224,CODE!A:A,0),2)</f>
        <v>NOT USED</v>
      </c>
    </row>
    <row r="4225" spans="1:13">
      <c r="A4225" s="36">
        <v>201908</v>
      </c>
      <c r="B4225" s="37" t="s">
        <v>60</v>
      </c>
      <c r="C4225" s="37" t="s">
        <v>186</v>
      </c>
      <c r="D4225" s="37" t="s">
        <v>61</v>
      </c>
      <c r="E4225" s="37">
        <v>-159269.98000000001</v>
      </c>
      <c r="F4225" s="37">
        <v>2793</v>
      </c>
      <c r="G4225" s="37">
        <v>19542320</v>
      </c>
      <c r="H4225" s="60">
        <f t="shared" si="327"/>
        <v>0</v>
      </c>
      <c r="I4225" s="60">
        <f t="shared" si="328"/>
        <v>0</v>
      </c>
      <c r="J4225" s="60">
        <f t="shared" si="329"/>
        <v>0</v>
      </c>
      <c r="K4225" s="1" t="str">
        <f t="shared" si="330"/>
        <v>IRG</v>
      </c>
      <c r="L4225" s="2" t="str">
        <f t="shared" si="331"/>
        <v>02APSV0040</v>
      </c>
      <c r="M4225" s="40" t="str">
        <f>INDEX(CODE!A:B,MATCH(L4225,CODE!A:A,0),2)</f>
        <v>Separate - APS</v>
      </c>
    </row>
    <row r="4226" spans="1:13">
      <c r="A4226" s="36">
        <v>201908</v>
      </c>
      <c r="B4226" s="37" t="s">
        <v>60</v>
      </c>
      <c r="C4226" s="37" t="s">
        <v>186</v>
      </c>
      <c r="D4226" s="37" t="s">
        <v>198</v>
      </c>
      <c r="E4226" s="37">
        <v>21804.35</v>
      </c>
      <c r="G4226" s="37">
        <v>-2675381</v>
      </c>
      <c r="H4226" s="60">
        <f t="shared" si="327"/>
        <v>0</v>
      </c>
      <c r="I4226" s="60">
        <f t="shared" si="328"/>
        <v>0</v>
      </c>
      <c r="J4226" s="60">
        <f t="shared" si="329"/>
        <v>0</v>
      </c>
      <c r="K4226" s="1" t="str">
        <f t="shared" si="330"/>
        <v>IRG</v>
      </c>
      <c r="L4226" s="2" t="str">
        <f t="shared" si="331"/>
        <v>02BPADEBIT</v>
      </c>
      <c r="M4226" s="40" t="str">
        <f>INDEX(CODE!A:B,MATCH(L4226,CODE!A:A,0),2)</f>
        <v>NOT USED</v>
      </c>
    </row>
    <row r="4227" spans="1:13">
      <c r="A4227" s="36">
        <v>201908</v>
      </c>
      <c r="B4227" s="37" t="s">
        <v>60</v>
      </c>
      <c r="C4227" s="37" t="s">
        <v>186</v>
      </c>
      <c r="D4227" s="37" t="s">
        <v>199</v>
      </c>
      <c r="E4227" s="37">
        <v>-362.11</v>
      </c>
      <c r="F4227" s="37">
        <v>9</v>
      </c>
      <c r="G4227" s="37">
        <v>44431</v>
      </c>
      <c r="H4227" s="60">
        <f t="shared" ref="H4227:H4290" si="332">IF($C4227="R",E4227,0)</f>
        <v>0</v>
      </c>
      <c r="I4227" s="60">
        <f t="shared" ref="I4227:I4290" si="333">IF($C4227="R",F4227,0)</f>
        <v>0</v>
      </c>
      <c r="J4227" s="60">
        <f t="shared" ref="J4227:J4290" si="334">IF($C4227="R",G4227,0)</f>
        <v>0</v>
      </c>
      <c r="K4227" s="1" t="str">
        <f t="shared" ref="K4227:K4290" si="335">IF(LEFT(B4227,3)="IRR","IRG",LEFT(B4227,3))</f>
        <v>IRG</v>
      </c>
      <c r="L4227" s="2" t="str">
        <f t="shared" si="331"/>
        <v>02NMT40135</v>
      </c>
      <c r="M4227" s="40" t="str">
        <f>INDEX(CODE!A:B,MATCH(L4227,CODE!A:A,0),2)</f>
        <v>Separate - APS</v>
      </c>
    </row>
    <row r="4228" spans="1:13">
      <c r="A4228" s="36">
        <v>201908</v>
      </c>
      <c r="B4228" s="37" t="s">
        <v>60</v>
      </c>
      <c r="C4228" s="37" t="s">
        <v>186</v>
      </c>
      <c r="D4228" s="37" t="s">
        <v>200</v>
      </c>
      <c r="F4228" s="37">
        <v>0</v>
      </c>
      <c r="H4228" s="60">
        <f t="shared" si="332"/>
        <v>0</v>
      </c>
      <c r="I4228" s="60">
        <f t="shared" si="333"/>
        <v>0</v>
      </c>
      <c r="J4228" s="60">
        <f t="shared" si="334"/>
        <v>0</v>
      </c>
      <c r="K4228" s="1" t="str">
        <f t="shared" si="335"/>
        <v>IRG</v>
      </c>
      <c r="L4228" s="2" t="str">
        <f t="shared" si="331"/>
        <v>CUSTOMER C</v>
      </c>
      <c r="M4228" s="40" t="str">
        <f>INDEX(CODE!A:B,MATCH(L4228,CODE!A:A,0),2)</f>
        <v>NOT USED</v>
      </c>
    </row>
    <row r="4229" spans="1:13">
      <c r="A4229" s="36">
        <v>201908</v>
      </c>
      <c r="B4229" s="37" t="s">
        <v>60</v>
      </c>
      <c r="C4229" s="37" t="s">
        <v>186</v>
      </c>
      <c r="D4229" s="37" t="s">
        <v>201</v>
      </c>
      <c r="E4229" s="37">
        <v>-6986.21</v>
      </c>
      <c r="F4229" s="37">
        <v>0</v>
      </c>
      <c r="G4229" s="37">
        <v>0</v>
      </c>
      <c r="H4229" s="60">
        <f t="shared" si="332"/>
        <v>0</v>
      </c>
      <c r="I4229" s="60">
        <f t="shared" si="333"/>
        <v>0</v>
      </c>
      <c r="J4229" s="60">
        <f t="shared" si="334"/>
        <v>0</v>
      </c>
      <c r="K4229" s="1" t="str">
        <f t="shared" si="335"/>
        <v>IRG</v>
      </c>
      <c r="L4229" s="2" t="str">
        <f t="shared" si="331"/>
        <v>IRRIGATION</v>
      </c>
      <c r="M4229" s="40" t="str">
        <f>INDEX(CODE!A:B,MATCH(L4229,CODE!A:A,0),2)</f>
        <v>NOT USED</v>
      </c>
    </row>
    <row r="4230" spans="1:13">
      <c r="A4230" s="36">
        <v>201908</v>
      </c>
      <c r="B4230" s="37" t="s">
        <v>60</v>
      </c>
      <c r="C4230" s="37" t="s">
        <v>195</v>
      </c>
      <c r="D4230" s="37" t="s">
        <v>61</v>
      </c>
      <c r="E4230" s="37">
        <v>1286510.27</v>
      </c>
      <c r="F4230" s="37">
        <v>2793</v>
      </c>
      <c r="G4230" s="37">
        <v>19542320</v>
      </c>
      <c r="H4230" s="60">
        <f t="shared" si="332"/>
        <v>1286510.27</v>
      </c>
      <c r="I4230" s="60">
        <f t="shared" si="333"/>
        <v>2793</v>
      </c>
      <c r="J4230" s="60">
        <f t="shared" si="334"/>
        <v>19542320</v>
      </c>
      <c r="K4230" s="1" t="str">
        <f t="shared" si="335"/>
        <v>IRG</v>
      </c>
      <c r="L4230" s="2" t="str">
        <f t="shared" si="331"/>
        <v>02APSV0040</v>
      </c>
      <c r="M4230" s="40" t="str">
        <f>INDEX(CODE!A:B,MATCH(L4230,CODE!A:A,0),2)</f>
        <v>Separate - APS</v>
      </c>
    </row>
    <row r="4231" spans="1:13">
      <c r="A4231" s="36">
        <v>201908</v>
      </c>
      <c r="B4231" s="37" t="s">
        <v>60</v>
      </c>
      <c r="C4231" s="37" t="s">
        <v>195</v>
      </c>
      <c r="D4231" s="37" t="s">
        <v>62</v>
      </c>
      <c r="E4231" s="37">
        <v>947480.49</v>
      </c>
      <c r="F4231" s="37">
        <v>2376</v>
      </c>
      <c r="G4231" s="37">
        <v>14413469</v>
      </c>
      <c r="H4231" s="60">
        <f t="shared" si="332"/>
        <v>947480.49</v>
      </c>
      <c r="I4231" s="60">
        <f t="shared" si="333"/>
        <v>2376</v>
      </c>
      <c r="J4231" s="60">
        <f t="shared" si="334"/>
        <v>14413469</v>
      </c>
      <c r="K4231" s="1" t="str">
        <f t="shared" si="335"/>
        <v>IRG</v>
      </c>
      <c r="L4231" s="2" t="str">
        <f t="shared" si="331"/>
        <v>02APSV040X</v>
      </c>
      <c r="M4231" s="40" t="str">
        <f>INDEX(CODE!A:B,MATCH(L4231,CODE!A:A,0),2)</f>
        <v>Separate - APS</v>
      </c>
    </row>
    <row r="4232" spans="1:13">
      <c r="A4232" s="36">
        <v>201908</v>
      </c>
      <c r="B4232" s="37" t="s">
        <v>60</v>
      </c>
      <c r="C4232" s="37" t="s">
        <v>195</v>
      </c>
      <c r="D4232" s="37" t="s">
        <v>79</v>
      </c>
      <c r="E4232" s="37">
        <v>200.47</v>
      </c>
      <c r="G4232" s="37">
        <v>0</v>
      </c>
      <c r="H4232" s="60">
        <f t="shared" si="332"/>
        <v>200.47</v>
      </c>
      <c r="I4232" s="60">
        <f t="shared" si="333"/>
        <v>0</v>
      </c>
      <c r="J4232" s="60">
        <f t="shared" si="334"/>
        <v>0</v>
      </c>
      <c r="K4232" s="1" t="str">
        <f t="shared" si="335"/>
        <v>IRG</v>
      </c>
      <c r="L4232" s="2" t="str">
        <f t="shared" si="331"/>
        <v>02LNX00102</v>
      </c>
      <c r="M4232" s="40" t="str">
        <f>INDEX(CODE!A:B,MATCH(L4232,CODE!A:A,0),2)</f>
        <v>NOT USED</v>
      </c>
    </row>
    <row r="4233" spans="1:13">
      <c r="A4233" s="36">
        <v>201908</v>
      </c>
      <c r="B4233" s="37" t="s">
        <v>60</v>
      </c>
      <c r="C4233" s="37" t="s">
        <v>195</v>
      </c>
      <c r="D4233" s="37" t="s">
        <v>81</v>
      </c>
      <c r="E4233" s="37">
        <v>7.05</v>
      </c>
      <c r="G4233" s="37">
        <v>0</v>
      </c>
      <c r="H4233" s="60">
        <f t="shared" si="332"/>
        <v>7.05</v>
      </c>
      <c r="I4233" s="60">
        <f t="shared" si="333"/>
        <v>0</v>
      </c>
      <c r="J4233" s="60">
        <f t="shared" si="334"/>
        <v>0</v>
      </c>
      <c r="K4233" s="1" t="str">
        <f t="shared" si="335"/>
        <v>IRG</v>
      </c>
      <c r="L4233" s="2" t="str">
        <f t="shared" si="331"/>
        <v>02LNX00105</v>
      </c>
      <c r="M4233" s="40" t="str">
        <f>INDEX(CODE!A:B,MATCH(L4233,CODE!A:A,0),2)</f>
        <v>NOT USED</v>
      </c>
    </row>
    <row r="4234" spans="1:13">
      <c r="A4234" s="36">
        <v>201908</v>
      </c>
      <c r="B4234" s="37" t="s">
        <v>60</v>
      </c>
      <c r="C4234" s="37" t="s">
        <v>195</v>
      </c>
      <c r="D4234" s="37" t="s">
        <v>45</v>
      </c>
      <c r="E4234" s="37">
        <v>2926.36</v>
      </c>
      <c r="F4234" s="37">
        <v>9</v>
      </c>
      <c r="G4234" s="37">
        <v>44431</v>
      </c>
      <c r="H4234" s="60">
        <f t="shared" si="332"/>
        <v>2926.36</v>
      </c>
      <c r="I4234" s="60">
        <f t="shared" si="333"/>
        <v>9</v>
      </c>
      <c r="J4234" s="60">
        <f t="shared" si="334"/>
        <v>44431</v>
      </c>
      <c r="K4234" s="1" t="str">
        <f t="shared" si="335"/>
        <v>IRG</v>
      </c>
      <c r="L4234" s="2" t="str">
        <f t="shared" si="331"/>
        <v>02NMT40135</v>
      </c>
      <c r="M4234" s="40" t="str">
        <f>INDEX(CODE!A:B,MATCH(L4234,CODE!A:A,0),2)</f>
        <v>Separate - APS</v>
      </c>
    </row>
    <row r="4235" spans="1:13">
      <c r="A4235" s="36">
        <v>201908</v>
      </c>
      <c r="B4235" s="37" t="s">
        <v>60</v>
      </c>
      <c r="C4235" s="37" t="s">
        <v>195</v>
      </c>
      <c r="D4235" s="37" t="s">
        <v>73</v>
      </c>
      <c r="E4235" s="37">
        <v>466.4</v>
      </c>
      <c r="F4235" s="37">
        <v>7</v>
      </c>
      <c r="G4235" s="37">
        <v>7115</v>
      </c>
      <c r="H4235" s="60">
        <f t="shared" si="332"/>
        <v>466.4</v>
      </c>
      <c r="I4235" s="60">
        <f t="shared" si="333"/>
        <v>7</v>
      </c>
      <c r="J4235" s="60">
        <f t="shared" si="334"/>
        <v>7115</v>
      </c>
      <c r="K4235" s="1" t="str">
        <f t="shared" si="335"/>
        <v>IRG</v>
      </c>
      <c r="L4235" s="2" t="str">
        <f t="shared" si="331"/>
        <v>02NMX40135</v>
      </c>
      <c r="M4235" s="40" t="str">
        <f>INDEX(CODE!A:B,MATCH(L4235,CODE!A:A,0),2)</f>
        <v>Separate - APS</v>
      </c>
    </row>
    <row r="4236" spans="1:13">
      <c r="A4236" s="36">
        <v>201908</v>
      </c>
      <c r="B4236" s="37" t="s">
        <v>60</v>
      </c>
      <c r="C4236" s="37" t="s">
        <v>195</v>
      </c>
      <c r="D4236" s="37" t="s">
        <v>95</v>
      </c>
      <c r="E4236" s="37">
        <v>600000</v>
      </c>
      <c r="F4236" s="37">
        <v>0</v>
      </c>
      <c r="G4236" s="37">
        <v>0</v>
      </c>
      <c r="H4236" s="60">
        <f t="shared" si="332"/>
        <v>600000</v>
      </c>
      <c r="I4236" s="60">
        <f t="shared" si="333"/>
        <v>0</v>
      </c>
      <c r="J4236" s="60">
        <f t="shared" si="334"/>
        <v>0</v>
      </c>
      <c r="K4236" s="1" t="str">
        <f t="shared" si="335"/>
        <v>IRG</v>
      </c>
      <c r="L4236" s="2" t="str">
        <f t="shared" si="331"/>
        <v>301461-IRR</v>
      </c>
      <c r="M4236" s="40" t="str">
        <f>INDEX(CODE!A:B,MATCH(L4236,CODE!A:A,0),2)</f>
        <v>NOT USED</v>
      </c>
    </row>
    <row r="4237" spans="1:13">
      <c r="A4237" s="36">
        <v>201908</v>
      </c>
      <c r="B4237" s="37" t="s">
        <v>60</v>
      </c>
      <c r="C4237" s="37" t="s">
        <v>195</v>
      </c>
      <c r="D4237" s="37" t="s">
        <v>96</v>
      </c>
      <c r="E4237" s="37">
        <v>83449.539999999994</v>
      </c>
      <c r="F4237" s="37">
        <v>0</v>
      </c>
      <c r="G4237" s="37">
        <v>0</v>
      </c>
      <c r="H4237" s="60">
        <f t="shared" si="332"/>
        <v>83449.539999999994</v>
      </c>
      <c r="I4237" s="60">
        <f t="shared" si="333"/>
        <v>0</v>
      </c>
      <c r="J4237" s="60">
        <f t="shared" si="334"/>
        <v>0</v>
      </c>
      <c r="K4237" s="1" t="str">
        <f t="shared" si="335"/>
        <v>IRG</v>
      </c>
      <c r="L4237" s="2" t="str">
        <f t="shared" si="331"/>
        <v>301470-DSM</v>
      </c>
      <c r="M4237" s="40" t="str">
        <f>INDEX(CODE!A:B,MATCH(L4237,CODE!A:A,0),2)</f>
        <v>NOT USED</v>
      </c>
    </row>
    <row r="4238" spans="1:13">
      <c r="A4238" s="36">
        <v>201908</v>
      </c>
      <c r="B4238" s="37" t="s">
        <v>60</v>
      </c>
      <c r="C4238" s="37" t="s">
        <v>195</v>
      </c>
      <c r="D4238" s="37" t="s">
        <v>46</v>
      </c>
      <c r="E4238" s="37">
        <v>6.83</v>
      </c>
      <c r="F4238" s="37">
        <v>0</v>
      </c>
      <c r="G4238" s="37">
        <v>0</v>
      </c>
      <c r="H4238" s="60">
        <f t="shared" si="332"/>
        <v>6.83</v>
      </c>
      <c r="I4238" s="60">
        <f t="shared" si="333"/>
        <v>0</v>
      </c>
      <c r="J4238" s="60">
        <f t="shared" si="334"/>
        <v>0</v>
      </c>
      <c r="K4238" s="1" t="str">
        <f t="shared" si="335"/>
        <v>IRG</v>
      </c>
      <c r="L4238" s="2" t="str">
        <f t="shared" si="331"/>
        <v>301480-BLU</v>
      </c>
      <c r="M4238" s="40" t="str">
        <f>INDEX(CODE!A:B,MATCH(L4238,CODE!A:A,0),2)</f>
        <v>NOT USED</v>
      </c>
    </row>
    <row r="4239" spans="1:13">
      <c r="A4239" s="36">
        <v>201908</v>
      </c>
      <c r="B4239" s="37" t="s">
        <v>60</v>
      </c>
      <c r="C4239" s="37" t="s">
        <v>195</v>
      </c>
      <c r="D4239" s="37" t="s">
        <v>103</v>
      </c>
      <c r="E4239" s="37">
        <v>-47536.4</v>
      </c>
      <c r="F4239" s="37">
        <v>0</v>
      </c>
      <c r="G4239" s="37">
        <v>0</v>
      </c>
      <c r="H4239" s="60">
        <f t="shared" si="332"/>
        <v>-47536.4</v>
      </c>
      <c r="I4239" s="60">
        <f t="shared" si="333"/>
        <v>0</v>
      </c>
      <c r="J4239" s="60">
        <f t="shared" si="334"/>
        <v>0</v>
      </c>
      <c r="K4239" s="1" t="str">
        <f t="shared" si="335"/>
        <v>IRG</v>
      </c>
      <c r="L4239" s="2" t="str">
        <f t="shared" si="331"/>
        <v>ALT REVENU</v>
      </c>
      <c r="M4239" s="40" t="str">
        <f>INDEX(CODE!A:B,MATCH(L4239,CODE!A:A,0),2)</f>
        <v>NOT USED</v>
      </c>
    </row>
    <row r="4240" spans="1:13">
      <c r="A4240" s="36">
        <v>201908</v>
      </c>
      <c r="B4240" s="37" t="s">
        <v>60</v>
      </c>
      <c r="C4240" s="37" t="s">
        <v>195</v>
      </c>
      <c r="D4240" s="37" t="s">
        <v>97</v>
      </c>
      <c r="F4240" s="37">
        <v>0</v>
      </c>
      <c r="H4240" s="60">
        <f t="shared" si="332"/>
        <v>0</v>
      </c>
      <c r="I4240" s="60">
        <f t="shared" si="333"/>
        <v>0</v>
      </c>
      <c r="J4240" s="60">
        <f t="shared" si="334"/>
        <v>0</v>
      </c>
      <c r="K4240" s="1" t="str">
        <f t="shared" si="335"/>
        <v>IRG</v>
      </c>
      <c r="L4240" s="2" t="str">
        <f t="shared" si="331"/>
        <v>CUSTOMER C</v>
      </c>
      <c r="M4240" s="40" t="str">
        <f>INDEX(CODE!A:B,MATCH(L4240,CODE!A:A,0),2)</f>
        <v>NOT USED</v>
      </c>
    </row>
    <row r="4241" spans="1:13">
      <c r="A4241" s="36">
        <v>201908</v>
      </c>
      <c r="B4241" s="37" t="s">
        <v>60</v>
      </c>
      <c r="C4241" s="37" t="s">
        <v>195</v>
      </c>
      <c r="D4241" s="37" t="s">
        <v>92</v>
      </c>
      <c r="E4241" s="37">
        <v>-34401.339999999997</v>
      </c>
      <c r="F4241" s="37">
        <v>0</v>
      </c>
      <c r="G4241" s="37">
        <v>0</v>
      </c>
      <c r="H4241" s="60">
        <f t="shared" si="332"/>
        <v>-34401.339999999997</v>
      </c>
      <c r="I4241" s="60">
        <f t="shared" si="333"/>
        <v>0</v>
      </c>
      <c r="J4241" s="60">
        <f t="shared" si="334"/>
        <v>0</v>
      </c>
      <c r="K4241" s="1" t="str">
        <f t="shared" si="335"/>
        <v>IRG</v>
      </c>
      <c r="L4241" s="2" t="str">
        <f t="shared" si="331"/>
        <v>REVENUE_AC</v>
      </c>
      <c r="M4241" s="40" t="str">
        <f>INDEX(CODE!A:B,MATCH(L4241,CODE!A:A,0),2)</f>
        <v>NOT USED</v>
      </c>
    </row>
    <row r="4242" spans="1:13">
      <c r="A4242" s="36">
        <v>201908</v>
      </c>
      <c r="B4242" s="37" t="s">
        <v>60</v>
      </c>
      <c r="C4242" s="37" t="s">
        <v>195</v>
      </c>
      <c r="D4242" s="37" t="s">
        <v>104</v>
      </c>
      <c r="E4242" s="37">
        <v>558.01</v>
      </c>
      <c r="F4242" s="37">
        <v>0</v>
      </c>
      <c r="G4242" s="37">
        <v>0</v>
      </c>
      <c r="H4242" s="60">
        <f t="shared" si="332"/>
        <v>558.01</v>
      </c>
      <c r="I4242" s="60">
        <f t="shared" si="333"/>
        <v>0</v>
      </c>
      <c r="J4242" s="60">
        <f t="shared" si="334"/>
        <v>0</v>
      </c>
      <c r="K4242" s="1" t="str">
        <f t="shared" si="335"/>
        <v>IRG</v>
      </c>
      <c r="L4242" s="2" t="str">
        <f t="shared" si="331"/>
        <v>REVENUE AD</v>
      </c>
      <c r="M4242" s="40" t="str">
        <f>INDEX(CODE!A:B,MATCH(L4242,CODE!A:A,0),2)</f>
        <v>NOT USED</v>
      </c>
    </row>
    <row r="4243" spans="1:13">
      <c r="A4243" s="36">
        <v>201908</v>
      </c>
      <c r="B4243" s="37" t="s">
        <v>60</v>
      </c>
      <c r="C4243" s="37" t="s">
        <v>196</v>
      </c>
      <c r="D4243" s="37" t="s">
        <v>202</v>
      </c>
      <c r="E4243" s="37">
        <v>196000</v>
      </c>
      <c r="F4243" s="37">
        <v>0</v>
      </c>
      <c r="G4243" s="37">
        <v>2375000</v>
      </c>
      <c r="H4243" s="60">
        <f t="shared" si="332"/>
        <v>0</v>
      </c>
      <c r="I4243" s="60">
        <f t="shared" si="333"/>
        <v>0</v>
      </c>
      <c r="J4243" s="60">
        <f t="shared" si="334"/>
        <v>0</v>
      </c>
      <c r="K4243" s="1" t="str">
        <f t="shared" si="335"/>
        <v>IRG</v>
      </c>
      <c r="L4243" s="2" t="str">
        <f t="shared" si="331"/>
        <v>IRRIGATION</v>
      </c>
      <c r="M4243" s="40" t="str">
        <f>INDEX(CODE!A:B,MATCH(L4243,CODE!A:A,0),2)</f>
        <v>NOT USED</v>
      </c>
    </row>
    <row r="4244" spans="1:13">
      <c r="A4244" s="36">
        <v>201908</v>
      </c>
      <c r="B4244" s="37" t="s">
        <v>63</v>
      </c>
      <c r="C4244" s="37" t="s">
        <v>195</v>
      </c>
      <c r="D4244" s="37" t="s">
        <v>98</v>
      </c>
      <c r="E4244" s="37">
        <v>7.57</v>
      </c>
      <c r="G4244" s="37">
        <v>0</v>
      </c>
      <c r="H4244" s="60">
        <f t="shared" si="332"/>
        <v>7.57</v>
      </c>
      <c r="I4244" s="60">
        <f t="shared" si="333"/>
        <v>0</v>
      </c>
      <c r="J4244" s="60">
        <f t="shared" si="334"/>
        <v>0</v>
      </c>
      <c r="K4244" s="1" t="str">
        <f t="shared" si="335"/>
        <v>PUB</v>
      </c>
      <c r="L4244" s="2" t="str">
        <f t="shared" si="331"/>
        <v>02CFR00012</v>
      </c>
      <c r="M4244" s="40" t="str">
        <f>INDEX(CODE!A:B,MATCH(L4244,CODE!A:A,0),2)</f>
        <v>NOT USED</v>
      </c>
    </row>
    <row r="4245" spans="1:13">
      <c r="A4245" s="36">
        <v>201908</v>
      </c>
      <c r="B4245" s="37" t="s">
        <v>63</v>
      </c>
      <c r="C4245" s="37" t="s">
        <v>195</v>
      </c>
      <c r="D4245" s="37" t="s">
        <v>64</v>
      </c>
      <c r="E4245" s="37">
        <v>526.41</v>
      </c>
      <c r="F4245" s="37">
        <v>5</v>
      </c>
      <c r="G4245" s="37">
        <v>3489</v>
      </c>
      <c r="H4245" s="60">
        <f t="shared" si="332"/>
        <v>526.41</v>
      </c>
      <c r="I4245" s="60">
        <f t="shared" si="333"/>
        <v>5</v>
      </c>
      <c r="J4245" s="60">
        <f t="shared" si="334"/>
        <v>3489</v>
      </c>
      <c r="K4245" s="1" t="str">
        <f t="shared" si="335"/>
        <v>PUB</v>
      </c>
      <c r="L4245" s="2" t="str">
        <f t="shared" si="331"/>
        <v>02COSL0052</v>
      </c>
      <c r="M4245" s="40" t="str">
        <f>INDEX(CODE!A:B,MATCH(L4245,CODE!A:A,0),2)</f>
        <v>NOT USED</v>
      </c>
    </row>
    <row r="4246" spans="1:13">
      <c r="A4246" s="36">
        <v>201908</v>
      </c>
      <c r="B4246" s="37" t="s">
        <v>63</v>
      </c>
      <c r="C4246" s="37" t="s">
        <v>195</v>
      </c>
      <c r="D4246" s="37" t="s">
        <v>65</v>
      </c>
      <c r="E4246" s="37">
        <v>17136.740000000002</v>
      </c>
      <c r="F4246" s="37">
        <v>119</v>
      </c>
      <c r="G4246" s="37">
        <v>249081</v>
      </c>
      <c r="H4246" s="60">
        <f t="shared" si="332"/>
        <v>17136.740000000002</v>
      </c>
      <c r="I4246" s="60">
        <f t="shared" si="333"/>
        <v>119</v>
      </c>
      <c r="J4246" s="60">
        <f t="shared" si="334"/>
        <v>249081</v>
      </c>
      <c r="K4246" s="1" t="str">
        <f t="shared" si="335"/>
        <v>PUB</v>
      </c>
      <c r="L4246" s="2" t="str">
        <f t="shared" si="331"/>
        <v>02CUSL053F</v>
      </c>
      <c r="M4246" s="40" t="str">
        <f>INDEX(CODE!A:B,MATCH(L4246,CODE!A:A,0),2)</f>
        <v>NOT USED</v>
      </c>
    </row>
    <row r="4247" spans="1:13">
      <c r="A4247" s="36">
        <v>201908</v>
      </c>
      <c r="B4247" s="37" t="s">
        <v>63</v>
      </c>
      <c r="C4247" s="37" t="s">
        <v>195</v>
      </c>
      <c r="D4247" s="37" t="s">
        <v>66</v>
      </c>
      <c r="E4247" s="37">
        <v>3195.71</v>
      </c>
      <c r="F4247" s="37">
        <v>112</v>
      </c>
      <c r="G4247" s="37">
        <v>46449</v>
      </c>
      <c r="H4247" s="60">
        <f t="shared" si="332"/>
        <v>3195.71</v>
      </c>
      <c r="I4247" s="60">
        <f t="shared" si="333"/>
        <v>112</v>
      </c>
      <c r="J4247" s="60">
        <f t="shared" si="334"/>
        <v>46449</v>
      </c>
      <c r="K4247" s="1" t="str">
        <f t="shared" si="335"/>
        <v>PUB</v>
      </c>
      <c r="L4247" s="2" t="str">
        <f t="shared" si="331"/>
        <v>02CUSL053M</v>
      </c>
      <c r="M4247" s="40" t="str">
        <f>INDEX(CODE!A:B,MATCH(L4247,CODE!A:A,0),2)</f>
        <v>NOT USED</v>
      </c>
    </row>
    <row r="4248" spans="1:13">
      <c r="A4248" s="36">
        <v>201908</v>
      </c>
      <c r="B4248" s="37" t="s">
        <v>63</v>
      </c>
      <c r="C4248" s="37" t="s">
        <v>195</v>
      </c>
      <c r="D4248" s="37" t="s">
        <v>67</v>
      </c>
      <c r="E4248" s="37">
        <v>12232.33</v>
      </c>
      <c r="F4248" s="37">
        <v>22</v>
      </c>
      <c r="G4248" s="37">
        <v>95456</v>
      </c>
      <c r="H4248" s="60">
        <f t="shared" si="332"/>
        <v>12232.33</v>
      </c>
      <c r="I4248" s="60">
        <f t="shared" si="333"/>
        <v>22</v>
      </c>
      <c r="J4248" s="60">
        <f t="shared" si="334"/>
        <v>95456</v>
      </c>
      <c r="K4248" s="1" t="str">
        <f t="shared" si="335"/>
        <v>PUB</v>
      </c>
      <c r="L4248" s="2" t="str">
        <f t="shared" si="331"/>
        <v>02MVSL0057</v>
      </c>
      <c r="M4248" s="40" t="str">
        <f>INDEX(CODE!A:B,MATCH(L4248,CODE!A:A,0),2)</f>
        <v>NOT USED</v>
      </c>
    </row>
    <row r="4249" spans="1:13">
      <c r="A4249" s="36">
        <v>201908</v>
      </c>
      <c r="B4249" s="37" t="s">
        <v>63</v>
      </c>
      <c r="C4249" s="37" t="s">
        <v>195</v>
      </c>
      <c r="D4249" s="37" t="s">
        <v>47</v>
      </c>
      <c r="E4249" s="37">
        <v>64357.64</v>
      </c>
      <c r="F4249" s="37">
        <v>210</v>
      </c>
      <c r="G4249" s="37">
        <v>272755</v>
      </c>
      <c r="H4249" s="60">
        <f t="shared" si="332"/>
        <v>64357.64</v>
      </c>
      <c r="I4249" s="60">
        <f t="shared" si="333"/>
        <v>210</v>
      </c>
      <c r="J4249" s="60">
        <f t="shared" si="334"/>
        <v>272755</v>
      </c>
      <c r="K4249" s="1" t="str">
        <f t="shared" si="335"/>
        <v>PUB</v>
      </c>
      <c r="L4249" s="2" t="str">
        <f t="shared" si="331"/>
        <v>02SLCO0051</v>
      </c>
      <c r="M4249" s="40" t="str">
        <f>INDEX(CODE!A:B,MATCH(L4249,CODE!A:A,0),2)</f>
        <v>NOT USED</v>
      </c>
    </row>
    <row r="4250" spans="1:13">
      <c r="A4250" s="36">
        <v>201908</v>
      </c>
      <c r="B4250" s="37" t="s">
        <v>63</v>
      </c>
      <c r="C4250" s="37" t="s">
        <v>195</v>
      </c>
      <c r="D4250" s="37" t="s">
        <v>99</v>
      </c>
      <c r="E4250" s="37">
        <v>1056.76</v>
      </c>
      <c r="F4250" s="37">
        <v>0</v>
      </c>
      <c r="G4250" s="37">
        <v>0</v>
      </c>
      <c r="H4250" s="60">
        <f t="shared" si="332"/>
        <v>1056.76</v>
      </c>
      <c r="I4250" s="60">
        <f t="shared" si="333"/>
        <v>0</v>
      </c>
      <c r="J4250" s="60">
        <f t="shared" si="334"/>
        <v>0</v>
      </c>
      <c r="K4250" s="1" t="str">
        <f t="shared" si="335"/>
        <v>PUB</v>
      </c>
      <c r="L4250" s="2" t="str">
        <f t="shared" si="331"/>
        <v>301670-DSM</v>
      </c>
      <c r="M4250" s="40" t="str">
        <f>INDEX(CODE!A:B,MATCH(L4250,CODE!A:A,0),2)</f>
        <v>NOT USED</v>
      </c>
    </row>
    <row r="4251" spans="1:13">
      <c r="A4251" s="36">
        <v>201908</v>
      </c>
      <c r="B4251" s="37" t="s">
        <v>63</v>
      </c>
      <c r="C4251" s="37" t="s">
        <v>195</v>
      </c>
      <c r="D4251" s="37" t="s">
        <v>90</v>
      </c>
      <c r="F4251" s="37">
        <v>0</v>
      </c>
      <c r="H4251" s="60">
        <f t="shared" si="332"/>
        <v>0</v>
      </c>
      <c r="I4251" s="60">
        <f t="shared" si="333"/>
        <v>0</v>
      </c>
      <c r="J4251" s="60">
        <f t="shared" si="334"/>
        <v>0</v>
      </c>
      <c r="K4251" s="1" t="str">
        <f t="shared" si="335"/>
        <v>PUB</v>
      </c>
      <c r="L4251" s="2" t="str">
        <f t="shared" si="331"/>
        <v>CUSTOMER C</v>
      </c>
      <c r="M4251" s="40" t="str">
        <f>INDEX(CODE!A:B,MATCH(L4251,CODE!A:A,0),2)</f>
        <v>NOT USED</v>
      </c>
    </row>
    <row r="4252" spans="1:13">
      <c r="A4252" s="36">
        <v>201908</v>
      </c>
      <c r="B4252" s="37" t="s">
        <v>63</v>
      </c>
      <c r="C4252" s="37" t="s">
        <v>195</v>
      </c>
      <c r="D4252" s="37" t="s">
        <v>92</v>
      </c>
      <c r="E4252" s="37">
        <v>-4100.71</v>
      </c>
      <c r="F4252" s="37">
        <v>0</v>
      </c>
      <c r="G4252" s="37">
        <v>0</v>
      </c>
      <c r="H4252" s="60">
        <f t="shared" si="332"/>
        <v>-4100.71</v>
      </c>
      <c r="I4252" s="60">
        <f t="shared" si="333"/>
        <v>0</v>
      </c>
      <c r="J4252" s="60">
        <f t="shared" si="334"/>
        <v>0</v>
      </c>
      <c r="K4252" s="1" t="str">
        <f t="shared" si="335"/>
        <v>PUB</v>
      </c>
      <c r="L4252" s="2" t="str">
        <f t="shared" si="331"/>
        <v>REVENUE_AC</v>
      </c>
      <c r="M4252" s="40" t="str">
        <f>INDEX(CODE!A:B,MATCH(L4252,CODE!A:A,0),2)</f>
        <v>NOT USED</v>
      </c>
    </row>
    <row r="4253" spans="1:13">
      <c r="A4253" s="36">
        <v>201908</v>
      </c>
      <c r="B4253" s="37" t="s">
        <v>63</v>
      </c>
      <c r="C4253" s="37" t="s">
        <v>196</v>
      </c>
      <c r="D4253" s="37" t="s">
        <v>197</v>
      </c>
      <c r="E4253" s="37">
        <v>6000</v>
      </c>
      <c r="F4253" s="37">
        <v>0</v>
      </c>
      <c r="G4253" s="37">
        <v>40000</v>
      </c>
      <c r="H4253" s="60">
        <f t="shared" si="332"/>
        <v>0</v>
      </c>
      <c r="I4253" s="60">
        <f t="shared" si="333"/>
        <v>0</v>
      </c>
      <c r="J4253" s="60">
        <f t="shared" si="334"/>
        <v>0</v>
      </c>
      <c r="K4253" s="1" t="str">
        <f t="shared" si="335"/>
        <v>PUB</v>
      </c>
      <c r="L4253" s="2" t="str">
        <f t="shared" si="331"/>
        <v>UNBILLED R</v>
      </c>
      <c r="M4253" s="40" t="str">
        <f>INDEX(CODE!A:B,MATCH(L4253,CODE!A:A,0),2)</f>
        <v>NOT USED</v>
      </c>
    </row>
    <row r="4254" spans="1:13">
      <c r="A4254" s="36">
        <v>201908</v>
      </c>
      <c r="B4254" s="37" t="s">
        <v>68</v>
      </c>
      <c r="C4254" s="37" t="s">
        <v>186</v>
      </c>
      <c r="D4254" s="37" t="s">
        <v>203</v>
      </c>
      <c r="E4254" s="37">
        <v>-4359.6499999999996</v>
      </c>
      <c r="F4254" s="37">
        <v>1212</v>
      </c>
      <c r="G4254" s="37">
        <v>534925</v>
      </c>
      <c r="H4254" s="60">
        <f t="shared" si="332"/>
        <v>0</v>
      </c>
      <c r="I4254" s="60">
        <f t="shared" si="333"/>
        <v>0</v>
      </c>
      <c r="J4254" s="60">
        <f t="shared" si="334"/>
        <v>0</v>
      </c>
      <c r="K4254" s="1" t="str">
        <f t="shared" si="335"/>
        <v>RES</v>
      </c>
      <c r="L4254" s="2" t="str">
        <f t="shared" si="331"/>
        <v>02NETMT135</v>
      </c>
      <c r="M4254" s="40" t="str">
        <f>INDEX(CODE!A:B,MATCH(L4254,CODE!A:A,0),2)</f>
        <v>Separate - Res</v>
      </c>
    </row>
    <row r="4255" spans="1:13">
      <c r="A4255" s="36">
        <v>201908</v>
      </c>
      <c r="B4255" s="37" t="s">
        <v>68</v>
      </c>
      <c r="C4255" s="37" t="s">
        <v>186</v>
      </c>
      <c r="D4255" s="37" t="s">
        <v>204</v>
      </c>
      <c r="E4255" s="37">
        <v>-632.22</v>
      </c>
      <c r="G4255" s="37">
        <v>77539</v>
      </c>
      <c r="H4255" s="60">
        <f t="shared" si="332"/>
        <v>0</v>
      </c>
      <c r="I4255" s="60">
        <f t="shared" si="333"/>
        <v>0</v>
      </c>
      <c r="J4255" s="60">
        <f t="shared" si="334"/>
        <v>0</v>
      </c>
      <c r="K4255" s="1" t="str">
        <f t="shared" si="335"/>
        <v>RES</v>
      </c>
      <c r="L4255" s="2" t="str">
        <f t="shared" si="331"/>
        <v>02OALTB15R</v>
      </c>
      <c r="M4255" s="40" t="str">
        <f>INDEX(CODE!A:B,MATCH(L4255,CODE!A:A,0),2)</f>
        <v>NOT USED</v>
      </c>
    </row>
    <row r="4256" spans="1:13">
      <c r="A4256" s="36">
        <v>201908</v>
      </c>
      <c r="B4256" s="37" t="s">
        <v>68</v>
      </c>
      <c r="C4256" s="37" t="s">
        <v>186</v>
      </c>
      <c r="D4256" s="37" t="s">
        <v>205</v>
      </c>
      <c r="E4256" s="37">
        <v>-930944.43</v>
      </c>
      <c r="F4256" s="37">
        <v>102066</v>
      </c>
      <c r="G4256" s="37">
        <v>114226009</v>
      </c>
      <c r="H4256" s="60">
        <f t="shared" si="332"/>
        <v>0</v>
      </c>
      <c r="I4256" s="60">
        <f t="shared" si="333"/>
        <v>0</v>
      </c>
      <c r="J4256" s="60">
        <f t="shared" si="334"/>
        <v>0</v>
      </c>
      <c r="K4256" s="1" t="str">
        <f t="shared" si="335"/>
        <v>RES</v>
      </c>
      <c r="L4256" s="2" t="str">
        <f t="shared" si="331"/>
        <v>02RESD0016</v>
      </c>
      <c r="M4256" s="40" t="str">
        <f>INDEX(CODE!A:B,MATCH(L4256,CODE!A:A,0),2)</f>
        <v>Separate - Res</v>
      </c>
    </row>
    <row r="4257" spans="1:13">
      <c r="A4257" s="36">
        <v>201908</v>
      </c>
      <c r="B4257" s="37" t="s">
        <v>68</v>
      </c>
      <c r="C4257" s="37" t="s">
        <v>186</v>
      </c>
      <c r="D4257" s="37" t="s">
        <v>206</v>
      </c>
      <c r="E4257" s="37">
        <v>-39799.35</v>
      </c>
      <c r="F4257" s="37">
        <v>4950</v>
      </c>
      <c r="G4257" s="37">
        <v>4883376</v>
      </c>
      <c r="H4257" s="60">
        <f t="shared" si="332"/>
        <v>0</v>
      </c>
      <c r="I4257" s="60">
        <f t="shared" si="333"/>
        <v>0</v>
      </c>
      <c r="J4257" s="60">
        <f t="shared" si="334"/>
        <v>0</v>
      </c>
      <c r="K4257" s="1" t="str">
        <f t="shared" si="335"/>
        <v>RES</v>
      </c>
      <c r="L4257" s="2" t="str">
        <f t="shared" si="331"/>
        <v>02RESD0017</v>
      </c>
      <c r="M4257" s="40" t="str">
        <f>INDEX(CODE!A:B,MATCH(L4257,CODE!A:A,0),2)</f>
        <v>Separate - Res</v>
      </c>
    </row>
    <row r="4258" spans="1:13">
      <c r="A4258" s="36">
        <v>201908</v>
      </c>
      <c r="B4258" s="37" t="s">
        <v>68</v>
      </c>
      <c r="C4258" s="37" t="s">
        <v>186</v>
      </c>
      <c r="D4258" s="37" t="s">
        <v>207</v>
      </c>
      <c r="E4258" s="37">
        <v>-1438.27</v>
      </c>
      <c r="F4258" s="37">
        <v>77</v>
      </c>
      <c r="G4258" s="37">
        <v>176480</v>
      </c>
      <c r="H4258" s="60">
        <f t="shared" si="332"/>
        <v>0</v>
      </c>
      <c r="I4258" s="60">
        <f t="shared" si="333"/>
        <v>0</v>
      </c>
      <c r="J4258" s="60">
        <f t="shared" si="334"/>
        <v>0</v>
      </c>
      <c r="K4258" s="1" t="str">
        <f t="shared" si="335"/>
        <v>RES</v>
      </c>
      <c r="L4258" s="2" t="str">
        <f t="shared" si="331"/>
        <v>02RESD0018</v>
      </c>
      <c r="M4258" s="40" t="str">
        <f>INDEX(CODE!A:B,MATCH(L4258,CODE!A:A,0),2)</f>
        <v>Separate - Res</v>
      </c>
    </row>
    <row r="4259" spans="1:13">
      <c r="A4259" s="36">
        <v>201908</v>
      </c>
      <c r="B4259" s="37" t="s">
        <v>68</v>
      </c>
      <c r="C4259" s="37" t="s">
        <v>186</v>
      </c>
      <c r="D4259" s="37" t="s">
        <v>208</v>
      </c>
      <c r="E4259" s="37">
        <v>-255.62</v>
      </c>
      <c r="F4259" s="37">
        <v>12</v>
      </c>
      <c r="G4259" s="37">
        <v>31364</v>
      </c>
      <c r="H4259" s="60">
        <f t="shared" si="332"/>
        <v>0</v>
      </c>
      <c r="I4259" s="60">
        <f t="shared" si="333"/>
        <v>0</v>
      </c>
      <c r="J4259" s="60">
        <f t="shared" si="334"/>
        <v>0</v>
      </c>
      <c r="K4259" s="1" t="str">
        <f t="shared" si="335"/>
        <v>RES</v>
      </c>
      <c r="L4259" s="2" t="str">
        <f t="shared" si="331"/>
        <v>02RESD018X</v>
      </c>
      <c r="M4259" s="40" t="str">
        <f>INDEX(CODE!A:B,MATCH(L4259,CODE!A:A,0),2)</f>
        <v>Separate - Res</v>
      </c>
    </row>
    <row r="4260" spans="1:13">
      <c r="A4260" s="36">
        <v>201908</v>
      </c>
      <c r="B4260" s="37" t="s">
        <v>68</v>
      </c>
      <c r="C4260" s="37" t="s">
        <v>186</v>
      </c>
      <c r="D4260" s="37" t="s">
        <v>209</v>
      </c>
      <c r="E4260" s="37">
        <v>-14195.55</v>
      </c>
      <c r="F4260" s="37">
        <v>3430</v>
      </c>
      <c r="G4260" s="37">
        <v>1741743</v>
      </c>
      <c r="H4260" s="60">
        <f t="shared" si="332"/>
        <v>0</v>
      </c>
      <c r="I4260" s="60">
        <f t="shared" si="333"/>
        <v>0</v>
      </c>
      <c r="J4260" s="60">
        <f t="shared" si="334"/>
        <v>0</v>
      </c>
      <c r="K4260" s="1" t="str">
        <f t="shared" si="335"/>
        <v>RES</v>
      </c>
      <c r="L4260" s="2" t="str">
        <f t="shared" si="331"/>
        <v>02RGNSB024</v>
      </c>
      <c r="M4260" s="40" t="str">
        <f>INDEX(CODE!A:B,MATCH(L4260,CODE!A:A,0),2)</f>
        <v>Separate - Small GS</v>
      </c>
    </row>
    <row r="4261" spans="1:13">
      <c r="A4261" s="36">
        <v>201908</v>
      </c>
      <c r="B4261" s="37" t="s">
        <v>68</v>
      </c>
      <c r="C4261" s="37" t="s">
        <v>186</v>
      </c>
      <c r="D4261" s="37" t="s">
        <v>213</v>
      </c>
      <c r="E4261" s="37">
        <v>-713.94</v>
      </c>
      <c r="F4261" s="37">
        <v>1</v>
      </c>
      <c r="G4261" s="37">
        <v>87600</v>
      </c>
      <c r="H4261" s="60">
        <f t="shared" si="332"/>
        <v>0</v>
      </c>
      <c r="I4261" s="60">
        <f t="shared" si="333"/>
        <v>0</v>
      </c>
      <c r="J4261" s="60">
        <f t="shared" si="334"/>
        <v>0</v>
      </c>
      <c r="K4261" s="1" t="str">
        <f t="shared" si="335"/>
        <v>RES</v>
      </c>
      <c r="L4261" s="2" t="str">
        <f t="shared" si="331"/>
        <v>02RGNSB036</v>
      </c>
      <c r="M4261" s="40" t="str">
        <f>INDEX(CODE!A:B,MATCH(L4261,CODE!A:A,0),2)</f>
        <v>Separate - Large GS</v>
      </c>
    </row>
    <row r="4262" spans="1:13">
      <c r="A4262" s="36">
        <v>201908</v>
      </c>
      <c r="B4262" s="37" t="s">
        <v>68</v>
      </c>
      <c r="C4262" s="37" t="s">
        <v>186</v>
      </c>
      <c r="D4262" s="37" t="s">
        <v>212</v>
      </c>
      <c r="E4262" s="37">
        <v>-43.69</v>
      </c>
      <c r="F4262" s="37">
        <v>31</v>
      </c>
      <c r="G4262" s="37">
        <v>5361</v>
      </c>
      <c r="H4262" s="60">
        <f t="shared" si="332"/>
        <v>0</v>
      </c>
      <c r="I4262" s="60">
        <f t="shared" si="333"/>
        <v>0</v>
      </c>
      <c r="J4262" s="60">
        <f t="shared" si="334"/>
        <v>0</v>
      </c>
      <c r="K4262" s="1" t="str">
        <f t="shared" si="335"/>
        <v>RES</v>
      </c>
      <c r="L4262" s="2" t="str">
        <f t="shared" si="331"/>
        <v>02RNM24135</v>
      </c>
      <c r="M4262" s="40" t="str">
        <f>INDEX(CODE!A:B,MATCH(L4262,CODE!A:A,0),2)</f>
        <v>Separate - Small GS</v>
      </c>
    </row>
    <row r="4263" spans="1:13">
      <c r="A4263" s="36">
        <v>201908</v>
      </c>
      <c r="B4263" s="37" t="s">
        <v>68</v>
      </c>
      <c r="C4263" s="37" t="s">
        <v>186</v>
      </c>
      <c r="D4263" s="37" t="s">
        <v>193</v>
      </c>
      <c r="E4263" s="37">
        <v>-50312.67</v>
      </c>
      <c r="F4263" s="37">
        <v>0</v>
      </c>
      <c r="G4263" s="37">
        <v>0</v>
      </c>
      <c r="H4263" s="60">
        <f t="shared" si="332"/>
        <v>0</v>
      </c>
      <c r="I4263" s="60">
        <f t="shared" si="333"/>
        <v>0</v>
      </c>
      <c r="J4263" s="60">
        <f t="shared" si="334"/>
        <v>0</v>
      </c>
      <c r="K4263" s="1" t="str">
        <f t="shared" si="335"/>
        <v>RES</v>
      </c>
      <c r="L4263" s="2" t="str">
        <f t="shared" si="331"/>
        <v>BPA BALANC</v>
      </c>
      <c r="M4263" s="40" t="str">
        <f>INDEX(CODE!A:B,MATCH(L4263,CODE!A:A,0),2)</f>
        <v>NOT USED</v>
      </c>
    </row>
    <row r="4264" spans="1:13">
      <c r="A4264" s="36">
        <v>201908</v>
      </c>
      <c r="B4264" s="37" t="s">
        <v>68</v>
      </c>
      <c r="C4264" s="37" t="s">
        <v>186</v>
      </c>
      <c r="D4264" s="37" t="s">
        <v>194</v>
      </c>
      <c r="F4264" s="37">
        <v>0</v>
      </c>
      <c r="H4264" s="60">
        <f t="shared" si="332"/>
        <v>0</v>
      </c>
      <c r="I4264" s="60">
        <f t="shared" si="333"/>
        <v>0</v>
      </c>
      <c r="J4264" s="60">
        <f t="shared" si="334"/>
        <v>0</v>
      </c>
      <c r="K4264" s="1" t="str">
        <f t="shared" si="335"/>
        <v>RES</v>
      </c>
      <c r="L4264" s="2" t="str">
        <f t="shared" si="331"/>
        <v>CUSTOMER C</v>
      </c>
      <c r="M4264" s="40" t="str">
        <f>INDEX(CODE!A:B,MATCH(L4264,CODE!A:A,0),2)</f>
        <v>NOT USED</v>
      </c>
    </row>
    <row r="4265" spans="1:13">
      <c r="A4265" s="36">
        <v>201908</v>
      </c>
      <c r="B4265" s="37" t="s">
        <v>68</v>
      </c>
      <c r="C4265" s="37" t="s">
        <v>195</v>
      </c>
      <c r="D4265" s="37" t="s">
        <v>100</v>
      </c>
      <c r="E4265" s="37">
        <v>-0.13</v>
      </c>
      <c r="G4265" s="37">
        <v>0</v>
      </c>
      <c r="H4265" s="60">
        <f t="shared" si="332"/>
        <v>-0.13</v>
      </c>
      <c r="I4265" s="60">
        <f t="shared" si="333"/>
        <v>0</v>
      </c>
      <c r="J4265" s="60">
        <f t="shared" si="334"/>
        <v>0</v>
      </c>
      <c r="K4265" s="1" t="str">
        <f t="shared" si="335"/>
        <v>RES</v>
      </c>
      <c r="L4265" s="2" t="str">
        <f t="shared" si="331"/>
        <v>02BLSKY01R</v>
      </c>
      <c r="M4265" s="40" t="str">
        <f>INDEX(CODE!A:B,MATCH(L4265,CODE!A:A,0),2)</f>
        <v>NOT USED</v>
      </c>
    </row>
    <row r="4266" spans="1:13">
      <c r="A4266" s="36">
        <v>201908</v>
      </c>
      <c r="B4266" s="37" t="s">
        <v>68</v>
      </c>
      <c r="C4266" s="37" t="s">
        <v>195</v>
      </c>
      <c r="D4266" s="37" t="s">
        <v>82</v>
      </c>
      <c r="E4266" s="37">
        <v>147.86000000000001</v>
      </c>
      <c r="G4266" s="37">
        <v>0</v>
      </c>
      <c r="H4266" s="60">
        <f t="shared" si="332"/>
        <v>147.86000000000001</v>
      </c>
      <c r="I4266" s="60">
        <f t="shared" si="333"/>
        <v>0</v>
      </c>
      <c r="J4266" s="60">
        <f t="shared" si="334"/>
        <v>0</v>
      </c>
      <c r="K4266" s="1" t="str">
        <f t="shared" si="335"/>
        <v>RES</v>
      </c>
      <c r="L4266" s="2" t="str">
        <f t="shared" si="331"/>
        <v>02LNX00109</v>
      </c>
      <c r="M4266" s="40" t="str">
        <f>INDEX(CODE!A:B,MATCH(L4266,CODE!A:A,0),2)</f>
        <v>NOT USED</v>
      </c>
    </row>
    <row r="4267" spans="1:13">
      <c r="A4267" s="36">
        <v>201908</v>
      </c>
      <c r="B4267" s="37" t="s">
        <v>68</v>
      </c>
      <c r="C4267" s="37" t="s">
        <v>195</v>
      </c>
      <c r="D4267" s="37" t="s">
        <v>48</v>
      </c>
      <c r="E4267" s="37">
        <v>54290.16</v>
      </c>
      <c r="F4267" s="37">
        <v>1212</v>
      </c>
      <c r="G4267" s="37">
        <v>534925</v>
      </c>
      <c r="H4267" s="60">
        <f t="shared" si="332"/>
        <v>54290.16</v>
      </c>
      <c r="I4267" s="60">
        <f t="shared" si="333"/>
        <v>1212</v>
      </c>
      <c r="J4267" s="60">
        <f t="shared" si="334"/>
        <v>534925</v>
      </c>
      <c r="K4267" s="1" t="str">
        <f t="shared" si="335"/>
        <v>RES</v>
      </c>
      <c r="L4267" s="2" t="str">
        <f t="shared" si="331"/>
        <v>02NETMT135</v>
      </c>
      <c r="M4267" s="40" t="str">
        <f>INDEX(CODE!A:B,MATCH(L4267,CODE!A:A,0),2)</f>
        <v>Separate - Res</v>
      </c>
    </row>
    <row r="4268" spans="1:13">
      <c r="A4268" s="36">
        <v>201908</v>
      </c>
      <c r="B4268" s="37" t="s">
        <v>68</v>
      </c>
      <c r="C4268" s="37" t="s">
        <v>195</v>
      </c>
      <c r="D4268" s="37" t="s">
        <v>49</v>
      </c>
      <c r="E4268" s="37">
        <v>11961.12</v>
      </c>
      <c r="F4268" s="37">
        <v>1021</v>
      </c>
      <c r="G4268" s="37">
        <v>77539</v>
      </c>
      <c r="H4268" s="60">
        <f t="shared" si="332"/>
        <v>11961.12</v>
      </c>
      <c r="I4268" s="60">
        <f t="shared" si="333"/>
        <v>1021</v>
      </c>
      <c r="J4268" s="60">
        <f t="shared" si="334"/>
        <v>77539</v>
      </c>
      <c r="K4268" s="1" t="str">
        <f t="shared" si="335"/>
        <v>RES</v>
      </c>
      <c r="L4268" s="2" t="str">
        <f t="shared" si="331"/>
        <v>02OALTB15R</v>
      </c>
      <c r="M4268" s="40" t="str">
        <f>INDEX(CODE!A:B,MATCH(L4268,CODE!A:A,0),2)</f>
        <v>NOT USED</v>
      </c>
    </row>
    <row r="4269" spans="1:13">
      <c r="A4269" s="36">
        <v>201908</v>
      </c>
      <c r="B4269" s="37" t="s">
        <v>68</v>
      </c>
      <c r="C4269" s="37" t="s">
        <v>195</v>
      </c>
      <c r="D4269" s="37" t="s">
        <v>69</v>
      </c>
      <c r="E4269" s="37">
        <v>10254066.23</v>
      </c>
      <c r="F4269" s="37">
        <v>102066</v>
      </c>
      <c r="G4269" s="37">
        <v>114342644</v>
      </c>
      <c r="H4269" s="60">
        <f t="shared" si="332"/>
        <v>10254066.23</v>
      </c>
      <c r="I4269" s="60">
        <f t="shared" si="333"/>
        <v>102066</v>
      </c>
      <c r="J4269" s="60">
        <f t="shared" si="334"/>
        <v>114342644</v>
      </c>
      <c r="K4269" s="1" t="str">
        <f t="shared" si="335"/>
        <v>RES</v>
      </c>
      <c r="L4269" s="2" t="str">
        <f t="shared" si="331"/>
        <v>02RESD0016</v>
      </c>
      <c r="M4269" s="40" t="str">
        <f>INDEX(CODE!A:B,MATCH(L4269,CODE!A:A,0),2)</f>
        <v>Separate - Res</v>
      </c>
    </row>
    <row r="4270" spans="1:13">
      <c r="A4270" s="36">
        <v>201908</v>
      </c>
      <c r="B4270" s="37" t="s">
        <v>68</v>
      </c>
      <c r="C4270" s="37" t="s">
        <v>195</v>
      </c>
      <c r="D4270" s="37" t="s">
        <v>70</v>
      </c>
      <c r="E4270" s="37">
        <v>428039.77</v>
      </c>
      <c r="F4270" s="37">
        <v>4950</v>
      </c>
      <c r="G4270" s="37">
        <v>4883376</v>
      </c>
      <c r="H4270" s="60">
        <f t="shared" si="332"/>
        <v>428039.77</v>
      </c>
      <c r="I4270" s="60">
        <f t="shared" si="333"/>
        <v>4950</v>
      </c>
      <c r="J4270" s="60">
        <f t="shared" si="334"/>
        <v>4883376</v>
      </c>
      <c r="K4270" s="1" t="str">
        <f t="shared" si="335"/>
        <v>RES</v>
      </c>
      <c r="L4270" s="2" t="str">
        <f t="shared" si="331"/>
        <v>02RESD0017</v>
      </c>
      <c r="M4270" s="40" t="str">
        <f>INDEX(CODE!A:B,MATCH(L4270,CODE!A:A,0),2)</f>
        <v>Separate - Res</v>
      </c>
    </row>
    <row r="4271" spans="1:13">
      <c r="A4271" s="36">
        <v>201908</v>
      </c>
      <c r="B4271" s="37" t="s">
        <v>68</v>
      </c>
      <c r="C4271" s="37" t="s">
        <v>195</v>
      </c>
      <c r="D4271" s="37" t="s">
        <v>71</v>
      </c>
      <c r="E4271" s="37">
        <v>17727.490000000002</v>
      </c>
      <c r="F4271" s="37">
        <v>77</v>
      </c>
      <c r="G4271" s="37">
        <v>176480</v>
      </c>
      <c r="H4271" s="60">
        <f t="shared" si="332"/>
        <v>17727.490000000002</v>
      </c>
      <c r="I4271" s="60">
        <f t="shared" si="333"/>
        <v>77</v>
      </c>
      <c r="J4271" s="60">
        <f t="shared" si="334"/>
        <v>176480</v>
      </c>
      <c r="K4271" s="1" t="str">
        <f t="shared" si="335"/>
        <v>RES</v>
      </c>
      <c r="L4271" s="2" t="str">
        <f t="shared" si="331"/>
        <v>02RESD0018</v>
      </c>
      <c r="M4271" s="40" t="str">
        <f>INDEX(CODE!A:B,MATCH(L4271,CODE!A:A,0),2)</f>
        <v>Separate - Res</v>
      </c>
    </row>
    <row r="4272" spans="1:13">
      <c r="A4272" s="36">
        <v>201908</v>
      </c>
      <c r="B4272" s="37" t="s">
        <v>68</v>
      </c>
      <c r="C4272" s="37" t="s">
        <v>195</v>
      </c>
      <c r="D4272" s="37" t="s">
        <v>72</v>
      </c>
      <c r="E4272" s="37">
        <v>3131.51</v>
      </c>
      <c r="F4272" s="37">
        <v>12</v>
      </c>
      <c r="G4272" s="37">
        <v>31364</v>
      </c>
      <c r="H4272" s="60">
        <f t="shared" si="332"/>
        <v>3131.51</v>
      </c>
      <c r="I4272" s="60">
        <f t="shared" si="333"/>
        <v>12</v>
      </c>
      <c r="J4272" s="60">
        <f t="shared" si="334"/>
        <v>31364</v>
      </c>
      <c r="K4272" s="1" t="str">
        <f t="shared" si="335"/>
        <v>RES</v>
      </c>
      <c r="L4272" s="2" t="str">
        <f t="shared" si="331"/>
        <v>02RESD018X</v>
      </c>
      <c r="M4272" s="40" t="str">
        <f>INDEX(CODE!A:B,MATCH(L4272,CODE!A:A,0),2)</f>
        <v>Separate - Res</v>
      </c>
    </row>
    <row r="4273" spans="1:13">
      <c r="A4273" s="36">
        <v>201908</v>
      </c>
      <c r="B4273" s="37" t="s">
        <v>68</v>
      </c>
      <c r="C4273" s="37" t="s">
        <v>195</v>
      </c>
      <c r="D4273" s="37" t="s">
        <v>50</v>
      </c>
      <c r="E4273" s="37">
        <v>201125.61</v>
      </c>
      <c r="F4273" s="37">
        <v>3430</v>
      </c>
      <c r="G4273" s="37">
        <v>1781587</v>
      </c>
      <c r="H4273" s="60">
        <f t="shared" si="332"/>
        <v>201125.61</v>
      </c>
      <c r="I4273" s="60">
        <f t="shared" si="333"/>
        <v>3430</v>
      </c>
      <c r="J4273" s="60">
        <f t="shared" si="334"/>
        <v>1781587</v>
      </c>
      <c r="K4273" s="1" t="str">
        <f t="shared" si="335"/>
        <v>RES</v>
      </c>
      <c r="L4273" s="2" t="str">
        <f t="shared" si="331"/>
        <v>02RGNSB024</v>
      </c>
      <c r="M4273" s="40" t="str">
        <f>INDEX(CODE!A:B,MATCH(L4273,CODE!A:A,0),2)</f>
        <v>Separate - Small GS</v>
      </c>
    </row>
    <row r="4274" spans="1:13">
      <c r="A4274" s="36">
        <v>201908</v>
      </c>
      <c r="B4274" s="37" t="s">
        <v>68</v>
      </c>
      <c r="C4274" s="37" t="s">
        <v>195</v>
      </c>
      <c r="D4274" s="37" t="s">
        <v>74</v>
      </c>
      <c r="E4274" s="37">
        <v>9137.74</v>
      </c>
      <c r="F4274" s="37">
        <v>2</v>
      </c>
      <c r="G4274" s="37">
        <v>127200</v>
      </c>
      <c r="H4274" s="60">
        <f t="shared" si="332"/>
        <v>9137.74</v>
      </c>
      <c r="I4274" s="60">
        <f t="shared" si="333"/>
        <v>2</v>
      </c>
      <c r="J4274" s="60">
        <f t="shared" si="334"/>
        <v>127200</v>
      </c>
      <c r="K4274" s="1" t="str">
        <f t="shared" si="335"/>
        <v>RES</v>
      </c>
      <c r="L4274" s="2" t="str">
        <f t="shared" si="331"/>
        <v>02RGNSB036</v>
      </c>
      <c r="M4274" s="40" t="str">
        <f>INDEX(CODE!A:B,MATCH(L4274,CODE!A:A,0),2)</f>
        <v>Separate - Large GS</v>
      </c>
    </row>
    <row r="4275" spans="1:13">
      <c r="A4275" s="36">
        <v>201908</v>
      </c>
      <c r="B4275" s="37" t="s">
        <v>68</v>
      </c>
      <c r="C4275" s="37" t="s">
        <v>195</v>
      </c>
      <c r="D4275" s="37" t="s">
        <v>75</v>
      </c>
      <c r="E4275" s="37">
        <v>959.89</v>
      </c>
      <c r="F4275" s="37">
        <v>31</v>
      </c>
      <c r="G4275" s="37">
        <v>5361</v>
      </c>
      <c r="H4275" s="60">
        <f t="shared" si="332"/>
        <v>959.89</v>
      </c>
      <c r="I4275" s="60">
        <f t="shared" si="333"/>
        <v>31</v>
      </c>
      <c r="J4275" s="60">
        <f t="shared" si="334"/>
        <v>5361</v>
      </c>
      <c r="K4275" s="1" t="str">
        <f t="shared" si="335"/>
        <v>RES</v>
      </c>
      <c r="L4275" s="2" t="str">
        <f t="shared" si="331"/>
        <v>02RNM24135</v>
      </c>
      <c r="M4275" s="40" t="str">
        <f>INDEX(CODE!A:B,MATCH(L4275,CODE!A:A,0),2)</f>
        <v>Separate - Small GS</v>
      </c>
    </row>
    <row r="4276" spans="1:13">
      <c r="A4276" s="36">
        <v>201908</v>
      </c>
      <c r="B4276" s="37" t="s">
        <v>68</v>
      </c>
      <c r="C4276" s="37" t="s">
        <v>195</v>
      </c>
      <c r="D4276" s="37" t="s">
        <v>101</v>
      </c>
      <c r="E4276" s="37">
        <v>156491.26</v>
      </c>
      <c r="F4276" s="37">
        <v>0</v>
      </c>
      <c r="G4276" s="37">
        <v>0</v>
      </c>
      <c r="H4276" s="60">
        <f t="shared" si="332"/>
        <v>156491.26</v>
      </c>
      <c r="I4276" s="60">
        <f t="shared" si="333"/>
        <v>0</v>
      </c>
      <c r="J4276" s="60">
        <f t="shared" si="334"/>
        <v>0</v>
      </c>
      <c r="K4276" s="1" t="str">
        <f t="shared" si="335"/>
        <v>RES</v>
      </c>
      <c r="L4276" s="2" t="str">
        <f t="shared" si="331"/>
        <v>301170-DSM</v>
      </c>
      <c r="M4276" s="40" t="str">
        <f>INDEX(CODE!A:B,MATCH(L4276,CODE!A:A,0),2)</f>
        <v>NOT USED</v>
      </c>
    </row>
    <row r="4277" spans="1:13">
      <c r="A4277" s="36">
        <v>201908</v>
      </c>
      <c r="B4277" s="37" t="s">
        <v>68</v>
      </c>
      <c r="C4277" s="37" t="s">
        <v>195</v>
      </c>
      <c r="D4277" s="37" t="s">
        <v>102</v>
      </c>
      <c r="E4277" s="37">
        <v>3777.14</v>
      </c>
      <c r="F4277" s="37">
        <v>0</v>
      </c>
      <c r="G4277" s="37">
        <v>0</v>
      </c>
      <c r="H4277" s="60">
        <f t="shared" si="332"/>
        <v>3777.14</v>
      </c>
      <c r="I4277" s="60">
        <f t="shared" si="333"/>
        <v>0</v>
      </c>
      <c r="J4277" s="60">
        <f t="shared" si="334"/>
        <v>0</v>
      </c>
      <c r="K4277" s="1" t="str">
        <f t="shared" si="335"/>
        <v>RES</v>
      </c>
      <c r="L4277" s="2" t="str">
        <f t="shared" si="331"/>
        <v>301180-BLU</v>
      </c>
      <c r="M4277" s="40" t="str">
        <f>INDEX(CODE!A:B,MATCH(L4277,CODE!A:A,0),2)</f>
        <v>NOT USED</v>
      </c>
    </row>
    <row r="4278" spans="1:13">
      <c r="A4278" s="36">
        <v>201908</v>
      </c>
      <c r="B4278" s="37" t="s">
        <v>68</v>
      </c>
      <c r="C4278" s="37" t="s">
        <v>195</v>
      </c>
      <c r="D4278" s="37" t="s">
        <v>103</v>
      </c>
      <c r="E4278" s="37">
        <v>326542.89</v>
      </c>
      <c r="F4278" s="37">
        <v>0</v>
      </c>
      <c r="G4278" s="37">
        <v>0</v>
      </c>
      <c r="H4278" s="60">
        <f t="shared" si="332"/>
        <v>326542.89</v>
      </c>
      <c r="I4278" s="60">
        <f t="shared" si="333"/>
        <v>0</v>
      </c>
      <c r="J4278" s="60">
        <f t="shared" si="334"/>
        <v>0</v>
      </c>
      <c r="K4278" s="1" t="str">
        <f t="shared" si="335"/>
        <v>RES</v>
      </c>
      <c r="L4278" s="2" t="str">
        <f t="shared" si="331"/>
        <v>ALT REVENU</v>
      </c>
      <c r="M4278" s="40" t="str">
        <f>INDEX(CODE!A:B,MATCH(L4278,CODE!A:A,0),2)</f>
        <v>NOT USED</v>
      </c>
    </row>
    <row r="4279" spans="1:13">
      <c r="A4279" s="36">
        <v>201908</v>
      </c>
      <c r="B4279" s="37" t="s">
        <v>68</v>
      </c>
      <c r="C4279" s="37" t="s">
        <v>195</v>
      </c>
      <c r="D4279" s="37" t="s">
        <v>90</v>
      </c>
      <c r="F4279" s="37">
        <v>0</v>
      </c>
      <c r="H4279" s="60">
        <f t="shared" si="332"/>
        <v>0</v>
      </c>
      <c r="I4279" s="60">
        <f t="shared" si="333"/>
        <v>0</v>
      </c>
      <c r="J4279" s="60">
        <f t="shared" si="334"/>
        <v>0</v>
      </c>
      <c r="K4279" s="1" t="str">
        <f t="shared" si="335"/>
        <v>RES</v>
      </c>
      <c r="L4279" s="2" t="str">
        <f t="shared" si="331"/>
        <v>CUSTOMER C</v>
      </c>
      <c r="M4279" s="40" t="str">
        <f>INDEX(CODE!A:B,MATCH(L4279,CODE!A:A,0),2)</f>
        <v>NOT USED</v>
      </c>
    </row>
    <row r="4280" spans="1:13">
      <c r="A4280" s="36">
        <v>201908</v>
      </c>
      <c r="B4280" s="37" t="s">
        <v>68</v>
      </c>
      <c r="C4280" s="37" t="s">
        <v>195</v>
      </c>
      <c r="D4280" s="37" t="s">
        <v>92</v>
      </c>
      <c r="E4280" s="37">
        <v>-728608.47</v>
      </c>
      <c r="F4280" s="37">
        <v>0</v>
      </c>
      <c r="G4280" s="37">
        <v>0</v>
      </c>
      <c r="H4280" s="60">
        <f t="shared" si="332"/>
        <v>-728608.47</v>
      </c>
      <c r="I4280" s="60">
        <f t="shared" si="333"/>
        <v>0</v>
      </c>
      <c r="J4280" s="60">
        <f t="shared" si="334"/>
        <v>0</v>
      </c>
      <c r="K4280" s="1" t="str">
        <f t="shared" si="335"/>
        <v>RES</v>
      </c>
      <c r="L4280" s="2" t="str">
        <f t="shared" si="331"/>
        <v>REVENUE_AC</v>
      </c>
      <c r="M4280" s="40" t="str">
        <f>INDEX(CODE!A:B,MATCH(L4280,CODE!A:A,0),2)</f>
        <v>NOT USED</v>
      </c>
    </row>
    <row r="4281" spans="1:13">
      <c r="A4281" s="36">
        <v>201908</v>
      </c>
      <c r="B4281" s="37" t="s">
        <v>68</v>
      </c>
      <c r="C4281" s="37" t="s">
        <v>195</v>
      </c>
      <c r="D4281" s="37" t="s">
        <v>104</v>
      </c>
      <c r="E4281" s="37">
        <v>5494.2</v>
      </c>
      <c r="F4281" s="37">
        <v>0</v>
      </c>
      <c r="G4281" s="37">
        <v>0</v>
      </c>
      <c r="H4281" s="60">
        <f t="shared" si="332"/>
        <v>5494.2</v>
      </c>
      <c r="I4281" s="60">
        <f t="shared" si="333"/>
        <v>0</v>
      </c>
      <c r="J4281" s="60">
        <f t="shared" si="334"/>
        <v>0</v>
      </c>
      <c r="K4281" s="1" t="str">
        <f t="shared" si="335"/>
        <v>RES</v>
      </c>
      <c r="L4281" s="2" t="str">
        <f t="shared" si="331"/>
        <v>REVENUE AD</v>
      </c>
      <c r="M4281" s="40" t="str">
        <f>INDEX(CODE!A:B,MATCH(L4281,CODE!A:A,0),2)</f>
        <v>NOT USED</v>
      </c>
    </row>
    <row r="4282" spans="1:13">
      <c r="A4282" s="36">
        <v>201908</v>
      </c>
      <c r="B4282" s="37" t="s">
        <v>68</v>
      </c>
      <c r="C4282" s="37" t="s">
        <v>196</v>
      </c>
      <c r="D4282" s="37" t="s">
        <v>210</v>
      </c>
      <c r="E4282" s="37">
        <v>-4000</v>
      </c>
      <c r="F4282" s="37">
        <v>0</v>
      </c>
      <c r="G4282" s="37">
        <v>0</v>
      </c>
      <c r="H4282" s="60">
        <f t="shared" si="332"/>
        <v>0</v>
      </c>
      <c r="I4282" s="60">
        <f t="shared" si="333"/>
        <v>0</v>
      </c>
      <c r="J4282" s="60">
        <f t="shared" si="334"/>
        <v>0</v>
      </c>
      <c r="K4282" s="1" t="str">
        <f t="shared" si="335"/>
        <v>RES</v>
      </c>
      <c r="L4282" s="2" t="str">
        <f t="shared" si="331"/>
        <v>301119 - U</v>
      </c>
      <c r="M4282" s="40" t="str">
        <f>INDEX(CODE!A:B,MATCH(L4282,CODE!A:A,0),2)</f>
        <v>NOT USED</v>
      </c>
    </row>
    <row r="4283" spans="1:13">
      <c r="A4283" s="36">
        <v>201908</v>
      </c>
      <c r="B4283" s="37" t="s">
        <v>68</v>
      </c>
      <c r="C4283" s="37" t="s">
        <v>196</v>
      </c>
      <c r="D4283" s="37" t="s">
        <v>197</v>
      </c>
      <c r="E4283" s="37">
        <v>201000</v>
      </c>
      <c r="F4283" s="37">
        <v>0</v>
      </c>
      <c r="G4283" s="37">
        <v>2349000</v>
      </c>
      <c r="H4283" s="60">
        <f t="shared" si="332"/>
        <v>0</v>
      </c>
      <c r="I4283" s="60">
        <f t="shared" si="333"/>
        <v>0</v>
      </c>
      <c r="J4283" s="60">
        <f t="shared" si="334"/>
        <v>0</v>
      </c>
      <c r="K4283" s="1" t="str">
        <f t="shared" si="335"/>
        <v>RES</v>
      </c>
      <c r="L4283" s="2" t="str">
        <f t="shared" si="331"/>
        <v>UNBILLED R</v>
      </c>
      <c r="M4283" s="40" t="str">
        <f>INDEX(CODE!A:B,MATCH(L4283,CODE!A:A,0),2)</f>
        <v>NOT USED</v>
      </c>
    </row>
    <row r="4284" spans="1:13">
      <c r="A4284" s="36">
        <v>201909</v>
      </c>
      <c r="B4284" s="37" t="s">
        <v>51</v>
      </c>
      <c r="C4284" s="37" t="s">
        <v>186</v>
      </c>
      <c r="D4284" s="37" t="s">
        <v>187</v>
      </c>
      <c r="E4284" s="37">
        <v>-22236.92</v>
      </c>
      <c r="F4284" s="37">
        <v>1514</v>
      </c>
      <c r="G4284" s="37">
        <v>2728448</v>
      </c>
      <c r="H4284" s="60">
        <f t="shared" si="332"/>
        <v>0</v>
      </c>
      <c r="I4284" s="60">
        <f t="shared" si="333"/>
        <v>0</v>
      </c>
      <c r="J4284" s="60">
        <f t="shared" si="334"/>
        <v>0</v>
      </c>
      <c r="K4284" s="1" t="str">
        <f t="shared" si="335"/>
        <v>COM</v>
      </c>
      <c r="L4284" s="2" t="str">
        <f t="shared" si="331"/>
        <v>02GNSB0024</v>
      </c>
      <c r="M4284" s="40" t="str">
        <f>INDEX(CODE!A:B,MATCH(L4284,CODE!A:A,0),2)</f>
        <v>Separate - Small GS</v>
      </c>
    </row>
    <row r="4285" spans="1:13">
      <c r="A4285" s="36">
        <v>201909</v>
      </c>
      <c r="B4285" s="37" t="s">
        <v>51</v>
      </c>
      <c r="C4285" s="37" t="s">
        <v>186</v>
      </c>
      <c r="D4285" s="37" t="s">
        <v>188</v>
      </c>
      <c r="E4285" s="37">
        <v>-0.59</v>
      </c>
      <c r="F4285" s="37">
        <v>1</v>
      </c>
      <c r="G4285" s="37">
        <v>72</v>
      </c>
      <c r="H4285" s="60">
        <f t="shared" si="332"/>
        <v>0</v>
      </c>
      <c r="I4285" s="60">
        <f t="shared" si="333"/>
        <v>0</v>
      </c>
      <c r="J4285" s="60">
        <f t="shared" si="334"/>
        <v>0</v>
      </c>
      <c r="K4285" s="1" t="str">
        <f t="shared" si="335"/>
        <v>COM</v>
      </c>
      <c r="L4285" s="2" t="str">
        <f t="shared" si="331"/>
        <v>02GNSB024F</v>
      </c>
      <c r="M4285" s="40" t="str">
        <f>INDEX(CODE!A:B,MATCH(L4285,CODE!A:A,0),2)</f>
        <v>Separate - Small GS</v>
      </c>
    </row>
    <row r="4286" spans="1:13">
      <c r="A4286" s="36">
        <v>201909</v>
      </c>
      <c r="B4286" s="37" t="s">
        <v>51</v>
      </c>
      <c r="C4286" s="37" t="s">
        <v>186</v>
      </c>
      <c r="D4286" s="37" t="s">
        <v>189</v>
      </c>
      <c r="E4286" s="37">
        <v>-91.91</v>
      </c>
      <c r="F4286" s="37">
        <v>71</v>
      </c>
      <c r="G4286" s="37">
        <v>11278</v>
      </c>
      <c r="H4286" s="60">
        <f t="shared" si="332"/>
        <v>0</v>
      </c>
      <c r="I4286" s="60">
        <f t="shared" si="333"/>
        <v>0</v>
      </c>
      <c r="J4286" s="60">
        <f t="shared" si="334"/>
        <v>0</v>
      </c>
      <c r="K4286" s="1" t="str">
        <f t="shared" si="335"/>
        <v>COM</v>
      </c>
      <c r="L4286" s="2" t="str">
        <f t="shared" si="331"/>
        <v>02GNSB24FP</v>
      </c>
      <c r="M4286" s="40" t="str">
        <f>INDEX(CODE!A:B,MATCH(L4286,CODE!A:A,0),2)</f>
        <v>Separate - Small GS</v>
      </c>
    </row>
    <row r="4287" spans="1:13">
      <c r="A4287" s="36">
        <v>201909</v>
      </c>
      <c r="B4287" s="37" t="s">
        <v>51</v>
      </c>
      <c r="C4287" s="37" t="s">
        <v>186</v>
      </c>
      <c r="D4287" s="37" t="s">
        <v>190</v>
      </c>
      <c r="E4287" s="37">
        <v>-42234.31</v>
      </c>
      <c r="F4287" s="37">
        <v>87</v>
      </c>
      <c r="G4287" s="37">
        <v>5182119</v>
      </c>
      <c r="H4287" s="60">
        <f t="shared" si="332"/>
        <v>0</v>
      </c>
      <c r="I4287" s="60">
        <f t="shared" si="333"/>
        <v>0</v>
      </c>
      <c r="J4287" s="60">
        <f t="shared" si="334"/>
        <v>0</v>
      </c>
      <c r="K4287" s="1" t="str">
        <f t="shared" si="335"/>
        <v>COM</v>
      </c>
      <c r="L4287" s="2" t="str">
        <f t="shared" si="331"/>
        <v>02LGSB0036</v>
      </c>
      <c r="M4287" s="40" t="str">
        <f>INDEX(CODE!A:B,MATCH(L4287,CODE!A:A,0),2)</f>
        <v>Separate - Large GS</v>
      </c>
    </row>
    <row r="4288" spans="1:13">
      <c r="A4288" s="36">
        <v>201909</v>
      </c>
      <c r="B4288" s="37" t="s">
        <v>51</v>
      </c>
      <c r="C4288" s="37" t="s">
        <v>186</v>
      </c>
      <c r="D4288" s="37" t="s">
        <v>191</v>
      </c>
      <c r="E4288" s="37">
        <v>-188.71</v>
      </c>
      <c r="F4288" s="37">
        <v>20</v>
      </c>
      <c r="G4288" s="37">
        <v>23154</v>
      </c>
      <c r="H4288" s="60">
        <f t="shared" si="332"/>
        <v>0</v>
      </c>
      <c r="I4288" s="60">
        <f t="shared" si="333"/>
        <v>0</v>
      </c>
      <c r="J4288" s="60">
        <f t="shared" si="334"/>
        <v>0</v>
      </c>
      <c r="K4288" s="1" t="str">
        <f t="shared" si="335"/>
        <v>COM</v>
      </c>
      <c r="L4288" s="2" t="str">
        <f t="shared" ref="L4288:L4351" si="336">LEFT(D4288,10)</f>
        <v>02NMB24135</v>
      </c>
      <c r="M4288" s="40" t="str">
        <f>INDEX(CODE!A:B,MATCH(L4288,CODE!A:A,0),2)</f>
        <v>Separate - Small GS</v>
      </c>
    </row>
    <row r="4289" spans="1:13">
      <c r="A4289" s="36">
        <v>201909</v>
      </c>
      <c r="B4289" s="37" t="s">
        <v>51</v>
      </c>
      <c r="C4289" s="37" t="s">
        <v>186</v>
      </c>
      <c r="D4289" s="37" t="s">
        <v>192</v>
      </c>
      <c r="E4289" s="37">
        <v>-341.53</v>
      </c>
      <c r="G4289" s="37">
        <v>41899</v>
      </c>
      <c r="H4289" s="60">
        <f t="shared" si="332"/>
        <v>0</v>
      </c>
      <c r="I4289" s="60">
        <f t="shared" si="333"/>
        <v>0</v>
      </c>
      <c r="J4289" s="60">
        <f t="shared" si="334"/>
        <v>0</v>
      </c>
      <c r="K4289" s="1" t="str">
        <f t="shared" si="335"/>
        <v>COM</v>
      </c>
      <c r="L4289" s="2" t="str">
        <f t="shared" si="336"/>
        <v>02OALTB15N</v>
      </c>
      <c r="M4289" s="40" t="str">
        <f>INDEX(CODE!A:B,MATCH(L4289,CODE!A:A,0),2)</f>
        <v>NOT USED</v>
      </c>
    </row>
    <row r="4290" spans="1:13">
      <c r="A4290" s="36">
        <v>201909</v>
      </c>
      <c r="B4290" s="37" t="s">
        <v>51</v>
      </c>
      <c r="C4290" s="37" t="s">
        <v>186</v>
      </c>
      <c r="D4290" s="37" t="s">
        <v>193</v>
      </c>
      <c r="E4290" s="37">
        <v>-303.45999999999998</v>
      </c>
      <c r="F4290" s="37">
        <v>0</v>
      </c>
      <c r="G4290" s="37">
        <v>0</v>
      </c>
      <c r="H4290" s="60">
        <f t="shared" si="332"/>
        <v>0</v>
      </c>
      <c r="I4290" s="60">
        <f t="shared" si="333"/>
        <v>0</v>
      </c>
      <c r="J4290" s="60">
        <f t="shared" si="334"/>
        <v>0</v>
      </c>
      <c r="K4290" s="1" t="str">
        <f t="shared" si="335"/>
        <v>COM</v>
      </c>
      <c r="L4290" s="2" t="str">
        <f t="shared" si="336"/>
        <v>BPA BALANC</v>
      </c>
      <c r="M4290" s="40" t="str">
        <f>INDEX(CODE!A:B,MATCH(L4290,CODE!A:A,0),2)</f>
        <v>NOT USED</v>
      </c>
    </row>
    <row r="4291" spans="1:13">
      <c r="A4291" s="36">
        <v>201909</v>
      </c>
      <c r="B4291" s="37" t="s">
        <v>51</v>
      </c>
      <c r="C4291" s="37" t="s">
        <v>186</v>
      </c>
      <c r="D4291" s="37" t="s">
        <v>194</v>
      </c>
      <c r="F4291" s="37">
        <v>0</v>
      </c>
      <c r="H4291" s="60">
        <f t="shared" ref="H4291:H4354" si="337">IF($C4291="R",E4291,0)</f>
        <v>0</v>
      </c>
      <c r="I4291" s="60">
        <f t="shared" ref="I4291:I4354" si="338">IF($C4291="R",F4291,0)</f>
        <v>0</v>
      </c>
      <c r="J4291" s="60">
        <f t="shared" ref="J4291:J4354" si="339">IF($C4291="R",G4291,0)</f>
        <v>0</v>
      </c>
      <c r="K4291" s="1" t="str">
        <f t="shared" ref="K4291:K4354" si="340">IF(LEFT(B4291,3)="IRR","IRG",LEFT(B4291,3))</f>
        <v>COM</v>
      </c>
      <c r="L4291" s="2" t="str">
        <f t="shared" si="336"/>
        <v>CUSTOMER C</v>
      </c>
      <c r="M4291" s="40" t="str">
        <f>INDEX(CODE!A:B,MATCH(L4291,CODE!A:A,0),2)</f>
        <v>NOT USED</v>
      </c>
    </row>
    <row r="4292" spans="1:13">
      <c r="A4292" s="36">
        <v>201909</v>
      </c>
      <c r="B4292" s="37" t="s">
        <v>51</v>
      </c>
      <c r="C4292" s="37" t="s">
        <v>195</v>
      </c>
      <c r="D4292" s="37" t="s">
        <v>36</v>
      </c>
      <c r="E4292" s="37">
        <v>248987.18</v>
      </c>
      <c r="F4292" s="37">
        <v>1514</v>
      </c>
      <c r="G4292" s="37">
        <v>2728448</v>
      </c>
      <c r="H4292" s="60">
        <f t="shared" si="337"/>
        <v>248987.18</v>
      </c>
      <c r="I4292" s="60">
        <f t="shared" si="338"/>
        <v>1514</v>
      </c>
      <c r="J4292" s="60">
        <f t="shared" si="339"/>
        <v>2728448</v>
      </c>
      <c r="K4292" s="1" t="str">
        <f t="shared" si="340"/>
        <v>COM</v>
      </c>
      <c r="L4292" s="2" t="str">
        <f t="shared" si="336"/>
        <v>02GNSB0024</v>
      </c>
      <c r="M4292" s="40" t="str">
        <f>INDEX(CODE!A:B,MATCH(L4292,CODE!A:A,0),2)</f>
        <v>Separate - Small GS</v>
      </c>
    </row>
    <row r="4293" spans="1:13">
      <c r="A4293" s="36">
        <v>201909</v>
      </c>
      <c r="B4293" s="37" t="s">
        <v>51</v>
      </c>
      <c r="C4293" s="37" t="s">
        <v>195</v>
      </c>
      <c r="D4293" s="37" t="s">
        <v>37</v>
      </c>
      <c r="E4293" s="37">
        <v>1596.71</v>
      </c>
      <c r="F4293" s="37">
        <v>6</v>
      </c>
      <c r="G4293" s="37">
        <v>12857</v>
      </c>
      <c r="H4293" s="60">
        <f t="shared" si="337"/>
        <v>1596.71</v>
      </c>
      <c r="I4293" s="60">
        <f t="shared" si="338"/>
        <v>6</v>
      </c>
      <c r="J4293" s="60">
        <f t="shared" si="339"/>
        <v>12857</v>
      </c>
      <c r="K4293" s="1" t="str">
        <f t="shared" si="340"/>
        <v>COM</v>
      </c>
      <c r="L4293" s="2" t="str">
        <f t="shared" si="336"/>
        <v>02GNSB024F</v>
      </c>
      <c r="M4293" s="40" t="str">
        <f>INDEX(CODE!A:B,MATCH(L4293,CODE!A:A,0),2)</f>
        <v>Separate - Small GS</v>
      </c>
    </row>
    <row r="4294" spans="1:13">
      <c r="A4294" s="36">
        <v>201909</v>
      </c>
      <c r="B4294" s="37" t="s">
        <v>51</v>
      </c>
      <c r="C4294" s="37" t="s">
        <v>195</v>
      </c>
      <c r="D4294" s="37" t="s">
        <v>38</v>
      </c>
      <c r="E4294" s="37">
        <v>1290.68</v>
      </c>
      <c r="F4294" s="37">
        <v>71</v>
      </c>
      <c r="G4294" s="37">
        <v>13822</v>
      </c>
      <c r="H4294" s="60">
        <f t="shared" si="337"/>
        <v>1290.68</v>
      </c>
      <c r="I4294" s="60">
        <f t="shared" si="338"/>
        <v>71</v>
      </c>
      <c r="J4294" s="60">
        <f t="shared" si="339"/>
        <v>13822</v>
      </c>
      <c r="K4294" s="1" t="str">
        <f t="shared" si="340"/>
        <v>COM</v>
      </c>
      <c r="L4294" s="2" t="str">
        <f t="shared" si="336"/>
        <v>02GNSB24FP</v>
      </c>
      <c r="M4294" s="40" t="str">
        <f>INDEX(CODE!A:B,MATCH(L4294,CODE!A:A,0),2)</f>
        <v>Separate - Small GS</v>
      </c>
    </row>
    <row r="4295" spans="1:13">
      <c r="A4295" s="36">
        <v>201909</v>
      </c>
      <c r="B4295" s="37" t="s">
        <v>51</v>
      </c>
      <c r="C4295" s="37" t="s">
        <v>195</v>
      </c>
      <c r="D4295" s="37" t="s">
        <v>52</v>
      </c>
      <c r="E4295" s="37">
        <v>3713302.87</v>
      </c>
      <c r="F4295" s="37">
        <v>14477</v>
      </c>
      <c r="G4295" s="37">
        <v>43156211</v>
      </c>
      <c r="H4295" s="60">
        <f t="shared" si="337"/>
        <v>3713302.87</v>
      </c>
      <c r="I4295" s="60">
        <f t="shared" si="338"/>
        <v>14477</v>
      </c>
      <c r="J4295" s="60">
        <f t="shared" si="339"/>
        <v>43156211</v>
      </c>
      <c r="K4295" s="1" t="str">
        <f t="shared" si="340"/>
        <v>COM</v>
      </c>
      <c r="L4295" s="2" t="str">
        <f t="shared" si="336"/>
        <v>02GNSV0024</v>
      </c>
      <c r="M4295" s="40" t="str">
        <f>INDEX(CODE!A:B,MATCH(L4295,CODE!A:A,0),2)</f>
        <v>Separate - Small GS</v>
      </c>
    </row>
    <row r="4296" spans="1:13">
      <c r="A4296" s="36">
        <v>201909</v>
      </c>
      <c r="B4296" s="37" t="s">
        <v>51</v>
      </c>
      <c r="C4296" s="37" t="s">
        <v>195</v>
      </c>
      <c r="D4296" s="37" t="s">
        <v>53</v>
      </c>
      <c r="E4296" s="37">
        <v>12038.6</v>
      </c>
      <c r="F4296" s="37">
        <v>104</v>
      </c>
      <c r="G4296" s="37">
        <v>89196</v>
      </c>
      <c r="H4296" s="60">
        <f t="shared" si="337"/>
        <v>12038.6</v>
      </c>
      <c r="I4296" s="60">
        <f t="shared" si="338"/>
        <v>104</v>
      </c>
      <c r="J4296" s="60">
        <f t="shared" si="339"/>
        <v>89196</v>
      </c>
      <c r="K4296" s="1" t="str">
        <f t="shared" si="340"/>
        <v>COM</v>
      </c>
      <c r="L4296" s="2" t="str">
        <f t="shared" si="336"/>
        <v>02GNSV024F</v>
      </c>
      <c r="M4296" s="40" t="str">
        <f>INDEX(CODE!A:B,MATCH(L4296,CODE!A:A,0),2)</f>
        <v>Separate - Small GS</v>
      </c>
    </row>
    <row r="4297" spans="1:13">
      <c r="A4297" s="36">
        <v>201909</v>
      </c>
      <c r="B4297" s="37" t="s">
        <v>51</v>
      </c>
      <c r="C4297" s="37" t="s">
        <v>195</v>
      </c>
      <c r="D4297" s="37" t="s">
        <v>39</v>
      </c>
      <c r="E4297" s="37">
        <v>399089.87</v>
      </c>
      <c r="F4297" s="37">
        <v>87</v>
      </c>
      <c r="G4297" s="37">
        <v>5182119</v>
      </c>
      <c r="H4297" s="60">
        <f t="shared" si="337"/>
        <v>399089.87</v>
      </c>
      <c r="I4297" s="60">
        <f t="shared" si="338"/>
        <v>87</v>
      </c>
      <c r="J4297" s="60">
        <f t="shared" si="339"/>
        <v>5182119</v>
      </c>
      <c r="K4297" s="1" t="str">
        <f t="shared" si="340"/>
        <v>COM</v>
      </c>
      <c r="L4297" s="2" t="str">
        <f t="shared" si="336"/>
        <v>02LGSB0036</v>
      </c>
      <c r="M4297" s="40" t="str">
        <f>INDEX(CODE!A:B,MATCH(L4297,CODE!A:A,0),2)</f>
        <v>Separate - Large GS</v>
      </c>
    </row>
    <row r="4298" spans="1:13">
      <c r="A4298" s="36">
        <v>201909</v>
      </c>
      <c r="B4298" s="37" t="s">
        <v>51</v>
      </c>
      <c r="C4298" s="37" t="s">
        <v>195</v>
      </c>
      <c r="D4298" s="37" t="s">
        <v>54</v>
      </c>
      <c r="E4298" s="37">
        <v>5472195.8700000001</v>
      </c>
      <c r="F4298" s="37">
        <v>869</v>
      </c>
      <c r="G4298" s="37">
        <v>74327143</v>
      </c>
      <c r="H4298" s="60">
        <f t="shared" si="337"/>
        <v>5472195.8700000001</v>
      </c>
      <c r="I4298" s="60">
        <f t="shared" si="338"/>
        <v>869</v>
      </c>
      <c r="J4298" s="60">
        <f t="shared" si="339"/>
        <v>74327143</v>
      </c>
      <c r="K4298" s="1" t="str">
        <f t="shared" si="340"/>
        <v>COM</v>
      </c>
      <c r="L4298" s="2" t="str">
        <f t="shared" si="336"/>
        <v>02LGSV0036</v>
      </c>
      <c r="M4298" s="40" t="str">
        <f>INDEX(CODE!A:B,MATCH(L4298,CODE!A:A,0),2)</f>
        <v>Separate - Large GS</v>
      </c>
    </row>
    <row r="4299" spans="1:13">
      <c r="A4299" s="36">
        <v>201909</v>
      </c>
      <c r="B4299" s="37" t="s">
        <v>51</v>
      </c>
      <c r="C4299" s="37" t="s">
        <v>195</v>
      </c>
      <c r="D4299" s="37" t="s">
        <v>55</v>
      </c>
      <c r="E4299" s="37">
        <v>1210255.42</v>
      </c>
      <c r="F4299" s="37">
        <v>37</v>
      </c>
      <c r="G4299" s="37">
        <v>17306920</v>
      </c>
      <c r="H4299" s="60">
        <f t="shared" si="337"/>
        <v>1210255.42</v>
      </c>
      <c r="I4299" s="60">
        <f t="shared" si="338"/>
        <v>37</v>
      </c>
      <c r="J4299" s="60">
        <f t="shared" si="339"/>
        <v>17306920</v>
      </c>
      <c r="K4299" s="1" t="str">
        <f t="shared" si="340"/>
        <v>COM</v>
      </c>
      <c r="L4299" s="2" t="str">
        <f t="shared" si="336"/>
        <v>02LGSV048T</v>
      </c>
      <c r="M4299" s="40" t="str">
        <f>INDEX(CODE!A:B,MATCH(L4299,CODE!A:A,0),2)</f>
        <v>NOT USED</v>
      </c>
    </row>
    <row r="4300" spans="1:13">
      <c r="A4300" s="36">
        <v>201909</v>
      </c>
      <c r="B4300" s="37" t="s">
        <v>51</v>
      </c>
      <c r="C4300" s="37" t="s">
        <v>195</v>
      </c>
      <c r="D4300" s="37" t="s">
        <v>79</v>
      </c>
      <c r="E4300" s="37">
        <v>4378.7299999999996</v>
      </c>
      <c r="G4300" s="37">
        <v>0</v>
      </c>
      <c r="H4300" s="60">
        <f t="shared" si="337"/>
        <v>4378.7299999999996</v>
      </c>
      <c r="I4300" s="60">
        <f t="shared" si="338"/>
        <v>0</v>
      </c>
      <c r="J4300" s="60">
        <f t="shared" si="339"/>
        <v>0</v>
      </c>
      <c r="K4300" s="1" t="str">
        <f t="shared" si="340"/>
        <v>COM</v>
      </c>
      <c r="L4300" s="2" t="str">
        <f t="shared" si="336"/>
        <v>02LNX00102</v>
      </c>
      <c r="M4300" s="40" t="str">
        <f>INDEX(CODE!A:B,MATCH(L4300,CODE!A:A,0),2)</f>
        <v>NOT USED</v>
      </c>
    </row>
    <row r="4301" spans="1:13">
      <c r="A4301" s="36">
        <v>201909</v>
      </c>
      <c r="B4301" s="37" t="s">
        <v>51</v>
      </c>
      <c r="C4301" s="37" t="s">
        <v>195</v>
      </c>
      <c r="D4301" s="37" t="s">
        <v>81</v>
      </c>
      <c r="E4301" s="37">
        <v>221.98</v>
      </c>
      <c r="G4301" s="37">
        <v>0</v>
      </c>
      <c r="H4301" s="60">
        <f t="shared" si="337"/>
        <v>221.98</v>
      </c>
      <c r="I4301" s="60">
        <f t="shared" si="338"/>
        <v>0</v>
      </c>
      <c r="J4301" s="60">
        <f t="shared" si="339"/>
        <v>0</v>
      </c>
      <c r="K4301" s="1" t="str">
        <f t="shared" si="340"/>
        <v>COM</v>
      </c>
      <c r="L4301" s="2" t="str">
        <f t="shared" si="336"/>
        <v>02LNX00105</v>
      </c>
      <c r="M4301" s="40" t="str">
        <f>INDEX(CODE!A:B,MATCH(L4301,CODE!A:A,0),2)</f>
        <v>NOT USED</v>
      </c>
    </row>
    <row r="4302" spans="1:13">
      <c r="A4302" s="36">
        <v>201909</v>
      </c>
      <c r="B4302" s="37" t="s">
        <v>51</v>
      </c>
      <c r="C4302" s="37" t="s">
        <v>195</v>
      </c>
      <c r="D4302" s="37" t="s">
        <v>82</v>
      </c>
      <c r="E4302" s="37">
        <v>22960.49</v>
      </c>
      <c r="G4302" s="37">
        <v>0</v>
      </c>
      <c r="H4302" s="60">
        <f t="shared" si="337"/>
        <v>22960.49</v>
      </c>
      <c r="I4302" s="60">
        <f t="shared" si="338"/>
        <v>0</v>
      </c>
      <c r="J4302" s="60">
        <f t="shared" si="339"/>
        <v>0</v>
      </c>
      <c r="K4302" s="1" t="str">
        <f t="shared" si="340"/>
        <v>COM</v>
      </c>
      <c r="L4302" s="2" t="str">
        <f t="shared" si="336"/>
        <v>02LNX00109</v>
      </c>
      <c r="M4302" s="40" t="str">
        <f>INDEX(CODE!A:B,MATCH(L4302,CODE!A:A,0),2)</f>
        <v>NOT USED</v>
      </c>
    </row>
    <row r="4303" spans="1:13">
      <c r="A4303" s="36">
        <v>201909</v>
      </c>
      <c r="B4303" s="37" t="s">
        <v>51</v>
      </c>
      <c r="C4303" s="37" t="s">
        <v>195</v>
      </c>
      <c r="D4303" s="37" t="s">
        <v>83</v>
      </c>
      <c r="E4303" s="37">
        <v>263.91000000000003</v>
      </c>
      <c r="G4303" s="37">
        <v>0</v>
      </c>
      <c r="H4303" s="60">
        <f t="shared" si="337"/>
        <v>263.91000000000003</v>
      </c>
      <c r="I4303" s="60">
        <f t="shared" si="338"/>
        <v>0</v>
      </c>
      <c r="J4303" s="60">
        <f t="shared" si="339"/>
        <v>0</v>
      </c>
      <c r="K4303" s="1" t="str">
        <f t="shared" si="340"/>
        <v>COM</v>
      </c>
      <c r="L4303" s="2" t="str">
        <f t="shared" si="336"/>
        <v>02LNX00110</v>
      </c>
      <c r="M4303" s="40" t="str">
        <f>INDEX(CODE!A:B,MATCH(L4303,CODE!A:A,0),2)</f>
        <v>NOT USED</v>
      </c>
    </row>
    <row r="4304" spans="1:13">
      <c r="A4304" s="36">
        <v>201909</v>
      </c>
      <c r="B4304" s="37" t="s">
        <v>51</v>
      </c>
      <c r="C4304" s="37" t="s">
        <v>195</v>
      </c>
      <c r="D4304" s="37" t="s">
        <v>84</v>
      </c>
      <c r="E4304" s="37">
        <v>55.73</v>
      </c>
      <c r="G4304" s="37">
        <v>0</v>
      </c>
      <c r="H4304" s="60">
        <f t="shared" si="337"/>
        <v>55.73</v>
      </c>
      <c r="I4304" s="60">
        <f t="shared" si="338"/>
        <v>0</v>
      </c>
      <c r="J4304" s="60">
        <f t="shared" si="339"/>
        <v>0</v>
      </c>
      <c r="K4304" s="1" t="str">
        <f t="shared" si="340"/>
        <v>COM</v>
      </c>
      <c r="L4304" s="2" t="str">
        <f t="shared" si="336"/>
        <v>02LNX00112</v>
      </c>
      <c r="M4304" s="40" t="str">
        <f>INDEX(CODE!A:B,MATCH(L4304,CODE!A:A,0),2)</f>
        <v>NOT USED</v>
      </c>
    </row>
    <row r="4305" spans="1:13">
      <c r="A4305" s="36">
        <v>201909</v>
      </c>
      <c r="B4305" s="37" t="s">
        <v>51</v>
      </c>
      <c r="C4305" s="37" t="s">
        <v>195</v>
      </c>
      <c r="D4305" s="37" t="s">
        <v>85</v>
      </c>
      <c r="E4305" s="37">
        <v>657.58</v>
      </c>
      <c r="G4305" s="37">
        <v>0</v>
      </c>
      <c r="H4305" s="60">
        <f t="shared" si="337"/>
        <v>657.58</v>
      </c>
      <c r="I4305" s="60">
        <f t="shared" si="338"/>
        <v>0</v>
      </c>
      <c r="J4305" s="60">
        <f t="shared" si="339"/>
        <v>0</v>
      </c>
      <c r="K4305" s="1" t="str">
        <f t="shared" si="340"/>
        <v>COM</v>
      </c>
      <c r="L4305" s="2" t="str">
        <f t="shared" si="336"/>
        <v>02LNX00300</v>
      </c>
      <c r="M4305" s="40" t="str">
        <f>INDEX(CODE!A:B,MATCH(L4305,CODE!A:A,0),2)</f>
        <v>NOT USED</v>
      </c>
    </row>
    <row r="4306" spans="1:13">
      <c r="A4306" s="36">
        <v>201909</v>
      </c>
      <c r="B4306" s="37" t="s">
        <v>51</v>
      </c>
      <c r="C4306" s="37" t="s">
        <v>195</v>
      </c>
      <c r="D4306" s="37" t="s">
        <v>87</v>
      </c>
      <c r="E4306" s="37">
        <v>4697.54</v>
      </c>
      <c r="G4306" s="37">
        <v>0</v>
      </c>
      <c r="H4306" s="60">
        <f t="shared" si="337"/>
        <v>4697.54</v>
      </c>
      <c r="I4306" s="60">
        <f t="shared" si="338"/>
        <v>0</v>
      </c>
      <c r="J4306" s="60">
        <f t="shared" si="339"/>
        <v>0</v>
      </c>
      <c r="K4306" s="1" t="str">
        <f t="shared" si="340"/>
        <v>COM</v>
      </c>
      <c r="L4306" s="2" t="str">
        <f t="shared" si="336"/>
        <v>02LNX00311</v>
      </c>
      <c r="M4306" s="40" t="str">
        <f>INDEX(CODE!A:B,MATCH(L4306,CODE!A:A,0),2)</f>
        <v>NOT USED</v>
      </c>
    </row>
    <row r="4307" spans="1:13">
      <c r="A4307" s="36">
        <v>201909</v>
      </c>
      <c r="B4307" s="37" t="s">
        <v>51</v>
      </c>
      <c r="C4307" s="37" t="s">
        <v>195</v>
      </c>
      <c r="D4307" s="37" t="s">
        <v>77</v>
      </c>
      <c r="E4307" s="37">
        <v>2339.0700000000002</v>
      </c>
      <c r="F4307" s="37">
        <v>20</v>
      </c>
      <c r="G4307" s="37">
        <v>23154</v>
      </c>
      <c r="H4307" s="60">
        <f t="shared" si="337"/>
        <v>2339.0700000000002</v>
      </c>
      <c r="I4307" s="60">
        <f t="shared" si="338"/>
        <v>20</v>
      </c>
      <c r="J4307" s="60">
        <f t="shared" si="339"/>
        <v>23154</v>
      </c>
      <c r="K4307" s="1" t="str">
        <f t="shared" si="340"/>
        <v>COM</v>
      </c>
      <c r="L4307" s="2" t="str">
        <f t="shared" si="336"/>
        <v>02NMB24135</v>
      </c>
      <c r="M4307" s="40" t="str">
        <f>INDEX(CODE!A:B,MATCH(L4307,CODE!A:A,0),2)</f>
        <v>Separate - Small GS</v>
      </c>
    </row>
    <row r="4308" spans="1:13">
      <c r="A4308" s="36">
        <v>201909</v>
      </c>
      <c r="B4308" s="37" t="s">
        <v>51</v>
      </c>
      <c r="C4308" s="37" t="s">
        <v>195</v>
      </c>
      <c r="D4308" s="37" t="s">
        <v>40</v>
      </c>
      <c r="E4308" s="37">
        <v>24847.29</v>
      </c>
      <c r="F4308" s="37">
        <v>96</v>
      </c>
      <c r="G4308" s="37">
        <v>263631</v>
      </c>
      <c r="H4308" s="60">
        <f t="shared" si="337"/>
        <v>24847.29</v>
      </c>
      <c r="I4308" s="60">
        <f t="shared" si="338"/>
        <v>96</v>
      </c>
      <c r="J4308" s="60">
        <f t="shared" si="339"/>
        <v>263631</v>
      </c>
      <c r="K4308" s="1" t="str">
        <f t="shared" si="340"/>
        <v>COM</v>
      </c>
      <c r="L4308" s="2" t="str">
        <f t="shared" si="336"/>
        <v>02NMT24135</v>
      </c>
      <c r="M4308" s="40" t="str">
        <f>INDEX(CODE!A:B,MATCH(L4308,CODE!A:A,0),2)</f>
        <v>Separate - Small GS</v>
      </c>
    </row>
    <row r="4309" spans="1:13">
      <c r="A4309" s="36">
        <v>201909</v>
      </c>
      <c r="B4309" s="37" t="s">
        <v>51</v>
      </c>
      <c r="C4309" s="37" t="s">
        <v>195</v>
      </c>
      <c r="D4309" s="37" t="s">
        <v>41</v>
      </c>
      <c r="E4309" s="37">
        <v>80957.66</v>
      </c>
      <c r="F4309" s="37">
        <v>17</v>
      </c>
      <c r="G4309" s="37">
        <v>976320</v>
      </c>
      <c r="H4309" s="60">
        <f t="shared" si="337"/>
        <v>80957.66</v>
      </c>
      <c r="I4309" s="60">
        <f t="shared" si="338"/>
        <v>17</v>
      </c>
      <c r="J4309" s="60">
        <f t="shared" si="339"/>
        <v>976320</v>
      </c>
      <c r="K4309" s="1" t="str">
        <f t="shared" si="340"/>
        <v>COM</v>
      </c>
      <c r="L4309" s="2" t="str">
        <f t="shared" si="336"/>
        <v>02NMT36135</v>
      </c>
      <c r="M4309" s="40" t="str">
        <f>INDEX(CODE!A:B,MATCH(L4309,CODE!A:A,0),2)</f>
        <v>Separate - Large GS</v>
      </c>
    </row>
    <row r="4310" spans="1:13">
      <c r="A4310" s="36">
        <v>201909</v>
      </c>
      <c r="B4310" s="37" t="s">
        <v>51</v>
      </c>
      <c r="C4310" s="37" t="s">
        <v>195</v>
      </c>
      <c r="D4310" s="37" t="s">
        <v>42</v>
      </c>
      <c r="E4310" s="37">
        <v>68716.73</v>
      </c>
      <c r="F4310" s="37">
        <v>2</v>
      </c>
      <c r="G4310" s="37">
        <v>1009200</v>
      </c>
      <c r="H4310" s="60">
        <f t="shared" si="337"/>
        <v>68716.73</v>
      </c>
      <c r="I4310" s="60">
        <f t="shared" si="338"/>
        <v>2</v>
      </c>
      <c r="J4310" s="60">
        <f t="shared" si="339"/>
        <v>1009200</v>
      </c>
      <c r="K4310" s="1" t="str">
        <f t="shared" si="340"/>
        <v>COM</v>
      </c>
      <c r="L4310" s="2" t="str">
        <f t="shared" si="336"/>
        <v>02NMT48135</v>
      </c>
      <c r="M4310" s="40" t="str">
        <f>INDEX(CODE!A:B,MATCH(L4310,CODE!A:A,0),2)</f>
        <v>NOT USED</v>
      </c>
    </row>
    <row r="4311" spans="1:13">
      <c r="A4311" s="36">
        <v>201909</v>
      </c>
      <c r="B4311" s="37" t="s">
        <v>51</v>
      </c>
      <c r="C4311" s="37" t="s">
        <v>195</v>
      </c>
      <c r="D4311" s="37" t="s">
        <v>56</v>
      </c>
      <c r="E4311" s="37">
        <v>17072.02</v>
      </c>
      <c r="F4311" s="37">
        <v>766</v>
      </c>
      <c r="G4311" s="37">
        <v>119064</v>
      </c>
      <c r="H4311" s="60">
        <f t="shared" si="337"/>
        <v>17072.02</v>
      </c>
      <c r="I4311" s="60">
        <f t="shared" si="338"/>
        <v>766</v>
      </c>
      <c r="J4311" s="60">
        <f t="shared" si="339"/>
        <v>119064</v>
      </c>
      <c r="K4311" s="1" t="str">
        <f t="shared" si="340"/>
        <v>COM</v>
      </c>
      <c r="L4311" s="2" t="str">
        <f t="shared" si="336"/>
        <v>02OALT015N</v>
      </c>
      <c r="M4311" s="40" t="str">
        <f>INDEX(CODE!A:B,MATCH(L4311,CODE!A:A,0),2)</f>
        <v>NOT USED</v>
      </c>
    </row>
    <row r="4312" spans="1:13">
      <c r="A4312" s="36">
        <v>201909</v>
      </c>
      <c r="B4312" s="37" t="s">
        <v>51</v>
      </c>
      <c r="C4312" s="37" t="s">
        <v>195</v>
      </c>
      <c r="D4312" s="37" t="s">
        <v>43</v>
      </c>
      <c r="E4312" s="37">
        <v>6571.44</v>
      </c>
      <c r="F4312" s="37">
        <v>464</v>
      </c>
      <c r="G4312" s="37">
        <v>41899</v>
      </c>
      <c r="H4312" s="60">
        <f t="shared" si="337"/>
        <v>6571.44</v>
      </c>
      <c r="I4312" s="60">
        <f t="shared" si="338"/>
        <v>464</v>
      </c>
      <c r="J4312" s="60">
        <f t="shared" si="339"/>
        <v>41899</v>
      </c>
      <c r="K4312" s="1" t="str">
        <f t="shared" si="340"/>
        <v>COM</v>
      </c>
      <c r="L4312" s="2" t="str">
        <f t="shared" si="336"/>
        <v>02OALTB15N</v>
      </c>
      <c r="M4312" s="40" t="str">
        <f>INDEX(CODE!A:B,MATCH(L4312,CODE!A:A,0),2)</f>
        <v>NOT USED</v>
      </c>
    </row>
    <row r="4313" spans="1:13">
      <c r="A4313" s="36">
        <v>201909</v>
      </c>
      <c r="B4313" s="37" t="s">
        <v>51</v>
      </c>
      <c r="C4313" s="37" t="s">
        <v>195</v>
      </c>
      <c r="D4313" s="37" t="s">
        <v>57</v>
      </c>
      <c r="E4313" s="37">
        <v>1688.25</v>
      </c>
      <c r="F4313" s="37">
        <v>27</v>
      </c>
      <c r="G4313" s="37">
        <v>18633</v>
      </c>
      <c r="H4313" s="60">
        <f t="shared" si="337"/>
        <v>1688.25</v>
      </c>
      <c r="I4313" s="60">
        <f t="shared" si="338"/>
        <v>27</v>
      </c>
      <c r="J4313" s="60">
        <f t="shared" si="339"/>
        <v>18633</v>
      </c>
      <c r="K4313" s="1" t="str">
        <f t="shared" si="340"/>
        <v>COM</v>
      </c>
      <c r="L4313" s="2" t="str">
        <f t="shared" si="336"/>
        <v>02RCFL0054</v>
      </c>
      <c r="M4313" s="40" t="str">
        <f>INDEX(CODE!A:B,MATCH(L4313,CODE!A:A,0),2)</f>
        <v>NOT USED</v>
      </c>
    </row>
    <row r="4314" spans="1:13">
      <c r="A4314" s="36">
        <v>201909</v>
      </c>
      <c r="B4314" s="37" t="s">
        <v>51</v>
      </c>
      <c r="C4314" s="37" t="s">
        <v>195</v>
      </c>
      <c r="D4314" s="37" t="s">
        <v>89</v>
      </c>
      <c r="E4314" s="37">
        <v>261297.11</v>
      </c>
      <c r="F4314" s="37">
        <v>0</v>
      </c>
      <c r="G4314" s="37">
        <v>0</v>
      </c>
      <c r="H4314" s="60">
        <f t="shared" si="337"/>
        <v>261297.11</v>
      </c>
      <c r="I4314" s="60">
        <f t="shared" si="338"/>
        <v>0</v>
      </c>
      <c r="J4314" s="60">
        <f t="shared" si="339"/>
        <v>0</v>
      </c>
      <c r="K4314" s="1" t="str">
        <f t="shared" si="340"/>
        <v>COM</v>
      </c>
      <c r="L4314" s="2" t="str">
        <f t="shared" si="336"/>
        <v>301270-DSM</v>
      </c>
      <c r="M4314" s="40" t="str">
        <f>INDEX(CODE!A:B,MATCH(L4314,CODE!A:A,0),2)</f>
        <v>NOT USED</v>
      </c>
    </row>
    <row r="4315" spans="1:13">
      <c r="A4315" s="36">
        <v>201909</v>
      </c>
      <c r="B4315" s="37" t="s">
        <v>51</v>
      </c>
      <c r="C4315" s="37" t="s">
        <v>195</v>
      </c>
      <c r="D4315" s="37" t="s">
        <v>44</v>
      </c>
      <c r="E4315" s="37">
        <v>2883.21</v>
      </c>
      <c r="F4315" s="37">
        <v>2</v>
      </c>
      <c r="G4315" s="37">
        <v>0</v>
      </c>
      <c r="H4315" s="60">
        <f t="shared" si="337"/>
        <v>2883.21</v>
      </c>
      <c r="I4315" s="60">
        <f t="shared" si="338"/>
        <v>2</v>
      </c>
      <c r="J4315" s="60">
        <f t="shared" si="339"/>
        <v>0</v>
      </c>
      <c r="K4315" s="1" t="str">
        <f t="shared" si="340"/>
        <v>COM</v>
      </c>
      <c r="L4315" s="2" t="str">
        <f t="shared" si="336"/>
        <v>301280-BLU</v>
      </c>
      <c r="M4315" s="40" t="str">
        <f>INDEX(CODE!A:B,MATCH(L4315,CODE!A:A,0),2)</f>
        <v>NOT USED</v>
      </c>
    </row>
    <row r="4316" spans="1:13">
      <c r="A4316" s="36">
        <v>201909</v>
      </c>
      <c r="B4316" s="37" t="s">
        <v>51</v>
      </c>
      <c r="C4316" s="37" t="s">
        <v>195</v>
      </c>
      <c r="D4316" s="37" t="s">
        <v>103</v>
      </c>
      <c r="E4316" s="37">
        <v>-180651.74</v>
      </c>
      <c r="F4316" s="37">
        <v>0</v>
      </c>
      <c r="G4316" s="37">
        <v>0</v>
      </c>
      <c r="H4316" s="60">
        <f t="shared" si="337"/>
        <v>-180651.74</v>
      </c>
      <c r="I4316" s="60">
        <f t="shared" si="338"/>
        <v>0</v>
      </c>
      <c r="J4316" s="60">
        <f t="shared" si="339"/>
        <v>0</v>
      </c>
      <c r="K4316" s="1" t="str">
        <f t="shared" si="340"/>
        <v>COM</v>
      </c>
      <c r="L4316" s="2" t="str">
        <f t="shared" si="336"/>
        <v>ALT REVENU</v>
      </c>
      <c r="M4316" s="40" t="str">
        <f>INDEX(CODE!A:B,MATCH(L4316,CODE!A:A,0),2)</f>
        <v>NOT USED</v>
      </c>
    </row>
    <row r="4317" spans="1:13">
      <c r="A4317" s="36">
        <v>201909</v>
      </c>
      <c r="B4317" s="37" t="s">
        <v>51</v>
      </c>
      <c r="C4317" s="37" t="s">
        <v>195</v>
      </c>
      <c r="D4317" s="37" t="s">
        <v>90</v>
      </c>
      <c r="F4317" s="37">
        <v>0</v>
      </c>
      <c r="H4317" s="60">
        <f t="shared" si="337"/>
        <v>0</v>
      </c>
      <c r="I4317" s="60">
        <f t="shared" si="338"/>
        <v>0</v>
      </c>
      <c r="J4317" s="60">
        <f t="shared" si="339"/>
        <v>0</v>
      </c>
      <c r="K4317" s="1" t="str">
        <f t="shared" si="340"/>
        <v>COM</v>
      </c>
      <c r="L4317" s="2" t="str">
        <f t="shared" si="336"/>
        <v>CUSTOMER C</v>
      </c>
      <c r="M4317" s="40" t="str">
        <f>INDEX(CODE!A:B,MATCH(L4317,CODE!A:A,0),2)</f>
        <v>NOT USED</v>
      </c>
    </row>
    <row r="4318" spans="1:13">
      <c r="A4318" s="36">
        <v>201909</v>
      </c>
      <c r="B4318" s="37" t="s">
        <v>51</v>
      </c>
      <c r="C4318" s="37" t="s">
        <v>195</v>
      </c>
      <c r="D4318" s="37" t="s">
        <v>92</v>
      </c>
      <c r="E4318" s="37">
        <v>-625420.06000000006</v>
      </c>
      <c r="F4318" s="37">
        <v>0</v>
      </c>
      <c r="G4318" s="37">
        <v>0</v>
      </c>
      <c r="H4318" s="60">
        <f t="shared" si="337"/>
        <v>-625420.06000000006</v>
      </c>
      <c r="I4318" s="60">
        <f t="shared" si="338"/>
        <v>0</v>
      </c>
      <c r="J4318" s="60">
        <f t="shared" si="339"/>
        <v>0</v>
      </c>
      <c r="K4318" s="1" t="str">
        <f t="shared" si="340"/>
        <v>COM</v>
      </c>
      <c r="L4318" s="2" t="str">
        <f t="shared" si="336"/>
        <v>REVENUE_AC</v>
      </c>
      <c r="M4318" s="40" t="str">
        <f>INDEX(CODE!A:B,MATCH(L4318,CODE!A:A,0),2)</f>
        <v>NOT USED</v>
      </c>
    </row>
    <row r="4319" spans="1:13">
      <c r="A4319" s="36">
        <v>201909</v>
      </c>
      <c r="B4319" s="37" t="s">
        <v>51</v>
      </c>
      <c r="C4319" s="37" t="s">
        <v>195</v>
      </c>
      <c r="D4319" s="37" t="s">
        <v>104</v>
      </c>
      <c r="E4319" s="37">
        <v>5354.76</v>
      </c>
      <c r="F4319" s="37">
        <v>0</v>
      </c>
      <c r="G4319" s="37">
        <v>0</v>
      </c>
      <c r="H4319" s="60">
        <f t="shared" si="337"/>
        <v>5354.76</v>
      </c>
      <c r="I4319" s="60">
        <f t="shared" si="338"/>
        <v>0</v>
      </c>
      <c r="J4319" s="60">
        <f t="shared" si="339"/>
        <v>0</v>
      </c>
      <c r="K4319" s="1" t="str">
        <f t="shared" si="340"/>
        <v>COM</v>
      </c>
      <c r="L4319" s="2" t="str">
        <f t="shared" si="336"/>
        <v>REVENUE AD</v>
      </c>
      <c r="M4319" s="40" t="str">
        <f>INDEX(CODE!A:B,MATCH(L4319,CODE!A:A,0),2)</f>
        <v>NOT USED</v>
      </c>
    </row>
    <row r="4320" spans="1:13">
      <c r="A4320" s="36">
        <v>201909</v>
      </c>
      <c r="B4320" s="37" t="s">
        <v>51</v>
      </c>
      <c r="C4320" s="37" t="s">
        <v>196</v>
      </c>
      <c r="D4320" s="37" t="s">
        <v>197</v>
      </c>
      <c r="E4320" s="37">
        <v>-814000</v>
      </c>
      <c r="F4320" s="37">
        <v>0</v>
      </c>
      <c r="G4320" s="37">
        <v>-10908000</v>
      </c>
      <c r="H4320" s="60">
        <f t="shared" si="337"/>
        <v>0</v>
      </c>
      <c r="I4320" s="60">
        <f t="shared" si="338"/>
        <v>0</v>
      </c>
      <c r="J4320" s="60">
        <f t="shared" si="339"/>
        <v>0</v>
      </c>
      <c r="K4320" s="1" t="str">
        <f t="shared" si="340"/>
        <v>COM</v>
      </c>
      <c r="L4320" s="2" t="str">
        <f t="shared" si="336"/>
        <v>UNBILLED R</v>
      </c>
      <c r="M4320" s="40" t="str">
        <f>INDEX(CODE!A:B,MATCH(L4320,CODE!A:A,0),2)</f>
        <v>NOT USED</v>
      </c>
    </row>
    <row r="4321" spans="1:13">
      <c r="A4321" s="36">
        <v>201909</v>
      </c>
      <c r="B4321" s="37" t="s">
        <v>58</v>
      </c>
      <c r="C4321" s="37" t="s">
        <v>186</v>
      </c>
      <c r="D4321" s="37" t="s">
        <v>187</v>
      </c>
      <c r="E4321" s="37">
        <v>-852.62</v>
      </c>
      <c r="F4321" s="37">
        <v>42</v>
      </c>
      <c r="G4321" s="37">
        <v>104614</v>
      </c>
      <c r="H4321" s="60">
        <f t="shared" si="337"/>
        <v>0</v>
      </c>
      <c r="I4321" s="60">
        <f t="shared" si="338"/>
        <v>0</v>
      </c>
      <c r="J4321" s="60">
        <f t="shared" si="339"/>
        <v>0</v>
      </c>
      <c r="K4321" s="1" t="str">
        <f t="shared" si="340"/>
        <v>IND</v>
      </c>
      <c r="L4321" s="2" t="str">
        <f t="shared" si="336"/>
        <v>02GNSB0024</v>
      </c>
      <c r="M4321" s="40" t="str">
        <f>INDEX(CODE!A:B,MATCH(L4321,CODE!A:A,0),2)</f>
        <v>Separate - Small GS</v>
      </c>
    </row>
    <row r="4322" spans="1:13">
      <c r="A4322" s="36">
        <v>201909</v>
      </c>
      <c r="B4322" s="37" t="s">
        <v>58</v>
      </c>
      <c r="C4322" s="37" t="s">
        <v>186</v>
      </c>
      <c r="D4322" s="37" t="s">
        <v>189</v>
      </c>
      <c r="E4322" s="37">
        <v>-6.76</v>
      </c>
      <c r="F4322" s="37">
        <v>1</v>
      </c>
      <c r="G4322" s="37">
        <v>829</v>
      </c>
      <c r="H4322" s="60">
        <f t="shared" si="337"/>
        <v>0</v>
      </c>
      <c r="I4322" s="60">
        <f t="shared" si="338"/>
        <v>0</v>
      </c>
      <c r="J4322" s="60">
        <f t="shared" si="339"/>
        <v>0</v>
      </c>
      <c r="K4322" s="1" t="str">
        <f t="shared" si="340"/>
        <v>IND</v>
      </c>
      <c r="L4322" s="2" t="str">
        <f t="shared" si="336"/>
        <v>02GNSB24FP</v>
      </c>
      <c r="M4322" s="40" t="str">
        <f>INDEX(CODE!A:B,MATCH(L4322,CODE!A:A,0),2)</f>
        <v>Separate - Small GS</v>
      </c>
    </row>
    <row r="4323" spans="1:13">
      <c r="A4323" s="36">
        <v>201909</v>
      </c>
      <c r="B4323" s="37" t="s">
        <v>58</v>
      </c>
      <c r="C4323" s="37" t="s">
        <v>186</v>
      </c>
      <c r="D4323" s="37" t="s">
        <v>190</v>
      </c>
      <c r="E4323" s="37">
        <v>-2354.69</v>
      </c>
      <c r="F4323" s="37">
        <v>10</v>
      </c>
      <c r="G4323" s="37">
        <v>288920</v>
      </c>
      <c r="H4323" s="60">
        <f t="shared" si="337"/>
        <v>0</v>
      </c>
      <c r="I4323" s="60">
        <f t="shared" si="338"/>
        <v>0</v>
      </c>
      <c r="J4323" s="60">
        <f t="shared" si="339"/>
        <v>0</v>
      </c>
      <c r="K4323" s="1" t="str">
        <f t="shared" si="340"/>
        <v>IND</v>
      </c>
      <c r="L4323" s="2" t="str">
        <f t="shared" si="336"/>
        <v>02LGSB0036</v>
      </c>
      <c r="M4323" s="40" t="str">
        <f>INDEX(CODE!A:B,MATCH(L4323,CODE!A:A,0),2)</f>
        <v>Separate - Large GS</v>
      </c>
    </row>
    <row r="4324" spans="1:13">
      <c r="A4324" s="36">
        <v>201909</v>
      </c>
      <c r="B4324" s="37" t="s">
        <v>58</v>
      </c>
      <c r="C4324" s="37" t="s">
        <v>186</v>
      </c>
      <c r="D4324" s="37" t="s">
        <v>192</v>
      </c>
      <c r="E4324" s="37">
        <v>-17.53</v>
      </c>
      <c r="G4324" s="37">
        <v>2152</v>
      </c>
      <c r="H4324" s="60">
        <f t="shared" si="337"/>
        <v>0</v>
      </c>
      <c r="I4324" s="60">
        <f t="shared" si="338"/>
        <v>0</v>
      </c>
      <c r="J4324" s="60">
        <f t="shared" si="339"/>
        <v>0</v>
      </c>
      <c r="K4324" s="1" t="str">
        <f t="shared" si="340"/>
        <v>IND</v>
      </c>
      <c r="L4324" s="2" t="str">
        <f t="shared" si="336"/>
        <v>02OALTB15N</v>
      </c>
      <c r="M4324" s="40" t="str">
        <f>INDEX(CODE!A:B,MATCH(L4324,CODE!A:A,0),2)</f>
        <v>NOT USED</v>
      </c>
    </row>
    <row r="4325" spans="1:13">
      <c r="A4325" s="36">
        <v>201909</v>
      </c>
      <c r="B4325" s="37" t="s">
        <v>58</v>
      </c>
      <c r="C4325" s="37" t="s">
        <v>186</v>
      </c>
      <c r="D4325" s="37" t="s">
        <v>193</v>
      </c>
      <c r="E4325" s="37">
        <v>-15.12</v>
      </c>
      <c r="F4325" s="37">
        <v>0</v>
      </c>
      <c r="G4325" s="37">
        <v>0</v>
      </c>
      <c r="H4325" s="60">
        <f t="shared" si="337"/>
        <v>0</v>
      </c>
      <c r="I4325" s="60">
        <f t="shared" si="338"/>
        <v>0</v>
      </c>
      <c r="J4325" s="60">
        <f t="shared" si="339"/>
        <v>0</v>
      </c>
      <c r="K4325" s="1" t="str">
        <f t="shared" si="340"/>
        <v>IND</v>
      </c>
      <c r="L4325" s="2" t="str">
        <f t="shared" si="336"/>
        <v>BPA BALANC</v>
      </c>
      <c r="M4325" s="40" t="str">
        <f>INDEX(CODE!A:B,MATCH(L4325,CODE!A:A,0),2)</f>
        <v>NOT USED</v>
      </c>
    </row>
    <row r="4326" spans="1:13">
      <c r="A4326" s="36">
        <v>201909</v>
      </c>
      <c r="B4326" s="37" t="s">
        <v>58</v>
      </c>
      <c r="C4326" s="37" t="s">
        <v>186</v>
      </c>
      <c r="D4326" s="37" t="s">
        <v>194</v>
      </c>
      <c r="F4326" s="37">
        <v>0</v>
      </c>
      <c r="H4326" s="60">
        <f t="shared" si="337"/>
        <v>0</v>
      </c>
      <c r="I4326" s="60">
        <f t="shared" si="338"/>
        <v>0</v>
      </c>
      <c r="J4326" s="60">
        <f t="shared" si="339"/>
        <v>0</v>
      </c>
      <c r="K4326" s="1" t="str">
        <f t="shared" si="340"/>
        <v>IND</v>
      </c>
      <c r="L4326" s="2" t="str">
        <f t="shared" si="336"/>
        <v>CUSTOMER C</v>
      </c>
      <c r="M4326" s="40" t="str">
        <f>INDEX(CODE!A:B,MATCH(L4326,CODE!A:A,0),2)</f>
        <v>NOT USED</v>
      </c>
    </row>
    <row r="4327" spans="1:13">
      <c r="A4327" s="36">
        <v>201909</v>
      </c>
      <c r="B4327" s="37" t="s">
        <v>58</v>
      </c>
      <c r="C4327" s="37" t="s">
        <v>195</v>
      </c>
      <c r="D4327" s="37" t="s">
        <v>36</v>
      </c>
      <c r="E4327" s="37">
        <v>10898.86</v>
      </c>
      <c r="F4327" s="37">
        <v>42</v>
      </c>
      <c r="G4327" s="37">
        <v>104614</v>
      </c>
      <c r="H4327" s="60">
        <f t="shared" si="337"/>
        <v>10898.86</v>
      </c>
      <c r="I4327" s="60">
        <f t="shared" si="338"/>
        <v>42</v>
      </c>
      <c r="J4327" s="60">
        <f t="shared" si="339"/>
        <v>104614</v>
      </c>
      <c r="K4327" s="1" t="str">
        <f t="shared" si="340"/>
        <v>IND</v>
      </c>
      <c r="L4327" s="2" t="str">
        <f t="shared" si="336"/>
        <v>02GNSB0024</v>
      </c>
      <c r="M4327" s="40" t="str">
        <f>INDEX(CODE!A:B,MATCH(L4327,CODE!A:A,0),2)</f>
        <v>Separate - Small GS</v>
      </c>
    </row>
    <row r="4328" spans="1:13">
      <c r="A4328" s="36">
        <v>201909</v>
      </c>
      <c r="B4328" s="37" t="s">
        <v>58</v>
      </c>
      <c r="C4328" s="37" t="s">
        <v>195</v>
      </c>
      <c r="D4328" s="37" t="s">
        <v>38</v>
      </c>
      <c r="E4328" s="37">
        <v>86.15</v>
      </c>
      <c r="F4328" s="37">
        <v>1</v>
      </c>
      <c r="G4328" s="37">
        <v>829</v>
      </c>
      <c r="H4328" s="60">
        <f t="shared" si="337"/>
        <v>86.15</v>
      </c>
      <c r="I4328" s="60">
        <f t="shared" si="338"/>
        <v>1</v>
      </c>
      <c r="J4328" s="60">
        <f t="shared" si="339"/>
        <v>829</v>
      </c>
      <c r="K4328" s="1" t="str">
        <f t="shared" si="340"/>
        <v>IND</v>
      </c>
      <c r="L4328" s="2" t="str">
        <f t="shared" si="336"/>
        <v>02GNSB24FP</v>
      </c>
      <c r="M4328" s="40" t="str">
        <f>INDEX(CODE!A:B,MATCH(L4328,CODE!A:A,0),2)</f>
        <v>Separate - Small GS</v>
      </c>
    </row>
    <row r="4329" spans="1:13">
      <c r="A4329" s="36">
        <v>201909</v>
      </c>
      <c r="B4329" s="37" t="s">
        <v>58</v>
      </c>
      <c r="C4329" s="37" t="s">
        <v>195</v>
      </c>
      <c r="D4329" s="37" t="s">
        <v>52</v>
      </c>
      <c r="E4329" s="37">
        <v>108275.35</v>
      </c>
      <c r="F4329" s="37">
        <v>326</v>
      </c>
      <c r="G4329" s="37">
        <v>1239601</v>
      </c>
      <c r="H4329" s="60">
        <f t="shared" si="337"/>
        <v>108275.35</v>
      </c>
      <c r="I4329" s="60">
        <f t="shared" si="338"/>
        <v>326</v>
      </c>
      <c r="J4329" s="60">
        <f t="shared" si="339"/>
        <v>1239601</v>
      </c>
      <c r="K4329" s="1" t="str">
        <f t="shared" si="340"/>
        <v>IND</v>
      </c>
      <c r="L4329" s="2" t="str">
        <f t="shared" si="336"/>
        <v>02GNSV0024</v>
      </c>
      <c r="M4329" s="40" t="str">
        <f>INDEX(CODE!A:B,MATCH(L4329,CODE!A:A,0),2)</f>
        <v>Separate - Small GS</v>
      </c>
    </row>
    <row r="4330" spans="1:13">
      <c r="A4330" s="36">
        <v>201909</v>
      </c>
      <c r="B4330" s="37" t="s">
        <v>58</v>
      </c>
      <c r="C4330" s="37" t="s">
        <v>195</v>
      </c>
      <c r="D4330" s="37" t="s">
        <v>53</v>
      </c>
      <c r="E4330" s="37">
        <v>716.21</v>
      </c>
      <c r="F4330" s="37">
        <v>4</v>
      </c>
      <c r="G4330" s="37">
        <v>2776</v>
      </c>
      <c r="H4330" s="60">
        <f t="shared" si="337"/>
        <v>716.21</v>
      </c>
      <c r="I4330" s="60">
        <f t="shared" si="338"/>
        <v>4</v>
      </c>
      <c r="J4330" s="60">
        <f t="shared" si="339"/>
        <v>2776</v>
      </c>
      <c r="K4330" s="1" t="str">
        <f t="shared" si="340"/>
        <v>IND</v>
      </c>
      <c r="L4330" s="2" t="str">
        <f t="shared" si="336"/>
        <v>02GNSV024F</v>
      </c>
      <c r="M4330" s="40" t="str">
        <f>INDEX(CODE!A:B,MATCH(L4330,CODE!A:A,0),2)</f>
        <v>Separate - Small GS</v>
      </c>
    </row>
    <row r="4331" spans="1:13">
      <c r="A4331" s="36">
        <v>201909</v>
      </c>
      <c r="B4331" s="37" t="s">
        <v>58</v>
      </c>
      <c r="C4331" s="37" t="s">
        <v>195</v>
      </c>
      <c r="D4331" s="37" t="s">
        <v>39</v>
      </c>
      <c r="E4331" s="37">
        <v>26712.02</v>
      </c>
      <c r="F4331" s="37">
        <v>10</v>
      </c>
      <c r="G4331" s="37">
        <v>288920</v>
      </c>
      <c r="H4331" s="60">
        <f t="shared" si="337"/>
        <v>26712.02</v>
      </c>
      <c r="I4331" s="60">
        <f t="shared" si="338"/>
        <v>10</v>
      </c>
      <c r="J4331" s="60">
        <f t="shared" si="339"/>
        <v>288920</v>
      </c>
      <c r="K4331" s="1" t="str">
        <f t="shared" si="340"/>
        <v>IND</v>
      </c>
      <c r="L4331" s="2" t="str">
        <f t="shared" si="336"/>
        <v>02LGSB0036</v>
      </c>
      <c r="M4331" s="40" t="str">
        <f>INDEX(CODE!A:B,MATCH(L4331,CODE!A:A,0),2)</f>
        <v>Separate - Large GS</v>
      </c>
    </row>
    <row r="4332" spans="1:13">
      <c r="A4332" s="36">
        <v>201909</v>
      </c>
      <c r="B4332" s="37" t="s">
        <v>58</v>
      </c>
      <c r="C4332" s="37" t="s">
        <v>195</v>
      </c>
      <c r="D4332" s="37" t="s">
        <v>54</v>
      </c>
      <c r="E4332" s="37">
        <v>706422.91</v>
      </c>
      <c r="F4332" s="37">
        <v>95</v>
      </c>
      <c r="G4332" s="37">
        <v>9252320</v>
      </c>
      <c r="H4332" s="60">
        <f t="shared" si="337"/>
        <v>706422.91</v>
      </c>
      <c r="I4332" s="60">
        <f t="shared" si="338"/>
        <v>95</v>
      </c>
      <c r="J4332" s="60">
        <f t="shared" si="339"/>
        <v>9252320</v>
      </c>
      <c r="K4332" s="1" t="str">
        <f t="shared" si="340"/>
        <v>IND</v>
      </c>
      <c r="L4332" s="2" t="str">
        <f t="shared" si="336"/>
        <v>02LGSV0036</v>
      </c>
      <c r="M4332" s="40" t="str">
        <f>INDEX(CODE!A:B,MATCH(L4332,CODE!A:A,0),2)</f>
        <v>Separate - Large GS</v>
      </c>
    </row>
    <row r="4333" spans="1:13">
      <c r="A4333" s="36">
        <v>201909</v>
      </c>
      <c r="B4333" s="37" t="s">
        <v>58</v>
      </c>
      <c r="C4333" s="37" t="s">
        <v>195</v>
      </c>
      <c r="D4333" s="37" t="s">
        <v>55</v>
      </c>
      <c r="E4333" s="37">
        <v>3414857.71</v>
      </c>
      <c r="F4333" s="37">
        <v>30</v>
      </c>
      <c r="G4333" s="37">
        <v>56764150</v>
      </c>
      <c r="H4333" s="60">
        <f t="shared" si="337"/>
        <v>3414857.71</v>
      </c>
      <c r="I4333" s="60">
        <f t="shared" si="338"/>
        <v>30</v>
      </c>
      <c r="J4333" s="60">
        <f t="shared" si="339"/>
        <v>56764150</v>
      </c>
      <c r="K4333" s="1" t="str">
        <f t="shared" si="340"/>
        <v>IND</v>
      </c>
      <c r="L4333" s="2" t="str">
        <f t="shared" si="336"/>
        <v>02LGSV048T</v>
      </c>
      <c r="M4333" s="40" t="str">
        <f>INDEX(CODE!A:B,MATCH(L4333,CODE!A:A,0),2)</f>
        <v>NOT USED</v>
      </c>
    </row>
    <row r="4334" spans="1:13">
      <c r="A4334" s="36">
        <v>201909</v>
      </c>
      <c r="B4334" s="37" t="s">
        <v>58</v>
      </c>
      <c r="C4334" s="37" t="s">
        <v>195</v>
      </c>
      <c r="D4334" s="37" t="s">
        <v>85</v>
      </c>
      <c r="E4334" s="37">
        <v>469.74</v>
      </c>
      <c r="G4334" s="37">
        <v>0</v>
      </c>
      <c r="H4334" s="60">
        <f t="shared" si="337"/>
        <v>469.74</v>
      </c>
      <c r="I4334" s="60">
        <f t="shared" si="338"/>
        <v>0</v>
      </c>
      <c r="J4334" s="60">
        <f t="shared" si="339"/>
        <v>0</v>
      </c>
      <c r="K4334" s="1" t="str">
        <f t="shared" si="340"/>
        <v>IND</v>
      </c>
      <c r="L4334" s="2" t="str">
        <f t="shared" si="336"/>
        <v>02LNX00300</v>
      </c>
      <c r="M4334" s="40" t="str">
        <f>INDEX(CODE!A:B,MATCH(L4334,CODE!A:A,0),2)</f>
        <v>NOT USED</v>
      </c>
    </row>
    <row r="4335" spans="1:13">
      <c r="A4335" s="36">
        <v>201909</v>
      </c>
      <c r="B4335" s="37" t="s">
        <v>58</v>
      </c>
      <c r="C4335" s="37" t="s">
        <v>195</v>
      </c>
      <c r="D4335" s="37" t="s">
        <v>40</v>
      </c>
      <c r="E4335" s="37">
        <v>61.03</v>
      </c>
      <c r="F4335" s="37">
        <v>1</v>
      </c>
      <c r="G4335" s="37">
        <v>0</v>
      </c>
      <c r="H4335" s="60">
        <f t="shared" si="337"/>
        <v>61.03</v>
      </c>
      <c r="I4335" s="60">
        <f t="shared" si="338"/>
        <v>1</v>
      </c>
      <c r="J4335" s="60">
        <f t="shared" si="339"/>
        <v>0</v>
      </c>
      <c r="K4335" s="1" t="str">
        <f t="shared" si="340"/>
        <v>IND</v>
      </c>
      <c r="L4335" s="2" t="str">
        <f t="shared" si="336"/>
        <v>02NMT24135</v>
      </c>
      <c r="M4335" s="40" t="str">
        <f>INDEX(CODE!A:B,MATCH(L4335,CODE!A:A,0),2)</f>
        <v>Separate - Small GS</v>
      </c>
    </row>
    <row r="4336" spans="1:13">
      <c r="A4336" s="36">
        <v>201909</v>
      </c>
      <c r="B4336" s="37" t="s">
        <v>58</v>
      </c>
      <c r="C4336" s="37" t="s">
        <v>195</v>
      </c>
      <c r="D4336" s="37" t="s">
        <v>56</v>
      </c>
      <c r="E4336" s="37">
        <v>1069.71</v>
      </c>
      <c r="F4336" s="37">
        <v>37</v>
      </c>
      <c r="G4336" s="37">
        <v>8136</v>
      </c>
      <c r="H4336" s="60">
        <f t="shared" si="337"/>
        <v>1069.71</v>
      </c>
      <c r="I4336" s="60">
        <f t="shared" si="338"/>
        <v>37</v>
      </c>
      <c r="J4336" s="60">
        <f t="shared" si="339"/>
        <v>8136</v>
      </c>
      <c r="K4336" s="1" t="str">
        <f t="shared" si="340"/>
        <v>IND</v>
      </c>
      <c r="L4336" s="2" t="str">
        <f t="shared" si="336"/>
        <v>02OALT015N</v>
      </c>
      <c r="M4336" s="40" t="str">
        <f>INDEX(CODE!A:B,MATCH(L4336,CODE!A:A,0),2)</f>
        <v>NOT USED</v>
      </c>
    </row>
    <row r="4337" spans="1:13">
      <c r="A4337" s="36">
        <v>201909</v>
      </c>
      <c r="B4337" s="37" t="s">
        <v>58</v>
      </c>
      <c r="C4337" s="37" t="s">
        <v>195</v>
      </c>
      <c r="D4337" s="37" t="s">
        <v>43</v>
      </c>
      <c r="E4337" s="37">
        <v>324.23</v>
      </c>
      <c r="F4337" s="37">
        <v>14</v>
      </c>
      <c r="G4337" s="37">
        <v>2152</v>
      </c>
      <c r="H4337" s="60">
        <f t="shared" si="337"/>
        <v>324.23</v>
      </c>
      <c r="I4337" s="60">
        <f t="shared" si="338"/>
        <v>14</v>
      </c>
      <c r="J4337" s="60">
        <f t="shared" si="339"/>
        <v>2152</v>
      </c>
      <c r="K4337" s="1" t="str">
        <f t="shared" si="340"/>
        <v>IND</v>
      </c>
      <c r="L4337" s="2" t="str">
        <f t="shared" si="336"/>
        <v>02OALTB15N</v>
      </c>
      <c r="M4337" s="40" t="str">
        <f>INDEX(CODE!A:B,MATCH(L4337,CODE!A:A,0),2)</f>
        <v>NOT USED</v>
      </c>
    </row>
    <row r="4338" spans="1:13">
      <c r="A4338" s="36">
        <v>201909</v>
      </c>
      <c r="B4338" s="37" t="s">
        <v>58</v>
      </c>
      <c r="C4338" s="37" t="s">
        <v>195</v>
      </c>
      <c r="D4338" s="37" t="s">
        <v>59</v>
      </c>
      <c r="E4338" s="37">
        <v>25316.11</v>
      </c>
      <c r="F4338" s="37">
        <v>1</v>
      </c>
      <c r="G4338" s="37">
        <v>150000</v>
      </c>
      <c r="H4338" s="60">
        <f t="shared" si="337"/>
        <v>25316.11</v>
      </c>
      <c r="I4338" s="60">
        <f t="shared" si="338"/>
        <v>1</v>
      </c>
      <c r="J4338" s="60">
        <f t="shared" si="339"/>
        <v>150000</v>
      </c>
      <c r="K4338" s="1" t="str">
        <f t="shared" si="340"/>
        <v>IND</v>
      </c>
      <c r="L4338" s="2" t="str">
        <f t="shared" si="336"/>
        <v>02PRSV47TM</v>
      </c>
      <c r="M4338" s="40" t="str">
        <f>INDEX(CODE!A:B,MATCH(L4338,CODE!A:A,0),2)</f>
        <v>NOT USED</v>
      </c>
    </row>
    <row r="4339" spans="1:13">
      <c r="A4339" s="36">
        <v>201909</v>
      </c>
      <c r="B4339" s="37" t="s">
        <v>58</v>
      </c>
      <c r="C4339" s="37" t="s">
        <v>195</v>
      </c>
      <c r="D4339" s="37" t="s">
        <v>94</v>
      </c>
      <c r="E4339" s="37">
        <v>106036.4</v>
      </c>
      <c r="F4339" s="37">
        <v>0</v>
      </c>
      <c r="G4339" s="37">
        <v>0</v>
      </c>
      <c r="H4339" s="60">
        <f t="shared" si="337"/>
        <v>106036.4</v>
      </c>
      <c r="I4339" s="60">
        <f t="shared" si="338"/>
        <v>0</v>
      </c>
      <c r="J4339" s="60">
        <f t="shared" si="339"/>
        <v>0</v>
      </c>
      <c r="K4339" s="1" t="str">
        <f t="shared" si="340"/>
        <v>IND</v>
      </c>
      <c r="L4339" s="2" t="str">
        <f t="shared" si="336"/>
        <v>301370-DSM</v>
      </c>
      <c r="M4339" s="40" t="str">
        <f>INDEX(CODE!A:B,MATCH(L4339,CODE!A:A,0),2)</f>
        <v>NOT USED</v>
      </c>
    </row>
    <row r="4340" spans="1:13">
      <c r="A4340" s="36">
        <v>201909</v>
      </c>
      <c r="B4340" s="37" t="s">
        <v>58</v>
      </c>
      <c r="C4340" s="37" t="s">
        <v>195</v>
      </c>
      <c r="D4340" s="37" t="s">
        <v>76</v>
      </c>
      <c r="E4340" s="37">
        <v>1.47</v>
      </c>
      <c r="F4340" s="37">
        <v>0</v>
      </c>
      <c r="G4340" s="37">
        <v>0</v>
      </c>
      <c r="H4340" s="60">
        <f t="shared" si="337"/>
        <v>1.47</v>
      </c>
      <c r="I4340" s="60">
        <f t="shared" si="338"/>
        <v>0</v>
      </c>
      <c r="J4340" s="60">
        <f t="shared" si="339"/>
        <v>0</v>
      </c>
      <c r="K4340" s="1" t="str">
        <f t="shared" si="340"/>
        <v>IND</v>
      </c>
      <c r="L4340" s="2" t="str">
        <f t="shared" si="336"/>
        <v>301380-BLU</v>
      </c>
      <c r="M4340" s="40" t="str">
        <f>INDEX(CODE!A:B,MATCH(L4340,CODE!A:A,0),2)</f>
        <v>NOT USED</v>
      </c>
    </row>
    <row r="4341" spans="1:13">
      <c r="A4341" s="36">
        <v>201909</v>
      </c>
      <c r="B4341" s="37" t="s">
        <v>58</v>
      </c>
      <c r="C4341" s="37" t="s">
        <v>195</v>
      </c>
      <c r="D4341" s="37" t="s">
        <v>103</v>
      </c>
      <c r="E4341" s="37">
        <v>-90986.89</v>
      </c>
      <c r="F4341" s="37">
        <v>0</v>
      </c>
      <c r="G4341" s="37">
        <v>0</v>
      </c>
      <c r="H4341" s="60">
        <f t="shared" si="337"/>
        <v>-90986.89</v>
      </c>
      <c r="I4341" s="60">
        <f t="shared" si="338"/>
        <v>0</v>
      </c>
      <c r="J4341" s="60">
        <f t="shared" si="339"/>
        <v>0</v>
      </c>
      <c r="K4341" s="1" t="str">
        <f t="shared" si="340"/>
        <v>IND</v>
      </c>
      <c r="L4341" s="2" t="str">
        <f t="shared" si="336"/>
        <v>ALT REVENU</v>
      </c>
      <c r="M4341" s="40" t="str">
        <f>INDEX(CODE!A:B,MATCH(L4341,CODE!A:A,0),2)</f>
        <v>NOT USED</v>
      </c>
    </row>
    <row r="4342" spans="1:13">
      <c r="A4342" s="36">
        <v>201909</v>
      </c>
      <c r="B4342" s="37" t="s">
        <v>58</v>
      </c>
      <c r="C4342" s="37" t="s">
        <v>195</v>
      </c>
      <c r="D4342" s="37" t="s">
        <v>90</v>
      </c>
      <c r="F4342" s="37">
        <v>0</v>
      </c>
      <c r="H4342" s="60">
        <f t="shared" si="337"/>
        <v>0</v>
      </c>
      <c r="I4342" s="60">
        <f t="shared" si="338"/>
        <v>0</v>
      </c>
      <c r="J4342" s="60">
        <f t="shared" si="339"/>
        <v>0</v>
      </c>
      <c r="K4342" s="1" t="str">
        <f t="shared" si="340"/>
        <v>IND</v>
      </c>
      <c r="L4342" s="2" t="str">
        <f t="shared" si="336"/>
        <v>CUSTOMER C</v>
      </c>
      <c r="M4342" s="40" t="str">
        <f>INDEX(CODE!A:B,MATCH(L4342,CODE!A:A,0),2)</f>
        <v>NOT USED</v>
      </c>
    </row>
    <row r="4343" spans="1:13">
      <c r="A4343" s="36">
        <v>201909</v>
      </c>
      <c r="B4343" s="37" t="s">
        <v>58</v>
      </c>
      <c r="C4343" s="37" t="s">
        <v>195</v>
      </c>
      <c r="D4343" s="37" t="s">
        <v>92</v>
      </c>
      <c r="E4343" s="37">
        <v>-146023.99</v>
      </c>
      <c r="F4343" s="37">
        <v>0</v>
      </c>
      <c r="G4343" s="37">
        <v>0</v>
      </c>
      <c r="H4343" s="60">
        <f t="shared" si="337"/>
        <v>-146023.99</v>
      </c>
      <c r="I4343" s="60">
        <f t="shared" si="338"/>
        <v>0</v>
      </c>
      <c r="J4343" s="60">
        <f t="shared" si="339"/>
        <v>0</v>
      </c>
      <c r="K4343" s="1" t="str">
        <f t="shared" si="340"/>
        <v>IND</v>
      </c>
      <c r="L4343" s="2" t="str">
        <f t="shared" si="336"/>
        <v>REVENUE_AC</v>
      </c>
      <c r="M4343" s="40" t="str">
        <f>INDEX(CODE!A:B,MATCH(L4343,CODE!A:A,0),2)</f>
        <v>NOT USED</v>
      </c>
    </row>
    <row r="4344" spans="1:13">
      <c r="A4344" s="36">
        <v>201909</v>
      </c>
      <c r="B4344" s="37" t="s">
        <v>58</v>
      </c>
      <c r="C4344" s="37" t="s">
        <v>195</v>
      </c>
      <c r="D4344" s="37" t="s">
        <v>104</v>
      </c>
      <c r="E4344" s="37">
        <v>2342.37</v>
      </c>
      <c r="F4344" s="37">
        <v>0</v>
      </c>
      <c r="G4344" s="37">
        <v>0</v>
      </c>
      <c r="H4344" s="60">
        <f t="shared" si="337"/>
        <v>2342.37</v>
      </c>
      <c r="I4344" s="60">
        <f t="shared" si="338"/>
        <v>0</v>
      </c>
      <c r="J4344" s="60">
        <f t="shared" si="339"/>
        <v>0</v>
      </c>
      <c r="K4344" s="1" t="str">
        <f t="shared" si="340"/>
        <v>IND</v>
      </c>
      <c r="L4344" s="2" t="str">
        <f t="shared" si="336"/>
        <v>REVENUE AD</v>
      </c>
      <c r="M4344" s="40" t="str">
        <f>INDEX(CODE!A:B,MATCH(L4344,CODE!A:A,0),2)</f>
        <v>NOT USED</v>
      </c>
    </row>
    <row r="4345" spans="1:13">
      <c r="A4345" s="36">
        <v>201909</v>
      </c>
      <c r="B4345" s="37" t="s">
        <v>58</v>
      </c>
      <c r="C4345" s="37" t="s">
        <v>196</v>
      </c>
      <c r="D4345" s="37" t="s">
        <v>197</v>
      </c>
      <c r="E4345" s="37">
        <v>-320000</v>
      </c>
      <c r="F4345" s="37">
        <v>0</v>
      </c>
      <c r="G4345" s="37">
        <v>-7923000</v>
      </c>
      <c r="H4345" s="60">
        <f t="shared" si="337"/>
        <v>0</v>
      </c>
      <c r="I4345" s="60">
        <f t="shared" si="338"/>
        <v>0</v>
      </c>
      <c r="J4345" s="60">
        <f t="shared" si="339"/>
        <v>0</v>
      </c>
      <c r="K4345" s="1" t="str">
        <f t="shared" si="340"/>
        <v>IND</v>
      </c>
      <c r="L4345" s="2" t="str">
        <f t="shared" si="336"/>
        <v>UNBILLED R</v>
      </c>
      <c r="M4345" s="40" t="str">
        <f>INDEX(CODE!A:B,MATCH(L4345,CODE!A:A,0),2)</f>
        <v>NOT USED</v>
      </c>
    </row>
    <row r="4346" spans="1:13">
      <c r="A4346" s="36">
        <v>201909</v>
      </c>
      <c r="B4346" s="37" t="s">
        <v>60</v>
      </c>
      <c r="C4346" s="37" t="s">
        <v>186</v>
      </c>
      <c r="D4346" s="37" t="s">
        <v>61</v>
      </c>
      <c r="E4346" s="37">
        <v>-139527.01</v>
      </c>
      <c r="F4346" s="37">
        <v>2773</v>
      </c>
      <c r="G4346" s="37">
        <v>17119864</v>
      </c>
      <c r="H4346" s="60">
        <f t="shared" si="337"/>
        <v>0</v>
      </c>
      <c r="I4346" s="60">
        <f t="shared" si="338"/>
        <v>0</v>
      </c>
      <c r="J4346" s="60">
        <f t="shared" si="339"/>
        <v>0</v>
      </c>
      <c r="K4346" s="1" t="str">
        <f t="shared" si="340"/>
        <v>IRG</v>
      </c>
      <c r="L4346" s="2" t="str">
        <f t="shared" si="336"/>
        <v>02APSV0040</v>
      </c>
      <c r="M4346" s="40" t="str">
        <f>INDEX(CODE!A:B,MATCH(L4346,CODE!A:A,0),2)</f>
        <v>Separate - APS</v>
      </c>
    </row>
    <row r="4347" spans="1:13">
      <c r="A4347" s="36">
        <v>201909</v>
      </c>
      <c r="B4347" s="37" t="s">
        <v>60</v>
      </c>
      <c r="C4347" s="37" t="s">
        <v>186</v>
      </c>
      <c r="D4347" s="37" t="s">
        <v>198</v>
      </c>
      <c r="E4347" s="37">
        <v>24632.25</v>
      </c>
      <c r="G4347" s="37">
        <v>-3022363</v>
      </c>
      <c r="H4347" s="60">
        <f t="shared" si="337"/>
        <v>0</v>
      </c>
      <c r="I4347" s="60">
        <f t="shared" si="338"/>
        <v>0</v>
      </c>
      <c r="J4347" s="60">
        <f t="shared" si="339"/>
        <v>0</v>
      </c>
      <c r="K4347" s="1" t="str">
        <f t="shared" si="340"/>
        <v>IRG</v>
      </c>
      <c r="L4347" s="2" t="str">
        <f t="shared" si="336"/>
        <v>02BPADEBIT</v>
      </c>
      <c r="M4347" s="40" t="str">
        <f>INDEX(CODE!A:B,MATCH(L4347,CODE!A:A,0),2)</f>
        <v>NOT USED</v>
      </c>
    </row>
    <row r="4348" spans="1:13">
      <c r="A4348" s="36">
        <v>201909</v>
      </c>
      <c r="B4348" s="37" t="s">
        <v>60</v>
      </c>
      <c r="C4348" s="37" t="s">
        <v>186</v>
      </c>
      <c r="D4348" s="37" t="s">
        <v>199</v>
      </c>
      <c r="E4348" s="37">
        <v>-253.72</v>
      </c>
      <c r="F4348" s="37">
        <v>9</v>
      </c>
      <c r="G4348" s="37">
        <v>31131</v>
      </c>
      <c r="H4348" s="60">
        <f t="shared" si="337"/>
        <v>0</v>
      </c>
      <c r="I4348" s="60">
        <f t="shared" si="338"/>
        <v>0</v>
      </c>
      <c r="J4348" s="60">
        <f t="shared" si="339"/>
        <v>0</v>
      </c>
      <c r="K4348" s="1" t="str">
        <f t="shared" si="340"/>
        <v>IRG</v>
      </c>
      <c r="L4348" s="2" t="str">
        <f t="shared" si="336"/>
        <v>02NMT40135</v>
      </c>
      <c r="M4348" s="40" t="str">
        <f>INDEX(CODE!A:B,MATCH(L4348,CODE!A:A,0),2)</f>
        <v>Separate - APS</v>
      </c>
    </row>
    <row r="4349" spans="1:13">
      <c r="A4349" s="36">
        <v>201909</v>
      </c>
      <c r="B4349" s="37" t="s">
        <v>60</v>
      </c>
      <c r="C4349" s="37" t="s">
        <v>186</v>
      </c>
      <c r="D4349" s="37" t="s">
        <v>200</v>
      </c>
      <c r="F4349" s="37">
        <v>0</v>
      </c>
      <c r="H4349" s="60">
        <f t="shared" si="337"/>
        <v>0</v>
      </c>
      <c r="I4349" s="60">
        <f t="shared" si="338"/>
        <v>0</v>
      </c>
      <c r="J4349" s="60">
        <f t="shared" si="339"/>
        <v>0</v>
      </c>
      <c r="K4349" s="1" t="str">
        <f t="shared" si="340"/>
        <v>IRG</v>
      </c>
      <c r="L4349" s="2" t="str">
        <f t="shared" si="336"/>
        <v>CUSTOMER C</v>
      </c>
      <c r="M4349" s="40" t="str">
        <f>INDEX(CODE!A:B,MATCH(L4349,CODE!A:A,0),2)</f>
        <v>NOT USED</v>
      </c>
    </row>
    <row r="4350" spans="1:13">
      <c r="A4350" s="36">
        <v>201909</v>
      </c>
      <c r="B4350" s="37" t="s">
        <v>60</v>
      </c>
      <c r="C4350" s="37" t="s">
        <v>186</v>
      </c>
      <c r="D4350" s="37" t="s">
        <v>201</v>
      </c>
      <c r="E4350" s="37">
        <v>-536.86</v>
      </c>
      <c r="F4350" s="37">
        <v>0</v>
      </c>
      <c r="G4350" s="37">
        <v>0</v>
      </c>
      <c r="H4350" s="60">
        <f t="shared" si="337"/>
        <v>0</v>
      </c>
      <c r="I4350" s="60">
        <f t="shared" si="338"/>
        <v>0</v>
      </c>
      <c r="J4350" s="60">
        <f t="shared" si="339"/>
        <v>0</v>
      </c>
      <c r="K4350" s="1" t="str">
        <f t="shared" si="340"/>
        <v>IRG</v>
      </c>
      <c r="L4350" s="2" t="str">
        <f t="shared" si="336"/>
        <v>IRRIGATION</v>
      </c>
      <c r="M4350" s="40" t="str">
        <f>INDEX(CODE!A:B,MATCH(L4350,CODE!A:A,0),2)</f>
        <v>NOT USED</v>
      </c>
    </row>
    <row r="4351" spans="1:13">
      <c r="A4351" s="36">
        <v>201909</v>
      </c>
      <c r="B4351" s="37" t="s">
        <v>60</v>
      </c>
      <c r="C4351" s="37" t="s">
        <v>195</v>
      </c>
      <c r="D4351" s="37" t="s">
        <v>61</v>
      </c>
      <c r="E4351" s="37">
        <v>1131892.98</v>
      </c>
      <c r="F4351" s="37">
        <v>2773</v>
      </c>
      <c r="G4351" s="37">
        <v>17119862</v>
      </c>
      <c r="H4351" s="60">
        <f t="shared" si="337"/>
        <v>1131892.98</v>
      </c>
      <c r="I4351" s="60">
        <f t="shared" si="338"/>
        <v>2773</v>
      </c>
      <c r="J4351" s="60">
        <f t="shared" si="339"/>
        <v>17119862</v>
      </c>
      <c r="K4351" s="1" t="str">
        <f t="shared" si="340"/>
        <v>IRG</v>
      </c>
      <c r="L4351" s="2" t="str">
        <f t="shared" si="336"/>
        <v>02APSV0040</v>
      </c>
      <c r="M4351" s="40" t="str">
        <f>INDEX(CODE!A:B,MATCH(L4351,CODE!A:A,0),2)</f>
        <v>Separate - APS</v>
      </c>
    </row>
    <row r="4352" spans="1:13">
      <c r="A4352" s="36">
        <v>201909</v>
      </c>
      <c r="B4352" s="37" t="s">
        <v>60</v>
      </c>
      <c r="C4352" s="37" t="s">
        <v>195</v>
      </c>
      <c r="D4352" s="37" t="s">
        <v>62</v>
      </c>
      <c r="E4352" s="37">
        <v>792311.86</v>
      </c>
      <c r="F4352" s="37">
        <v>2384</v>
      </c>
      <c r="G4352" s="37">
        <v>11982173</v>
      </c>
      <c r="H4352" s="60">
        <f t="shared" si="337"/>
        <v>792311.86</v>
      </c>
      <c r="I4352" s="60">
        <f t="shared" si="338"/>
        <v>2384</v>
      </c>
      <c r="J4352" s="60">
        <f t="shared" si="339"/>
        <v>11982173</v>
      </c>
      <c r="K4352" s="1" t="str">
        <f t="shared" si="340"/>
        <v>IRG</v>
      </c>
      <c r="L4352" s="2" t="str">
        <f t="shared" ref="L4352:L4415" si="341">LEFT(D4352,10)</f>
        <v>02APSV040X</v>
      </c>
      <c r="M4352" s="40" t="str">
        <f>INDEX(CODE!A:B,MATCH(L4352,CODE!A:A,0),2)</f>
        <v>Separate - APS</v>
      </c>
    </row>
    <row r="4353" spans="1:13">
      <c r="A4353" s="36">
        <v>201909</v>
      </c>
      <c r="B4353" s="37" t="s">
        <v>60</v>
      </c>
      <c r="C4353" s="37" t="s">
        <v>195</v>
      </c>
      <c r="D4353" s="37" t="s">
        <v>79</v>
      </c>
      <c r="E4353" s="37">
        <v>199.91</v>
      </c>
      <c r="G4353" s="37">
        <v>0</v>
      </c>
      <c r="H4353" s="60">
        <f t="shared" si="337"/>
        <v>199.91</v>
      </c>
      <c r="I4353" s="60">
        <f t="shared" si="338"/>
        <v>0</v>
      </c>
      <c r="J4353" s="60">
        <f t="shared" si="339"/>
        <v>0</v>
      </c>
      <c r="K4353" s="1" t="str">
        <f t="shared" si="340"/>
        <v>IRG</v>
      </c>
      <c r="L4353" s="2" t="str">
        <f t="shared" si="341"/>
        <v>02LNX00102</v>
      </c>
      <c r="M4353" s="40" t="str">
        <f>INDEX(CODE!A:B,MATCH(L4353,CODE!A:A,0),2)</f>
        <v>NOT USED</v>
      </c>
    </row>
    <row r="4354" spans="1:13">
      <c r="A4354" s="36">
        <v>201909</v>
      </c>
      <c r="B4354" s="37" t="s">
        <v>60</v>
      </c>
      <c r="C4354" s="37" t="s">
        <v>195</v>
      </c>
      <c r="D4354" s="37" t="s">
        <v>81</v>
      </c>
      <c r="E4354" s="37">
        <v>7.21</v>
      </c>
      <c r="G4354" s="37">
        <v>0</v>
      </c>
      <c r="H4354" s="60">
        <f t="shared" si="337"/>
        <v>7.21</v>
      </c>
      <c r="I4354" s="60">
        <f t="shared" si="338"/>
        <v>0</v>
      </c>
      <c r="J4354" s="60">
        <f t="shared" si="339"/>
        <v>0</v>
      </c>
      <c r="K4354" s="1" t="str">
        <f t="shared" si="340"/>
        <v>IRG</v>
      </c>
      <c r="L4354" s="2" t="str">
        <f t="shared" si="341"/>
        <v>02LNX00105</v>
      </c>
      <c r="M4354" s="40" t="str">
        <f>INDEX(CODE!A:B,MATCH(L4354,CODE!A:A,0),2)</f>
        <v>NOT USED</v>
      </c>
    </row>
    <row r="4355" spans="1:13">
      <c r="A4355" s="36">
        <v>201909</v>
      </c>
      <c r="B4355" s="37" t="s">
        <v>60</v>
      </c>
      <c r="C4355" s="37" t="s">
        <v>195</v>
      </c>
      <c r="D4355" s="37" t="s">
        <v>45</v>
      </c>
      <c r="E4355" s="37">
        <v>1990.27</v>
      </c>
      <c r="F4355" s="37">
        <v>9</v>
      </c>
      <c r="G4355" s="37">
        <v>31131</v>
      </c>
      <c r="H4355" s="60">
        <f t="shared" ref="H4355:H4418" si="342">IF($C4355="R",E4355,0)</f>
        <v>1990.27</v>
      </c>
      <c r="I4355" s="60">
        <f t="shared" ref="I4355:I4418" si="343">IF($C4355="R",F4355,0)</f>
        <v>9</v>
      </c>
      <c r="J4355" s="60">
        <f t="shared" ref="J4355:J4418" si="344">IF($C4355="R",G4355,0)</f>
        <v>31131</v>
      </c>
      <c r="K4355" s="1" t="str">
        <f t="shared" ref="K4355:K4418" si="345">IF(LEFT(B4355,3)="IRR","IRG",LEFT(B4355,3))</f>
        <v>IRG</v>
      </c>
      <c r="L4355" s="2" t="str">
        <f t="shared" si="341"/>
        <v>02NMT40135</v>
      </c>
      <c r="M4355" s="40" t="str">
        <f>INDEX(CODE!A:B,MATCH(L4355,CODE!A:A,0),2)</f>
        <v>Separate - APS</v>
      </c>
    </row>
    <row r="4356" spans="1:13">
      <c r="A4356" s="36">
        <v>201909</v>
      </c>
      <c r="B4356" s="37" t="s">
        <v>60</v>
      </c>
      <c r="C4356" s="37" t="s">
        <v>195</v>
      </c>
      <c r="D4356" s="37" t="s">
        <v>73</v>
      </c>
      <c r="E4356" s="37">
        <v>860.87</v>
      </c>
      <c r="F4356" s="37">
        <v>7</v>
      </c>
      <c r="G4356" s="37">
        <v>13133</v>
      </c>
      <c r="H4356" s="60">
        <f t="shared" si="342"/>
        <v>860.87</v>
      </c>
      <c r="I4356" s="60">
        <f t="shared" si="343"/>
        <v>7</v>
      </c>
      <c r="J4356" s="60">
        <f t="shared" si="344"/>
        <v>13133</v>
      </c>
      <c r="K4356" s="1" t="str">
        <f t="shared" si="345"/>
        <v>IRG</v>
      </c>
      <c r="L4356" s="2" t="str">
        <f t="shared" si="341"/>
        <v>02NMX40135</v>
      </c>
      <c r="M4356" s="40" t="str">
        <f>INDEX(CODE!A:B,MATCH(L4356,CODE!A:A,0),2)</f>
        <v>Separate - APS</v>
      </c>
    </row>
    <row r="4357" spans="1:13">
      <c r="A4357" s="36">
        <v>201909</v>
      </c>
      <c r="B4357" s="37" t="s">
        <v>60</v>
      </c>
      <c r="C4357" s="37" t="s">
        <v>195</v>
      </c>
      <c r="D4357" s="37" t="s">
        <v>95</v>
      </c>
      <c r="E4357" s="37">
        <v>413000</v>
      </c>
      <c r="F4357" s="37">
        <v>0</v>
      </c>
      <c r="G4357" s="37">
        <v>0</v>
      </c>
      <c r="H4357" s="60">
        <f t="shared" si="342"/>
        <v>413000</v>
      </c>
      <c r="I4357" s="60">
        <f t="shared" si="343"/>
        <v>0</v>
      </c>
      <c r="J4357" s="60">
        <f t="shared" si="344"/>
        <v>0</v>
      </c>
      <c r="K4357" s="1" t="str">
        <f t="shared" si="345"/>
        <v>IRG</v>
      </c>
      <c r="L4357" s="2" t="str">
        <f t="shared" si="341"/>
        <v>301461-IRR</v>
      </c>
      <c r="M4357" s="40" t="str">
        <f>INDEX(CODE!A:B,MATCH(L4357,CODE!A:A,0),2)</f>
        <v>NOT USED</v>
      </c>
    </row>
    <row r="4358" spans="1:13">
      <c r="A4358" s="36">
        <v>201909</v>
      </c>
      <c r="B4358" s="37" t="s">
        <v>60</v>
      </c>
      <c r="C4358" s="37" t="s">
        <v>195</v>
      </c>
      <c r="D4358" s="37" t="s">
        <v>96</v>
      </c>
      <c r="E4358" s="37">
        <v>89558.43</v>
      </c>
      <c r="F4358" s="37">
        <v>0</v>
      </c>
      <c r="G4358" s="37">
        <v>0</v>
      </c>
      <c r="H4358" s="60">
        <f t="shared" si="342"/>
        <v>89558.43</v>
      </c>
      <c r="I4358" s="60">
        <f t="shared" si="343"/>
        <v>0</v>
      </c>
      <c r="J4358" s="60">
        <f t="shared" si="344"/>
        <v>0</v>
      </c>
      <c r="K4358" s="1" t="str">
        <f t="shared" si="345"/>
        <v>IRG</v>
      </c>
      <c r="L4358" s="2" t="str">
        <f t="shared" si="341"/>
        <v>301470-DSM</v>
      </c>
      <c r="M4358" s="40" t="str">
        <f>INDEX(CODE!A:B,MATCH(L4358,CODE!A:A,0),2)</f>
        <v>NOT USED</v>
      </c>
    </row>
    <row r="4359" spans="1:13">
      <c r="A4359" s="36">
        <v>201909</v>
      </c>
      <c r="B4359" s="37" t="s">
        <v>60</v>
      </c>
      <c r="C4359" s="37" t="s">
        <v>195</v>
      </c>
      <c r="D4359" s="37" t="s">
        <v>46</v>
      </c>
      <c r="E4359" s="37">
        <v>100.06</v>
      </c>
      <c r="F4359" s="37">
        <v>0</v>
      </c>
      <c r="G4359" s="37">
        <v>0</v>
      </c>
      <c r="H4359" s="60">
        <f t="shared" si="342"/>
        <v>100.06</v>
      </c>
      <c r="I4359" s="60">
        <f t="shared" si="343"/>
        <v>0</v>
      </c>
      <c r="J4359" s="60">
        <f t="shared" si="344"/>
        <v>0</v>
      </c>
      <c r="K4359" s="1" t="str">
        <f t="shared" si="345"/>
        <v>IRG</v>
      </c>
      <c r="L4359" s="2" t="str">
        <f t="shared" si="341"/>
        <v>301480-BLU</v>
      </c>
      <c r="M4359" s="40" t="str">
        <f>INDEX(CODE!A:B,MATCH(L4359,CODE!A:A,0),2)</f>
        <v>NOT USED</v>
      </c>
    </row>
    <row r="4360" spans="1:13">
      <c r="A4360" s="36">
        <v>201909</v>
      </c>
      <c r="B4360" s="37" t="s">
        <v>60</v>
      </c>
      <c r="C4360" s="37" t="s">
        <v>195</v>
      </c>
      <c r="D4360" s="37" t="s">
        <v>103</v>
      </c>
      <c r="E4360" s="37">
        <v>-130102.95</v>
      </c>
      <c r="F4360" s="37">
        <v>0</v>
      </c>
      <c r="G4360" s="37">
        <v>0</v>
      </c>
      <c r="H4360" s="60">
        <f t="shared" si="342"/>
        <v>-130102.95</v>
      </c>
      <c r="I4360" s="60">
        <f t="shared" si="343"/>
        <v>0</v>
      </c>
      <c r="J4360" s="60">
        <f t="shared" si="344"/>
        <v>0</v>
      </c>
      <c r="K4360" s="1" t="str">
        <f t="shared" si="345"/>
        <v>IRG</v>
      </c>
      <c r="L4360" s="2" t="str">
        <f t="shared" si="341"/>
        <v>ALT REVENU</v>
      </c>
      <c r="M4360" s="40" t="str">
        <f>INDEX(CODE!A:B,MATCH(L4360,CODE!A:A,0),2)</f>
        <v>NOT USED</v>
      </c>
    </row>
    <row r="4361" spans="1:13">
      <c r="A4361" s="36">
        <v>201909</v>
      </c>
      <c r="B4361" s="37" t="s">
        <v>60</v>
      </c>
      <c r="C4361" s="37" t="s">
        <v>195</v>
      </c>
      <c r="D4361" s="37" t="s">
        <v>97</v>
      </c>
      <c r="F4361" s="37">
        <v>0</v>
      </c>
      <c r="H4361" s="60">
        <f t="shared" si="342"/>
        <v>0</v>
      </c>
      <c r="I4361" s="60">
        <f t="shared" si="343"/>
        <v>0</v>
      </c>
      <c r="J4361" s="60">
        <f t="shared" si="344"/>
        <v>0</v>
      </c>
      <c r="K4361" s="1" t="str">
        <f t="shared" si="345"/>
        <v>IRG</v>
      </c>
      <c r="L4361" s="2" t="str">
        <f t="shared" si="341"/>
        <v>CUSTOMER C</v>
      </c>
      <c r="M4361" s="40" t="str">
        <f>INDEX(CODE!A:B,MATCH(L4361,CODE!A:A,0),2)</f>
        <v>NOT USED</v>
      </c>
    </row>
    <row r="4362" spans="1:13">
      <c r="A4362" s="36">
        <v>201909</v>
      </c>
      <c r="B4362" s="37" t="s">
        <v>60</v>
      </c>
      <c r="C4362" s="37" t="s">
        <v>195</v>
      </c>
      <c r="D4362" s="37" t="s">
        <v>92</v>
      </c>
      <c r="E4362" s="37">
        <v>-44614.63</v>
      </c>
      <c r="F4362" s="37">
        <v>0</v>
      </c>
      <c r="G4362" s="37">
        <v>0</v>
      </c>
      <c r="H4362" s="60">
        <f t="shared" si="342"/>
        <v>-44614.63</v>
      </c>
      <c r="I4362" s="60">
        <f t="shared" si="343"/>
        <v>0</v>
      </c>
      <c r="J4362" s="60">
        <f t="shared" si="344"/>
        <v>0</v>
      </c>
      <c r="K4362" s="1" t="str">
        <f t="shared" si="345"/>
        <v>IRG</v>
      </c>
      <c r="L4362" s="2" t="str">
        <f t="shared" si="341"/>
        <v>REVENUE_AC</v>
      </c>
      <c r="M4362" s="40" t="str">
        <f>INDEX(CODE!A:B,MATCH(L4362,CODE!A:A,0),2)</f>
        <v>NOT USED</v>
      </c>
    </row>
    <row r="4363" spans="1:13">
      <c r="A4363" s="36">
        <v>201909</v>
      </c>
      <c r="B4363" s="37" t="s">
        <v>60</v>
      </c>
      <c r="C4363" s="37" t="s">
        <v>195</v>
      </c>
      <c r="D4363" s="37" t="s">
        <v>104</v>
      </c>
      <c r="E4363" s="37">
        <v>551.05999999999995</v>
      </c>
      <c r="F4363" s="37">
        <v>0</v>
      </c>
      <c r="G4363" s="37">
        <v>0</v>
      </c>
      <c r="H4363" s="60">
        <f t="shared" si="342"/>
        <v>551.05999999999995</v>
      </c>
      <c r="I4363" s="60">
        <f t="shared" si="343"/>
        <v>0</v>
      </c>
      <c r="J4363" s="60">
        <f t="shared" si="344"/>
        <v>0</v>
      </c>
      <c r="K4363" s="1" t="str">
        <f t="shared" si="345"/>
        <v>IRG</v>
      </c>
      <c r="L4363" s="2" t="str">
        <f t="shared" si="341"/>
        <v>REVENUE AD</v>
      </c>
      <c r="M4363" s="40" t="str">
        <f>INDEX(CODE!A:B,MATCH(L4363,CODE!A:A,0),2)</f>
        <v>NOT USED</v>
      </c>
    </row>
    <row r="4364" spans="1:13">
      <c r="A4364" s="36">
        <v>201909</v>
      </c>
      <c r="B4364" s="37" t="s">
        <v>60</v>
      </c>
      <c r="C4364" s="37" t="s">
        <v>196</v>
      </c>
      <c r="D4364" s="37" t="s">
        <v>202</v>
      </c>
      <c r="E4364" s="37">
        <v>-1442000</v>
      </c>
      <c r="F4364" s="37">
        <v>0</v>
      </c>
      <c r="G4364" s="37">
        <v>-18409000</v>
      </c>
      <c r="H4364" s="60">
        <f t="shared" si="342"/>
        <v>0</v>
      </c>
      <c r="I4364" s="60">
        <f t="shared" si="343"/>
        <v>0</v>
      </c>
      <c r="J4364" s="60">
        <f t="shared" si="344"/>
        <v>0</v>
      </c>
      <c r="K4364" s="1" t="str">
        <f t="shared" si="345"/>
        <v>IRG</v>
      </c>
      <c r="L4364" s="2" t="str">
        <f t="shared" si="341"/>
        <v>IRRIGATION</v>
      </c>
      <c r="M4364" s="40" t="str">
        <f>INDEX(CODE!A:B,MATCH(L4364,CODE!A:A,0),2)</f>
        <v>NOT USED</v>
      </c>
    </row>
    <row r="4365" spans="1:13">
      <c r="A4365" s="36">
        <v>201909</v>
      </c>
      <c r="B4365" s="37" t="s">
        <v>63</v>
      </c>
      <c r="C4365" s="37" t="s">
        <v>195</v>
      </c>
      <c r="D4365" s="37" t="s">
        <v>98</v>
      </c>
      <c r="E4365" s="37">
        <v>7.57</v>
      </c>
      <c r="G4365" s="37">
        <v>0</v>
      </c>
      <c r="H4365" s="60">
        <f t="shared" si="342"/>
        <v>7.57</v>
      </c>
      <c r="I4365" s="60">
        <f t="shared" si="343"/>
        <v>0</v>
      </c>
      <c r="J4365" s="60">
        <f t="shared" si="344"/>
        <v>0</v>
      </c>
      <c r="K4365" s="1" t="str">
        <f t="shared" si="345"/>
        <v>PUB</v>
      </c>
      <c r="L4365" s="2" t="str">
        <f t="shared" si="341"/>
        <v>02CFR00012</v>
      </c>
      <c r="M4365" s="40" t="str">
        <f>INDEX(CODE!A:B,MATCH(L4365,CODE!A:A,0),2)</f>
        <v>NOT USED</v>
      </c>
    </row>
    <row r="4366" spans="1:13">
      <c r="A4366" s="36">
        <v>201909</v>
      </c>
      <c r="B4366" s="37" t="s">
        <v>63</v>
      </c>
      <c r="C4366" s="37" t="s">
        <v>195</v>
      </c>
      <c r="D4366" s="37" t="s">
        <v>64</v>
      </c>
      <c r="E4366" s="37">
        <v>163.59</v>
      </c>
      <c r="F4366" s="37">
        <v>5</v>
      </c>
      <c r="G4366" s="37">
        <v>1452</v>
      </c>
      <c r="H4366" s="60">
        <f t="shared" si="342"/>
        <v>163.59</v>
      </c>
      <c r="I4366" s="60">
        <f t="shared" si="343"/>
        <v>5</v>
      </c>
      <c r="J4366" s="60">
        <f t="shared" si="344"/>
        <v>1452</v>
      </c>
      <c r="K4366" s="1" t="str">
        <f t="shared" si="345"/>
        <v>PUB</v>
      </c>
      <c r="L4366" s="2" t="str">
        <f t="shared" si="341"/>
        <v>02COSL0052</v>
      </c>
      <c r="M4366" s="40" t="str">
        <f>INDEX(CODE!A:B,MATCH(L4366,CODE!A:A,0),2)</f>
        <v>NOT USED</v>
      </c>
    </row>
    <row r="4367" spans="1:13">
      <c r="A4367" s="36">
        <v>201909</v>
      </c>
      <c r="B4367" s="37" t="s">
        <v>63</v>
      </c>
      <c r="C4367" s="37" t="s">
        <v>195</v>
      </c>
      <c r="D4367" s="37" t="s">
        <v>65</v>
      </c>
      <c r="E4367" s="37">
        <v>16648.46</v>
      </c>
      <c r="F4367" s="37">
        <v>119</v>
      </c>
      <c r="G4367" s="37">
        <v>241985</v>
      </c>
      <c r="H4367" s="60">
        <f t="shared" si="342"/>
        <v>16648.46</v>
      </c>
      <c r="I4367" s="60">
        <f t="shared" si="343"/>
        <v>119</v>
      </c>
      <c r="J4367" s="60">
        <f t="shared" si="344"/>
        <v>241985</v>
      </c>
      <c r="K4367" s="1" t="str">
        <f t="shared" si="345"/>
        <v>PUB</v>
      </c>
      <c r="L4367" s="2" t="str">
        <f t="shared" si="341"/>
        <v>02CUSL053F</v>
      </c>
      <c r="M4367" s="40" t="str">
        <f>INDEX(CODE!A:B,MATCH(L4367,CODE!A:A,0),2)</f>
        <v>NOT USED</v>
      </c>
    </row>
    <row r="4368" spans="1:13">
      <c r="A4368" s="36">
        <v>201909</v>
      </c>
      <c r="B4368" s="37" t="s">
        <v>63</v>
      </c>
      <c r="C4368" s="37" t="s">
        <v>195</v>
      </c>
      <c r="D4368" s="37" t="s">
        <v>66</v>
      </c>
      <c r="E4368" s="37">
        <v>3699.18</v>
      </c>
      <c r="F4368" s="37">
        <v>111</v>
      </c>
      <c r="G4368" s="37">
        <v>53767</v>
      </c>
      <c r="H4368" s="60">
        <f t="shared" si="342"/>
        <v>3699.18</v>
      </c>
      <c r="I4368" s="60">
        <f t="shared" si="343"/>
        <v>111</v>
      </c>
      <c r="J4368" s="60">
        <f t="shared" si="344"/>
        <v>53767</v>
      </c>
      <c r="K4368" s="1" t="str">
        <f t="shared" si="345"/>
        <v>PUB</v>
      </c>
      <c r="L4368" s="2" t="str">
        <f t="shared" si="341"/>
        <v>02CUSL053M</v>
      </c>
      <c r="M4368" s="40" t="str">
        <f>INDEX(CODE!A:B,MATCH(L4368,CODE!A:A,0),2)</f>
        <v>NOT USED</v>
      </c>
    </row>
    <row r="4369" spans="1:13">
      <c r="A4369" s="36">
        <v>201909</v>
      </c>
      <c r="B4369" s="37" t="s">
        <v>63</v>
      </c>
      <c r="C4369" s="37" t="s">
        <v>195</v>
      </c>
      <c r="D4369" s="37" t="s">
        <v>67</v>
      </c>
      <c r="E4369" s="37">
        <v>10646.74</v>
      </c>
      <c r="F4369" s="37">
        <v>22</v>
      </c>
      <c r="G4369" s="37">
        <v>83021</v>
      </c>
      <c r="H4369" s="60">
        <f t="shared" si="342"/>
        <v>10646.74</v>
      </c>
      <c r="I4369" s="60">
        <f t="shared" si="343"/>
        <v>22</v>
      </c>
      <c r="J4369" s="60">
        <f t="shared" si="344"/>
        <v>83021</v>
      </c>
      <c r="K4369" s="1" t="str">
        <f t="shared" si="345"/>
        <v>PUB</v>
      </c>
      <c r="L4369" s="2" t="str">
        <f t="shared" si="341"/>
        <v>02MVSL0057</v>
      </c>
      <c r="M4369" s="40" t="str">
        <f>INDEX(CODE!A:B,MATCH(L4369,CODE!A:A,0),2)</f>
        <v>NOT USED</v>
      </c>
    </row>
    <row r="4370" spans="1:13">
      <c r="A4370" s="36">
        <v>201909</v>
      </c>
      <c r="B4370" s="37" t="s">
        <v>63</v>
      </c>
      <c r="C4370" s="37" t="s">
        <v>195</v>
      </c>
      <c r="D4370" s="37" t="s">
        <v>47</v>
      </c>
      <c r="E4370" s="37">
        <v>64207.360000000001</v>
      </c>
      <c r="F4370" s="37">
        <v>210</v>
      </c>
      <c r="G4370" s="37">
        <v>264801</v>
      </c>
      <c r="H4370" s="60">
        <f t="shared" si="342"/>
        <v>64207.360000000001</v>
      </c>
      <c r="I4370" s="60">
        <f t="shared" si="343"/>
        <v>210</v>
      </c>
      <c r="J4370" s="60">
        <f t="shared" si="344"/>
        <v>264801</v>
      </c>
      <c r="K4370" s="1" t="str">
        <f t="shared" si="345"/>
        <v>PUB</v>
      </c>
      <c r="L4370" s="2" t="str">
        <f t="shared" si="341"/>
        <v>02SLCO0051</v>
      </c>
      <c r="M4370" s="40" t="str">
        <f>INDEX(CODE!A:B,MATCH(L4370,CODE!A:A,0),2)</f>
        <v>NOT USED</v>
      </c>
    </row>
    <row r="4371" spans="1:13">
      <c r="A4371" s="36">
        <v>201909</v>
      </c>
      <c r="B4371" s="37" t="s">
        <v>63</v>
      </c>
      <c r="C4371" s="37" t="s">
        <v>195</v>
      </c>
      <c r="D4371" s="37" t="s">
        <v>99</v>
      </c>
      <c r="E4371" s="37">
        <v>1295.3</v>
      </c>
      <c r="F4371" s="37">
        <v>0</v>
      </c>
      <c r="G4371" s="37">
        <v>0</v>
      </c>
      <c r="H4371" s="60">
        <f t="shared" si="342"/>
        <v>1295.3</v>
      </c>
      <c r="I4371" s="60">
        <f t="shared" si="343"/>
        <v>0</v>
      </c>
      <c r="J4371" s="60">
        <f t="shared" si="344"/>
        <v>0</v>
      </c>
      <c r="K4371" s="1" t="str">
        <f t="shared" si="345"/>
        <v>PUB</v>
      </c>
      <c r="L4371" s="2" t="str">
        <f t="shared" si="341"/>
        <v>301670-DSM</v>
      </c>
      <c r="M4371" s="40" t="str">
        <f>INDEX(CODE!A:B,MATCH(L4371,CODE!A:A,0),2)</f>
        <v>NOT USED</v>
      </c>
    </row>
    <row r="4372" spans="1:13">
      <c r="A4372" s="36">
        <v>201909</v>
      </c>
      <c r="B4372" s="37" t="s">
        <v>63</v>
      </c>
      <c r="C4372" s="37" t="s">
        <v>195</v>
      </c>
      <c r="D4372" s="37" t="s">
        <v>90</v>
      </c>
      <c r="F4372" s="37">
        <v>0</v>
      </c>
      <c r="H4372" s="60">
        <f t="shared" si="342"/>
        <v>0</v>
      </c>
      <c r="I4372" s="60">
        <f t="shared" si="343"/>
        <v>0</v>
      </c>
      <c r="J4372" s="60">
        <f t="shared" si="344"/>
        <v>0</v>
      </c>
      <c r="K4372" s="1" t="str">
        <f t="shared" si="345"/>
        <v>PUB</v>
      </c>
      <c r="L4372" s="2" t="str">
        <f t="shared" si="341"/>
        <v>CUSTOMER C</v>
      </c>
      <c r="M4372" s="40" t="str">
        <f>INDEX(CODE!A:B,MATCH(L4372,CODE!A:A,0),2)</f>
        <v>NOT USED</v>
      </c>
    </row>
    <row r="4373" spans="1:13">
      <c r="A4373" s="36">
        <v>201909</v>
      </c>
      <c r="B4373" s="37" t="s">
        <v>63</v>
      </c>
      <c r="C4373" s="37" t="s">
        <v>195</v>
      </c>
      <c r="D4373" s="37" t="s">
        <v>92</v>
      </c>
      <c r="E4373" s="37">
        <v>-3752.68</v>
      </c>
      <c r="F4373" s="37">
        <v>0</v>
      </c>
      <c r="G4373" s="37">
        <v>0</v>
      </c>
      <c r="H4373" s="60">
        <f t="shared" si="342"/>
        <v>-3752.68</v>
      </c>
      <c r="I4373" s="60">
        <f t="shared" si="343"/>
        <v>0</v>
      </c>
      <c r="J4373" s="60">
        <f t="shared" si="344"/>
        <v>0</v>
      </c>
      <c r="K4373" s="1" t="str">
        <f t="shared" si="345"/>
        <v>PUB</v>
      </c>
      <c r="L4373" s="2" t="str">
        <f t="shared" si="341"/>
        <v>REVENUE_AC</v>
      </c>
      <c r="M4373" s="40" t="str">
        <f>INDEX(CODE!A:B,MATCH(L4373,CODE!A:A,0),2)</f>
        <v>NOT USED</v>
      </c>
    </row>
    <row r="4374" spans="1:13">
      <c r="A4374" s="36">
        <v>201909</v>
      </c>
      <c r="B4374" s="37" t="s">
        <v>63</v>
      </c>
      <c r="C4374" s="37" t="s">
        <v>196</v>
      </c>
      <c r="D4374" s="37" t="s">
        <v>197</v>
      </c>
      <c r="E4374" s="37">
        <v>-23000</v>
      </c>
      <c r="F4374" s="37">
        <v>0</v>
      </c>
      <c r="G4374" s="37">
        <v>-162000</v>
      </c>
      <c r="H4374" s="60">
        <f t="shared" si="342"/>
        <v>0</v>
      </c>
      <c r="I4374" s="60">
        <f t="shared" si="343"/>
        <v>0</v>
      </c>
      <c r="J4374" s="60">
        <f t="shared" si="344"/>
        <v>0</v>
      </c>
      <c r="K4374" s="1" t="str">
        <f t="shared" si="345"/>
        <v>PUB</v>
      </c>
      <c r="L4374" s="2" t="str">
        <f t="shared" si="341"/>
        <v>UNBILLED R</v>
      </c>
      <c r="M4374" s="40" t="str">
        <f>INDEX(CODE!A:B,MATCH(L4374,CODE!A:A,0),2)</f>
        <v>NOT USED</v>
      </c>
    </row>
    <row r="4375" spans="1:13">
      <c r="A4375" s="36">
        <v>201909</v>
      </c>
      <c r="B4375" s="37" t="s">
        <v>68</v>
      </c>
      <c r="C4375" s="37" t="s">
        <v>186</v>
      </c>
      <c r="D4375" s="37" t="s">
        <v>203</v>
      </c>
      <c r="E4375" s="37">
        <v>-4403.2</v>
      </c>
      <c r="F4375" s="37">
        <v>1225</v>
      </c>
      <c r="G4375" s="37">
        <v>540262</v>
      </c>
      <c r="H4375" s="60">
        <f t="shared" si="342"/>
        <v>0</v>
      </c>
      <c r="I4375" s="60">
        <f t="shared" si="343"/>
        <v>0</v>
      </c>
      <c r="J4375" s="60">
        <f t="shared" si="344"/>
        <v>0</v>
      </c>
      <c r="K4375" s="1" t="str">
        <f t="shared" si="345"/>
        <v>RES</v>
      </c>
      <c r="L4375" s="2" t="str">
        <f t="shared" si="341"/>
        <v>02NETMT135</v>
      </c>
      <c r="M4375" s="40" t="str">
        <f>INDEX(CODE!A:B,MATCH(L4375,CODE!A:A,0),2)</f>
        <v>Separate - Res</v>
      </c>
    </row>
    <row r="4376" spans="1:13">
      <c r="A4376" s="36">
        <v>201909</v>
      </c>
      <c r="B4376" s="37" t="s">
        <v>68</v>
      </c>
      <c r="C4376" s="37" t="s">
        <v>186</v>
      </c>
      <c r="D4376" s="37" t="s">
        <v>204</v>
      </c>
      <c r="E4376" s="37">
        <v>-627.11</v>
      </c>
      <c r="G4376" s="37">
        <v>77030</v>
      </c>
      <c r="H4376" s="60">
        <f t="shared" si="342"/>
        <v>0</v>
      </c>
      <c r="I4376" s="60">
        <f t="shared" si="343"/>
        <v>0</v>
      </c>
      <c r="J4376" s="60">
        <f t="shared" si="344"/>
        <v>0</v>
      </c>
      <c r="K4376" s="1" t="str">
        <f t="shared" si="345"/>
        <v>RES</v>
      </c>
      <c r="L4376" s="2" t="str">
        <f t="shared" si="341"/>
        <v>02OALTB15R</v>
      </c>
      <c r="M4376" s="40" t="str">
        <f>INDEX(CODE!A:B,MATCH(L4376,CODE!A:A,0),2)</f>
        <v>NOT USED</v>
      </c>
    </row>
    <row r="4377" spans="1:13">
      <c r="A4377" s="36">
        <v>201909</v>
      </c>
      <c r="B4377" s="37" t="s">
        <v>68</v>
      </c>
      <c r="C4377" s="37" t="s">
        <v>186</v>
      </c>
      <c r="D4377" s="37" t="s">
        <v>205</v>
      </c>
      <c r="E4377" s="37">
        <v>-840778.77</v>
      </c>
      <c r="F4377" s="37">
        <v>101748</v>
      </c>
      <c r="G4377" s="37">
        <v>103162886</v>
      </c>
      <c r="H4377" s="60">
        <f t="shared" si="342"/>
        <v>0</v>
      </c>
      <c r="I4377" s="60">
        <f t="shared" si="343"/>
        <v>0</v>
      </c>
      <c r="J4377" s="60">
        <f t="shared" si="344"/>
        <v>0</v>
      </c>
      <c r="K4377" s="1" t="str">
        <f t="shared" si="345"/>
        <v>RES</v>
      </c>
      <c r="L4377" s="2" t="str">
        <f t="shared" si="341"/>
        <v>02RESD0016</v>
      </c>
      <c r="M4377" s="40" t="str">
        <f>INDEX(CODE!A:B,MATCH(L4377,CODE!A:A,0),2)</f>
        <v>Separate - Res</v>
      </c>
    </row>
    <row r="4378" spans="1:13">
      <c r="A4378" s="36">
        <v>201909</v>
      </c>
      <c r="B4378" s="37" t="s">
        <v>68</v>
      </c>
      <c r="C4378" s="37" t="s">
        <v>186</v>
      </c>
      <c r="D4378" s="37" t="s">
        <v>206</v>
      </c>
      <c r="E4378" s="37">
        <v>-37054.629999999997</v>
      </c>
      <c r="F4378" s="37">
        <v>5406</v>
      </c>
      <c r="G4378" s="37">
        <v>4546575</v>
      </c>
      <c r="H4378" s="60">
        <f t="shared" si="342"/>
        <v>0</v>
      </c>
      <c r="I4378" s="60">
        <f t="shared" si="343"/>
        <v>0</v>
      </c>
      <c r="J4378" s="60">
        <f t="shared" si="344"/>
        <v>0</v>
      </c>
      <c r="K4378" s="1" t="str">
        <f t="shared" si="345"/>
        <v>RES</v>
      </c>
      <c r="L4378" s="2" t="str">
        <f t="shared" si="341"/>
        <v>02RESD0017</v>
      </c>
      <c r="M4378" s="40" t="str">
        <f>INDEX(CODE!A:B,MATCH(L4378,CODE!A:A,0),2)</f>
        <v>Separate - Res</v>
      </c>
    </row>
    <row r="4379" spans="1:13">
      <c r="A4379" s="36">
        <v>201909</v>
      </c>
      <c r="B4379" s="37" t="s">
        <v>68</v>
      </c>
      <c r="C4379" s="37" t="s">
        <v>186</v>
      </c>
      <c r="D4379" s="37" t="s">
        <v>207</v>
      </c>
      <c r="E4379" s="37">
        <v>-1366.88</v>
      </c>
      <c r="F4379" s="37">
        <v>77</v>
      </c>
      <c r="G4379" s="37">
        <v>167717</v>
      </c>
      <c r="H4379" s="60">
        <f t="shared" si="342"/>
        <v>0</v>
      </c>
      <c r="I4379" s="60">
        <f t="shared" si="343"/>
        <v>0</v>
      </c>
      <c r="J4379" s="60">
        <f t="shared" si="344"/>
        <v>0</v>
      </c>
      <c r="K4379" s="1" t="str">
        <f t="shared" si="345"/>
        <v>RES</v>
      </c>
      <c r="L4379" s="2" t="str">
        <f t="shared" si="341"/>
        <v>02RESD0018</v>
      </c>
      <c r="M4379" s="40" t="str">
        <f>INDEX(CODE!A:B,MATCH(L4379,CODE!A:A,0),2)</f>
        <v>Separate - Res</v>
      </c>
    </row>
    <row r="4380" spans="1:13">
      <c r="A4380" s="36">
        <v>201909</v>
      </c>
      <c r="B4380" s="37" t="s">
        <v>68</v>
      </c>
      <c r="C4380" s="37" t="s">
        <v>186</v>
      </c>
      <c r="D4380" s="37" t="s">
        <v>208</v>
      </c>
      <c r="E4380" s="37">
        <v>-206.04</v>
      </c>
      <c r="F4380" s="37">
        <v>12</v>
      </c>
      <c r="G4380" s="37">
        <v>25281</v>
      </c>
      <c r="H4380" s="60">
        <f t="shared" si="342"/>
        <v>0</v>
      </c>
      <c r="I4380" s="60">
        <f t="shared" si="343"/>
        <v>0</v>
      </c>
      <c r="J4380" s="60">
        <f t="shared" si="344"/>
        <v>0</v>
      </c>
      <c r="K4380" s="1" t="str">
        <f t="shared" si="345"/>
        <v>RES</v>
      </c>
      <c r="L4380" s="2" t="str">
        <f t="shared" si="341"/>
        <v>02RESD018X</v>
      </c>
      <c r="M4380" s="40" t="str">
        <f>INDEX(CODE!A:B,MATCH(L4380,CODE!A:A,0),2)</f>
        <v>Separate - Res</v>
      </c>
    </row>
    <row r="4381" spans="1:13">
      <c r="A4381" s="36">
        <v>201909</v>
      </c>
      <c r="B4381" s="37" t="s">
        <v>68</v>
      </c>
      <c r="C4381" s="37" t="s">
        <v>186</v>
      </c>
      <c r="D4381" s="37" t="s">
        <v>209</v>
      </c>
      <c r="E4381" s="37">
        <v>-12997.71</v>
      </c>
      <c r="F4381" s="37">
        <v>3426</v>
      </c>
      <c r="G4381" s="37">
        <v>1594754</v>
      </c>
      <c r="H4381" s="60">
        <f t="shared" si="342"/>
        <v>0</v>
      </c>
      <c r="I4381" s="60">
        <f t="shared" si="343"/>
        <v>0</v>
      </c>
      <c r="J4381" s="60">
        <f t="shared" si="344"/>
        <v>0</v>
      </c>
      <c r="K4381" s="1" t="str">
        <f t="shared" si="345"/>
        <v>RES</v>
      </c>
      <c r="L4381" s="2" t="str">
        <f t="shared" si="341"/>
        <v>02RGNSB024</v>
      </c>
      <c r="M4381" s="40" t="str">
        <f>INDEX(CODE!A:B,MATCH(L4381,CODE!A:A,0),2)</f>
        <v>Separate - Small GS</v>
      </c>
    </row>
    <row r="4382" spans="1:13">
      <c r="A4382" s="36">
        <v>201909</v>
      </c>
      <c r="B4382" s="37" t="s">
        <v>68</v>
      </c>
      <c r="C4382" s="37" t="s">
        <v>186</v>
      </c>
      <c r="D4382" s="37" t="s">
        <v>213</v>
      </c>
      <c r="E4382" s="37">
        <v>-701.72</v>
      </c>
      <c r="F4382" s="37">
        <v>1</v>
      </c>
      <c r="G4382" s="37">
        <v>86100</v>
      </c>
      <c r="H4382" s="60">
        <f t="shared" si="342"/>
        <v>0</v>
      </c>
      <c r="I4382" s="60">
        <f t="shared" si="343"/>
        <v>0</v>
      </c>
      <c r="J4382" s="60">
        <f t="shared" si="344"/>
        <v>0</v>
      </c>
      <c r="K4382" s="1" t="str">
        <f t="shared" si="345"/>
        <v>RES</v>
      </c>
      <c r="L4382" s="2" t="str">
        <f t="shared" si="341"/>
        <v>02RGNSB036</v>
      </c>
      <c r="M4382" s="40" t="str">
        <f>INDEX(CODE!A:B,MATCH(L4382,CODE!A:A,0),2)</f>
        <v>Separate - Large GS</v>
      </c>
    </row>
    <row r="4383" spans="1:13">
      <c r="A4383" s="36">
        <v>201909</v>
      </c>
      <c r="B4383" s="37" t="s">
        <v>68</v>
      </c>
      <c r="C4383" s="37" t="s">
        <v>186</v>
      </c>
      <c r="D4383" s="37" t="s">
        <v>212</v>
      </c>
      <c r="E4383" s="37">
        <v>-62.27</v>
      </c>
      <c r="F4383" s="37">
        <v>31</v>
      </c>
      <c r="G4383" s="37">
        <v>7641</v>
      </c>
      <c r="H4383" s="60">
        <f t="shared" si="342"/>
        <v>0</v>
      </c>
      <c r="I4383" s="60">
        <f t="shared" si="343"/>
        <v>0</v>
      </c>
      <c r="J4383" s="60">
        <f t="shared" si="344"/>
        <v>0</v>
      </c>
      <c r="K4383" s="1" t="str">
        <f t="shared" si="345"/>
        <v>RES</v>
      </c>
      <c r="L4383" s="2" t="str">
        <f t="shared" si="341"/>
        <v>02RNM24135</v>
      </c>
      <c r="M4383" s="40" t="str">
        <f>INDEX(CODE!A:B,MATCH(L4383,CODE!A:A,0),2)</f>
        <v>Separate - Small GS</v>
      </c>
    </row>
    <row r="4384" spans="1:13">
      <c r="A4384" s="36">
        <v>201909</v>
      </c>
      <c r="B4384" s="37" t="s">
        <v>68</v>
      </c>
      <c r="C4384" s="37" t="s">
        <v>186</v>
      </c>
      <c r="D4384" s="37" t="s">
        <v>193</v>
      </c>
      <c r="E4384" s="37">
        <v>-4185.4799999999996</v>
      </c>
      <c r="F4384" s="37">
        <v>0</v>
      </c>
      <c r="G4384" s="37">
        <v>0</v>
      </c>
      <c r="H4384" s="60">
        <f t="shared" si="342"/>
        <v>0</v>
      </c>
      <c r="I4384" s="60">
        <f t="shared" si="343"/>
        <v>0</v>
      </c>
      <c r="J4384" s="60">
        <f t="shared" si="344"/>
        <v>0</v>
      </c>
      <c r="K4384" s="1" t="str">
        <f t="shared" si="345"/>
        <v>RES</v>
      </c>
      <c r="L4384" s="2" t="str">
        <f t="shared" si="341"/>
        <v>BPA BALANC</v>
      </c>
      <c r="M4384" s="40" t="str">
        <f>INDEX(CODE!A:B,MATCH(L4384,CODE!A:A,0),2)</f>
        <v>NOT USED</v>
      </c>
    </row>
    <row r="4385" spans="1:13">
      <c r="A4385" s="36">
        <v>201909</v>
      </c>
      <c r="B4385" s="37" t="s">
        <v>68</v>
      </c>
      <c r="C4385" s="37" t="s">
        <v>186</v>
      </c>
      <c r="D4385" s="37" t="s">
        <v>194</v>
      </c>
      <c r="F4385" s="37">
        <v>0</v>
      </c>
      <c r="H4385" s="60">
        <f t="shared" si="342"/>
        <v>0</v>
      </c>
      <c r="I4385" s="60">
        <f t="shared" si="343"/>
        <v>0</v>
      </c>
      <c r="J4385" s="60">
        <f t="shared" si="344"/>
        <v>0</v>
      </c>
      <c r="K4385" s="1" t="str">
        <f t="shared" si="345"/>
        <v>RES</v>
      </c>
      <c r="L4385" s="2" t="str">
        <f t="shared" si="341"/>
        <v>CUSTOMER C</v>
      </c>
      <c r="M4385" s="40" t="str">
        <f>INDEX(CODE!A:B,MATCH(L4385,CODE!A:A,0),2)</f>
        <v>NOT USED</v>
      </c>
    </row>
    <row r="4386" spans="1:13">
      <c r="A4386" s="36">
        <v>201909</v>
      </c>
      <c r="B4386" s="37" t="s">
        <v>68</v>
      </c>
      <c r="C4386" s="37" t="s">
        <v>195</v>
      </c>
      <c r="D4386" s="37" t="s">
        <v>100</v>
      </c>
      <c r="E4386" s="37">
        <v>-0.63</v>
      </c>
      <c r="G4386" s="37">
        <v>0</v>
      </c>
      <c r="H4386" s="60">
        <f t="shared" si="342"/>
        <v>-0.63</v>
      </c>
      <c r="I4386" s="60">
        <f t="shared" si="343"/>
        <v>0</v>
      </c>
      <c r="J4386" s="60">
        <f t="shared" si="344"/>
        <v>0</v>
      </c>
      <c r="K4386" s="1" t="str">
        <f t="shared" si="345"/>
        <v>RES</v>
      </c>
      <c r="L4386" s="2" t="str">
        <f t="shared" si="341"/>
        <v>02BLSKY01R</v>
      </c>
      <c r="M4386" s="40" t="str">
        <f>INDEX(CODE!A:B,MATCH(L4386,CODE!A:A,0),2)</f>
        <v>NOT USED</v>
      </c>
    </row>
    <row r="4387" spans="1:13">
      <c r="A4387" s="36">
        <v>201909</v>
      </c>
      <c r="B4387" s="37" t="s">
        <v>68</v>
      </c>
      <c r="C4387" s="37" t="s">
        <v>195</v>
      </c>
      <c r="D4387" s="37" t="s">
        <v>82</v>
      </c>
      <c r="E4387" s="37">
        <v>156.29</v>
      </c>
      <c r="G4387" s="37">
        <v>0</v>
      </c>
      <c r="H4387" s="60">
        <f t="shared" si="342"/>
        <v>156.29</v>
      </c>
      <c r="I4387" s="60">
        <f t="shared" si="343"/>
        <v>0</v>
      </c>
      <c r="J4387" s="60">
        <f t="shared" si="344"/>
        <v>0</v>
      </c>
      <c r="K4387" s="1" t="str">
        <f t="shared" si="345"/>
        <v>RES</v>
      </c>
      <c r="L4387" s="2" t="str">
        <f t="shared" si="341"/>
        <v>02LNX00109</v>
      </c>
      <c r="M4387" s="40" t="str">
        <f>INDEX(CODE!A:B,MATCH(L4387,CODE!A:A,0),2)</f>
        <v>NOT USED</v>
      </c>
    </row>
    <row r="4388" spans="1:13">
      <c r="A4388" s="36">
        <v>201909</v>
      </c>
      <c r="B4388" s="37" t="s">
        <v>68</v>
      </c>
      <c r="C4388" s="37" t="s">
        <v>195</v>
      </c>
      <c r="D4388" s="37" t="s">
        <v>48</v>
      </c>
      <c r="E4388" s="37">
        <v>54616.62</v>
      </c>
      <c r="F4388" s="37">
        <v>1225</v>
      </c>
      <c r="G4388" s="37">
        <v>540262</v>
      </c>
      <c r="H4388" s="60">
        <f t="shared" si="342"/>
        <v>54616.62</v>
      </c>
      <c r="I4388" s="60">
        <f t="shared" si="343"/>
        <v>1225</v>
      </c>
      <c r="J4388" s="60">
        <f t="shared" si="344"/>
        <v>540262</v>
      </c>
      <c r="K4388" s="1" t="str">
        <f t="shared" si="345"/>
        <v>RES</v>
      </c>
      <c r="L4388" s="2" t="str">
        <f t="shared" si="341"/>
        <v>02NETMT135</v>
      </c>
      <c r="M4388" s="40" t="str">
        <f>INDEX(CODE!A:B,MATCH(L4388,CODE!A:A,0),2)</f>
        <v>Separate - Res</v>
      </c>
    </row>
    <row r="4389" spans="1:13">
      <c r="A4389" s="36">
        <v>201909</v>
      </c>
      <c r="B4389" s="37" t="s">
        <v>68</v>
      </c>
      <c r="C4389" s="37" t="s">
        <v>195</v>
      </c>
      <c r="D4389" s="37" t="s">
        <v>49</v>
      </c>
      <c r="E4389" s="37">
        <v>11912.58</v>
      </c>
      <c r="F4389" s="37">
        <v>1019</v>
      </c>
      <c r="G4389" s="37">
        <v>77030</v>
      </c>
      <c r="H4389" s="60">
        <f t="shared" si="342"/>
        <v>11912.58</v>
      </c>
      <c r="I4389" s="60">
        <f t="shared" si="343"/>
        <v>1019</v>
      </c>
      <c r="J4389" s="60">
        <f t="shared" si="344"/>
        <v>77030</v>
      </c>
      <c r="K4389" s="1" t="str">
        <f t="shared" si="345"/>
        <v>RES</v>
      </c>
      <c r="L4389" s="2" t="str">
        <f t="shared" si="341"/>
        <v>02OALTB15R</v>
      </c>
      <c r="M4389" s="40" t="str">
        <f>INDEX(CODE!A:B,MATCH(L4389,CODE!A:A,0),2)</f>
        <v>NOT USED</v>
      </c>
    </row>
    <row r="4390" spans="1:13">
      <c r="A4390" s="36">
        <v>201909</v>
      </c>
      <c r="B4390" s="37" t="s">
        <v>68</v>
      </c>
      <c r="C4390" s="37" t="s">
        <v>195</v>
      </c>
      <c r="D4390" s="37" t="s">
        <v>69</v>
      </c>
      <c r="E4390" s="37">
        <v>9153172.4900000002</v>
      </c>
      <c r="F4390" s="37">
        <v>101748</v>
      </c>
      <c r="G4390" s="37">
        <v>103268652</v>
      </c>
      <c r="H4390" s="60">
        <f t="shared" si="342"/>
        <v>9153172.4900000002</v>
      </c>
      <c r="I4390" s="60">
        <f t="shared" si="343"/>
        <v>101748</v>
      </c>
      <c r="J4390" s="60">
        <f t="shared" si="344"/>
        <v>103268652</v>
      </c>
      <c r="K4390" s="1" t="str">
        <f t="shared" si="345"/>
        <v>RES</v>
      </c>
      <c r="L4390" s="2" t="str">
        <f t="shared" si="341"/>
        <v>02RESD0016</v>
      </c>
      <c r="M4390" s="40" t="str">
        <f>INDEX(CODE!A:B,MATCH(L4390,CODE!A:A,0),2)</f>
        <v>Separate - Res</v>
      </c>
    </row>
    <row r="4391" spans="1:13">
      <c r="A4391" s="36">
        <v>201909</v>
      </c>
      <c r="B4391" s="37" t="s">
        <v>68</v>
      </c>
      <c r="C4391" s="37" t="s">
        <v>195</v>
      </c>
      <c r="D4391" s="37" t="s">
        <v>70</v>
      </c>
      <c r="E4391" s="37">
        <v>395101.16</v>
      </c>
      <c r="F4391" s="37">
        <v>5406</v>
      </c>
      <c r="G4391" s="37">
        <v>4546574</v>
      </c>
      <c r="H4391" s="60">
        <f t="shared" si="342"/>
        <v>395101.16</v>
      </c>
      <c r="I4391" s="60">
        <f t="shared" si="343"/>
        <v>5406</v>
      </c>
      <c r="J4391" s="60">
        <f t="shared" si="344"/>
        <v>4546574</v>
      </c>
      <c r="K4391" s="1" t="str">
        <f t="shared" si="345"/>
        <v>RES</v>
      </c>
      <c r="L4391" s="2" t="str">
        <f t="shared" si="341"/>
        <v>02RESD0017</v>
      </c>
      <c r="M4391" s="40" t="str">
        <f>INDEX(CODE!A:B,MATCH(L4391,CODE!A:A,0),2)</f>
        <v>Separate - Res</v>
      </c>
    </row>
    <row r="4392" spans="1:13">
      <c r="A4392" s="36">
        <v>201909</v>
      </c>
      <c r="B4392" s="37" t="s">
        <v>68</v>
      </c>
      <c r="C4392" s="37" t="s">
        <v>195</v>
      </c>
      <c r="D4392" s="37" t="s">
        <v>71</v>
      </c>
      <c r="E4392" s="37">
        <v>16760.53</v>
      </c>
      <c r="F4392" s="37">
        <v>77</v>
      </c>
      <c r="G4392" s="37">
        <v>167717</v>
      </c>
      <c r="H4392" s="60">
        <f t="shared" si="342"/>
        <v>16760.53</v>
      </c>
      <c r="I4392" s="60">
        <f t="shared" si="343"/>
        <v>77</v>
      </c>
      <c r="J4392" s="60">
        <f t="shared" si="344"/>
        <v>167717</v>
      </c>
      <c r="K4392" s="1" t="str">
        <f t="shared" si="345"/>
        <v>RES</v>
      </c>
      <c r="L4392" s="2" t="str">
        <f t="shared" si="341"/>
        <v>02RESD0018</v>
      </c>
      <c r="M4392" s="40" t="str">
        <f>INDEX(CODE!A:B,MATCH(L4392,CODE!A:A,0),2)</f>
        <v>Separate - Res</v>
      </c>
    </row>
    <row r="4393" spans="1:13">
      <c r="A4393" s="36">
        <v>201909</v>
      </c>
      <c r="B4393" s="37" t="s">
        <v>68</v>
      </c>
      <c r="C4393" s="37" t="s">
        <v>195</v>
      </c>
      <c r="D4393" s="37" t="s">
        <v>72</v>
      </c>
      <c r="E4393" s="37">
        <v>2478.58</v>
      </c>
      <c r="F4393" s="37">
        <v>12</v>
      </c>
      <c r="G4393" s="37">
        <v>25281</v>
      </c>
      <c r="H4393" s="60">
        <f t="shared" si="342"/>
        <v>2478.58</v>
      </c>
      <c r="I4393" s="60">
        <f t="shared" si="343"/>
        <v>12</v>
      </c>
      <c r="J4393" s="60">
        <f t="shared" si="344"/>
        <v>25281</v>
      </c>
      <c r="K4393" s="1" t="str">
        <f t="shared" si="345"/>
        <v>RES</v>
      </c>
      <c r="L4393" s="2" t="str">
        <f t="shared" si="341"/>
        <v>02RESD018X</v>
      </c>
      <c r="M4393" s="40" t="str">
        <f>INDEX(CODE!A:B,MATCH(L4393,CODE!A:A,0),2)</f>
        <v>Separate - Res</v>
      </c>
    </row>
    <row r="4394" spans="1:13">
      <c r="A4394" s="36">
        <v>201909</v>
      </c>
      <c r="B4394" s="37" t="s">
        <v>68</v>
      </c>
      <c r="C4394" s="37" t="s">
        <v>195</v>
      </c>
      <c r="D4394" s="37" t="s">
        <v>50</v>
      </c>
      <c r="E4394" s="37">
        <v>189168.14</v>
      </c>
      <c r="F4394" s="37">
        <v>3426</v>
      </c>
      <c r="G4394" s="37">
        <v>1634423</v>
      </c>
      <c r="H4394" s="60">
        <f t="shared" si="342"/>
        <v>189168.14</v>
      </c>
      <c r="I4394" s="60">
        <f t="shared" si="343"/>
        <v>3426</v>
      </c>
      <c r="J4394" s="60">
        <f t="shared" si="344"/>
        <v>1634423</v>
      </c>
      <c r="K4394" s="1" t="str">
        <f t="shared" si="345"/>
        <v>RES</v>
      </c>
      <c r="L4394" s="2" t="str">
        <f t="shared" si="341"/>
        <v>02RGNSB024</v>
      </c>
      <c r="M4394" s="40" t="str">
        <f>INDEX(CODE!A:B,MATCH(L4394,CODE!A:A,0),2)</f>
        <v>Separate - Small GS</v>
      </c>
    </row>
    <row r="4395" spans="1:13">
      <c r="A4395" s="36">
        <v>201909</v>
      </c>
      <c r="B4395" s="37" t="s">
        <v>68</v>
      </c>
      <c r="C4395" s="37" t="s">
        <v>195</v>
      </c>
      <c r="D4395" s="37" t="s">
        <v>74</v>
      </c>
      <c r="E4395" s="37">
        <v>8791.66</v>
      </c>
      <c r="F4395" s="37">
        <v>2</v>
      </c>
      <c r="G4395" s="37">
        <v>121780</v>
      </c>
      <c r="H4395" s="60">
        <f t="shared" si="342"/>
        <v>8791.66</v>
      </c>
      <c r="I4395" s="60">
        <f t="shared" si="343"/>
        <v>2</v>
      </c>
      <c r="J4395" s="60">
        <f t="shared" si="344"/>
        <v>121780</v>
      </c>
      <c r="K4395" s="1" t="str">
        <f t="shared" si="345"/>
        <v>RES</v>
      </c>
      <c r="L4395" s="2" t="str">
        <f t="shared" si="341"/>
        <v>02RGNSB036</v>
      </c>
      <c r="M4395" s="40" t="str">
        <f>INDEX(CODE!A:B,MATCH(L4395,CODE!A:A,0),2)</f>
        <v>Separate - Large GS</v>
      </c>
    </row>
    <row r="4396" spans="1:13">
      <c r="A4396" s="36">
        <v>201909</v>
      </c>
      <c r="B4396" s="37" t="s">
        <v>68</v>
      </c>
      <c r="C4396" s="37" t="s">
        <v>195</v>
      </c>
      <c r="D4396" s="37" t="s">
        <v>75</v>
      </c>
      <c r="E4396" s="37">
        <v>1119.96</v>
      </c>
      <c r="F4396" s="37">
        <v>31</v>
      </c>
      <c r="G4396" s="37">
        <v>7641</v>
      </c>
      <c r="H4396" s="60">
        <f t="shared" si="342"/>
        <v>1119.96</v>
      </c>
      <c r="I4396" s="60">
        <f t="shared" si="343"/>
        <v>31</v>
      </c>
      <c r="J4396" s="60">
        <f t="shared" si="344"/>
        <v>7641</v>
      </c>
      <c r="K4396" s="1" t="str">
        <f t="shared" si="345"/>
        <v>RES</v>
      </c>
      <c r="L4396" s="2" t="str">
        <f t="shared" si="341"/>
        <v>02RNM24135</v>
      </c>
      <c r="M4396" s="40" t="str">
        <f>INDEX(CODE!A:B,MATCH(L4396,CODE!A:A,0),2)</f>
        <v>Separate - Small GS</v>
      </c>
    </row>
    <row r="4397" spans="1:13">
      <c r="A4397" s="36">
        <v>201909</v>
      </c>
      <c r="B4397" s="37" t="s">
        <v>68</v>
      </c>
      <c r="C4397" s="37" t="s">
        <v>195</v>
      </c>
      <c r="D4397" s="37" t="s">
        <v>101</v>
      </c>
      <c r="E4397" s="37">
        <v>262163.07</v>
      </c>
      <c r="F4397" s="37">
        <v>0</v>
      </c>
      <c r="G4397" s="37">
        <v>0</v>
      </c>
      <c r="H4397" s="60">
        <f t="shared" si="342"/>
        <v>262163.07</v>
      </c>
      <c r="I4397" s="60">
        <f t="shared" si="343"/>
        <v>0</v>
      </c>
      <c r="J4397" s="60">
        <f t="shared" si="344"/>
        <v>0</v>
      </c>
      <c r="K4397" s="1" t="str">
        <f t="shared" si="345"/>
        <v>RES</v>
      </c>
      <c r="L4397" s="2" t="str">
        <f t="shared" si="341"/>
        <v>301170-DSM</v>
      </c>
      <c r="M4397" s="40" t="str">
        <f>INDEX(CODE!A:B,MATCH(L4397,CODE!A:A,0),2)</f>
        <v>NOT USED</v>
      </c>
    </row>
    <row r="4398" spans="1:13">
      <c r="A4398" s="36">
        <v>201909</v>
      </c>
      <c r="B4398" s="37" t="s">
        <v>68</v>
      </c>
      <c r="C4398" s="37" t="s">
        <v>195</v>
      </c>
      <c r="D4398" s="37" t="s">
        <v>102</v>
      </c>
      <c r="E4398" s="37">
        <v>18663.66</v>
      </c>
      <c r="F4398" s="37">
        <v>0</v>
      </c>
      <c r="G4398" s="37">
        <v>0</v>
      </c>
      <c r="H4398" s="60">
        <f t="shared" si="342"/>
        <v>18663.66</v>
      </c>
      <c r="I4398" s="60">
        <f t="shared" si="343"/>
        <v>0</v>
      </c>
      <c r="J4398" s="60">
        <f t="shared" si="344"/>
        <v>0</v>
      </c>
      <c r="K4398" s="1" t="str">
        <f t="shared" si="345"/>
        <v>RES</v>
      </c>
      <c r="L4398" s="2" t="str">
        <f t="shared" si="341"/>
        <v>301180-BLU</v>
      </c>
      <c r="M4398" s="40" t="str">
        <f>INDEX(CODE!A:B,MATCH(L4398,CODE!A:A,0),2)</f>
        <v>NOT USED</v>
      </c>
    </row>
    <row r="4399" spans="1:13">
      <c r="A4399" s="36">
        <v>201909</v>
      </c>
      <c r="B4399" s="37" t="s">
        <v>68</v>
      </c>
      <c r="C4399" s="37" t="s">
        <v>195</v>
      </c>
      <c r="D4399" s="37" t="s">
        <v>103</v>
      </c>
      <c r="E4399" s="37">
        <v>408849.4</v>
      </c>
      <c r="F4399" s="37">
        <v>0</v>
      </c>
      <c r="G4399" s="37">
        <v>0</v>
      </c>
      <c r="H4399" s="60">
        <f t="shared" si="342"/>
        <v>408849.4</v>
      </c>
      <c r="I4399" s="60">
        <f t="shared" si="343"/>
        <v>0</v>
      </c>
      <c r="J4399" s="60">
        <f t="shared" si="344"/>
        <v>0</v>
      </c>
      <c r="K4399" s="1" t="str">
        <f t="shared" si="345"/>
        <v>RES</v>
      </c>
      <c r="L4399" s="2" t="str">
        <f t="shared" si="341"/>
        <v>ALT REVENU</v>
      </c>
      <c r="M4399" s="40" t="str">
        <f>INDEX(CODE!A:B,MATCH(L4399,CODE!A:A,0),2)</f>
        <v>NOT USED</v>
      </c>
    </row>
    <row r="4400" spans="1:13">
      <c r="A4400" s="36">
        <v>201909</v>
      </c>
      <c r="B4400" s="37" t="s">
        <v>68</v>
      </c>
      <c r="C4400" s="37" t="s">
        <v>195</v>
      </c>
      <c r="D4400" s="37" t="s">
        <v>90</v>
      </c>
      <c r="F4400" s="37">
        <v>0</v>
      </c>
      <c r="H4400" s="60">
        <f t="shared" si="342"/>
        <v>0</v>
      </c>
      <c r="I4400" s="60">
        <f t="shared" si="343"/>
        <v>0</v>
      </c>
      <c r="J4400" s="60">
        <f t="shared" si="344"/>
        <v>0</v>
      </c>
      <c r="K4400" s="1" t="str">
        <f t="shared" si="345"/>
        <v>RES</v>
      </c>
      <c r="L4400" s="2" t="str">
        <f t="shared" si="341"/>
        <v>CUSTOMER C</v>
      </c>
      <c r="M4400" s="40" t="str">
        <f>INDEX(CODE!A:B,MATCH(L4400,CODE!A:A,0),2)</f>
        <v>NOT USED</v>
      </c>
    </row>
    <row r="4401" spans="1:13">
      <c r="A4401" s="36">
        <v>201909</v>
      </c>
      <c r="B4401" s="37" t="s">
        <v>68</v>
      </c>
      <c r="C4401" s="37" t="s">
        <v>195</v>
      </c>
      <c r="D4401" s="37" t="s">
        <v>92</v>
      </c>
      <c r="E4401" s="37">
        <v>-724032.58</v>
      </c>
      <c r="F4401" s="37">
        <v>0</v>
      </c>
      <c r="G4401" s="37">
        <v>0</v>
      </c>
      <c r="H4401" s="60">
        <f t="shared" si="342"/>
        <v>-724032.58</v>
      </c>
      <c r="I4401" s="60">
        <f t="shared" si="343"/>
        <v>0</v>
      </c>
      <c r="J4401" s="60">
        <f t="shared" si="344"/>
        <v>0</v>
      </c>
      <c r="K4401" s="1" t="str">
        <f t="shared" si="345"/>
        <v>RES</v>
      </c>
      <c r="L4401" s="2" t="str">
        <f t="shared" si="341"/>
        <v>REVENUE_AC</v>
      </c>
      <c r="M4401" s="40" t="str">
        <f>INDEX(CODE!A:B,MATCH(L4401,CODE!A:A,0),2)</f>
        <v>NOT USED</v>
      </c>
    </row>
    <row r="4402" spans="1:13">
      <c r="A4402" s="36">
        <v>201909</v>
      </c>
      <c r="B4402" s="37" t="s">
        <v>68</v>
      </c>
      <c r="C4402" s="37" t="s">
        <v>195</v>
      </c>
      <c r="D4402" s="37" t="s">
        <v>104</v>
      </c>
      <c r="E4402" s="37">
        <v>5425.87</v>
      </c>
      <c r="F4402" s="37">
        <v>0</v>
      </c>
      <c r="G4402" s="37">
        <v>0</v>
      </c>
      <c r="H4402" s="60">
        <f t="shared" si="342"/>
        <v>5425.87</v>
      </c>
      <c r="I4402" s="60">
        <f t="shared" si="343"/>
        <v>0</v>
      </c>
      <c r="J4402" s="60">
        <f t="shared" si="344"/>
        <v>0</v>
      </c>
      <c r="K4402" s="1" t="str">
        <f t="shared" si="345"/>
        <v>RES</v>
      </c>
      <c r="L4402" s="2" t="str">
        <f t="shared" si="341"/>
        <v>REVENUE AD</v>
      </c>
      <c r="M4402" s="40" t="str">
        <f>INDEX(CODE!A:B,MATCH(L4402,CODE!A:A,0),2)</f>
        <v>NOT USED</v>
      </c>
    </row>
    <row r="4403" spans="1:13">
      <c r="A4403" s="36">
        <v>201909</v>
      </c>
      <c r="B4403" s="37" t="s">
        <v>68</v>
      </c>
      <c r="C4403" s="37" t="s">
        <v>196</v>
      </c>
      <c r="D4403" s="37" t="s">
        <v>210</v>
      </c>
      <c r="E4403" s="37">
        <v>12000</v>
      </c>
      <c r="F4403" s="37">
        <v>0</v>
      </c>
      <c r="G4403" s="37">
        <v>0</v>
      </c>
      <c r="H4403" s="60">
        <f t="shared" si="342"/>
        <v>0</v>
      </c>
      <c r="I4403" s="60">
        <f t="shared" si="343"/>
        <v>0</v>
      </c>
      <c r="J4403" s="60">
        <f t="shared" si="344"/>
        <v>0</v>
      </c>
      <c r="K4403" s="1" t="str">
        <f t="shared" si="345"/>
        <v>RES</v>
      </c>
      <c r="L4403" s="2" t="str">
        <f t="shared" si="341"/>
        <v>301119 - U</v>
      </c>
      <c r="M4403" s="40" t="str">
        <f>INDEX(CODE!A:B,MATCH(L4403,CODE!A:A,0),2)</f>
        <v>NOT USED</v>
      </c>
    </row>
    <row r="4404" spans="1:13">
      <c r="A4404" s="36">
        <v>201909</v>
      </c>
      <c r="B4404" s="37" t="s">
        <v>68</v>
      </c>
      <c r="C4404" s="37" t="s">
        <v>196</v>
      </c>
      <c r="D4404" s="37" t="s">
        <v>197</v>
      </c>
      <c r="E4404" s="37">
        <v>-1624000</v>
      </c>
      <c r="F4404" s="37">
        <v>0</v>
      </c>
      <c r="G4404" s="37">
        <v>-13077000</v>
      </c>
      <c r="H4404" s="60">
        <f t="shared" si="342"/>
        <v>0</v>
      </c>
      <c r="I4404" s="60">
        <f t="shared" si="343"/>
        <v>0</v>
      </c>
      <c r="J4404" s="60">
        <f t="shared" si="344"/>
        <v>0</v>
      </c>
      <c r="K4404" s="1" t="str">
        <f t="shared" si="345"/>
        <v>RES</v>
      </c>
      <c r="L4404" s="2" t="str">
        <f t="shared" si="341"/>
        <v>UNBILLED R</v>
      </c>
      <c r="M4404" s="40" t="str">
        <f>INDEX(CODE!A:B,MATCH(L4404,CODE!A:A,0),2)</f>
        <v>NOT USED</v>
      </c>
    </row>
    <row r="4405" spans="1:13">
      <c r="A4405" s="36">
        <v>201910</v>
      </c>
      <c r="B4405" s="37" t="s">
        <v>51</v>
      </c>
      <c r="C4405" s="37" t="s">
        <v>186</v>
      </c>
      <c r="D4405" s="37" t="s">
        <v>187</v>
      </c>
      <c r="E4405" s="37">
        <v>-18666.900000000001</v>
      </c>
      <c r="F4405" s="37">
        <v>1523</v>
      </c>
      <c r="G4405" s="37">
        <v>2390051</v>
      </c>
      <c r="H4405" s="60">
        <f t="shared" si="342"/>
        <v>0</v>
      </c>
      <c r="I4405" s="60">
        <f t="shared" si="343"/>
        <v>0</v>
      </c>
      <c r="J4405" s="60">
        <f t="shared" si="344"/>
        <v>0</v>
      </c>
      <c r="K4405" s="1" t="str">
        <f t="shared" si="345"/>
        <v>COM</v>
      </c>
      <c r="L4405" s="2" t="str">
        <f t="shared" si="341"/>
        <v>02GNSB0024</v>
      </c>
      <c r="M4405" s="40" t="str">
        <f>INDEX(CODE!A:B,MATCH(L4405,CODE!A:A,0),2)</f>
        <v>Separate - Small GS</v>
      </c>
    </row>
    <row r="4406" spans="1:13">
      <c r="A4406" s="36">
        <v>201910</v>
      </c>
      <c r="B4406" s="37" t="s">
        <v>51</v>
      </c>
      <c r="C4406" s="37" t="s">
        <v>186</v>
      </c>
      <c r="D4406" s="37" t="s">
        <v>188</v>
      </c>
      <c r="E4406" s="37">
        <v>-0.56000000000000005</v>
      </c>
      <c r="F4406" s="37">
        <v>1</v>
      </c>
      <c r="G4406" s="37">
        <v>72</v>
      </c>
      <c r="H4406" s="60">
        <f t="shared" si="342"/>
        <v>0</v>
      </c>
      <c r="I4406" s="60">
        <f t="shared" si="343"/>
        <v>0</v>
      </c>
      <c r="J4406" s="60">
        <f t="shared" si="344"/>
        <v>0</v>
      </c>
      <c r="K4406" s="1" t="str">
        <f t="shared" si="345"/>
        <v>COM</v>
      </c>
      <c r="L4406" s="2" t="str">
        <f t="shared" si="341"/>
        <v>02GNSB024F</v>
      </c>
      <c r="M4406" s="40" t="str">
        <f>INDEX(CODE!A:B,MATCH(L4406,CODE!A:A,0),2)</f>
        <v>Separate - Small GS</v>
      </c>
    </row>
    <row r="4407" spans="1:13">
      <c r="A4407" s="36">
        <v>201910</v>
      </c>
      <c r="B4407" s="37" t="s">
        <v>51</v>
      </c>
      <c r="C4407" s="37" t="s">
        <v>186</v>
      </c>
      <c r="D4407" s="37" t="s">
        <v>189</v>
      </c>
      <c r="E4407" s="37">
        <v>-120.88</v>
      </c>
      <c r="F4407" s="37">
        <v>71</v>
      </c>
      <c r="G4407" s="37">
        <v>15171</v>
      </c>
      <c r="H4407" s="60">
        <f t="shared" si="342"/>
        <v>0</v>
      </c>
      <c r="I4407" s="60">
        <f t="shared" si="343"/>
        <v>0</v>
      </c>
      <c r="J4407" s="60">
        <f t="shared" si="344"/>
        <v>0</v>
      </c>
      <c r="K4407" s="1" t="str">
        <f t="shared" si="345"/>
        <v>COM</v>
      </c>
      <c r="L4407" s="2" t="str">
        <f t="shared" si="341"/>
        <v>02GNSB24FP</v>
      </c>
      <c r="M4407" s="40" t="str">
        <f>INDEX(CODE!A:B,MATCH(L4407,CODE!A:A,0),2)</f>
        <v>Separate - Small GS</v>
      </c>
    </row>
    <row r="4408" spans="1:13">
      <c r="A4408" s="36">
        <v>201910</v>
      </c>
      <c r="B4408" s="37" t="s">
        <v>51</v>
      </c>
      <c r="C4408" s="37" t="s">
        <v>186</v>
      </c>
      <c r="D4408" s="37" t="s">
        <v>190</v>
      </c>
      <c r="E4408" s="37">
        <v>-37348.65</v>
      </c>
      <c r="F4408" s="37">
        <v>86</v>
      </c>
      <c r="G4408" s="37">
        <v>4795071</v>
      </c>
      <c r="H4408" s="60">
        <f t="shared" si="342"/>
        <v>0</v>
      </c>
      <c r="I4408" s="60">
        <f t="shared" si="343"/>
        <v>0</v>
      </c>
      <c r="J4408" s="60">
        <f t="shared" si="344"/>
        <v>0</v>
      </c>
      <c r="K4408" s="1" t="str">
        <f t="shared" si="345"/>
        <v>COM</v>
      </c>
      <c r="L4408" s="2" t="str">
        <f t="shared" si="341"/>
        <v>02LGSB0036</v>
      </c>
      <c r="M4408" s="40" t="str">
        <f>INDEX(CODE!A:B,MATCH(L4408,CODE!A:A,0),2)</f>
        <v>Separate - Large GS</v>
      </c>
    </row>
    <row r="4409" spans="1:13">
      <c r="A4409" s="36">
        <v>201910</v>
      </c>
      <c r="B4409" s="37" t="s">
        <v>51</v>
      </c>
      <c r="C4409" s="37" t="s">
        <v>186</v>
      </c>
      <c r="D4409" s="37" t="s">
        <v>191</v>
      </c>
      <c r="E4409" s="37">
        <v>-23.68</v>
      </c>
      <c r="F4409" s="37">
        <v>20</v>
      </c>
      <c r="G4409" s="37">
        <v>3172</v>
      </c>
      <c r="H4409" s="60">
        <f t="shared" si="342"/>
        <v>0</v>
      </c>
      <c r="I4409" s="60">
        <f t="shared" si="343"/>
        <v>0</v>
      </c>
      <c r="J4409" s="60">
        <f t="shared" si="344"/>
        <v>0</v>
      </c>
      <c r="K4409" s="1" t="str">
        <f t="shared" si="345"/>
        <v>COM</v>
      </c>
      <c r="L4409" s="2" t="str">
        <f t="shared" si="341"/>
        <v>02NMB24135</v>
      </c>
      <c r="M4409" s="40" t="str">
        <f>INDEX(CODE!A:B,MATCH(L4409,CODE!A:A,0),2)</f>
        <v>Separate - Small GS</v>
      </c>
    </row>
    <row r="4410" spans="1:13">
      <c r="A4410" s="36">
        <v>201910</v>
      </c>
      <c r="B4410" s="37" t="s">
        <v>51</v>
      </c>
      <c r="C4410" s="37" t="s">
        <v>186</v>
      </c>
      <c r="D4410" s="37" t="s">
        <v>192</v>
      </c>
      <c r="E4410" s="37">
        <v>-314.58</v>
      </c>
      <c r="G4410" s="37">
        <v>40713</v>
      </c>
      <c r="H4410" s="60">
        <f t="shared" si="342"/>
        <v>0</v>
      </c>
      <c r="I4410" s="60">
        <f t="shared" si="343"/>
        <v>0</v>
      </c>
      <c r="J4410" s="60">
        <f t="shared" si="344"/>
        <v>0</v>
      </c>
      <c r="K4410" s="1" t="str">
        <f t="shared" si="345"/>
        <v>COM</v>
      </c>
      <c r="L4410" s="2" t="str">
        <f t="shared" si="341"/>
        <v>02OALTB15N</v>
      </c>
      <c r="M4410" s="40" t="str">
        <f>INDEX(CODE!A:B,MATCH(L4410,CODE!A:A,0),2)</f>
        <v>NOT USED</v>
      </c>
    </row>
    <row r="4411" spans="1:13">
      <c r="A4411" s="36">
        <v>201910</v>
      </c>
      <c r="B4411" s="37" t="s">
        <v>51</v>
      </c>
      <c r="C4411" s="37" t="s">
        <v>186</v>
      </c>
      <c r="D4411" s="37" t="s">
        <v>193</v>
      </c>
      <c r="E4411" s="37">
        <v>4529.92</v>
      </c>
      <c r="F4411" s="37">
        <v>0</v>
      </c>
      <c r="G4411" s="37">
        <v>0</v>
      </c>
      <c r="H4411" s="60">
        <f t="shared" si="342"/>
        <v>0</v>
      </c>
      <c r="I4411" s="60">
        <f t="shared" si="343"/>
        <v>0</v>
      </c>
      <c r="J4411" s="60">
        <f t="shared" si="344"/>
        <v>0</v>
      </c>
      <c r="K4411" s="1" t="str">
        <f t="shared" si="345"/>
        <v>COM</v>
      </c>
      <c r="L4411" s="2" t="str">
        <f t="shared" si="341"/>
        <v>BPA BALANC</v>
      </c>
      <c r="M4411" s="40" t="str">
        <f>INDEX(CODE!A:B,MATCH(L4411,CODE!A:A,0),2)</f>
        <v>NOT USED</v>
      </c>
    </row>
    <row r="4412" spans="1:13">
      <c r="A4412" s="36">
        <v>201910</v>
      </c>
      <c r="B4412" s="37" t="s">
        <v>51</v>
      </c>
      <c r="C4412" s="37" t="s">
        <v>186</v>
      </c>
      <c r="D4412" s="37" t="s">
        <v>194</v>
      </c>
      <c r="F4412" s="37">
        <v>0</v>
      </c>
      <c r="H4412" s="60">
        <f t="shared" si="342"/>
        <v>0</v>
      </c>
      <c r="I4412" s="60">
        <f t="shared" si="343"/>
        <v>0</v>
      </c>
      <c r="J4412" s="60">
        <f t="shared" si="344"/>
        <v>0</v>
      </c>
      <c r="K4412" s="1" t="str">
        <f t="shared" si="345"/>
        <v>COM</v>
      </c>
      <c r="L4412" s="2" t="str">
        <f t="shared" si="341"/>
        <v>CUSTOMER C</v>
      </c>
      <c r="M4412" s="40" t="str">
        <f>INDEX(CODE!A:B,MATCH(L4412,CODE!A:A,0),2)</f>
        <v>NOT USED</v>
      </c>
    </row>
    <row r="4413" spans="1:13">
      <c r="A4413" s="36">
        <v>201910</v>
      </c>
      <c r="B4413" s="37" t="s">
        <v>51</v>
      </c>
      <c r="C4413" s="37" t="s">
        <v>195</v>
      </c>
      <c r="D4413" s="37" t="s">
        <v>36</v>
      </c>
      <c r="E4413" s="37">
        <v>220534.22</v>
      </c>
      <c r="F4413" s="37">
        <v>1523</v>
      </c>
      <c r="G4413" s="37">
        <v>2390049</v>
      </c>
      <c r="H4413" s="60">
        <f t="shared" si="342"/>
        <v>220534.22</v>
      </c>
      <c r="I4413" s="60">
        <f t="shared" si="343"/>
        <v>1523</v>
      </c>
      <c r="J4413" s="60">
        <f t="shared" si="344"/>
        <v>2390049</v>
      </c>
      <c r="K4413" s="1" t="str">
        <f t="shared" si="345"/>
        <v>COM</v>
      </c>
      <c r="L4413" s="2" t="str">
        <f t="shared" si="341"/>
        <v>02GNSB0024</v>
      </c>
      <c r="M4413" s="40" t="str">
        <f>INDEX(CODE!A:B,MATCH(L4413,CODE!A:A,0),2)</f>
        <v>Separate - Small GS</v>
      </c>
    </row>
    <row r="4414" spans="1:13">
      <c r="A4414" s="36">
        <v>201910</v>
      </c>
      <c r="B4414" s="37" t="s">
        <v>51</v>
      </c>
      <c r="C4414" s="37" t="s">
        <v>195</v>
      </c>
      <c r="D4414" s="37" t="s">
        <v>37</v>
      </c>
      <c r="E4414" s="37">
        <v>1596.71</v>
      </c>
      <c r="F4414" s="37">
        <v>6</v>
      </c>
      <c r="G4414" s="37">
        <v>12857</v>
      </c>
      <c r="H4414" s="60">
        <f t="shared" si="342"/>
        <v>1596.71</v>
      </c>
      <c r="I4414" s="60">
        <f t="shared" si="343"/>
        <v>6</v>
      </c>
      <c r="J4414" s="60">
        <f t="shared" si="344"/>
        <v>12857</v>
      </c>
      <c r="K4414" s="1" t="str">
        <f t="shared" si="345"/>
        <v>COM</v>
      </c>
      <c r="L4414" s="2" t="str">
        <f t="shared" si="341"/>
        <v>02GNSB024F</v>
      </c>
      <c r="M4414" s="40" t="str">
        <f>INDEX(CODE!A:B,MATCH(L4414,CODE!A:A,0),2)</f>
        <v>Separate - Small GS</v>
      </c>
    </row>
    <row r="4415" spans="1:13">
      <c r="A4415" s="36">
        <v>201910</v>
      </c>
      <c r="B4415" s="37" t="s">
        <v>51</v>
      </c>
      <c r="C4415" s="37" t="s">
        <v>195</v>
      </c>
      <c r="D4415" s="37" t="s">
        <v>38</v>
      </c>
      <c r="E4415" s="37">
        <v>3623.46</v>
      </c>
      <c r="F4415" s="37">
        <v>71</v>
      </c>
      <c r="G4415" s="37">
        <v>17430</v>
      </c>
      <c r="H4415" s="60">
        <f t="shared" si="342"/>
        <v>3623.46</v>
      </c>
      <c r="I4415" s="60">
        <f t="shared" si="343"/>
        <v>71</v>
      </c>
      <c r="J4415" s="60">
        <f t="shared" si="344"/>
        <v>17430</v>
      </c>
      <c r="K4415" s="1" t="str">
        <f t="shared" si="345"/>
        <v>COM</v>
      </c>
      <c r="L4415" s="2" t="str">
        <f t="shared" si="341"/>
        <v>02GNSB24FP</v>
      </c>
      <c r="M4415" s="40" t="str">
        <f>INDEX(CODE!A:B,MATCH(L4415,CODE!A:A,0),2)</f>
        <v>Separate - Small GS</v>
      </c>
    </row>
    <row r="4416" spans="1:13">
      <c r="A4416" s="36">
        <v>201910</v>
      </c>
      <c r="B4416" s="37" t="s">
        <v>51</v>
      </c>
      <c r="C4416" s="37" t="s">
        <v>195</v>
      </c>
      <c r="D4416" s="37" t="s">
        <v>52</v>
      </c>
      <c r="E4416" s="37">
        <v>3213755.42</v>
      </c>
      <c r="F4416" s="37">
        <v>14478</v>
      </c>
      <c r="G4416" s="37">
        <v>35984380</v>
      </c>
      <c r="H4416" s="60">
        <f t="shared" si="342"/>
        <v>3213755.42</v>
      </c>
      <c r="I4416" s="60">
        <f t="shared" si="343"/>
        <v>14478</v>
      </c>
      <c r="J4416" s="60">
        <f t="shared" si="344"/>
        <v>35984380</v>
      </c>
      <c r="K4416" s="1" t="str">
        <f t="shared" si="345"/>
        <v>COM</v>
      </c>
      <c r="L4416" s="2" t="str">
        <f t="shared" ref="L4416:L4479" si="346">LEFT(D4416,10)</f>
        <v>02GNSV0024</v>
      </c>
      <c r="M4416" s="40" t="str">
        <f>INDEX(CODE!A:B,MATCH(L4416,CODE!A:A,0),2)</f>
        <v>Separate - Small GS</v>
      </c>
    </row>
    <row r="4417" spans="1:13">
      <c r="A4417" s="36">
        <v>201910</v>
      </c>
      <c r="B4417" s="37" t="s">
        <v>51</v>
      </c>
      <c r="C4417" s="37" t="s">
        <v>195</v>
      </c>
      <c r="D4417" s="37" t="s">
        <v>53</v>
      </c>
      <c r="E4417" s="37">
        <v>12038.6</v>
      </c>
      <c r="F4417" s="37">
        <v>104</v>
      </c>
      <c r="G4417" s="37">
        <v>89196</v>
      </c>
      <c r="H4417" s="60">
        <f t="shared" si="342"/>
        <v>12038.6</v>
      </c>
      <c r="I4417" s="60">
        <f t="shared" si="343"/>
        <v>104</v>
      </c>
      <c r="J4417" s="60">
        <f t="shared" si="344"/>
        <v>89196</v>
      </c>
      <c r="K4417" s="1" t="str">
        <f t="shared" si="345"/>
        <v>COM</v>
      </c>
      <c r="L4417" s="2" t="str">
        <f t="shared" si="346"/>
        <v>02GNSV024F</v>
      </c>
      <c r="M4417" s="40" t="str">
        <f>INDEX(CODE!A:B,MATCH(L4417,CODE!A:A,0),2)</f>
        <v>Separate - Small GS</v>
      </c>
    </row>
    <row r="4418" spans="1:13">
      <c r="A4418" s="36">
        <v>201910</v>
      </c>
      <c r="B4418" s="37" t="s">
        <v>51</v>
      </c>
      <c r="C4418" s="37" t="s">
        <v>195</v>
      </c>
      <c r="D4418" s="37" t="s">
        <v>39</v>
      </c>
      <c r="E4418" s="37">
        <v>373620.44</v>
      </c>
      <c r="F4418" s="37">
        <v>86</v>
      </c>
      <c r="G4418" s="37">
        <v>4795070</v>
      </c>
      <c r="H4418" s="60">
        <f t="shared" si="342"/>
        <v>373620.44</v>
      </c>
      <c r="I4418" s="60">
        <f t="shared" si="343"/>
        <v>86</v>
      </c>
      <c r="J4418" s="60">
        <f t="shared" si="344"/>
        <v>4795070</v>
      </c>
      <c r="K4418" s="1" t="str">
        <f t="shared" si="345"/>
        <v>COM</v>
      </c>
      <c r="L4418" s="2" t="str">
        <f t="shared" si="346"/>
        <v>02LGSB0036</v>
      </c>
      <c r="M4418" s="40" t="str">
        <f>INDEX(CODE!A:B,MATCH(L4418,CODE!A:A,0),2)</f>
        <v>Separate - Large GS</v>
      </c>
    </row>
    <row r="4419" spans="1:13">
      <c r="A4419" s="36">
        <v>201910</v>
      </c>
      <c r="B4419" s="37" t="s">
        <v>51</v>
      </c>
      <c r="C4419" s="37" t="s">
        <v>195</v>
      </c>
      <c r="D4419" s="37" t="s">
        <v>54</v>
      </c>
      <c r="E4419" s="37">
        <v>5088683.6100000003</v>
      </c>
      <c r="F4419" s="37">
        <v>877</v>
      </c>
      <c r="G4419" s="37">
        <v>68988270</v>
      </c>
      <c r="H4419" s="60">
        <f t="shared" ref="H4419:H4482" si="347">IF($C4419="R",E4419,0)</f>
        <v>5088683.6100000003</v>
      </c>
      <c r="I4419" s="60">
        <f t="shared" ref="I4419:I4482" si="348">IF($C4419="R",F4419,0)</f>
        <v>877</v>
      </c>
      <c r="J4419" s="60">
        <f t="shared" ref="J4419:J4482" si="349">IF($C4419="R",G4419,0)</f>
        <v>68988270</v>
      </c>
      <c r="K4419" s="1" t="str">
        <f t="shared" ref="K4419:K4482" si="350">IF(LEFT(B4419,3)="IRR","IRG",LEFT(B4419,3))</f>
        <v>COM</v>
      </c>
      <c r="L4419" s="2" t="str">
        <f t="shared" si="346"/>
        <v>02LGSV0036</v>
      </c>
      <c r="M4419" s="40" t="str">
        <f>INDEX(CODE!A:B,MATCH(L4419,CODE!A:A,0),2)</f>
        <v>Separate - Large GS</v>
      </c>
    </row>
    <row r="4420" spans="1:13">
      <c r="A4420" s="36">
        <v>201910</v>
      </c>
      <c r="B4420" s="37" t="s">
        <v>51</v>
      </c>
      <c r="C4420" s="37" t="s">
        <v>195</v>
      </c>
      <c r="D4420" s="37" t="s">
        <v>55</v>
      </c>
      <c r="E4420" s="37">
        <v>1135273.08</v>
      </c>
      <c r="F4420" s="37">
        <v>37</v>
      </c>
      <c r="G4420" s="37">
        <v>16121000</v>
      </c>
      <c r="H4420" s="60">
        <f t="shared" si="347"/>
        <v>1135273.08</v>
      </c>
      <c r="I4420" s="60">
        <f t="shared" si="348"/>
        <v>37</v>
      </c>
      <c r="J4420" s="60">
        <f t="shared" si="349"/>
        <v>16121000</v>
      </c>
      <c r="K4420" s="1" t="str">
        <f t="shared" si="350"/>
        <v>COM</v>
      </c>
      <c r="L4420" s="2" t="str">
        <f t="shared" si="346"/>
        <v>02LGSV048T</v>
      </c>
      <c r="M4420" s="40" t="str">
        <f>INDEX(CODE!A:B,MATCH(L4420,CODE!A:A,0),2)</f>
        <v>NOT USED</v>
      </c>
    </row>
    <row r="4421" spans="1:13">
      <c r="A4421" s="36">
        <v>201910</v>
      </c>
      <c r="B4421" s="37" t="s">
        <v>51</v>
      </c>
      <c r="C4421" s="37" t="s">
        <v>195</v>
      </c>
      <c r="D4421" s="37" t="s">
        <v>79</v>
      </c>
      <c r="E4421" s="37">
        <v>4677.55</v>
      </c>
      <c r="G4421" s="37">
        <v>0</v>
      </c>
      <c r="H4421" s="60">
        <f t="shared" si="347"/>
        <v>4677.55</v>
      </c>
      <c r="I4421" s="60">
        <f t="shared" si="348"/>
        <v>0</v>
      </c>
      <c r="J4421" s="60">
        <f t="shared" si="349"/>
        <v>0</v>
      </c>
      <c r="K4421" s="1" t="str">
        <f t="shared" si="350"/>
        <v>COM</v>
      </c>
      <c r="L4421" s="2" t="str">
        <f t="shared" si="346"/>
        <v>02LNX00102</v>
      </c>
      <c r="M4421" s="40" t="str">
        <f>INDEX(CODE!A:B,MATCH(L4421,CODE!A:A,0),2)</f>
        <v>NOT USED</v>
      </c>
    </row>
    <row r="4422" spans="1:13">
      <c r="A4422" s="36">
        <v>201910</v>
      </c>
      <c r="B4422" s="37" t="s">
        <v>51</v>
      </c>
      <c r="C4422" s="37" t="s">
        <v>195</v>
      </c>
      <c r="D4422" s="37" t="s">
        <v>80</v>
      </c>
      <c r="E4422" s="37">
        <v>-44539.82</v>
      </c>
      <c r="G4422" s="37">
        <v>0</v>
      </c>
      <c r="H4422" s="60">
        <f t="shared" si="347"/>
        <v>-44539.82</v>
      </c>
      <c r="I4422" s="60">
        <f t="shared" si="348"/>
        <v>0</v>
      </c>
      <c r="J4422" s="60">
        <f t="shared" si="349"/>
        <v>0</v>
      </c>
      <c r="K4422" s="1" t="str">
        <f t="shared" si="350"/>
        <v>COM</v>
      </c>
      <c r="L4422" s="2" t="str">
        <f t="shared" si="346"/>
        <v>02LNX00103</v>
      </c>
      <c r="M4422" s="40" t="str">
        <f>INDEX(CODE!A:B,MATCH(L4422,CODE!A:A,0),2)</f>
        <v>NOT USED</v>
      </c>
    </row>
    <row r="4423" spans="1:13">
      <c r="A4423" s="36">
        <v>201910</v>
      </c>
      <c r="B4423" s="37" t="s">
        <v>51</v>
      </c>
      <c r="C4423" s="37" t="s">
        <v>195</v>
      </c>
      <c r="D4423" s="37" t="s">
        <v>81</v>
      </c>
      <c r="E4423" s="37">
        <v>222.82</v>
      </c>
      <c r="G4423" s="37">
        <v>0</v>
      </c>
      <c r="H4423" s="60">
        <f t="shared" si="347"/>
        <v>222.82</v>
      </c>
      <c r="I4423" s="60">
        <f t="shared" si="348"/>
        <v>0</v>
      </c>
      <c r="J4423" s="60">
        <f t="shared" si="349"/>
        <v>0</v>
      </c>
      <c r="K4423" s="1" t="str">
        <f t="shared" si="350"/>
        <v>COM</v>
      </c>
      <c r="L4423" s="2" t="str">
        <f t="shared" si="346"/>
        <v>02LNX00105</v>
      </c>
      <c r="M4423" s="40" t="str">
        <f>INDEX(CODE!A:B,MATCH(L4423,CODE!A:A,0),2)</f>
        <v>NOT USED</v>
      </c>
    </row>
    <row r="4424" spans="1:13">
      <c r="A4424" s="36">
        <v>201910</v>
      </c>
      <c r="B4424" s="37" t="s">
        <v>51</v>
      </c>
      <c r="C4424" s="37" t="s">
        <v>195</v>
      </c>
      <c r="D4424" s="37" t="s">
        <v>82</v>
      </c>
      <c r="E4424" s="37">
        <v>23708.49</v>
      </c>
      <c r="G4424" s="37">
        <v>0</v>
      </c>
      <c r="H4424" s="60">
        <f t="shared" si="347"/>
        <v>23708.49</v>
      </c>
      <c r="I4424" s="60">
        <f t="shared" si="348"/>
        <v>0</v>
      </c>
      <c r="J4424" s="60">
        <f t="shared" si="349"/>
        <v>0</v>
      </c>
      <c r="K4424" s="1" t="str">
        <f t="shared" si="350"/>
        <v>COM</v>
      </c>
      <c r="L4424" s="2" t="str">
        <f t="shared" si="346"/>
        <v>02LNX00109</v>
      </c>
      <c r="M4424" s="40" t="str">
        <f>INDEX(CODE!A:B,MATCH(L4424,CODE!A:A,0),2)</f>
        <v>NOT USED</v>
      </c>
    </row>
    <row r="4425" spans="1:13">
      <c r="A4425" s="36">
        <v>201910</v>
      </c>
      <c r="B4425" s="37" t="s">
        <v>51</v>
      </c>
      <c r="C4425" s="37" t="s">
        <v>195</v>
      </c>
      <c r="D4425" s="37" t="s">
        <v>84</v>
      </c>
      <c r="E4425" s="37">
        <v>55.73</v>
      </c>
      <c r="G4425" s="37">
        <v>0</v>
      </c>
      <c r="H4425" s="60">
        <f t="shared" si="347"/>
        <v>55.73</v>
      </c>
      <c r="I4425" s="60">
        <f t="shared" si="348"/>
        <v>0</v>
      </c>
      <c r="J4425" s="60">
        <f t="shared" si="349"/>
        <v>0</v>
      </c>
      <c r="K4425" s="1" t="str">
        <f t="shared" si="350"/>
        <v>COM</v>
      </c>
      <c r="L4425" s="2" t="str">
        <f t="shared" si="346"/>
        <v>02LNX00112</v>
      </c>
      <c r="M4425" s="40" t="str">
        <f>INDEX(CODE!A:B,MATCH(L4425,CODE!A:A,0),2)</f>
        <v>NOT USED</v>
      </c>
    </row>
    <row r="4426" spans="1:13">
      <c r="A4426" s="36">
        <v>201910</v>
      </c>
      <c r="B4426" s="37" t="s">
        <v>51</v>
      </c>
      <c r="C4426" s="37" t="s">
        <v>195</v>
      </c>
      <c r="D4426" s="37" t="s">
        <v>85</v>
      </c>
      <c r="E4426" s="37">
        <v>2304.06</v>
      </c>
      <c r="G4426" s="37">
        <v>0</v>
      </c>
      <c r="H4426" s="60">
        <f t="shared" si="347"/>
        <v>2304.06</v>
      </c>
      <c r="I4426" s="60">
        <f t="shared" si="348"/>
        <v>0</v>
      </c>
      <c r="J4426" s="60">
        <f t="shared" si="349"/>
        <v>0</v>
      </c>
      <c r="K4426" s="1" t="str">
        <f t="shared" si="350"/>
        <v>COM</v>
      </c>
      <c r="L4426" s="2" t="str">
        <f t="shared" si="346"/>
        <v>02LNX00300</v>
      </c>
      <c r="M4426" s="40" t="str">
        <f>INDEX(CODE!A:B,MATCH(L4426,CODE!A:A,0),2)</f>
        <v>NOT USED</v>
      </c>
    </row>
    <row r="4427" spans="1:13">
      <c r="A4427" s="36">
        <v>201910</v>
      </c>
      <c r="B4427" s="37" t="s">
        <v>51</v>
      </c>
      <c r="C4427" s="37" t="s">
        <v>195</v>
      </c>
      <c r="D4427" s="37" t="s">
        <v>87</v>
      </c>
      <c r="E4427" s="37">
        <v>2935.7</v>
      </c>
      <c r="G4427" s="37">
        <v>0</v>
      </c>
      <c r="H4427" s="60">
        <f t="shared" si="347"/>
        <v>2935.7</v>
      </c>
      <c r="I4427" s="60">
        <f t="shared" si="348"/>
        <v>0</v>
      </c>
      <c r="J4427" s="60">
        <f t="shared" si="349"/>
        <v>0</v>
      </c>
      <c r="K4427" s="1" t="str">
        <f t="shared" si="350"/>
        <v>COM</v>
      </c>
      <c r="L4427" s="2" t="str">
        <f t="shared" si="346"/>
        <v>02LNX00311</v>
      </c>
      <c r="M4427" s="40" t="str">
        <f>INDEX(CODE!A:B,MATCH(L4427,CODE!A:A,0),2)</f>
        <v>NOT USED</v>
      </c>
    </row>
    <row r="4428" spans="1:13">
      <c r="A4428" s="36">
        <v>201910</v>
      </c>
      <c r="B4428" s="37" t="s">
        <v>51</v>
      </c>
      <c r="C4428" s="37" t="s">
        <v>195</v>
      </c>
      <c r="D4428" s="37" t="s">
        <v>77</v>
      </c>
      <c r="E4428" s="37">
        <v>751.55</v>
      </c>
      <c r="F4428" s="37">
        <v>20</v>
      </c>
      <c r="G4428" s="37">
        <v>3172</v>
      </c>
      <c r="H4428" s="60">
        <f t="shared" si="347"/>
        <v>751.55</v>
      </c>
      <c r="I4428" s="60">
        <f t="shared" si="348"/>
        <v>20</v>
      </c>
      <c r="J4428" s="60">
        <f t="shared" si="349"/>
        <v>3172</v>
      </c>
      <c r="K4428" s="1" t="str">
        <f t="shared" si="350"/>
        <v>COM</v>
      </c>
      <c r="L4428" s="2" t="str">
        <f t="shared" si="346"/>
        <v>02NMB24135</v>
      </c>
      <c r="M4428" s="40" t="str">
        <f>INDEX(CODE!A:B,MATCH(L4428,CODE!A:A,0),2)</f>
        <v>Separate - Small GS</v>
      </c>
    </row>
    <row r="4429" spans="1:13">
      <c r="A4429" s="36">
        <v>201910</v>
      </c>
      <c r="B4429" s="37" t="s">
        <v>51</v>
      </c>
      <c r="C4429" s="37" t="s">
        <v>195</v>
      </c>
      <c r="D4429" s="37" t="s">
        <v>40</v>
      </c>
      <c r="E4429" s="37">
        <v>31222.04</v>
      </c>
      <c r="F4429" s="37">
        <v>97</v>
      </c>
      <c r="G4429" s="37">
        <v>337085</v>
      </c>
      <c r="H4429" s="60">
        <f t="shared" si="347"/>
        <v>31222.04</v>
      </c>
      <c r="I4429" s="60">
        <f t="shared" si="348"/>
        <v>97</v>
      </c>
      <c r="J4429" s="60">
        <f t="shared" si="349"/>
        <v>337085</v>
      </c>
      <c r="K4429" s="1" t="str">
        <f t="shared" si="350"/>
        <v>COM</v>
      </c>
      <c r="L4429" s="2" t="str">
        <f t="shared" si="346"/>
        <v>02NMT24135</v>
      </c>
      <c r="M4429" s="40" t="str">
        <f>INDEX(CODE!A:B,MATCH(L4429,CODE!A:A,0),2)</f>
        <v>Separate - Small GS</v>
      </c>
    </row>
    <row r="4430" spans="1:13">
      <c r="A4430" s="36">
        <v>201910</v>
      </c>
      <c r="B4430" s="37" t="s">
        <v>51</v>
      </c>
      <c r="C4430" s="37" t="s">
        <v>195</v>
      </c>
      <c r="D4430" s="37" t="s">
        <v>41</v>
      </c>
      <c r="E4430" s="37">
        <v>103614.26</v>
      </c>
      <c r="F4430" s="37">
        <v>17</v>
      </c>
      <c r="G4430" s="37">
        <v>1284260</v>
      </c>
      <c r="H4430" s="60">
        <f t="shared" si="347"/>
        <v>103614.26</v>
      </c>
      <c r="I4430" s="60">
        <f t="shared" si="348"/>
        <v>17</v>
      </c>
      <c r="J4430" s="60">
        <f t="shared" si="349"/>
        <v>1284260</v>
      </c>
      <c r="K4430" s="1" t="str">
        <f t="shared" si="350"/>
        <v>COM</v>
      </c>
      <c r="L4430" s="2" t="str">
        <f t="shared" si="346"/>
        <v>02NMT36135</v>
      </c>
      <c r="M4430" s="40" t="str">
        <f>INDEX(CODE!A:B,MATCH(L4430,CODE!A:A,0),2)</f>
        <v>Separate - Large GS</v>
      </c>
    </row>
    <row r="4431" spans="1:13">
      <c r="A4431" s="36">
        <v>201910</v>
      </c>
      <c r="B4431" s="37" t="s">
        <v>51</v>
      </c>
      <c r="C4431" s="37" t="s">
        <v>195</v>
      </c>
      <c r="D4431" s="37" t="s">
        <v>42</v>
      </c>
      <c r="E4431" s="37">
        <v>66735.570000000007</v>
      </c>
      <c r="F4431" s="37">
        <v>2</v>
      </c>
      <c r="G4431" s="37">
        <v>988800</v>
      </c>
      <c r="H4431" s="60">
        <f t="shared" si="347"/>
        <v>66735.570000000007</v>
      </c>
      <c r="I4431" s="60">
        <f t="shared" si="348"/>
        <v>2</v>
      </c>
      <c r="J4431" s="60">
        <f t="shared" si="349"/>
        <v>988800</v>
      </c>
      <c r="K4431" s="1" t="str">
        <f t="shared" si="350"/>
        <v>COM</v>
      </c>
      <c r="L4431" s="2" t="str">
        <f t="shared" si="346"/>
        <v>02NMT48135</v>
      </c>
      <c r="M4431" s="40" t="str">
        <f>INDEX(CODE!A:B,MATCH(L4431,CODE!A:A,0),2)</f>
        <v>NOT USED</v>
      </c>
    </row>
    <row r="4432" spans="1:13">
      <c r="A4432" s="36">
        <v>201910</v>
      </c>
      <c r="B4432" s="37" t="s">
        <v>51</v>
      </c>
      <c r="C4432" s="37" t="s">
        <v>195</v>
      </c>
      <c r="D4432" s="37" t="s">
        <v>56</v>
      </c>
      <c r="E4432" s="37">
        <v>17073.55</v>
      </c>
      <c r="F4432" s="37">
        <v>767</v>
      </c>
      <c r="G4432" s="37">
        <v>118693</v>
      </c>
      <c r="H4432" s="60">
        <f t="shared" si="347"/>
        <v>17073.55</v>
      </c>
      <c r="I4432" s="60">
        <f t="shared" si="348"/>
        <v>767</v>
      </c>
      <c r="J4432" s="60">
        <f t="shared" si="349"/>
        <v>118693</v>
      </c>
      <c r="K4432" s="1" t="str">
        <f t="shared" si="350"/>
        <v>COM</v>
      </c>
      <c r="L4432" s="2" t="str">
        <f t="shared" si="346"/>
        <v>02OALT015N</v>
      </c>
      <c r="M4432" s="40" t="str">
        <f>INDEX(CODE!A:B,MATCH(L4432,CODE!A:A,0),2)</f>
        <v>NOT USED</v>
      </c>
    </row>
    <row r="4433" spans="1:13">
      <c r="A4433" s="36">
        <v>201910</v>
      </c>
      <c r="B4433" s="37" t="s">
        <v>51</v>
      </c>
      <c r="C4433" s="37" t="s">
        <v>195</v>
      </c>
      <c r="D4433" s="37" t="s">
        <v>43</v>
      </c>
      <c r="E4433" s="37">
        <v>6382.26</v>
      </c>
      <c r="F4433" s="37">
        <v>461</v>
      </c>
      <c r="G4433" s="37">
        <v>40712</v>
      </c>
      <c r="H4433" s="60">
        <f t="shared" si="347"/>
        <v>6382.26</v>
      </c>
      <c r="I4433" s="60">
        <f t="shared" si="348"/>
        <v>461</v>
      </c>
      <c r="J4433" s="60">
        <f t="shared" si="349"/>
        <v>40712</v>
      </c>
      <c r="K4433" s="1" t="str">
        <f t="shared" si="350"/>
        <v>COM</v>
      </c>
      <c r="L4433" s="2" t="str">
        <f t="shared" si="346"/>
        <v>02OALTB15N</v>
      </c>
      <c r="M4433" s="40" t="str">
        <f>INDEX(CODE!A:B,MATCH(L4433,CODE!A:A,0),2)</f>
        <v>NOT USED</v>
      </c>
    </row>
    <row r="4434" spans="1:13">
      <c r="A4434" s="36">
        <v>201910</v>
      </c>
      <c r="B4434" s="37" t="s">
        <v>51</v>
      </c>
      <c r="C4434" s="37" t="s">
        <v>195</v>
      </c>
      <c r="D4434" s="37" t="s">
        <v>57</v>
      </c>
      <c r="E4434" s="37">
        <v>2498.02</v>
      </c>
      <c r="F4434" s="37">
        <v>27</v>
      </c>
      <c r="G4434" s="37">
        <v>28418</v>
      </c>
      <c r="H4434" s="60">
        <f t="shared" si="347"/>
        <v>2498.02</v>
      </c>
      <c r="I4434" s="60">
        <f t="shared" si="348"/>
        <v>27</v>
      </c>
      <c r="J4434" s="60">
        <f t="shared" si="349"/>
        <v>28418</v>
      </c>
      <c r="K4434" s="1" t="str">
        <f t="shared" si="350"/>
        <v>COM</v>
      </c>
      <c r="L4434" s="2" t="str">
        <f t="shared" si="346"/>
        <v>02RCFL0054</v>
      </c>
      <c r="M4434" s="40" t="str">
        <f>INDEX(CODE!A:B,MATCH(L4434,CODE!A:A,0),2)</f>
        <v>NOT USED</v>
      </c>
    </row>
    <row r="4435" spans="1:13">
      <c r="A4435" s="36">
        <v>201910</v>
      </c>
      <c r="B4435" s="37" t="s">
        <v>51</v>
      </c>
      <c r="C4435" s="37" t="s">
        <v>195</v>
      </c>
      <c r="D4435" s="37" t="s">
        <v>89</v>
      </c>
      <c r="E4435" s="37">
        <v>315961</v>
      </c>
      <c r="F4435" s="37">
        <v>0</v>
      </c>
      <c r="G4435" s="37">
        <v>0</v>
      </c>
      <c r="H4435" s="60">
        <f t="shared" si="347"/>
        <v>315961</v>
      </c>
      <c r="I4435" s="60">
        <f t="shared" si="348"/>
        <v>0</v>
      </c>
      <c r="J4435" s="60">
        <f t="shared" si="349"/>
        <v>0</v>
      </c>
      <c r="K4435" s="1" t="str">
        <f t="shared" si="350"/>
        <v>COM</v>
      </c>
      <c r="L4435" s="2" t="str">
        <f t="shared" si="346"/>
        <v>301270-DSM</v>
      </c>
      <c r="M4435" s="40" t="str">
        <f>INDEX(CODE!A:B,MATCH(L4435,CODE!A:A,0),2)</f>
        <v>NOT USED</v>
      </c>
    </row>
    <row r="4436" spans="1:13">
      <c r="A4436" s="36">
        <v>201910</v>
      </c>
      <c r="B4436" s="37" t="s">
        <v>51</v>
      </c>
      <c r="C4436" s="37" t="s">
        <v>195</v>
      </c>
      <c r="D4436" s="37" t="s">
        <v>44</v>
      </c>
      <c r="E4436" s="37">
        <v>1882.69</v>
      </c>
      <c r="F4436" s="37">
        <v>2</v>
      </c>
      <c r="G4436" s="37">
        <v>0</v>
      </c>
      <c r="H4436" s="60">
        <f t="shared" si="347"/>
        <v>1882.69</v>
      </c>
      <c r="I4436" s="60">
        <f t="shared" si="348"/>
        <v>2</v>
      </c>
      <c r="J4436" s="60">
        <f t="shared" si="349"/>
        <v>0</v>
      </c>
      <c r="K4436" s="1" t="str">
        <f t="shared" si="350"/>
        <v>COM</v>
      </c>
      <c r="L4436" s="2" t="str">
        <f t="shared" si="346"/>
        <v>301280-BLU</v>
      </c>
      <c r="M4436" s="40" t="str">
        <f>INDEX(CODE!A:B,MATCH(L4436,CODE!A:A,0),2)</f>
        <v>NOT USED</v>
      </c>
    </row>
    <row r="4437" spans="1:13">
      <c r="A4437" s="36">
        <v>201910</v>
      </c>
      <c r="B4437" s="37" t="s">
        <v>51</v>
      </c>
      <c r="C4437" s="37" t="s">
        <v>195</v>
      </c>
      <c r="D4437" s="37" t="s">
        <v>103</v>
      </c>
      <c r="E4437" s="37">
        <v>149123.32999999999</v>
      </c>
      <c r="F4437" s="37">
        <v>0</v>
      </c>
      <c r="G4437" s="37">
        <v>0</v>
      </c>
      <c r="H4437" s="60">
        <f t="shared" si="347"/>
        <v>149123.32999999999</v>
      </c>
      <c r="I4437" s="60">
        <f t="shared" si="348"/>
        <v>0</v>
      </c>
      <c r="J4437" s="60">
        <f t="shared" si="349"/>
        <v>0</v>
      </c>
      <c r="K4437" s="1" t="str">
        <f t="shared" si="350"/>
        <v>COM</v>
      </c>
      <c r="L4437" s="2" t="str">
        <f t="shared" si="346"/>
        <v>ALT REVENU</v>
      </c>
      <c r="M4437" s="40" t="str">
        <f>INDEX(CODE!A:B,MATCH(L4437,CODE!A:A,0),2)</f>
        <v>NOT USED</v>
      </c>
    </row>
    <row r="4438" spans="1:13">
      <c r="A4438" s="36">
        <v>201910</v>
      </c>
      <c r="B4438" s="37" t="s">
        <v>51</v>
      </c>
      <c r="C4438" s="37" t="s">
        <v>195</v>
      </c>
      <c r="D4438" s="37" t="s">
        <v>90</v>
      </c>
      <c r="F4438" s="37">
        <v>0</v>
      </c>
      <c r="H4438" s="60">
        <f t="shared" si="347"/>
        <v>0</v>
      </c>
      <c r="I4438" s="60">
        <f t="shared" si="348"/>
        <v>0</v>
      </c>
      <c r="J4438" s="60">
        <f t="shared" si="349"/>
        <v>0</v>
      </c>
      <c r="K4438" s="1" t="str">
        <f t="shared" si="350"/>
        <v>COM</v>
      </c>
      <c r="L4438" s="2" t="str">
        <f t="shared" si="346"/>
        <v>CUSTOMER C</v>
      </c>
      <c r="M4438" s="40" t="str">
        <f>INDEX(CODE!A:B,MATCH(L4438,CODE!A:A,0),2)</f>
        <v>NOT USED</v>
      </c>
    </row>
    <row r="4439" spans="1:13">
      <c r="A4439" s="36">
        <v>201910</v>
      </c>
      <c r="B4439" s="37" t="s">
        <v>51</v>
      </c>
      <c r="C4439" s="37" t="s">
        <v>195</v>
      </c>
      <c r="D4439" s="37" t="s">
        <v>92</v>
      </c>
      <c r="E4439" s="37">
        <v>-716055.59</v>
      </c>
      <c r="F4439" s="37">
        <v>0</v>
      </c>
      <c r="G4439" s="37">
        <v>0</v>
      </c>
      <c r="H4439" s="60">
        <f t="shared" si="347"/>
        <v>-716055.59</v>
      </c>
      <c r="I4439" s="60">
        <f t="shared" si="348"/>
        <v>0</v>
      </c>
      <c r="J4439" s="60">
        <f t="shared" si="349"/>
        <v>0</v>
      </c>
      <c r="K4439" s="1" t="str">
        <f t="shared" si="350"/>
        <v>COM</v>
      </c>
      <c r="L4439" s="2" t="str">
        <f t="shared" si="346"/>
        <v>REVENUE_AC</v>
      </c>
      <c r="M4439" s="40" t="str">
        <f>INDEX(CODE!A:B,MATCH(L4439,CODE!A:A,0),2)</f>
        <v>NOT USED</v>
      </c>
    </row>
    <row r="4440" spans="1:13">
      <c r="A4440" s="36">
        <v>201910</v>
      </c>
      <c r="B4440" s="37" t="s">
        <v>51</v>
      </c>
      <c r="C4440" s="37" t="s">
        <v>195</v>
      </c>
      <c r="D4440" s="37" t="s">
        <v>104</v>
      </c>
      <c r="E4440" s="37">
        <v>4694.49</v>
      </c>
      <c r="F4440" s="37">
        <v>0</v>
      </c>
      <c r="G4440" s="37">
        <v>0</v>
      </c>
      <c r="H4440" s="60">
        <f t="shared" si="347"/>
        <v>4694.49</v>
      </c>
      <c r="I4440" s="60">
        <f t="shared" si="348"/>
        <v>0</v>
      </c>
      <c r="J4440" s="60">
        <f t="shared" si="349"/>
        <v>0</v>
      </c>
      <c r="K4440" s="1" t="str">
        <f t="shared" si="350"/>
        <v>COM</v>
      </c>
      <c r="L4440" s="2" t="str">
        <f t="shared" si="346"/>
        <v>REVENUE AD</v>
      </c>
      <c r="M4440" s="40" t="str">
        <f>INDEX(CODE!A:B,MATCH(L4440,CODE!A:A,0),2)</f>
        <v>NOT USED</v>
      </c>
    </row>
    <row r="4441" spans="1:13">
      <c r="A4441" s="36">
        <v>201910</v>
      </c>
      <c r="B4441" s="37" t="s">
        <v>51</v>
      </c>
      <c r="C4441" s="37" t="s">
        <v>196</v>
      </c>
      <c r="D4441" s="37" t="s">
        <v>197</v>
      </c>
      <c r="E4441" s="37">
        <v>543000</v>
      </c>
      <c r="F4441" s="37">
        <v>0</v>
      </c>
      <c r="G4441" s="37">
        <v>6075000</v>
      </c>
      <c r="H4441" s="60">
        <f t="shared" si="347"/>
        <v>0</v>
      </c>
      <c r="I4441" s="60">
        <f t="shared" si="348"/>
        <v>0</v>
      </c>
      <c r="J4441" s="60">
        <f t="shared" si="349"/>
        <v>0</v>
      </c>
      <c r="K4441" s="1" t="str">
        <f t="shared" si="350"/>
        <v>COM</v>
      </c>
      <c r="L4441" s="2" t="str">
        <f t="shared" si="346"/>
        <v>UNBILLED R</v>
      </c>
      <c r="M4441" s="40" t="str">
        <f>INDEX(CODE!A:B,MATCH(L4441,CODE!A:A,0),2)</f>
        <v>NOT USED</v>
      </c>
    </row>
    <row r="4442" spans="1:13">
      <c r="A4442" s="36">
        <v>201910</v>
      </c>
      <c r="B4442" s="37" t="s">
        <v>58</v>
      </c>
      <c r="C4442" s="37" t="s">
        <v>186</v>
      </c>
      <c r="D4442" s="37" t="s">
        <v>187</v>
      </c>
      <c r="E4442" s="37">
        <v>-823.05</v>
      </c>
      <c r="F4442" s="37">
        <v>41</v>
      </c>
      <c r="G4442" s="37">
        <v>104344</v>
      </c>
      <c r="H4442" s="60">
        <f t="shared" si="347"/>
        <v>0</v>
      </c>
      <c r="I4442" s="60">
        <f t="shared" si="348"/>
        <v>0</v>
      </c>
      <c r="J4442" s="60">
        <f t="shared" si="349"/>
        <v>0</v>
      </c>
      <c r="K4442" s="1" t="str">
        <f t="shared" si="350"/>
        <v>IND</v>
      </c>
      <c r="L4442" s="2" t="str">
        <f t="shared" si="346"/>
        <v>02GNSB0024</v>
      </c>
      <c r="M4442" s="40" t="str">
        <f>INDEX(CODE!A:B,MATCH(L4442,CODE!A:A,0),2)</f>
        <v>Separate - Small GS</v>
      </c>
    </row>
    <row r="4443" spans="1:13">
      <c r="A4443" s="36">
        <v>201910</v>
      </c>
      <c r="B4443" s="37" t="s">
        <v>58</v>
      </c>
      <c r="C4443" s="37" t="s">
        <v>186</v>
      </c>
      <c r="D4443" s="37" t="s">
        <v>189</v>
      </c>
      <c r="E4443" s="37">
        <v>-7.0000000000000007E-2</v>
      </c>
      <c r="F4443" s="37">
        <v>1</v>
      </c>
      <c r="G4443" s="37">
        <v>9</v>
      </c>
      <c r="H4443" s="60">
        <f t="shared" si="347"/>
        <v>0</v>
      </c>
      <c r="I4443" s="60">
        <f t="shared" si="348"/>
        <v>0</v>
      </c>
      <c r="J4443" s="60">
        <f t="shared" si="349"/>
        <v>0</v>
      </c>
      <c r="K4443" s="1" t="str">
        <f t="shared" si="350"/>
        <v>IND</v>
      </c>
      <c r="L4443" s="2" t="str">
        <f t="shared" si="346"/>
        <v>02GNSB24FP</v>
      </c>
      <c r="M4443" s="40" t="str">
        <f>INDEX(CODE!A:B,MATCH(L4443,CODE!A:A,0),2)</f>
        <v>Separate - Small GS</v>
      </c>
    </row>
    <row r="4444" spans="1:13">
      <c r="A4444" s="36">
        <v>201910</v>
      </c>
      <c r="B4444" s="37" t="s">
        <v>58</v>
      </c>
      <c r="C4444" s="37" t="s">
        <v>186</v>
      </c>
      <c r="D4444" s="37" t="s">
        <v>190</v>
      </c>
      <c r="E4444" s="37">
        <v>-4185.71</v>
      </c>
      <c r="F4444" s="37">
        <v>10</v>
      </c>
      <c r="G4444" s="37">
        <v>526880</v>
      </c>
      <c r="H4444" s="60">
        <f t="shared" si="347"/>
        <v>0</v>
      </c>
      <c r="I4444" s="60">
        <f t="shared" si="348"/>
        <v>0</v>
      </c>
      <c r="J4444" s="60">
        <f t="shared" si="349"/>
        <v>0</v>
      </c>
      <c r="K4444" s="1" t="str">
        <f t="shared" si="350"/>
        <v>IND</v>
      </c>
      <c r="L4444" s="2" t="str">
        <f t="shared" si="346"/>
        <v>02LGSB0036</v>
      </c>
      <c r="M4444" s="40" t="str">
        <f>INDEX(CODE!A:B,MATCH(L4444,CODE!A:A,0),2)</f>
        <v>Separate - Large GS</v>
      </c>
    </row>
    <row r="4445" spans="1:13">
      <c r="A4445" s="36">
        <v>201910</v>
      </c>
      <c r="B4445" s="37" t="s">
        <v>58</v>
      </c>
      <c r="C4445" s="37" t="s">
        <v>186</v>
      </c>
      <c r="D4445" s="37" t="s">
        <v>192</v>
      </c>
      <c r="E4445" s="37">
        <v>-18.36</v>
      </c>
      <c r="G4445" s="37">
        <v>2322</v>
      </c>
      <c r="H4445" s="60">
        <f t="shared" si="347"/>
        <v>0</v>
      </c>
      <c r="I4445" s="60">
        <f t="shared" si="348"/>
        <v>0</v>
      </c>
      <c r="J4445" s="60">
        <f t="shared" si="349"/>
        <v>0</v>
      </c>
      <c r="K4445" s="1" t="str">
        <f t="shared" si="350"/>
        <v>IND</v>
      </c>
      <c r="L4445" s="2" t="str">
        <f t="shared" si="346"/>
        <v>02OALTB15N</v>
      </c>
      <c r="M4445" s="40" t="str">
        <f>INDEX(CODE!A:B,MATCH(L4445,CODE!A:A,0),2)</f>
        <v>NOT USED</v>
      </c>
    </row>
    <row r="4446" spans="1:13">
      <c r="A4446" s="36">
        <v>201910</v>
      </c>
      <c r="B4446" s="37" t="s">
        <v>58</v>
      </c>
      <c r="C4446" s="37" t="s">
        <v>186</v>
      </c>
      <c r="D4446" s="37" t="s">
        <v>193</v>
      </c>
      <c r="E4446" s="37">
        <v>403.59</v>
      </c>
      <c r="F4446" s="37">
        <v>0</v>
      </c>
      <c r="G4446" s="37">
        <v>0</v>
      </c>
      <c r="H4446" s="60">
        <f t="shared" si="347"/>
        <v>0</v>
      </c>
      <c r="I4446" s="60">
        <f t="shared" si="348"/>
        <v>0</v>
      </c>
      <c r="J4446" s="60">
        <f t="shared" si="349"/>
        <v>0</v>
      </c>
      <c r="K4446" s="1" t="str">
        <f t="shared" si="350"/>
        <v>IND</v>
      </c>
      <c r="L4446" s="2" t="str">
        <f t="shared" si="346"/>
        <v>BPA BALANC</v>
      </c>
      <c r="M4446" s="40" t="str">
        <f>INDEX(CODE!A:B,MATCH(L4446,CODE!A:A,0),2)</f>
        <v>NOT USED</v>
      </c>
    </row>
    <row r="4447" spans="1:13">
      <c r="A4447" s="36">
        <v>201910</v>
      </c>
      <c r="B4447" s="37" t="s">
        <v>58</v>
      </c>
      <c r="C4447" s="37" t="s">
        <v>186</v>
      </c>
      <c r="D4447" s="37" t="s">
        <v>194</v>
      </c>
      <c r="F4447" s="37">
        <v>0</v>
      </c>
      <c r="H4447" s="60">
        <f t="shared" si="347"/>
        <v>0</v>
      </c>
      <c r="I4447" s="60">
        <f t="shared" si="348"/>
        <v>0</v>
      </c>
      <c r="J4447" s="60">
        <f t="shared" si="349"/>
        <v>0</v>
      </c>
      <c r="K4447" s="1" t="str">
        <f t="shared" si="350"/>
        <v>IND</v>
      </c>
      <c r="L4447" s="2" t="str">
        <f t="shared" si="346"/>
        <v>CUSTOMER C</v>
      </c>
      <c r="M4447" s="40" t="str">
        <f>INDEX(CODE!A:B,MATCH(L4447,CODE!A:A,0),2)</f>
        <v>NOT USED</v>
      </c>
    </row>
    <row r="4448" spans="1:13">
      <c r="A4448" s="36">
        <v>201910</v>
      </c>
      <c r="B4448" s="37" t="s">
        <v>58</v>
      </c>
      <c r="C4448" s="37" t="s">
        <v>195</v>
      </c>
      <c r="D4448" s="37" t="s">
        <v>36</v>
      </c>
      <c r="E4448" s="37">
        <v>9699.69</v>
      </c>
      <c r="F4448" s="37">
        <v>41</v>
      </c>
      <c r="G4448" s="37">
        <v>104344</v>
      </c>
      <c r="H4448" s="60">
        <f t="shared" si="347"/>
        <v>9699.69</v>
      </c>
      <c r="I4448" s="60">
        <f t="shared" si="348"/>
        <v>41</v>
      </c>
      <c r="J4448" s="60">
        <f t="shared" si="349"/>
        <v>104344</v>
      </c>
      <c r="K4448" s="1" t="str">
        <f t="shared" si="350"/>
        <v>IND</v>
      </c>
      <c r="L4448" s="2" t="str">
        <f t="shared" si="346"/>
        <v>02GNSB0024</v>
      </c>
      <c r="M4448" s="40" t="str">
        <f>INDEX(CODE!A:B,MATCH(L4448,CODE!A:A,0),2)</f>
        <v>Separate - Small GS</v>
      </c>
    </row>
    <row r="4449" spans="1:13">
      <c r="A4449" s="36">
        <v>201910</v>
      </c>
      <c r="B4449" s="37" t="s">
        <v>58</v>
      </c>
      <c r="C4449" s="37" t="s">
        <v>195</v>
      </c>
      <c r="D4449" s="37" t="s">
        <v>38</v>
      </c>
      <c r="E4449" s="37">
        <v>0.93</v>
      </c>
      <c r="F4449" s="37">
        <v>1</v>
      </c>
      <c r="G4449" s="37">
        <v>9</v>
      </c>
      <c r="H4449" s="60">
        <f t="shared" si="347"/>
        <v>0.93</v>
      </c>
      <c r="I4449" s="60">
        <f t="shared" si="348"/>
        <v>1</v>
      </c>
      <c r="J4449" s="60">
        <f t="shared" si="349"/>
        <v>9</v>
      </c>
      <c r="K4449" s="1" t="str">
        <f t="shared" si="350"/>
        <v>IND</v>
      </c>
      <c r="L4449" s="2" t="str">
        <f t="shared" si="346"/>
        <v>02GNSB24FP</v>
      </c>
      <c r="M4449" s="40" t="str">
        <f>INDEX(CODE!A:B,MATCH(L4449,CODE!A:A,0),2)</f>
        <v>Separate - Small GS</v>
      </c>
    </row>
    <row r="4450" spans="1:13">
      <c r="A4450" s="36">
        <v>201910</v>
      </c>
      <c r="B4450" s="37" t="s">
        <v>58</v>
      </c>
      <c r="C4450" s="37" t="s">
        <v>195</v>
      </c>
      <c r="D4450" s="37" t="s">
        <v>52</v>
      </c>
      <c r="E4450" s="37">
        <v>101052.62</v>
      </c>
      <c r="F4450" s="37">
        <v>325</v>
      </c>
      <c r="G4450" s="37">
        <v>1124061</v>
      </c>
      <c r="H4450" s="60">
        <f t="shared" si="347"/>
        <v>101052.62</v>
      </c>
      <c r="I4450" s="60">
        <f t="shared" si="348"/>
        <v>325</v>
      </c>
      <c r="J4450" s="60">
        <f t="shared" si="349"/>
        <v>1124061</v>
      </c>
      <c r="K4450" s="1" t="str">
        <f t="shared" si="350"/>
        <v>IND</v>
      </c>
      <c r="L4450" s="2" t="str">
        <f t="shared" si="346"/>
        <v>02GNSV0024</v>
      </c>
      <c r="M4450" s="40" t="str">
        <f>INDEX(CODE!A:B,MATCH(L4450,CODE!A:A,0),2)</f>
        <v>Separate - Small GS</v>
      </c>
    </row>
    <row r="4451" spans="1:13">
      <c r="A4451" s="36">
        <v>201910</v>
      </c>
      <c r="B4451" s="37" t="s">
        <v>58</v>
      </c>
      <c r="C4451" s="37" t="s">
        <v>195</v>
      </c>
      <c r="D4451" s="37" t="s">
        <v>53</v>
      </c>
      <c r="E4451" s="37">
        <v>716.21</v>
      </c>
      <c r="F4451" s="37">
        <v>4</v>
      </c>
      <c r="G4451" s="37">
        <v>2776</v>
      </c>
      <c r="H4451" s="60">
        <f t="shared" si="347"/>
        <v>716.21</v>
      </c>
      <c r="I4451" s="60">
        <f t="shared" si="348"/>
        <v>4</v>
      </c>
      <c r="J4451" s="60">
        <f t="shared" si="349"/>
        <v>2776</v>
      </c>
      <c r="K4451" s="1" t="str">
        <f t="shared" si="350"/>
        <v>IND</v>
      </c>
      <c r="L4451" s="2" t="str">
        <f t="shared" si="346"/>
        <v>02GNSV024F</v>
      </c>
      <c r="M4451" s="40" t="str">
        <f>INDEX(CODE!A:B,MATCH(L4451,CODE!A:A,0),2)</f>
        <v>Separate - Small GS</v>
      </c>
    </row>
    <row r="4452" spans="1:13">
      <c r="A4452" s="36">
        <v>201910</v>
      </c>
      <c r="B4452" s="37" t="s">
        <v>58</v>
      </c>
      <c r="C4452" s="37" t="s">
        <v>195</v>
      </c>
      <c r="D4452" s="37" t="s">
        <v>39</v>
      </c>
      <c r="E4452" s="37">
        <v>43084.92</v>
      </c>
      <c r="F4452" s="37">
        <v>10</v>
      </c>
      <c r="G4452" s="37">
        <v>526880</v>
      </c>
      <c r="H4452" s="60">
        <f t="shared" si="347"/>
        <v>43084.92</v>
      </c>
      <c r="I4452" s="60">
        <f t="shared" si="348"/>
        <v>10</v>
      </c>
      <c r="J4452" s="60">
        <f t="shared" si="349"/>
        <v>526880</v>
      </c>
      <c r="K4452" s="1" t="str">
        <f t="shared" si="350"/>
        <v>IND</v>
      </c>
      <c r="L4452" s="2" t="str">
        <f t="shared" si="346"/>
        <v>02LGSB0036</v>
      </c>
      <c r="M4452" s="40" t="str">
        <f>INDEX(CODE!A:B,MATCH(L4452,CODE!A:A,0),2)</f>
        <v>Separate - Large GS</v>
      </c>
    </row>
    <row r="4453" spans="1:13">
      <c r="A4453" s="36">
        <v>201910</v>
      </c>
      <c r="B4453" s="37" t="s">
        <v>58</v>
      </c>
      <c r="C4453" s="37" t="s">
        <v>195</v>
      </c>
      <c r="D4453" s="37" t="s">
        <v>54</v>
      </c>
      <c r="E4453" s="37">
        <v>714614.73</v>
      </c>
      <c r="F4453" s="37">
        <v>95</v>
      </c>
      <c r="G4453" s="37">
        <v>9375220</v>
      </c>
      <c r="H4453" s="60">
        <f t="shared" si="347"/>
        <v>714614.73</v>
      </c>
      <c r="I4453" s="60">
        <f t="shared" si="348"/>
        <v>95</v>
      </c>
      <c r="J4453" s="60">
        <f t="shared" si="349"/>
        <v>9375220</v>
      </c>
      <c r="K4453" s="1" t="str">
        <f t="shared" si="350"/>
        <v>IND</v>
      </c>
      <c r="L4453" s="2" t="str">
        <f t="shared" si="346"/>
        <v>02LGSV0036</v>
      </c>
      <c r="M4453" s="40" t="str">
        <f>INDEX(CODE!A:B,MATCH(L4453,CODE!A:A,0),2)</f>
        <v>Separate - Large GS</v>
      </c>
    </row>
    <row r="4454" spans="1:13">
      <c r="A4454" s="36">
        <v>201910</v>
      </c>
      <c r="B4454" s="37" t="s">
        <v>58</v>
      </c>
      <c r="C4454" s="37" t="s">
        <v>195</v>
      </c>
      <c r="D4454" s="37" t="s">
        <v>55</v>
      </c>
      <c r="E4454" s="37">
        <v>3337506.39</v>
      </c>
      <c r="F4454" s="37">
        <v>30</v>
      </c>
      <c r="G4454" s="37">
        <v>55167100</v>
      </c>
      <c r="H4454" s="60">
        <f t="shared" si="347"/>
        <v>3337506.39</v>
      </c>
      <c r="I4454" s="60">
        <f t="shared" si="348"/>
        <v>30</v>
      </c>
      <c r="J4454" s="60">
        <f t="shared" si="349"/>
        <v>55167100</v>
      </c>
      <c r="K4454" s="1" t="str">
        <f t="shared" si="350"/>
        <v>IND</v>
      </c>
      <c r="L4454" s="2" t="str">
        <f t="shared" si="346"/>
        <v>02LGSV048T</v>
      </c>
      <c r="M4454" s="40" t="str">
        <f>INDEX(CODE!A:B,MATCH(L4454,CODE!A:A,0),2)</f>
        <v>NOT USED</v>
      </c>
    </row>
    <row r="4455" spans="1:13">
      <c r="A4455" s="36">
        <v>201910</v>
      </c>
      <c r="B4455" s="37" t="s">
        <v>58</v>
      </c>
      <c r="C4455" s="37" t="s">
        <v>195</v>
      </c>
      <c r="D4455" s="37" t="s">
        <v>85</v>
      </c>
      <c r="E4455" s="37">
        <v>1826.34</v>
      </c>
      <c r="G4455" s="37">
        <v>0</v>
      </c>
      <c r="H4455" s="60">
        <f t="shared" si="347"/>
        <v>1826.34</v>
      </c>
      <c r="I4455" s="60">
        <f t="shared" si="348"/>
        <v>0</v>
      </c>
      <c r="J4455" s="60">
        <f t="shared" si="349"/>
        <v>0</v>
      </c>
      <c r="K4455" s="1" t="str">
        <f t="shared" si="350"/>
        <v>IND</v>
      </c>
      <c r="L4455" s="2" t="str">
        <f t="shared" si="346"/>
        <v>02LNX00300</v>
      </c>
      <c r="M4455" s="40" t="str">
        <f>INDEX(CODE!A:B,MATCH(L4455,CODE!A:A,0),2)</f>
        <v>NOT USED</v>
      </c>
    </row>
    <row r="4456" spans="1:13">
      <c r="A4456" s="36">
        <v>201910</v>
      </c>
      <c r="B4456" s="37" t="s">
        <v>58</v>
      </c>
      <c r="C4456" s="37" t="s">
        <v>195</v>
      </c>
      <c r="D4456" s="37" t="s">
        <v>40</v>
      </c>
      <c r="E4456" s="37">
        <v>33.85</v>
      </c>
      <c r="F4456" s="37">
        <v>1</v>
      </c>
      <c r="G4456" s="37">
        <v>0</v>
      </c>
      <c r="H4456" s="60">
        <f t="shared" si="347"/>
        <v>33.85</v>
      </c>
      <c r="I4456" s="60">
        <f t="shared" si="348"/>
        <v>1</v>
      </c>
      <c r="J4456" s="60">
        <f t="shared" si="349"/>
        <v>0</v>
      </c>
      <c r="K4456" s="1" t="str">
        <f t="shared" si="350"/>
        <v>IND</v>
      </c>
      <c r="L4456" s="2" t="str">
        <f t="shared" si="346"/>
        <v>02NMT24135</v>
      </c>
      <c r="M4456" s="40" t="str">
        <f>INDEX(CODE!A:B,MATCH(L4456,CODE!A:A,0),2)</f>
        <v>Separate - Small GS</v>
      </c>
    </row>
    <row r="4457" spans="1:13">
      <c r="A4457" s="36">
        <v>201910</v>
      </c>
      <c r="B4457" s="37" t="s">
        <v>58</v>
      </c>
      <c r="C4457" s="37" t="s">
        <v>195</v>
      </c>
      <c r="D4457" s="37" t="s">
        <v>56</v>
      </c>
      <c r="E4457" s="37">
        <v>1074.3900000000001</v>
      </c>
      <c r="F4457" s="37">
        <v>37</v>
      </c>
      <c r="G4457" s="37">
        <v>8183</v>
      </c>
      <c r="H4457" s="60">
        <f t="shared" si="347"/>
        <v>1074.3900000000001</v>
      </c>
      <c r="I4457" s="60">
        <f t="shared" si="348"/>
        <v>37</v>
      </c>
      <c r="J4457" s="60">
        <f t="shared" si="349"/>
        <v>8183</v>
      </c>
      <c r="K4457" s="1" t="str">
        <f t="shared" si="350"/>
        <v>IND</v>
      </c>
      <c r="L4457" s="2" t="str">
        <f t="shared" si="346"/>
        <v>02OALT015N</v>
      </c>
      <c r="M4457" s="40" t="str">
        <f>INDEX(CODE!A:B,MATCH(L4457,CODE!A:A,0),2)</f>
        <v>NOT USED</v>
      </c>
    </row>
    <row r="4458" spans="1:13">
      <c r="A4458" s="36">
        <v>201910</v>
      </c>
      <c r="B4458" s="37" t="s">
        <v>58</v>
      </c>
      <c r="C4458" s="37" t="s">
        <v>195</v>
      </c>
      <c r="D4458" s="37" t="s">
        <v>43</v>
      </c>
      <c r="E4458" s="37">
        <v>348.76</v>
      </c>
      <c r="F4458" s="37">
        <v>14</v>
      </c>
      <c r="G4458" s="37">
        <v>2322</v>
      </c>
      <c r="H4458" s="60">
        <f t="shared" si="347"/>
        <v>348.76</v>
      </c>
      <c r="I4458" s="60">
        <f t="shared" si="348"/>
        <v>14</v>
      </c>
      <c r="J4458" s="60">
        <f t="shared" si="349"/>
        <v>2322</v>
      </c>
      <c r="K4458" s="1" t="str">
        <f t="shared" si="350"/>
        <v>IND</v>
      </c>
      <c r="L4458" s="2" t="str">
        <f t="shared" si="346"/>
        <v>02OALTB15N</v>
      </c>
      <c r="M4458" s="40" t="str">
        <f>INDEX(CODE!A:B,MATCH(L4458,CODE!A:A,0),2)</f>
        <v>NOT USED</v>
      </c>
    </row>
    <row r="4459" spans="1:13">
      <c r="A4459" s="36">
        <v>201910</v>
      </c>
      <c r="B4459" s="37" t="s">
        <v>58</v>
      </c>
      <c r="C4459" s="37" t="s">
        <v>195</v>
      </c>
      <c r="D4459" s="37" t="s">
        <v>59</v>
      </c>
      <c r="E4459" s="37">
        <v>22934.89</v>
      </c>
      <c r="F4459" s="37">
        <v>1</v>
      </c>
      <c r="G4459" s="37">
        <v>105000</v>
      </c>
      <c r="H4459" s="60">
        <f t="shared" si="347"/>
        <v>22934.89</v>
      </c>
      <c r="I4459" s="60">
        <f t="shared" si="348"/>
        <v>1</v>
      </c>
      <c r="J4459" s="60">
        <f t="shared" si="349"/>
        <v>105000</v>
      </c>
      <c r="K4459" s="1" t="str">
        <f t="shared" si="350"/>
        <v>IND</v>
      </c>
      <c r="L4459" s="2" t="str">
        <f t="shared" si="346"/>
        <v>02PRSV47TM</v>
      </c>
      <c r="M4459" s="40" t="str">
        <f>INDEX(CODE!A:B,MATCH(L4459,CODE!A:A,0),2)</f>
        <v>NOT USED</v>
      </c>
    </row>
    <row r="4460" spans="1:13">
      <c r="A4460" s="36">
        <v>201910</v>
      </c>
      <c r="B4460" s="37" t="s">
        <v>58</v>
      </c>
      <c r="C4460" s="37" t="s">
        <v>195</v>
      </c>
      <c r="D4460" s="37" t="s">
        <v>94</v>
      </c>
      <c r="E4460" s="37">
        <v>119069.8</v>
      </c>
      <c r="F4460" s="37">
        <v>0</v>
      </c>
      <c r="G4460" s="37">
        <v>0</v>
      </c>
      <c r="H4460" s="60">
        <f t="shared" si="347"/>
        <v>119069.8</v>
      </c>
      <c r="I4460" s="60">
        <f t="shared" si="348"/>
        <v>0</v>
      </c>
      <c r="J4460" s="60">
        <f t="shared" si="349"/>
        <v>0</v>
      </c>
      <c r="K4460" s="1" t="str">
        <f t="shared" si="350"/>
        <v>IND</v>
      </c>
      <c r="L4460" s="2" t="str">
        <f t="shared" si="346"/>
        <v>301370-DSM</v>
      </c>
      <c r="M4460" s="40" t="str">
        <f>INDEX(CODE!A:B,MATCH(L4460,CODE!A:A,0),2)</f>
        <v>NOT USED</v>
      </c>
    </row>
    <row r="4461" spans="1:13">
      <c r="A4461" s="36">
        <v>201910</v>
      </c>
      <c r="B4461" s="37" t="s">
        <v>58</v>
      </c>
      <c r="C4461" s="37" t="s">
        <v>195</v>
      </c>
      <c r="D4461" s="37" t="s">
        <v>76</v>
      </c>
      <c r="E4461" s="37">
        <v>1.03</v>
      </c>
      <c r="F4461" s="37">
        <v>0</v>
      </c>
      <c r="G4461" s="37">
        <v>0</v>
      </c>
      <c r="H4461" s="60">
        <f t="shared" si="347"/>
        <v>1.03</v>
      </c>
      <c r="I4461" s="60">
        <f t="shared" si="348"/>
        <v>0</v>
      </c>
      <c r="J4461" s="60">
        <f t="shared" si="349"/>
        <v>0</v>
      </c>
      <c r="K4461" s="1" t="str">
        <f t="shared" si="350"/>
        <v>IND</v>
      </c>
      <c r="L4461" s="2" t="str">
        <f t="shared" si="346"/>
        <v>301380-BLU</v>
      </c>
      <c r="M4461" s="40" t="str">
        <f>INDEX(CODE!A:B,MATCH(L4461,CODE!A:A,0),2)</f>
        <v>NOT USED</v>
      </c>
    </row>
    <row r="4462" spans="1:13">
      <c r="A4462" s="36">
        <v>201910</v>
      </c>
      <c r="B4462" s="37" t="s">
        <v>58</v>
      </c>
      <c r="C4462" s="37" t="s">
        <v>195</v>
      </c>
      <c r="D4462" s="37" t="s">
        <v>103</v>
      </c>
      <c r="E4462" s="37">
        <v>563004.52</v>
      </c>
      <c r="F4462" s="37">
        <v>0</v>
      </c>
      <c r="G4462" s="37">
        <v>0</v>
      </c>
      <c r="H4462" s="60">
        <f t="shared" si="347"/>
        <v>563004.52</v>
      </c>
      <c r="I4462" s="60">
        <f t="shared" si="348"/>
        <v>0</v>
      </c>
      <c r="J4462" s="60">
        <f t="shared" si="349"/>
        <v>0</v>
      </c>
      <c r="K4462" s="1" t="str">
        <f t="shared" si="350"/>
        <v>IND</v>
      </c>
      <c r="L4462" s="2" t="str">
        <f t="shared" si="346"/>
        <v>ALT REVENU</v>
      </c>
      <c r="M4462" s="40" t="str">
        <f>INDEX(CODE!A:B,MATCH(L4462,CODE!A:A,0),2)</f>
        <v>NOT USED</v>
      </c>
    </row>
    <row r="4463" spans="1:13">
      <c r="A4463" s="36">
        <v>201910</v>
      </c>
      <c r="B4463" s="37" t="s">
        <v>58</v>
      </c>
      <c r="C4463" s="37" t="s">
        <v>195</v>
      </c>
      <c r="D4463" s="37" t="s">
        <v>90</v>
      </c>
      <c r="F4463" s="37">
        <v>0</v>
      </c>
      <c r="H4463" s="60">
        <f t="shared" si="347"/>
        <v>0</v>
      </c>
      <c r="I4463" s="60">
        <f t="shared" si="348"/>
        <v>0</v>
      </c>
      <c r="J4463" s="60">
        <f t="shared" si="349"/>
        <v>0</v>
      </c>
      <c r="K4463" s="1" t="str">
        <f t="shared" si="350"/>
        <v>IND</v>
      </c>
      <c r="L4463" s="2" t="str">
        <f t="shared" si="346"/>
        <v>CUSTOMER C</v>
      </c>
      <c r="M4463" s="40" t="str">
        <f>INDEX(CODE!A:B,MATCH(L4463,CODE!A:A,0),2)</f>
        <v>NOT USED</v>
      </c>
    </row>
    <row r="4464" spans="1:13">
      <c r="A4464" s="36">
        <v>201910</v>
      </c>
      <c r="B4464" s="37" t="s">
        <v>58</v>
      </c>
      <c r="C4464" s="37" t="s">
        <v>195</v>
      </c>
      <c r="D4464" s="37" t="s">
        <v>92</v>
      </c>
      <c r="E4464" s="37">
        <v>-177204.9</v>
      </c>
      <c r="F4464" s="37">
        <v>0</v>
      </c>
      <c r="G4464" s="37">
        <v>0</v>
      </c>
      <c r="H4464" s="60">
        <f t="shared" si="347"/>
        <v>-177204.9</v>
      </c>
      <c r="I4464" s="60">
        <f t="shared" si="348"/>
        <v>0</v>
      </c>
      <c r="J4464" s="60">
        <f t="shared" si="349"/>
        <v>0</v>
      </c>
      <c r="K4464" s="1" t="str">
        <f t="shared" si="350"/>
        <v>IND</v>
      </c>
      <c r="L4464" s="2" t="str">
        <f t="shared" si="346"/>
        <v>REVENUE_AC</v>
      </c>
      <c r="M4464" s="40" t="str">
        <f>INDEX(CODE!A:B,MATCH(L4464,CODE!A:A,0),2)</f>
        <v>NOT USED</v>
      </c>
    </row>
    <row r="4465" spans="1:13">
      <c r="A4465" s="36">
        <v>201910</v>
      </c>
      <c r="B4465" s="37" t="s">
        <v>58</v>
      </c>
      <c r="C4465" s="37" t="s">
        <v>195</v>
      </c>
      <c r="D4465" s="37" t="s">
        <v>104</v>
      </c>
      <c r="E4465" s="37">
        <v>2053.54</v>
      </c>
      <c r="F4465" s="37">
        <v>0</v>
      </c>
      <c r="G4465" s="37">
        <v>0</v>
      </c>
      <c r="H4465" s="60">
        <f t="shared" si="347"/>
        <v>2053.54</v>
      </c>
      <c r="I4465" s="60">
        <f t="shared" si="348"/>
        <v>0</v>
      </c>
      <c r="J4465" s="60">
        <f t="shared" si="349"/>
        <v>0</v>
      </c>
      <c r="K4465" s="1" t="str">
        <f t="shared" si="350"/>
        <v>IND</v>
      </c>
      <c r="L4465" s="2" t="str">
        <f t="shared" si="346"/>
        <v>REVENUE AD</v>
      </c>
      <c r="M4465" s="40" t="str">
        <f>INDEX(CODE!A:B,MATCH(L4465,CODE!A:A,0),2)</f>
        <v>NOT USED</v>
      </c>
    </row>
    <row r="4466" spans="1:13">
      <c r="A4466" s="36">
        <v>201910</v>
      </c>
      <c r="B4466" s="37" t="s">
        <v>58</v>
      </c>
      <c r="C4466" s="37" t="s">
        <v>196</v>
      </c>
      <c r="D4466" s="37" t="s">
        <v>197</v>
      </c>
      <c r="E4466" s="37">
        <v>-120000</v>
      </c>
      <c r="F4466" s="37">
        <v>0</v>
      </c>
      <c r="G4466" s="37">
        <v>2277000</v>
      </c>
      <c r="H4466" s="60">
        <f t="shared" si="347"/>
        <v>0</v>
      </c>
      <c r="I4466" s="60">
        <f t="shared" si="348"/>
        <v>0</v>
      </c>
      <c r="J4466" s="60">
        <f t="shared" si="349"/>
        <v>0</v>
      </c>
      <c r="K4466" s="1" t="str">
        <f t="shared" si="350"/>
        <v>IND</v>
      </c>
      <c r="L4466" s="2" t="str">
        <f t="shared" si="346"/>
        <v>UNBILLED R</v>
      </c>
      <c r="M4466" s="40" t="str">
        <f>INDEX(CODE!A:B,MATCH(L4466,CODE!A:A,0),2)</f>
        <v>NOT USED</v>
      </c>
    </row>
    <row r="4467" spans="1:13">
      <c r="A4467" s="36">
        <v>201910</v>
      </c>
      <c r="B4467" s="37" t="s">
        <v>60</v>
      </c>
      <c r="C4467" s="37" t="s">
        <v>186</v>
      </c>
      <c r="D4467" s="37" t="s">
        <v>61</v>
      </c>
      <c r="E4467" s="37">
        <v>-65246.36</v>
      </c>
      <c r="F4467" s="37">
        <v>2767</v>
      </c>
      <c r="G4467" s="37">
        <v>8213207</v>
      </c>
      <c r="H4467" s="60">
        <f t="shared" si="347"/>
        <v>0</v>
      </c>
      <c r="I4467" s="60">
        <f t="shared" si="348"/>
        <v>0</v>
      </c>
      <c r="J4467" s="60">
        <f t="shared" si="349"/>
        <v>0</v>
      </c>
      <c r="K4467" s="1" t="str">
        <f t="shared" si="350"/>
        <v>IRG</v>
      </c>
      <c r="L4467" s="2" t="str">
        <f t="shared" si="346"/>
        <v>02APSV0040</v>
      </c>
      <c r="M4467" s="40" t="str">
        <f>INDEX(CODE!A:B,MATCH(L4467,CODE!A:A,0),2)</f>
        <v>Separate - APS</v>
      </c>
    </row>
    <row r="4468" spans="1:13">
      <c r="A4468" s="36">
        <v>201910</v>
      </c>
      <c r="B4468" s="37" t="s">
        <v>60</v>
      </c>
      <c r="C4468" s="37" t="s">
        <v>186</v>
      </c>
      <c r="D4468" s="37" t="s">
        <v>198</v>
      </c>
      <c r="E4468" s="37">
        <v>15446.06</v>
      </c>
      <c r="G4468" s="37">
        <v>-1916161</v>
      </c>
      <c r="H4468" s="60">
        <f t="shared" si="347"/>
        <v>0</v>
      </c>
      <c r="I4468" s="60">
        <f t="shared" si="348"/>
        <v>0</v>
      </c>
      <c r="J4468" s="60">
        <f t="shared" si="349"/>
        <v>0</v>
      </c>
      <c r="K4468" s="1" t="str">
        <f t="shared" si="350"/>
        <v>IRG</v>
      </c>
      <c r="L4468" s="2" t="str">
        <f t="shared" si="346"/>
        <v>02BPADEBIT</v>
      </c>
      <c r="M4468" s="40" t="str">
        <f>INDEX(CODE!A:B,MATCH(L4468,CODE!A:A,0),2)</f>
        <v>NOT USED</v>
      </c>
    </row>
    <row r="4469" spans="1:13">
      <c r="A4469" s="36">
        <v>201910</v>
      </c>
      <c r="B4469" s="37" t="s">
        <v>60</v>
      </c>
      <c r="C4469" s="37" t="s">
        <v>186</v>
      </c>
      <c r="D4469" s="37" t="s">
        <v>199</v>
      </c>
      <c r="E4469" s="37">
        <v>-131.93</v>
      </c>
      <c r="F4469" s="37">
        <v>9</v>
      </c>
      <c r="G4469" s="37">
        <v>16927</v>
      </c>
      <c r="H4469" s="60">
        <f t="shared" si="347"/>
        <v>0</v>
      </c>
      <c r="I4469" s="60">
        <f t="shared" si="348"/>
        <v>0</v>
      </c>
      <c r="J4469" s="60">
        <f t="shared" si="349"/>
        <v>0</v>
      </c>
      <c r="K4469" s="1" t="str">
        <f t="shared" si="350"/>
        <v>IRG</v>
      </c>
      <c r="L4469" s="2" t="str">
        <f t="shared" si="346"/>
        <v>02NMT40135</v>
      </c>
      <c r="M4469" s="40" t="str">
        <f>INDEX(CODE!A:B,MATCH(L4469,CODE!A:A,0),2)</f>
        <v>Separate - APS</v>
      </c>
    </row>
    <row r="4470" spans="1:13">
      <c r="A4470" s="36">
        <v>201910</v>
      </c>
      <c r="B4470" s="37" t="s">
        <v>60</v>
      </c>
      <c r="C4470" s="37" t="s">
        <v>186</v>
      </c>
      <c r="D4470" s="37" t="s">
        <v>200</v>
      </c>
      <c r="F4470" s="37">
        <v>0</v>
      </c>
      <c r="H4470" s="60">
        <f t="shared" si="347"/>
        <v>0</v>
      </c>
      <c r="I4470" s="60">
        <f t="shared" si="348"/>
        <v>0</v>
      </c>
      <c r="J4470" s="60">
        <f t="shared" si="349"/>
        <v>0</v>
      </c>
      <c r="K4470" s="1" t="str">
        <f t="shared" si="350"/>
        <v>IRG</v>
      </c>
      <c r="L4470" s="2" t="str">
        <f t="shared" si="346"/>
        <v>CUSTOMER C</v>
      </c>
      <c r="M4470" s="40" t="str">
        <f>INDEX(CODE!A:B,MATCH(L4470,CODE!A:A,0),2)</f>
        <v>NOT USED</v>
      </c>
    </row>
    <row r="4471" spans="1:13">
      <c r="A4471" s="36">
        <v>201910</v>
      </c>
      <c r="B4471" s="37" t="s">
        <v>60</v>
      </c>
      <c r="C4471" s="37" t="s">
        <v>186</v>
      </c>
      <c r="D4471" s="37" t="s">
        <v>201</v>
      </c>
      <c r="E4471" s="37">
        <v>4008.04</v>
      </c>
      <c r="F4471" s="37">
        <v>0</v>
      </c>
      <c r="G4471" s="37">
        <v>0</v>
      </c>
      <c r="H4471" s="60">
        <f t="shared" si="347"/>
        <v>0</v>
      </c>
      <c r="I4471" s="60">
        <f t="shared" si="348"/>
        <v>0</v>
      </c>
      <c r="J4471" s="60">
        <f t="shared" si="349"/>
        <v>0</v>
      </c>
      <c r="K4471" s="1" t="str">
        <f t="shared" si="350"/>
        <v>IRG</v>
      </c>
      <c r="L4471" s="2" t="str">
        <f t="shared" si="346"/>
        <v>IRRIGATION</v>
      </c>
      <c r="M4471" s="40" t="str">
        <f>INDEX(CODE!A:B,MATCH(L4471,CODE!A:A,0),2)</f>
        <v>NOT USED</v>
      </c>
    </row>
    <row r="4472" spans="1:13">
      <c r="A4472" s="36">
        <v>201910</v>
      </c>
      <c r="B4472" s="37" t="s">
        <v>60</v>
      </c>
      <c r="C4472" s="37" t="s">
        <v>195</v>
      </c>
      <c r="D4472" s="37" t="s">
        <v>61</v>
      </c>
      <c r="E4472" s="37">
        <v>542692.13</v>
      </c>
      <c r="F4472" s="37">
        <v>2767</v>
      </c>
      <c r="G4472" s="37">
        <v>8213206</v>
      </c>
      <c r="H4472" s="60">
        <f t="shared" si="347"/>
        <v>542692.13</v>
      </c>
      <c r="I4472" s="60">
        <f t="shared" si="348"/>
        <v>2767</v>
      </c>
      <c r="J4472" s="60">
        <f t="shared" si="349"/>
        <v>8213206</v>
      </c>
      <c r="K4472" s="1" t="str">
        <f t="shared" si="350"/>
        <v>IRG</v>
      </c>
      <c r="L4472" s="2" t="str">
        <f t="shared" si="346"/>
        <v>02APSV0040</v>
      </c>
      <c r="M4472" s="40" t="str">
        <f>INDEX(CODE!A:B,MATCH(L4472,CODE!A:A,0),2)</f>
        <v>Separate - APS</v>
      </c>
    </row>
    <row r="4473" spans="1:13">
      <c r="A4473" s="36">
        <v>201910</v>
      </c>
      <c r="B4473" s="37" t="s">
        <v>60</v>
      </c>
      <c r="C4473" s="37" t="s">
        <v>195</v>
      </c>
      <c r="D4473" s="37" t="s">
        <v>62</v>
      </c>
      <c r="E4473" s="37">
        <v>381115.25</v>
      </c>
      <c r="F4473" s="37">
        <v>2400</v>
      </c>
      <c r="G4473" s="37">
        <v>5754668</v>
      </c>
      <c r="H4473" s="60">
        <f t="shared" si="347"/>
        <v>381115.25</v>
      </c>
      <c r="I4473" s="60">
        <f t="shared" si="348"/>
        <v>2400</v>
      </c>
      <c r="J4473" s="60">
        <f t="shared" si="349"/>
        <v>5754668</v>
      </c>
      <c r="K4473" s="1" t="str">
        <f t="shared" si="350"/>
        <v>IRG</v>
      </c>
      <c r="L4473" s="2" t="str">
        <f t="shared" si="346"/>
        <v>02APSV040X</v>
      </c>
      <c r="M4473" s="40" t="str">
        <f>INDEX(CODE!A:B,MATCH(L4473,CODE!A:A,0),2)</f>
        <v>Separate - APS</v>
      </c>
    </row>
    <row r="4474" spans="1:13">
      <c r="A4474" s="36">
        <v>201910</v>
      </c>
      <c r="B4474" s="37" t="s">
        <v>60</v>
      </c>
      <c r="C4474" s="37" t="s">
        <v>195</v>
      </c>
      <c r="D4474" s="37" t="s">
        <v>79</v>
      </c>
      <c r="E4474" s="37">
        <v>260.52999999999997</v>
      </c>
      <c r="G4474" s="37">
        <v>0</v>
      </c>
      <c r="H4474" s="60">
        <f t="shared" si="347"/>
        <v>260.52999999999997</v>
      </c>
      <c r="I4474" s="60">
        <f t="shared" si="348"/>
        <v>0</v>
      </c>
      <c r="J4474" s="60">
        <f t="shared" si="349"/>
        <v>0</v>
      </c>
      <c r="K4474" s="1" t="str">
        <f t="shared" si="350"/>
        <v>IRG</v>
      </c>
      <c r="L4474" s="2" t="str">
        <f t="shared" si="346"/>
        <v>02LNX00102</v>
      </c>
      <c r="M4474" s="40" t="str">
        <f>INDEX(CODE!A:B,MATCH(L4474,CODE!A:A,0),2)</f>
        <v>NOT USED</v>
      </c>
    </row>
    <row r="4475" spans="1:13">
      <c r="A4475" s="36">
        <v>201910</v>
      </c>
      <c r="B4475" s="37" t="s">
        <v>60</v>
      </c>
      <c r="C4475" s="37" t="s">
        <v>195</v>
      </c>
      <c r="D4475" s="37" t="s">
        <v>81</v>
      </c>
      <c r="E4475" s="37">
        <v>7.34</v>
      </c>
      <c r="G4475" s="37">
        <v>0</v>
      </c>
      <c r="H4475" s="60">
        <f t="shared" si="347"/>
        <v>7.34</v>
      </c>
      <c r="I4475" s="60">
        <f t="shared" si="348"/>
        <v>0</v>
      </c>
      <c r="J4475" s="60">
        <f t="shared" si="349"/>
        <v>0</v>
      </c>
      <c r="K4475" s="1" t="str">
        <f t="shared" si="350"/>
        <v>IRG</v>
      </c>
      <c r="L4475" s="2" t="str">
        <f t="shared" si="346"/>
        <v>02LNX00105</v>
      </c>
      <c r="M4475" s="40" t="str">
        <f>INDEX(CODE!A:B,MATCH(L4475,CODE!A:A,0),2)</f>
        <v>NOT USED</v>
      </c>
    </row>
    <row r="4476" spans="1:13">
      <c r="A4476" s="36">
        <v>201910</v>
      </c>
      <c r="B4476" s="37" t="s">
        <v>60</v>
      </c>
      <c r="C4476" s="37" t="s">
        <v>195</v>
      </c>
      <c r="D4476" s="37" t="s">
        <v>45</v>
      </c>
      <c r="E4476" s="37">
        <v>1124.6400000000001</v>
      </c>
      <c r="F4476" s="37">
        <v>9</v>
      </c>
      <c r="G4476" s="37">
        <v>16927</v>
      </c>
      <c r="H4476" s="60">
        <f t="shared" si="347"/>
        <v>1124.6400000000001</v>
      </c>
      <c r="I4476" s="60">
        <f t="shared" si="348"/>
        <v>9</v>
      </c>
      <c r="J4476" s="60">
        <f t="shared" si="349"/>
        <v>16927</v>
      </c>
      <c r="K4476" s="1" t="str">
        <f t="shared" si="350"/>
        <v>IRG</v>
      </c>
      <c r="L4476" s="2" t="str">
        <f t="shared" si="346"/>
        <v>02NMT40135</v>
      </c>
      <c r="M4476" s="40" t="str">
        <f>INDEX(CODE!A:B,MATCH(L4476,CODE!A:A,0),2)</f>
        <v>Separate - APS</v>
      </c>
    </row>
    <row r="4477" spans="1:13">
      <c r="A4477" s="36">
        <v>201910</v>
      </c>
      <c r="B4477" s="37" t="s">
        <v>60</v>
      </c>
      <c r="C4477" s="37" t="s">
        <v>195</v>
      </c>
      <c r="D4477" s="37" t="s">
        <v>73</v>
      </c>
      <c r="E4477" s="37">
        <v>183.88</v>
      </c>
      <c r="F4477" s="37">
        <v>7</v>
      </c>
      <c r="G4477" s="37">
        <v>2805</v>
      </c>
      <c r="H4477" s="60">
        <f t="shared" si="347"/>
        <v>183.88</v>
      </c>
      <c r="I4477" s="60">
        <f t="shared" si="348"/>
        <v>7</v>
      </c>
      <c r="J4477" s="60">
        <f t="shared" si="349"/>
        <v>2805</v>
      </c>
      <c r="K4477" s="1" t="str">
        <f t="shared" si="350"/>
        <v>IRG</v>
      </c>
      <c r="L4477" s="2" t="str">
        <f t="shared" si="346"/>
        <v>02NMX40135</v>
      </c>
      <c r="M4477" s="40" t="str">
        <f>INDEX(CODE!A:B,MATCH(L4477,CODE!A:A,0),2)</f>
        <v>Separate - APS</v>
      </c>
    </row>
    <row r="4478" spans="1:13">
      <c r="A4478" s="36">
        <v>201910</v>
      </c>
      <c r="B4478" s="37" t="s">
        <v>60</v>
      </c>
      <c r="C4478" s="37" t="s">
        <v>195</v>
      </c>
      <c r="D4478" s="37" t="s">
        <v>95</v>
      </c>
      <c r="E4478" s="37">
        <v>199000</v>
      </c>
      <c r="F4478" s="37">
        <v>0</v>
      </c>
      <c r="G4478" s="37">
        <v>0</v>
      </c>
      <c r="H4478" s="60">
        <f t="shared" si="347"/>
        <v>199000</v>
      </c>
      <c r="I4478" s="60">
        <f t="shared" si="348"/>
        <v>0</v>
      </c>
      <c r="J4478" s="60">
        <f t="shared" si="349"/>
        <v>0</v>
      </c>
      <c r="K4478" s="1" t="str">
        <f t="shared" si="350"/>
        <v>IRG</v>
      </c>
      <c r="L4478" s="2" t="str">
        <f t="shared" si="346"/>
        <v>301461-IRR</v>
      </c>
      <c r="M4478" s="40" t="str">
        <f>INDEX(CODE!A:B,MATCH(L4478,CODE!A:A,0),2)</f>
        <v>NOT USED</v>
      </c>
    </row>
    <row r="4479" spans="1:13">
      <c r="A4479" s="36">
        <v>201910</v>
      </c>
      <c r="B4479" s="37" t="s">
        <v>60</v>
      </c>
      <c r="C4479" s="37" t="s">
        <v>195</v>
      </c>
      <c r="D4479" s="37" t="s">
        <v>96</v>
      </c>
      <c r="E4479" s="37">
        <v>75663.41</v>
      </c>
      <c r="F4479" s="37">
        <v>0</v>
      </c>
      <c r="G4479" s="37">
        <v>0</v>
      </c>
      <c r="H4479" s="60">
        <f t="shared" si="347"/>
        <v>75663.41</v>
      </c>
      <c r="I4479" s="60">
        <f t="shared" si="348"/>
        <v>0</v>
      </c>
      <c r="J4479" s="60">
        <f t="shared" si="349"/>
        <v>0</v>
      </c>
      <c r="K4479" s="1" t="str">
        <f t="shared" si="350"/>
        <v>IRG</v>
      </c>
      <c r="L4479" s="2" t="str">
        <f t="shared" si="346"/>
        <v>301470-DSM</v>
      </c>
      <c r="M4479" s="40" t="str">
        <f>INDEX(CODE!A:B,MATCH(L4479,CODE!A:A,0),2)</f>
        <v>NOT USED</v>
      </c>
    </row>
    <row r="4480" spans="1:13">
      <c r="A4480" s="36">
        <v>201910</v>
      </c>
      <c r="B4480" s="37" t="s">
        <v>60</v>
      </c>
      <c r="C4480" s="37" t="s">
        <v>195</v>
      </c>
      <c r="D4480" s="37" t="s">
        <v>46</v>
      </c>
      <c r="E4480" s="37">
        <v>77.25</v>
      </c>
      <c r="F4480" s="37">
        <v>0</v>
      </c>
      <c r="G4480" s="37">
        <v>0</v>
      </c>
      <c r="H4480" s="60">
        <f t="shared" si="347"/>
        <v>77.25</v>
      </c>
      <c r="I4480" s="60">
        <f t="shared" si="348"/>
        <v>0</v>
      </c>
      <c r="J4480" s="60">
        <f t="shared" si="349"/>
        <v>0</v>
      </c>
      <c r="K4480" s="1" t="str">
        <f t="shared" si="350"/>
        <v>IRG</v>
      </c>
      <c r="L4480" s="2" t="str">
        <f t="shared" ref="L4480:L4543" si="351">LEFT(D4480,10)</f>
        <v>301480-BLU</v>
      </c>
      <c r="M4480" s="40" t="str">
        <f>INDEX(CODE!A:B,MATCH(L4480,CODE!A:A,0),2)</f>
        <v>NOT USED</v>
      </c>
    </row>
    <row r="4481" spans="1:13">
      <c r="A4481" s="36">
        <v>201910</v>
      </c>
      <c r="B4481" s="37" t="s">
        <v>60</v>
      </c>
      <c r="C4481" s="37" t="s">
        <v>195</v>
      </c>
      <c r="D4481" s="37" t="s">
        <v>103</v>
      </c>
      <c r="E4481" s="37">
        <v>433252.83</v>
      </c>
      <c r="F4481" s="37">
        <v>0</v>
      </c>
      <c r="G4481" s="37">
        <v>0</v>
      </c>
      <c r="H4481" s="60">
        <f t="shared" si="347"/>
        <v>433252.83</v>
      </c>
      <c r="I4481" s="60">
        <f t="shared" si="348"/>
        <v>0</v>
      </c>
      <c r="J4481" s="60">
        <f t="shared" si="349"/>
        <v>0</v>
      </c>
      <c r="K4481" s="1" t="str">
        <f t="shared" si="350"/>
        <v>IRG</v>
      </c>
      <c r="L4481" s="2" t="str">
        <f t="shared" si="351"/>
        <v>ALT REVENU</v>
      </c>
      <c r="M4481" s="40" t="str">
        <f>INDEX(CODE!A:B,MATCH(L4481,CODE!A:A,0),2)</f>
        <v>NOT USED</v>
      </c>
    </row>
    <row r="4482" spans="1:13">
      <c r="A4482" s="36">
        <v>201910</v>
      </c>
      <c r="B4482" s="37" t="s">
        <v>60</v>
      </c>
      <c r="C4482" s="37" t="s">
        <v>195</v>
      </c>
      <c r="D4482" s="37" t="s">
        <v>97</v>
      </c>
      <c r="F4482" s="37">
        <v>0</v>
      </c>
      <c r="H4482" s="60">
        <f t="shared" si="347"/>
        <v>0</v>
      </c>
      <c r="I4482" s="60">
        <f t="shared" si="348"/>
        <v>0</v>
      </c>
      <c r="J4482" s="60">
        <f t="shared" si="349"/>
        <v>0</v>
      </c>
      <c r="K4482" s="1" t="str">
        <f t="shared" si="350"/>
        <v>IRG</v>
      </c>
      <c r="L4482" s="2" t="str">
        <f t="shared" si="351"/>
        <v>CUSTOMER C</v>
      </c>
      <c r="M4482" s="40" t="str">
        <f>INDEX(CODE!A:B,MATCH(L4482,CODE!A:A,0),2)</f>
        <v>NOT USED</v>
      </c>
    </row>
    <row r="4483" spans="1:13">
      <c r="A4483" s="36">
        <v>201910</v>
      </c>
      <c r="B4483" s="37" t="s">
        <v>60</v>
      </c>
      <c r="C4483" s="37" t="s">
        <v>195</v>
      </c>
      <c r="D4483" s="37" t="s">
        <v>92</v>
      </c>
      <c r="E4483" s="37">
        <v>-80772.649999999994</v>
      </c>
      <c r="F4483" s="37">
        <v>0</v>
      </c>
      <c r="G4483" s="37">
        <v>0</v>
      </c>
      <c r="H4483" s="60">
        <f t="shared" ref="H4483:H4546" si="352">IF($C4483="R",E4483,0)</f>
        <v>-80772.649999999994</v>
      </c>
      <c r="I4483" s="60">
        <f t="shared" ref="I4483:I4546" si="353">IF($C4483="R",F4483,0)</f>
        <v>0</v>
      </c>
      <c r="J4483" s="60">
        <f t="shared" ref="J4483:J4546" si="354">IF($C4483="R",G4483,0)</f>
        <v>0</v>
      </c>
      <c r="K4483" s="1" t="str">
        <f t="shared" ref="K4483:K4546" si="355">IF(LEFT(B4483,3)="IRR","IRG",LEFT(B4483,3))</f>
        <v>IRG</v>
      </c>
      <c r="L4483" s="2" t="str">
        <f t="shared" si="351"/>
        <v>REVENUE_AC</v>
      </c>
      <c r="M4483" s="40" t="str">
        <f>INDEX(CODE!A:B,MATCH(L4483,CODE!A:A,0),2)</f>
        <v>NOT USED</v>
      </c>
    </row>
    <row r="4484" spans="1:13">
      <c r="A4484" s="36">
        <v>201910</v>
      </c>
      <c r="B4484" s="37" t="s">
        <v>60</v>
      </c>
      <c r="C4484" s="37" t="s">
        <v>195</v>
      </c>
      <c r="D4484" s="37" t="s">
        <v>104</v>
      </c>
      <c r="E4484" s="37">
        <v>483.11</v>
      </c>
      <c r="F4484" s="37">
        <v>0</v>
      </c>
      <c r="G4484" s="37">
        <v>0</v>
      </c>
      <c r="H4484" s="60">
        <f t="shared" si="352"/>
        <v>483.11</v>
      </c>
      <c r="I4484" s="60">
        <f t="shared" si="353"/>
        <v>0</v>
      </c>
      <c r="J4484" s="60">
        <f t="shared" si="354"/>
        <v>0</v>
      </c>
      <c r="K4484" s="1" t="str">
        <f t="shared" si="355"/>
        <v>IRG</v>
      </c>
      <c r="L4484" s="2" t="str">
        <f t="shared" si="351"/>
        <v>REVENUE AD</v>
      </c>
      <c r="M4484" s="40" t="str">
        <f>INDEX(CODE!A:B,MATCH(L4484,CODE!A:A,0),2)</f>
        <v>NOT USED</v>
      </c>
    </row>
    <row r="4485" spans="1:13">
      <c r="A4485" s="36">
        <v>201910</v>
      </c>
      <c r="B4485" s="37" t="s">
        <v>60</v>
      </c>
      <c r="C4485" s="37" t="s">
        <v>196</v>
      </c>
      <c r="D4485" s="37" t="s">
        <v>202</v>
      </c>
      <c r="E4485" s="37">
        <v>-429000</v>
      </c>
      <c r="F4485" s="37">
        <v>0</v>
      </c>
      <c r="G4485" s="37">
        <v>-5030000</v>
      </c>
      <c r="H4485" s="60">
        <f t="shared" si="352"/>
        <v>0</v>
      </c>
      <c r="I4485" s="60">
        <f t="shared" si="353"/>
        <v>0</v>
      </c>
      <c r="J4485" s="60">
        <f t="shared" si="354"/>
        <v>0</v>
      </c>
      <c r="K4485" s="1" t="str">
        <f t="shared" si="355"/>
        <v>IRG</v>
      </c>
      <c r="L4485" s="2" t="str">
        <f t="shared" si="351"/>
        <v>IRRIGATION</v>
      </c>
      <c r="M4485" s="40" t="str">
        <f>INDEX(CODE!A:B,MATCH(L4485,CODE!A:A,0),2)</f>
        <v>NOT USED</v>
      </c>
    </row>
    <row r="4486" spans="1:13">
      <c r="A4486" s="36">
        <v>201910</v>
      </c>
      <c r="B4486" s="37" t="s">
        <v>63</v>
      </c>
      <c r="C4486" s="37" t="s">
        <v>195</v>
      </c>
      <c r="D4486" s="37" t="s">
        <v>98</v>
      </c>
      <c r="E4486" s="37">
        <v>7.57</v>
      </c>
      <c r="G4486" s="37">
        <v>0</v>
      </c>
      <c r="H4486" s="60">
        <f t="shared" si="352"/>
        <v>7.57</v>
      </c>
      <c r="I4486" s="60">
        <f t="shared" si="353"/>
        <v>0</v>
      </c>
      <c r="J4486" s="60">
        <f t="shared" si="354"/>
        <v>0</v>
      </c>
      <c r="K4486" s="1" t="str">
        <f t="shared" si="355"/>
        <v>PUB</v>
      </c>
      <c r="L4486" s="2" t="str">
        <f t="shared" si="351"/>
        <v>02CFR00012</v>
      </c>
      <c r="M4486" s="40" t="str">
        <f>INDEX(CODE!A:B,MATCH(L4486,CODE!A:A,0),2)</f>
        <v>NOT USED</v>
      </c>
    </row>
    <row r="4487" spans="1:13">
      <c r="A4487" s="36">
        <v>201910</v>
      </c>
      <c r="B4487" s="37" t="s">
        <v>63</v>
      </c>
      <c r="C4487" s="37" t="s">
        <v>195</v>
      </c>
      <c r="D4487" s="37" t="s">
        <v>64</v>
      </c>
      <c r="E4487" s="37">
        <v>163.59</v>
      </c>
      <c r="F4487" s="37">
        <v>5</v>
      </c>
      <c r="G4487" s="37">
        <v>1452</v>
      </c>
      <c r="H4487" s="60">
        <f t="shared" si="352"/>
        <v>163.59</v>
      </c>
      <c r="I4487" s="60">
        <f t="shared" si="353"/>
        <v>5</v>
      </c>
      <c r="J4487" s="60">
        <f t="shared" si="354"/>
        <v>1452</v>
      </c>
      <c r="K4487" s="1" t="str">
        <f t="shared" si="355"/>
        <v>PUB</v>
      </c>
      <c r="L4487" s="2" t="str">
        <f t="shared" si="351"/>
        <v>02COSL0052</v>
      </c>
      <c r="M4487" s="40" t="str">
        <f>INDEX(CODE!A:B,MATCH(L4487,CODE!A:A,0),2)</f>
        <v>NOT USED</v>
      </c>
    </row>
    <row r="4488" spans="1:13">
      <c r="A4488" s="36">
        <v>201910</v>
      </c>
      <c r="B4488" s="37" t="s">
        <v>63</v>
      </c>
      <c r="C4488" s="37" t="s">
        <v>195</v>
      </c>
      <c r="D4488" s="37" t="s">
        <v>65</v>
      </c>
      <c r="E4488" s="37">
        <v>16937.27</v>
      </c>
      <c r="F4488" s="37">
        <v>119</v>
      </c>
      <c r="G4488" s="37">
        <v>246182</v>
      </c>
      <c r="H4488" s="60">
        <f t="shared" si="352"/>
        <v>16937.27</v>
      </c>
      <c r="I4488" s="60">
        <f t="shared" si="353"/>
        <v>119</v>
      </c>
      <c r="J4488" s="60">
        <f t="shared" si="354"/>
        <v>246182</v>
      </c>
      <c r="K4488" s="1" t="str">
        <f t="shared" si="355"/>
        <v>PUB</v>
      </c>
      <c r="L4488" s="2" t="str">
        <f t="shared" si="351"/>
        <v>02CUSL053F</v>
      </c>
      <c r="M4488" s="40" t="str">
        <f>INDEX(CODE!A:B,MATCH(L4488,CODE!A:A,0),2)</f>
        <v>NOT USED</v>
      </c>
    </row>
    <row r="4489" spans="1:13">
      <c r="A4489" s="36">
        <v>201910</v>
      </c>
      <c r="B4489" s="37" t="s">
        <v>63</v>
      </c>
      <c r="C4489" s="37" t="s">
        <v>195</v>
      </c>
      <c r="D4489" s="37" t="s">
        <v>66</v>
      </c>
      <c r="E4489" s="37">
        <v>4102.47</v>
      </c>
      <c r="F4489" s="37">
        <v>111</v>
      </c>
      <c r="G4489" s="37">
        <v>59629</v>
      </c>
      <c r="H4489" s="60">
        <f t="shared" si="352"/>
        <v>4102.47</v>
      </c>
      <c r="I4489" s="60">
        <f t="shared" si="353"/>
        <v>111</v>
      </c>
      <c r="J4489" s="60">
        <f t="shared" si="354"/>
        <v>59629</v>
      </c>
      <c r="K4489" s="1" t="str">
        <f t="shared" si="355"/>
        <v>PUB</v>
      </c>
      <c r="L4489" s="2" t="str">
        <f t="shared" si="351"/>
        <v>02CUSL053M</v>
      </c>
      <c r="M4489" s="40" t="str">
        <f>INDEX(CODE!A:B,MATCH(L4489,CODE!A:A,0),2)</f>
        <v>NOT USED</v>
      </c>
    </row>
    <row r="4490" spans="1:13">
      <c r="A4490" s="36">
        <v>201910</v>
      </c>
      <c r="B4490" s="37" t="s">
        <v>63</v>
      </c>
      <c r="C4490" s="37" t="s">
        <v>195</v>
      </c>
      <c r="D4490" s="37" t="s">
        <v>67</v>
      </c>
      <c r="E4490" s="37">
        <v>9625.2999999999993</v>
      </c>
      <c r="F4490" s="37">
        <v>17</v>
      </c>
      <c r="G4490" s="37">
        <v>76285</v>
      </c>
      <c r="H4490" s="60">
        <f t="shared" si="352"/>
        <v>9625.2999999999993</v>
      </c>
      <c r="I4490" s="60">
        <f t="shared" si="353"/>
        <v>17</v>
      </c>
      <c r="J4490" s="60">
        <f t="shared" si="354"/>
        <v>76285</v>
      </c>
      <c r="K4490" s="1" t="str">
        <f t="shared" si="355"/>
        <v>PUB</v>
      </c>
      <c r="L4490" s="2" t="str">
        <f t="shared" si="351"/>
        <v>02MVSL0057</v>
      </c>
      <c r="M4490" s="40" t="str">
        <f>INDEX(CODE!A:B,MATCH(L4490,CODE!A:A,0),2)</f>
        <v>NOT USED</v>
      </c>
    </row>
    <row r="4491" spans="1:13">
      <c r="A4491" s="36">
        <v>201910</v>
      </c>
      <c r="B4491" s="37" t="s">
        <v>63</v>
      </c>
      <c r="C4491" s="37" t="s">
        <v>195</v>
      </c>
      <c r="D4491" s="37" t="s">
        <v>47</v>
      </c>
      <c r="E4491" s="37">
        <v>64106.54</v>
      </c>
      <c r="F4491" s="37">
        <v>210</v>
      </c>
      <c r="G4491" s="37">
        <v>258599</v>
      </c>
      <c r="H4491" s="60">
        <f t="shared" si="352"/>
        <v>64106.54</v>
      </c>
      <c r="I4491" s="60">
        <f t="shared" si="353"/>
        <v>210</v>
      </c>
      <c r="J4491" s="60">
        <f t="shared" si="354"/>
        <v>258599</v>
      </c>
      <c r="K4491" s="1" t="str">
        <f t="shared" si="355"/>
        <v>PUB</v>
      </c>
      <c r="L4491" s="2" t="str">
        <f t="shared" si="351"/>
        <v>02SLCO0051</v>
      </c>
      <c r="M4491" s="40" t="str">
        <f>INDEX(CODE!A:B,MATCH(L4491,CODE!A:A,0),2)</f>
        <v>NOT USED</v>
      </c>
    </row>
    <row r="4492" spans="1:13">
      <c r="A4492" s="36">
        <v>201910</v>
      </c>
      <c r="B4492" s="37" t="s">
        <v>63</v>
      </c>
      <c r="C4492" s="37" t="s">
        <v>195</v>
      </c>
      <c r="D4492" s="37" t="s">
        <v>99</v>
      </c>
      <c r="E4492" s="37">
        <v>1374.11</v>
      </c>
      <c r="F4492" s="37">
        <v>0</v>
      </c>
      <c r="G4492" s="37">
        <v>0</v>
      </c>
      <c r="H4492" s="60">
        <f t="shared" si="352"/>
        <v>1374.11</v>
      </c>
      <c r="I4492" s="60">
        <f t="shared" si="353"/>
        <v>0</v>
      </c>
      <c r="J4492" s="60">
        <f t="shared" si="354"/>
        <v>0</v>
      </c>
      <c r="K4492" s="1" t="str">
        <f t="shared" si="355"/>
        <v>PUB</v>
      </c>
      <c r="L4492" s="2" t="str">
        <f t="shared" si="351"/>
        <v>301670-DSM</v>
      </c>
      <c r="M4492" s="40" t="str">
        <f>INDEX(CODE!A:B,MATCH(L4492,CODE!A:A,0),2)</f>
        <v>NOT USED</v>
      </c>
    </row>
    <row r="4493" spans="1:13">
      <c r="A4493" s="36">
        <v>201910</v>
      </c>
      <c r="B4493" s="37" t="s">
        <v>63</v>
      </c>
      <c r="C4493" s="37" t="s">
        <v>195</v>
      </c>
      <c r="D4493" s="37" t="s">
        <v>90</v>
      </c>
      <c r="F4493" s="37">
        <v>0</v>
      </c>
      <c r="H4493" s="60">
        <f t="shared" si="352"/>
        <v>0</v>
      </c>
      <c r="I4493" s="60">
        <f t="shared" si="353"/>
        <v>0</v>
      </c>
      <c r="J4493" s="60">
        <f t="shared" si="354"/>
        <v>0</v>
      </c>
      <c r="K4493" s="1" t="str">
        <f t="shared" si="355"/>
        <v>PUB</v>
      </c>
      <c r="L4493" s="2" t="str">
        <f t="shared" si="351"/>
        <v>CUSTOMER C</v>
      </c>
      <c r="M4493" s="40" t="str">
        <f>INDEX(CODE!A:B,MATCH(L4493,CODE!A:A,0),2)</f>
        <v>NOT USED</v>
      </c>
    </row>
    <row r="4494" spans="1:13">
      <c r="A4494" s="36">
        <v>201910</v>
      </c>
      <c r="B4494" s="37" t="s">
        <v>63</v>
      </c>
      <c r="C4494" s="37" t="s">
        <v>195</v>
      </c>
      <c r="D4494" s="37" t="s">
        <v>92</v>
      </c>
      <c r="E4494" s="37">
        <v>-3943.63</v>
      </c>
      <c r="F4494" s="37">
        <v>0</v>
      </c>
      <c r="G4494" s="37">
        <v>0</v>
      </c>
      <c r="H4494" s="60">
        <f t="shared" si="352"/>
        <v>-3943.63</v>
      </c>
      <c r="I4494" s="60">
        <f t="shared" si="353"/>
        <v>0</v>
      </c>
      <c r="J4494" s="60">
        <f t="shared" si="354"/>
        <v>0</v>
      </c>
      <c r="K4494" s="1" t="str">
        <f t="shared" si="355"/>
        <v>PUB</v>
      </c>
      <c r="L4494" s="2" t="str">
        <f t="shared" si="351"/>
        <v>REVENUE_AC</v>
      </c>
      <c r="M4494" s="40" t="str">
        <f>INDEX(CODE!A:B,MATCH(L4494,CODE!A:A,0),2)</f>
        <v>NOT USED</v>
      </c>
    </row>
    <row r="4495" spans="1:13">
      <c r="A4495" s="36">
        <v>201910</v>
      </c>
      <c r="B4495" s="37" t="s">
        <v>63</v>
      </c>
      <c r="C4495" s="37" t="s">
        <v>196</v>
      </c>
      <c r="D4495" s="37" t="s">
        <v>197</v>
      </c>
      <c r="E4495" s="37">
        <v>-12000</v>
      </c>
      <c r="F4495" s="37">
        <v>0</v>
      </c>
      <c r="G4495" s="37">
        <v>-86000</v>
      </c>
      <c r="H4495" s="60">
        <f t="shared" si="352"/>
        <v>0</v>
      </c>
      <c r="I4495" s="60">
        <f t="shared" si="353"/>
        <v>0</v>
      </c>
      <c r="J4495" s="60">
        <f t="shared" si="354"/>
        <v>0</v>
      </c>
      <c r="K4495" s="1" t="str">
        <f t="shared" si="355"/>
        <v>PUB</v>
      </c>
      <c r="L4495" s="2" t="str">
        <f t="shared" si="351"/>
        <v>UNBILLED R</v>
      </c>
      <c r="M4495" s="40" t="str">
        <f>INDEX(CODE!A:B,MATCH(L4495,CODE!A:A,0),2)</f>
        <v>NOT USED</v>
      </c>
    </row>
    <row r="4496" spans="1:13">
      <c r="A4496" s="36">
        <v>201910</v>
      </c>
      <c r="B4496" s="37" t="s">
        <v>68</v>
      </c>
      <c r="C4496" s="37" t="s">
        <v>186</v>
      </c>
      <c r="D4496" s="37" t="s">
        <v>203</v>
      </c>
      <c r="E4496" s="37">
        <v>-4073.57</v>
      </c>
      <c r="F4496" s="37">
        <v>1239</v>
      </c>
      <c r="G4496" s="37">
        <v>528007</v>
      </c>
      <c r="H4496" s="60">
        <f t="shared" si="352"/>
        <v>0</v>
      </c>
      <c r="I4496" s="60">
        <f t="shared" si="353"/>
        <v>0</v>
      </c>
      <c r="J4496" s="60">
        <f t="shared" si="354"/>
        <v>0</v>
      </c>
      <c r="K4496" s="1" t="str">
        <f t="shared" si="355"/>
        <v>RES</v>
      </c>
      <c r="L4496" s="2" t="str">
        <f t="shared" si="351"/>
        <v>02NETMT135</v>
      </c>
      <c r="M4496" s="40" t="str">
        <f>INDEX(CODE!A:B,MATCH(L4496,CODE!A:A,0),2)</f>
        <v>Separate - Res</v>
      </c>
    </row>
    <row r="4497" spans="1:13">
      <c r="A4497" s="36">
        <v>201910</v>
      </c>
      <c r="B4497" s="37" t="s">
        <v>68</v>
      </c>
      <c r="C4497" s="37" t="s">
        <v>186</v>
      </c>
      <c r="D4497" s="37" t="s">
        <v>204</v>
      </c>
      <c r="E4497" s="37">
        <v>-591.37</v>
      </c>
      <c r="G4497" s="37">
        <v>76535</v>
      </c>
      <c r="H4497" s="60">
        <f t="shared" si="352"/>
        <v>0</v>
      </c>
      <c r="I4497" s="60">
        <f t="shared" si="353"/>
        <v>0</v>
      </c>
      <c r="J4497" s="60">
        <f t="shared" si="354"/>
        <v>0</v>
      </c>
      <c r="K4497" s="1" t="str">
        <f t="shared" si="355"/>
        <v>RES</v>
      </c>
      <c r="L4497" s="2" t="str">
        <f t="shared" si="351"/>
        <v>02OALTB15R</v>
      </c>
      <c r="M4497" s="40" t="str">
        <f>INDEX(CODE!A:B,MATCH(L4497,CODE!A:A,0),2)</f>
        <v>NOT USED</v>
      </c>
    </row>
    <row r="4498" spans="1:13">
      <c r="A4498" s="36">
        <v>201910</v>
      </c>
      <c r="B4498" s="37" t="s">
        <v>68</v>
      </c>
      <c r="C4498" s="37" t="s">
        <v>186</v>
      </c>
      <c r="D4498" s="37" t="s">
        <v>205</v>
      </c>
      <c r="E4498" s="37">
        <v>-699951.21</v>
      </c>
      <c r="F4498" s="37">
        <v>101772</v>
      </c>
      <c r="G4498" s="37">
        <v>90592468</v>
      </c>
      <c r="H4498" s="60">
        <f t="shared" si="352"/>
        <v>0</v>
      </c>
      <c r="I4498" s="60">
        <f t="shared" si="353"/>
        <v>0</v>
      </c>
      <c r="J4498" s="60">
        <f t="shared" si="354"/>
        <v>0</v>
      </c>
      <c r="K4498" s="1" t="str">
        <f t="shared" si="355"/>
        <v>RES</v>
      </c>
      <c r="L4498" s="2" t="str">
        <f t="shared" si="351"/>
        <v>02RESD0016</v>
      </c>
      <c r="M4498" s="40" t="str">
        <f>INDEX(CODE!A:B,MATCH(L4498,CODE!A:A,0),2)</f>
        <v>Separate - Res</v>
      </c>
    </row>
    <row r="4499" spans="1:13">
      <c r="A4499" s="36">
        <v>201910</v>
      </c>
      <c r="B4499" s="37" t="s">
        <v>68</v>
      </c>
      <c r="C4499" s="37" t="s">
        <v>186</v>
      </c>
      <c r="D4499" s="37" t="s">
        <v>206</v>
      </c>
      <c r="E4499" s="37">
        <v>-38847.519999999997</v>
      </c>
      <c r="F4499" s="37">
        <v>5402</v>
      </c>
      <c r="G4499" s="37">
        <v>5025696</v>
      </c>
      <c r="H4499" s="60">
        <f t="shared" si="352"/>
        <v>0</v>
      </c>
      <c r="I4499" s="60">
        <f t="shared" si="353"/>
        <v>0</v>
      </c>
      <c r="J4499" s="60">
        <f t="shared" si="354"/>
        <v>0</v>
      </c>
      <c r="K4499" s="1" t="str">
        <f t="shared" si="355"/>
        <v>RES</v>
      </c>
      <c r="L4499" s="2" t="str">
        <f t="shared" si="351"/>
        <v>02RESD0017</v>
      </c>
      <c r="M4499" s="40" t="str">
        <f>INDEX(CODE!A:B,MATCH(L4499,CODE!A:A,0),2)</f>
        <v>Separate - Res</v>
      </c>
    </row>
    <row r="4500" spans="1:13">
      <c r="A4500" s="36">
        <v>201910</v>
      </c>
      <c r="B4500" s="37" t="s">
        <v>68</v>
      </c>
      <c r="C4500" s="37" t="s">
        <v>186</v>
      </c>
      <c r="D4500" s="37" t="s">
        <v>207</v>
      </c>
      <c r="E4500" s="37">
        <v>-1115.22</v>
      </c>
      <c r="F4500" s="37">
        <v>78</v>
      </c>
      <c r="G4500" s="37">
        <v>143130</v>
      </c>
      <c r="H4500" s="60">
        <f t="shared" si="352"/>
        <v>0</v>
      </c>
      <c r="I4500" s="60">
        <f t="shared" si="353"/>
        <v>0</v>
      </c>
      <c r="J4500" s="60">
        <f t="shared" si="354"/>
        <v>0</v>
      </c>
      <c r="K4500" s="1" t="str">
        <f t="shared" si="355"/>
        <v>RES</v>
      </c>
      <c r="L4500" s="2" t="str">
        <f t="shared" si="351"/>
        <v>02RESD0018</v>
      </c>
      <c r="M4500" s="40" t="str">
        <f>INDEX(CODE!A:B,MATCH(L4500,CODE!A:A,0),2)</f>
        <v>Separate - Res</v>
      </c>
    </row>
    <row r="4501" spans="1:13">
      <c r="A4501" s="36">
        <v>201910</v>
      </c>
      <c r="B4501" s="37" t="s">
        <v>68</v>
      </c>
      <c r="C4501" s="37" t="s">
        <v>186</v>
      </c>
      <c r="D4501" s="37" t="s">
        <v>208</v>
      </c>
      <c r="E4501" s="37">
        <v>-125.05</v>
      </c>
      <c r="F4501" s="37">
        <v>11</v>
      </c>
      <c r="G4501" s="37">
        <v>15867</v>
      </c>
      <c r="H4501" s="60">
        <f t="shared" si="352"/>
        <v>0</v>
      </c>
      <c r="I4501" s="60">
        <f t="shared" si="353"/>
        <v>0</v>
      </c>
      <c r="J4501" s="60">
        <f t="shared" si="354"/>
        <v>0</v>
      </c>
      <c r="K4501" s="1" t="str">
        <f t="shared" si="355"/>
        <v>RES</v>
      </c>
      <c r="L4501" s="2" t="str">
        <f t="shared" si="351"/>
        <v>02RESD018X</v>
      </c>
      <c r="M4501" s="40" t="str">
        <f>INDEX(CODE!A:B,MATCH(L4501,CODE!A:A,0),2)</f>
        <v>Separate - Res</v>
      </c>
    </row>
    <row r="4502" spans="1:13">
      <c r="A4502" s="36">
        <v>201910</v>
      </c>
      <c r="B4502" s="37" t="s">
        <v>68</v>
      </c>
      <c r="C4502" s="37" t="s">
        <v>186</v>
      </c>
      <c r="D4502" s="37" t="s">
        <v>209</v>
      </c>
      <c r="E4502" s="37">
        <v>-9964.02</v>
      </c>
      <c r="F4502" s="37">
        <v>3420</v>
      </c>
      <c r="G4502" s="37">
        <v>1278565</v>
      </c>
      <c r="H4502" s="60">
        <f t="shared" si="352"/>
        <v>0</v>
      </c>
      <c r="I4502" s="60">
        <f t="shared" si="353"/>
        <v>0</v>
      </c>
      <c r="J4502" s="60">
        <f t="shared" si="354"/>
        <v>0</v>
      </c>
      <c r="K4502" s="1" t="str">
        <f t="shared" si="355"/>
        <v>RES</v>
      </c>
      <c r="L4502" s="2" t="str">
        <f t="shared" si="351"/>
        <v>02RGNSB024</v>
      </c>
      <c r="M4502" s="40" t="str">
        <f>INDEX(CODE!A:B,MATCH(L4502,CODE!A:A,0),2)</f>
        <v>Separate - Small GS</v>
      </c>
    </row>
    <row r="4503" spans="1:13">
      <c r="A4503" s="36">
        <v>201910</v>
      </c>
      <c r="B4503" s="37" t="s">
        <v>68</v>
      </c>
      <c r="C4503" s="37" t="s">
        <v>186</v>
      </c>
      <c r="D4503" s="37" t="s">
        <v>213</v>
      </c>
      <c r="E4503" s="37">
        <v>-718.41</v>
      </c>
      <c r="F4503" s="37">
        <v>1</v>
      </c>
      <c r="G4503" s="37">
        <v>93300</v>
      </c>
      <c r="H4503" s="60">
        <f t="shared" si="352"/>
        <v>0</v>
      </c>
      <c r="I4503" s="60">
        <f t="shared" si="353"/>
        <v>0</v>
      </c>
      <c r="J4503" s="60">
        <f t="shared" si="354"/>
        <v>0</v>
      </c>
      <c r="K4503" s="1" t="str">
        <f t="shared" si="355"/>
        <v>RES</v>
      </c>
      <c r="L4503" s="2" t="str">
        <f t="shared" si="351"/>
        <v>02RGNSB036</v>
      </c>
      <c r="M4503" s="40" t="str">
        <f>INDEX(CODE!A:B,MATCH(L4503,CODE!A:A,0),2)</f>
        <v>Separate - Large GS</v>
      </c>
    </row>
    <row r="4504" spans="1:13">
      <c r="A4504" s="36">
        <v>201910</v>
      </c>
      <c r="B4504" s="37" t="s">
        <v>68</v>
      </c>
      <c r="C4504" s="37" t="s">
        <v>186</v>
      </c>
      <c r="D4504" s="37" t="s">
        <v>212</v>
      </c>
      <c r="E4504" s="37">
        <v>-108.14</v>
      </c>
      <c r="F4504" s="37">
        <v>31</v>
      </c>
      <c r="G4504" s="37">
        <v>13367</v>
      </c>
      <c r="H4504" s="60">
        <f t="shared" si="352"/>
        <v>0</v>
      </c>
      <c r="I4504" s="60">
        <f t="shared" si="353"/>
        <v>0</v>
      </c>
      <c r="J4504" s="60">
        <f t="shared" si="354"/>
        <v>0</v>
      </c>
      <c r="K4504" s="1" t="str">
        <f t="shared" si="355"/>
        <v>RES</v>
      </c>
      <c r="L4504" s="2" t="str">
        <f t="shared" si="351"/>
        <v>02RNM24135</v>
      </c>
      <c r="M4504" s="40" t="str">
        <f>INDEX(CODE!A:B,MATCH(L4504,CODE!A:A,0),2)</f>
        <v>Separate - Small GS</v>
      </c>
    </row>
    <row r="4505" spans="1:13">
      <c r="A4505" s="36">
        <v>201910</v>
      </c>
      <c r="B4505" s="37" t="s">
        <v>68</v>
      </c>
      <c r="C4505" s="37" t="s">
        <v>186</v>
      </c>
      <c r="D4505" s="37" t="s">
        <v>193</v>
      </c>
      <c r="E4505" s="37">
        <v>60642.44</v>
      </c>
      <c r="F4505" s="37">
        <v>0</v>
      </c>
      <c r="G4505" s="37">
        <v>0</v>
      </c>
      <c r="H4505" s="60">
        <f t="shared" si="352"/>
        <v>0</v>
      </c>
      <c r="I4505" s="60">
        <f t="shared" si="353"/>
        <v>0</v>
      </c>
      <c r="J4505" s="60">
        <f t="shared" si="354"/>
        <v>0</v>
      </c>
      <c r="K4505" s="1" t="str">
        <f t="shared" si="355"/>
        <v>RES</v>
      </c>
      <c r="L4505" s="2" t="str">
        <f t="shared" si="351"/>
        <v>BPA BALANC</v>
      </c>
      <c r="M4505" s="40" t="str">
        <f>INDEX(CODE!A:B,MATCH(L4505,CODE!A:A,0),2)</f>
        <v>NOT USED</v>
      </c>
    </row>
    <row r="4506" spans="1:13">
      <c r="A4506" s="36">
        <v>201910</v>
      </c>
      <c r="B4506" s="37" t="s">
        <v>68</v>
      </c>
      <c r="C4506" s="37" t="s">
        <v>186</v>
      </c>
      <c r="D4506" s="37" t="s">
        <v>194</v>
      </c>
      <c r="F4506" s="37">
        <v>0</v>
      </c>
      <c r="H4506" s="60">
        <f t="shared" si="352"/>
        <v>0</v>
      </c>
      <c r="I4506" s="60">
        <f t="shared" si="353"/>
        <v>0</v>
      </c>
      <c r="J4506" s="60">
        <f t="shared" si="354"/>
        <v>0</v>
      </c>
      <c r="K4506" s="1" t="str">
        <f t="shared" si="355"/>
        <v>RES</v>
      </c>
      <c r="L4506" s="2" t="str">
        <f t="shared" si="351"/>
        <v>CUSTOMER C</v>
      </c>
      <c r="M4506" s="40" t="str">
        <f>INDEX(CODE!A:B,MATCH(L4506,CODE!A:A,0),2)</f>
        <v>NOT USED</v>
      </c>
    </row>
    <row r="4507" spans="1:13">
      <c r="A4507" s="36">
        <v>201910</v>
      </c>
      <c r="B4507" s="37" t="s">
        <v>68</v>
      </c>
      <c r="C4507" s="37" t="s">
        <v>195</v>
      </c>
      <c r="D4507" s="37" t="s">
        <v>82</v>
      </c>
      <c r="E4507" s="37">
        <v>121.12</v>
      </c>
      <c r="G4507" s="37">
        <v>0</v>
      </c>
      <c r="H4507" s="60">
        <f t="shared" si="352"/>
        <v>121.12</v>
      </c>
      <c r="I4507" s="60">
        <f t="shared" si="353"/>
        <v>0</v>
      </c>
      <c r="J4507" s="60">
        <f t="shared" si="354"/>
        <v>0</v>
      </c>
      <c r="K4507" s="1" t="str">
        <f t="shared" si="355"/>
        <v>RES</v>
      </c>
      <c r="L4507" s="2" t="str">
        <f t="shared" si="351"/>
        <v>02LNX00109</v>
      </c>
      <c r="M4507" s="40" t="str">
        <f>INDEX(CODE!A:B,MATCH(L4507,CODE!A:A,0),2)</f>
        <v>NOT USED</v>
      </c>
    </row>
    <row r="4508" spans="1:13">
      <c r="A4508" s="36">
        <v>201910</v>
      </c>
      <c r="B4508" s="37" t="s">
        <v>68</v>
      </c>
      <c r="C4508" s="37" t="s">
        <v>195</v>
      </c>
      <c r="D4508" s="37" t="s">
        <v>48</v>
      </c>
      <c r="E4508" s="37">
        <v>46524.28</v>
      </c>
      <c r="F4508" s="37">
        <v>1239</v>
      </c>
      <c r="G4508" s="37">
        <v>528003</v>
      </c>
      <c r="H4508" s="60">
        <f t="shared" si="352"/>
        <v>46524.28</v>
      </c>
      <c r="I4508" s="60">
        <f t="shared" si="353"/>
        <v>1239</v>
      </c>
      <c r="J4508" s="60">
        <f t="shared" si="354"/>
        <v>528003</v>
      </c>
      <c r="K4508" s="1" t="str">
        <f t="shared" si="355"/>
        <v>RES</v>
      </c>
      <c r="L4508" s="2" t="str">
        <f t="shared" si="351"/>
        <v>02NETMT135</v>
      </c>
      <c r="M4508" s="40" t="str">
        <f>INDEX(CODE!A:B,MATCH(L4508,CODE!A:A,0),2)</f>
        <v>Separate - Res</v>
      </c>
    </row>
    <row r="4509" spans="1:13">
      <c r="A4509" s="36">
        <v>201910</v>
      </c>
      <c r="B4509" s="37" t="s">
        <v>68</v>
      </c>
      <c r="C4509" s="37" t="s">
        <v>195</v>
      </c>
      <c r="D4509" s="37" t="s">
        <v>49</v>
      </c>
      <c r="E4509" s="37">
        <v>11843.91</v>
      </c>
      <c r="F4509" s="37">
        <v>1014</v>
      </c>
      <c r="G4509" s="37">
        <v>76536</v>
      </c>
      <c r="H4509" s="60">
        <f t="shared" si="352"/>
        <v>11843.91</v>
      </c>
      <c r="I4509" s="60">
        <f t="shared" si="353"/>
        <v>1014</v>
      </c>
      <c r="J4509" s="60">
        <f t="shared" si="354"/>
        <v>76536</v>
      </c>
      <c r="K4509" s="1" t="str">
        <f t="shared" si="355"/>
        <v>RES</v>
      </c>
      <c r="L4509" s="2" t="str">
        <f t="shared" si="351"/>
        <v>02OALTB15R</v>
      </c>
      <c r="M4509" s="40" t="str">
        <f>INDEX(CODE!A:B,MATCH(L4509,CODE!A:A,0),2)</f>
        <v>NOT USED</v>
      </c>
    </row>
    <row r="4510" spans="1:13">
      <c r="A4510" s="36">
        <v>201910</v>
      </c>
      <c r="B4510" s="37" t="s">
        <v>68</v>
      </c>
      <c r="C4510" s="37" t="s">
        <v>195</v>
      </c>
      <c r="D4510" s="37" t="s">
        <v>69</v>
      </c>
      <c r="E4510" s="37">
        <v>7923074.6200000001</v>
      </c>
      <c r="F4510" s="37">
        <v>101772</v>
      </c>
      <c r="G4510" s="37">
        <v>90691696</v>
      </c>
      <c r="H4510" s="60">
        <f t="shared" si="352"/>
        <v>7923074.6200000001</v>
      </c>
      <c r="I4510" s="60">
        <f t="shared" si="353"/>
        <v>101772</v>
      </c>
      <c r="J4510" s="60">
        <f t="shared" si="354"/>
        <v>90691696</v>
      </c>
      <c r="K4510" s="1" t="str">
        <f t="shared" si="355"/>
        <v>RES</v>
      </c>
      <c r="L4510" s="2" t="str">
        <f t="shared" si="351"/>
        <v>02RESD0016</v>
      </c>
      <c r="M4510" s="40" t="str">
        <f>INDEX(CODE!A:B,MATCH(L4510,CODE!A:A,0),2)</f>
        <v>Separate - Res</v>
      </c>
    </row>
    <row r="4511" spans="1:13">
      <c r="A4511" s="36">
        <v>201910</v>
      </c>
      <c r="B4511" s="37" t="s">
        <v>68</v>
      </c>
      <c r="C4511" s="37" t="s">
        <v>195</v>
      </c>
      <c r="D4511" s="37" t="s">
        <v>70</v>
      </c>
      <c r="E4511" s="37">
        <v>437583.39</v>
      </c>
      <c r="F4511" s="37">
        <v>5402</v>
      </c>
      <c r="G4511" s="37">
        <v>5025678</v>
      </c>
      <c r="H4511" s="60">
        <f t="shared" si="352"/>
        <v>437583.39</v>
      </c>
      <c r="I4511" s="60">
        <f t="shared" si="353"/>
        <v>5402</v>
      </c>
      <c r="J4511" s="60">
        <f t="shared" si="354"/>
        <v>5025678</v>
      </c>
      <c r="K4511" s="1" t="str">
        <f t="shared" si="355"/>
        <v>RES</v>
      </c>
      <c r="L4511" s="2" t="str">
        <f t="shared" si="351"/>
        <v>02RESD0017</v>
      </c>
      <c r="M4511" s="40" t="str">
        <f>INDEX(CODE!A:B,MATCH(L4511,CODE!A:A,0),2)</f>
        <v>Separate - Res</v>
      </c>
    </row>
    <row r="4512" spans="1:13">
      <c r="A4512" s="36">
        <v>201910</v>
      </c>
      <c r="B4512" s="37" t="s">
        <v>68</v>
      </c>
      <c r="C4512" s="37" t="s">
        <v>195</v>
      </c>
      <c r="D4512" s="37" t="s">
        <v>71</v>
      </c>
      <c r="E4512" s="37">
        <v>14263.05</v>
      </c>
      <c r="F4512" s="37">
        <v>78</v>
      </c>
      <c r="G4512" s="37">
        <v>143130</v>
      </c>
      <c r="H4512" s="60">
        <f t="shared" si="352"/>
        <v>14263.05</v>
      </c>
      <c r="I4512" s="60">
        <f t="shared" si="353"/>
        <v>78</v>
      </c>
      <c r="J4512" s="60">
        <f t="shared" si="354"/>
        <v>143130</v>
      </c>
      <c r="K4512" s="1" t="str">
        <f t="shared" si="355"/>
        <v>RES</v>
      </c>
      <c r="L4512" s="2" t="str">
        <f t="shared" si="351"/>
        <v>02RESD0018</v>
      </c>
      <c r="M4512" s="40" t="str">
        <f>INDEX(CODE!A:B,MATCH(L4512,CODE!A:A,0),2)</f>
        <v>Separate - Res</v>
      </c>
    </row>
    <row r="4513" spans="1:13">
      <c r="A4513" s="36">
        <v>201910</v>
      </c>
      <c r="B4513" s="37" t="s">
        <v>68</v>
      </c>
      <c r="C4513" s="37" t="s">
        <v>195</v>
      </c>
      <c r="D4513" s="37" t="s">
        <v>72</v>
      </c>
      <c r="E4513" s="37">
        <v>1535.69</v>
      </c>
      <c r="F4513" s="37">
        <v>11</v>
      </c>
      <c r="G4513" s="37">
        <v>15867</v>
      </c>
      <c r="H4513" s="60">
        <f t="shared" si="352"/>
        <v>1535.69</v>
      </c>
      <c r="I4513" s="60">
        <f t="shared" si="353"/>
        <v>11</v>
      </c>
      <c r="J4513" s="60">
        <f t="shared" si="354"/>
        <v>15867</v>
      </c>
      <c r="K4513" s="1" t="str">
        <f t="shared" si="355"/>
        <v>RES</v>
      </c>
      <c r="L4513" s="2" t="str">
        <f t="shared" si="351"/>
        <v>02RESD018X</v>
      </c>
      <c r="M4513" s="40" t="str">
        <f>INDEX(CODE!A:B,MATCH(L4513,CODE!A:A,0),2)</f>
        <v>Separate - Res</v>
      </c>
    </row>
    <row r="4514" spans="1:13">
      <c r="A4514" s="36">
        <v>201910</v>
      </c>
      <c r="B4514" s="37" t="s">
        <v>68</v>
      </c>
      <c r="C4514" s="37" t="s">
        <v>195</v>
      </c>
      <c r="D4514" s="37" t="s">
        <v>50</v>
      </c>
      <c r="E4514" s="37">
        <v>163341.29</v>
      </c>
      <c r="F4514" s="37">
        <v>3420</v>
      </c>
      <c r="G4514" s="37">
        <v>1313549</v>
      </c>
      <c r="H4514" s="60">
        <f t="shared" si="352"/>
        <v>163341.29</v>
      </c>
      <c r="I4514" s="60">
        <f t="shared" si="353"/>
        <v>3420</v>
      </c>
      <c r="J4514" s="60">
        <f t="shared" si="354"/>
        <v>1313549</v>
      </c>
      <c r="K4514" s="1" t="str">
        <f t="shared" si="355"/>
        <v>RES</v>
      </c>
      <c r="L4514" s="2" t="str">
        <f t="shared" si="351"/>
        <v>02RGNSB024</v>
      </c>
      <c r="M4514" s="40" t="str">
        <f>INDEX(CODE!A:B,MATCH(L4514,CODE!A:A,0),2)</f>
        <v>Separate - Small GS</v>
      </c>
    </row>
    <row r="4515" spans="1:13">
      <c r="A4515" s="36">
        <v>201910</v>
      </c>
      <c r="B4515" s="37" t="s">
        <v>68</v>
      </c>
      <c r="C4515" s="37" t="s">
        <v>195</v>
      </c>
      <c r="D4515" s="37" t="s">
        <v>74</v>
      </c>
      <c r="E4515" s="37">
        <v>9099.7199999999993</v>
      </c>
      <c r="F4515" s="37">
        <v>2</v>
      </c>
      <c r="G4515" s="37">
        <v>122660</v>
      </c>
      <c r="H4515" s="60">
        <f t="shared" si="352"/>
        <v>9099.7199999999993</v>
      </c>
      <c r="I4515" s="60">
        <f t="shared" si="353"/>
        <v>2</v>
      </c>
      <c r="J4515" s="60">
        <f t="shared" si="354"/>
        <v>122660</v>
      </c>
      <c r="K4515" s="1" t="str">
        <f t="shared" si="355"/>
        <v>RES</v>
      </c>
      <c r="L4515" s="2" t="str">
        <f t="shared" si="351"/>
        <v>02RGNSB036</v>
      </c>
      <c r="M4515" s="40" t="str">
        <f>INDEX(CODE!A:B,MATCH(L4515,CODE!A:A,0),2)</f>
        <v>Separate - Large GS</v>
      </c>
    </row>
    <row r="4516" spans="1:13">
      <c r="A4516" s="36">
        <v>201910</v>
      </c>
      <c r="B4516" s="37" t="s">
        <v>68</v>
      </c>
      <c r="C4516" s="37" t="s">
        <v>195</v>
      </c>
      <c r="D4516" s="37" t="s">
        <v>75</v>
      </c>
      <c r="E4516" s="37">
        <v>1607.52</v>
      </c>
      <c r="F4516" s="37">
        <v>31</v>
      </c>
      <c r="G4516" s="37">
        <v>13367</v>
      </c>
      <c r="H4516" s="60">
        <f t="shared" si="352"/>
        <v>1607.52</v>
      </c>
      <c r="I4516" s="60">
        <f t="shared" si="353"/>
        <v>31</v>
      </c>
      <c r="J4516" s="60">
        <f t="shared" si="354"/>
        <v>13367</v>
      </c>
      <c r="K4516" s="1" t="str">
        <f t="shared" si="355"/>
        <v>RES</v>
      </c>
      <c r="L4516" s="2" t="str">
        <f t="shared" si="351"/>
        <v>02RNM24135</v>
      </c>
      <c r="M4516" s="40" t="str">
        <f>INDEX(CODE!A:B,MATCH(L4516,CODE!A:A,0),2)</f>
        <v>Separate - Small GS</v>
      </c>
    </row>
    <row r="4517" spans="1:13">
      <c r="A4517" s="36">
        <v>201910</v>
      </c>
      <c r="B4517" s="37" t="s">
        <v>68</v>
      </c>
      <c r="C4517" s="37" t="s">
        <v>195</v>
      </c>
      <c r="D4517" s="37" t="s">
        <v>101</v>
      </c>
      <c r="E4517" s="37">
        <v>261716.35</v>
      </c>
      <c r="F4517" s="37">
        <v>0</v>
      </c>
      <c r="G4517" s="37">
        <v>0</v>
      </c>
      <c r="H4517" s="60">
        <f t="shared" si="352"/>
        <v>261716.35</v>
      </c>
      <c r="I4517" s="60">
        <f t="shared" si="353"/>
        <v>0</v>
      </c>
      <c r="J4517" s="60">
        <f t="shared" si="354"/>
        <v>0</v>
      </c>
      <c r="K4517" s="1" t="str">
        <f t="shared" si="355"/>
        <v>RES</v>
      </c>
      <c r="L4517" s="2" t="str">
        <f t="shared" si="351"/>
        <v>301170-DSM</v>
      </c>
      <c r="M4517" s="40" t="str">
        <f>INDEX(CODE!A:B,MATCH(L4517,CODE!A:A,0),2)</f>
        <v>NOT USED</v>
      </c>
    </row>
    <row r="4518" spans="1:13">
      <c r="A4518" s="36">
        <v>201910</v>
      </c>
      <c r="B4518" s="37" t="s">
        <v>68</v>
      </c>
      <c r="C4518" s="37" t="s">
        <v>195</v>
      </c>
      <c r="D4518" s="37" t="s">
        <v>102</v>
      </c>
      <c r="E4518" s="37">
        <v>12866.69</v>
      </c>
      <c r="F4518" s="37">
        <v>0</v>
      </c>
      <c r="G4518" s="37">
        <v>0</v>
      </c>
      <c r="H4518" s="60">
        <f t="shared" si="352"/>
        <v>12866.69</v>
      </c>
      <c r="I4518" s="60">
        <f t="shared" si="353"/>
        <v>0</v>
      </c>
      <c r="J4518" s="60">
        <f t="shared" si="354"/>
        <v>0</v>
      </c>
      <c r="K4518" s="1" t="str">
        <f t="shared" si="355"/>
        <v>RES</v>
      </c>
      <c r="L4518" s="2" t="str">
        <f t="shared" si="351"/>
        <v>301180-BLU</v>
      </c>
      <c r="M4518" s="40" t="str">
        <f>INDEX(CODE!A:B,MATCH(L4518,CODE!A:A,0),2)</f>
        <v>NOT USED</v>
      </c>
    </row>
    <row r="4519" spans="1:13">
      <c r="A4519" s="36">
        <v>201910</v>
      </c>
      <c r="B4519" s="37" t="s">
        <v>68</v>
      </c>
      <c r="C4519" s="37" t="s">
        <v>195</v>
      </c>
      <c r="D4519" s="37" t="s">
        <v>103</v>
      </c>
      <c r="E4519" s="37">
        <v>-104721.22</v>
      </c>
      <c r="F4519" s="37">
        <v>0</v>
      </c>
      <c r="G4519" s="37">
        <v>0</v>
      </c>
      <c r="H4519" s="60">
        <f t="shared" si="352"/>
        <v>-104721.22</v>
      </c>
      <c r="I4519" s="60">
        <f t="shared" si="353"/>
        <v>0</v>
      </c>
      <c r="J4519" s="60">
        <f t="shared" si="354"/>
        <v>0</v>
      </c>
      <c r="K4519" s="1" t="str">
        <f t="shared" si="355"/>
        <v>RES</v>
      </c>
      <c r="L4519" s="2" t="str">
        <f t="shared" si="351"/>
        <v>ALT REVENU</v>
      </c>
      <c r="M4519" s="40" t="str">
        <f>INDEX(CODE!A:B,MATCH(L4519,CODE!A:A,0),2)</f>
        <v>NOT USED</v>
      </c>
    </row>
    <row r="4520" spans="1:13">
      <c r="A4520" s="36">
        <v>201910</v>
      </c>
      <c r="B4520" s="37" t="s">
        <v>68</v>
      </c>
      <c r="C4520" s="37" t="s">
        <v>195</v>
      </c>
      <c r="D4520" s="37" t="s">
        <v>90</v>
      </c>
      <c r="F4520" s="37">
        <v>0</v>
      </c>
      <c r="H4520" s="60">
        <f t="shared" si="352"/>
        <v>0</v>
      </c>
      <c r="I4520" s="60">
        <f t="shared" si="353"/>
        <v>0</v>
      </c>
      <c r="J4520" s="60">
        <f t="shared" si="354"/>
        <v>0</v>
      </c>
      <c r="K4520" s="1" t="str">
        <f t="shared" si="355"/>
        <v>RES</v>
      </c>
      <c r="L4520" s="2" t="str">
        <f t="shared" si="351"/>
        <v>CUSTOMER C</v>
      </c>
      <c r="M4520" s="40" t="str">
        <f>INDEX(CODE!A:B,MATCH(L4520,CODE!A:A,0),2)</f>
        <v>NOT USED</v>
      </c>
    </row>
    <row r="4521" spans="1:13">
      <c r="A4521" s="36">
        <v>201910</v>
      </c>
      <c r="B4521" s="37" t="s">
        <v>68</v>
      </c>
      <c r="C4521" s="37" t="s">
        <v>195</v>
      </c>
      <c r="D4521" s="37" t="s">
        <v>92</v>
      </c>
      <c r="E4521" s="37">
        <v>-744663.02</v>
      </c>
      <c r="F4521" s="37">
        <v>0</v>
      </c>
      <c r="G4521" s="37">
        <v>0</v>
      </c>
      <c r="H4521" s="60">
        <f t="shared" si="352"/>
        <v>-744663.02</v>
      </c>
      <c r="I4521" s="60">
        <f t="shared" si="353"/>
        <v>0</v>
      </c>
      <c r="J4521" s="60">
        <f t="shared" si="354"/>
        <v>0</v>
      </c>
      <c r="K4521" s="1" t="str">
        <f t="shared" si="355"/>
        <v>RES</v>
      </c>
      <c r="L4521" s="2" t="str">
        <f t="shared" si="351"/>
        <v>REVENUE_AC</v>
      </c>
      <c r="M4521" s="40" t="str">
        <f>INDEX(CODE!A:B,MATCH(L4521,CODE!A:A,0),2)</f>
        <v>NOT USED</v>
      </c>
    </row>
    <row r="4522" spans="1:13">
      <c r="A4522" s="36">
        <v>201910</v>
      </c>
      <c r="B4522" s="37" t="s">
        <v>68</v>
      </c>
      <c r="C4522" s="37" t="s">
        <v>195</v>
      </c>
      <c r="D4522" s="37" t="s">
        <v>104</v>
      </c>
      <c r="E4522" s="37">
        <v>4756.82</v>
      </c>
      <c r="F4522" s="37">
        <v>0</v>
      </c>
      <c r="G4522" s="37">
        <v>0</v>
      </c>
      <c r="H4522" s="60">
        <f t="shared" si="352"/>
        <v>4756.82</v>
      </c>
      <c r="I4522" s="60">
        <f t="shared" si="353"/>
        <v>0</v>
      </c>
      <c r="J4522" s="60">
        <f t="shared" si="354"/>
        <v>0</v>
      </c>
      <c r="K4522" s="1" t="str">
        <f t="shared" si="355"/>
        <v>RES</v>
      </c>
      <c r="L4522" s="2" t="str">
        <f t="shared" si="351"/>
        <v>REVENUE AD</v>
      </c>
      <c r="M4522" s="40" t="str">
        <f>INDEX(CODE!A:B,MATCH(L4522,CODE!A:A,0),2)</f>
        <v>NOT USED</v>
      </c>
    </row>
    <row r="4523" spans="1:13">
      <c r="A4523" s="36">
        <v>201910</v>
      </c>
      <c r="B4523" s="37" t="s">
        <v>68</v>
      </c>
      <c r="C4523" s="37" t="s">
        <v>196</v>
      </c>
      <c r="D4523" s="37" t="s">
        <v>210</v>
      </c>
      <c r="E4523" s="37">
        <v>-13000</v>
      </c>
      <c r="F4523" s="37">
        <v>0</v>
      </c>
      <c r="G4523" s="37">
        <v>0</v>
      </c>
      <c r="H4523" s="60">
        <f t="shared" si="352"/>
        <v>0</v>
      </c>
      <c r="I4523" s="60">
        <f t="shared" si="353"/>
        <v>0</v>
      </c>
      <c r="J4523" s="60">
        <f t="shared" si="354"/>
        <v>0</v>
      </c>
      <c r="K4523" s="1" t="str">
        <f t="shared" si="355"/>
        <v>RES</v>
      </c>
      <c r="L4523" s="2" t="str">
        <f t="shared" si="351"/>
        <v>301119 - U</v>
      </c>
      <c r="M4523" s="40" t="str">
        <f>INDEX(CODE!A:B,MATCH(L4523,CODE!A:A,0),2)</f>
        <v>NOT USED</v>
      </c>
    </row>
    <row r="4524" spans="1:13">
      <c r="A4524" s="36">
        <v>201910</v>
      </c>
      <c r="B4524" s="37" t="s">
        <v>68</v>
      </c>
      <c r="C4524" s="37" t="s">
        <v>196</v>
      </c>
      <c r="D4524" s="37" t="s">
        <v>197</v>
      </c>
      <c r="E4524" s="37">
        <v>4593000</v>
      </c>
      <c r="F4524" s="37">
        <v>0</v>
      </c>
      <c r="G4524" s="37">
        <v>43239000</v>
      </c>
      <c r="H4524" s="60">
        <f t="shared" si="352"/>
        <v>0</v>
      </c>
      <c r="I4524" s="60">
        <f t="shared" si="353"/>
        <v>0</v>
      </c>
      <c r="J4524" s="60">
        <f t="shared" si="354"/>
        <v>0</v>
      </c>
      <c r="K4524" s="1" t="str">
        <f t="shared" si="355"/>
        <v>RES</v>
      </c>
      <c r="L4524" s="2" t="str">
        <f t="shared" si="351"/>
        <v>UNBILLED R</v>
      </c>
      <c r="M4524" s="40" t="str">
        <f>INDEX(CODE!A:B,MATCH(L4524,CODE!A:A,0),2)</f>
        <v>NOT USED</v>
      </c>
    </row>
    <row r="4525" spans="1:13">
      <c r="A4525" s="36">
        <v>201911</v>
      </c>
      <c r="B4525" s="37" t="s">
        <v>51</v>
      </c>
      <c r="C4525" s="37" t="s">
        <v>186</v>
      </c>
      <c r="D4525" s="37" t="s">
        <v>187</v>
      </c>
      <c r="E4525" s="37">
        <v>-15735.95</v>
      </c>
      <c r="F4525" s="37">
        <v>1515</v>
      </c>
      <c r="G4525" s="37">
        <v>2157169</v>
      </c>
      <c r="H4525" s="60">
        <f t="shared" si="352"/>
        <v>0</v>
      </c>
      <c r="I4525" s="60">
        <f t="shared" si="353"/>
        <v>0</v>
      </c>
      <c r="J4525" s="60">
        <f t="shared" si="354"/>
        <v>0</v>
      </c>
      <c r="K4525" s="1" t="str">
        <f t="shared" si="355"/>
        <v>COM</v>
      </c>
      <c r="L4525" s="2" t="str">
        <f t="shared" si="351"/>
        <v>02GNSB0024</v>
      </c>
      <c r="M4525" s="40" t="str">
        <f>INDEX(CODE!A:B,MATCH(L4525,CODE!A:A,0),2)</f>
        <v>Separate - Small GS</v>
      </c>
    </row>
    <row r="4526" spans="1:13">
      <c r="A4526" s="36">
        <v>201911</v>
      </c>
      <c r="B4526" s="37" t="s">
        <v>51</v>
      </c>
      <c r="C4526" s="37" t="s">
        <v>186</v>
      </c>
      <c r="D4526" s="37" t="s">
        <v>188</v>
      </c>
      <c r="E4526" s="37">
        <v>-0.52</v>
      </c>
      <c r="F4526" s="37">
        <v>1</v>
      </c>
      <c r="G4526" s="37">
        <v>72</v>
      </c>
      <c r="H4526" s="60">
        <f t="shared" si="352"/>
        <v>0</v>
      </c>
      <c r="I4526" s="60">
        <f t="shared" si="353"/>
        <v>0</v>
      </c>
      <c r="J4526" s="60">
        <f t="shared" si="354"/>
        <v>0</v>
      </c>
      <c r="K4526" s="1" t="str">
        <f t="shared" si="355"/>
        <v>COM</v>
      </c>
      <c r="L4526" s="2" t="str">
        <f t="shared" si="351"/>
        <v>02GNSB024F</v>
      </c>
      <c r="M4526" s="40" t="str">
        <f>INDEX(CODE!A:B,MATCH(L4526,CODE!A:A,0),2)</f>
        <v>Separate - Small GS</v>
      </c>
    </row>
    <row r="4527" spans="1:13">
      <c r="A4527" s="36">
        <v>201911</v>
      </c>
      <c r="B4527" s="37" t="s">
        <v>51</v>
      </c>
      <c r="C4527" s="37" t="s">
        <v>186</v>
      </c>
      <c r="D4527" s="37" t="s">
        <v>189</v>
      </c>
      <c r="E4527" s="37">
        <v>-191.89</v>
      </c>
      <c r="F4527" s="37">
        <v>70</v>
      </c>
      <c r="G4527" s="37">
        <v>26057</v>
      </c>
      <c r="H4527" s="60">
        <f t="shared" si="352"/>
        <v>0</v>
      </c>
      <c r="I4527" s="60">
        <f t="shared" si="353"/>
        <v>0</v>
      </c>
      <c r="J4527" s="60">
        <f t="shared" si="354"/>
        <v>0</v>
      </c>
      <c r="K4527" s="1" t="str">
        <f t="shared" si="355"/>
        <v>COM</v>
      </c>
      <c r="L4527" s="2" t="str">
        <f t="shared" si="351"/>
        <v>02GNSB24FP</v>
      </c>
      <c r="M4527" s="40" t="str">
        <f>INDEX(CODE!A:B,MATCH(L4527,CODE!A:A,0),2)</f>
        <v>Separate - Small GS</v>
      </c>
    </row>
    <row r="4528" spans="1:13">
      <c r="A4528" s="36">
        <v>201911</v>
      </c>
      <c r="B4528" s="37" t="s">
        <v>51</v>
      </c>
      <c r="C4528" s="37" t="s">
        <v>186</v>
      </c>
      <c r="D4528" s="37" t="s">
        <v>190</v>
      </c>
      <c r="E4528" s="37">
        <v>-34750.04</v>
      </c>
      <c r="F4528" s="37">
        <v>85</v>
      </c>
      <c r="G4528" s="37">
        <v>4735452</v>
      </c>
      <c r="H4528" s="60">
        <f t="shared" si="352"/>
        <v>0</v>
      </c>
      <c r="I4528" s="60">
        <f t="shared" si="353"/>
        <v>0</v>
      </c>
      <c r="J4528" s="60">
        <f t="shared" si="354"/>
        <v>0</v>
      </c>
      <c r="K4528" s="1" t="str">
        <f t="shared" si="355"/>
        <v>COM</v>
      </c>
      <c r="L4528" s="2" t="str">
        <f t="shared" si="351"/>
        <v>02LGSB0036</v>
      </c>
      <c r="M4528" s="40" t="str">
        <f>INDEX(CODE!A:B,MATCH(L4528,CODE!A:A,0),2)</f>
        <v>Separate - Large GS</v>
      </c>
    </row>
    <row r="4529" spans="1:13">
      <c r="A4529" s="36">
        <v>201911</v>
      </c>
      <c r="B4529" s="37" t="s">
        <v>51</v>
      </c>
      <c r="C4529" s="37" t="s">
        <v>186</v>
      </c>
      <c r="D4529" s="37" t="s">
        <v>191</v>
      </c>
      <c r="E4529" s="37">
        <v>-58.84</v>
      </c>
      <c r="F4529" s="37">
        <v>21</v>
      </c>
      <c r="G4529" s="37">
        <v>8084</v>
      </c>
      <c r="H4529" s="60">
        <f t="shared" si="352"/>
        <v>0</v>
      </c>
      <c r="I4529" s="60">
        <f t="shared" si="353"/>
        <v>0</v>
      </c>
      <c r="J4529" s="60">
        <f t="shared" si="354"/>
        <v>0</v>
      </c>
      <c r="K4529" s="1" t="str">
        <f t="shared" si="355"/>
        <v>COM</v>
      </c>
      <c r="L4529" s="2" t="str">
        <f t="shared" si="351"/>
        <v>02NMB24135</v>
      </c>
      <c r="M4529" s="40" t="str">
        <f>INDEX(CODE!A:B,MATCH(L4529,CODE!A:A,0),2)</f>
        <v>Separate - Small GS</v>
      </c>
    </row>
    <row r="4530" spans="1:13">
      <c r="A4530" s="36">
        <v>201911</v>
      </c>
      <c r="B4530" s="37" t="s">
        <v>51</v>
      </c>
      <c r="C4530" s="37" t="s">
        <v>186</v>
      </c>
      <c r="D4530" s="37" t="s">
        <v>192</v>
      </c>
      <c r="E4530" s="37">
        <v>-300.08</v>
      </c>
      <c r="G4530" s="37">
        <v>41334</v>
      </c>
      <c r="H4530" s="60">
        <f t="shared" si="352"/>
        <v>0</v>
      </c>
      <c r="I4530" s="60">
        <f t="shared" si="353"/>
        <v>0</v>
      </c>
      <c r="J4530" s="60">
        <f t="shared" si="354"/>
        <v>0</v>
      </c>
      <c r="K4530" s="1" t="str">
        <f t="shared" si="355"/>
        <v>COM</v>
      </c>
      <c r="L4530" s="2" t="str">
        <f t="shared" si="351"/>
        <v>02OALTB15N</v>
      </c>
      <c r="M4530" s="40" t="str">
        <f>INDEX(CODE!A:B,MATCH(L4530,CODE!A:A,0),2)</f>
        <v>NOT USED</v>
      </c>
    </row>
    <row r="4531" spans="1:13">
      <c r="A4531" s="36">
        <v>201911</v>
      </c>
      <c r="B4531" s="37" t="s">
        <v>51</v>
      </c>
      <c r="C4531" s="37" t="s">
        <v>186</v>
      </c>
      <c r="D4531" s="37" t="s">
        <v>193</v>
      </c>
      <c r="E4531" s="37">
        <v>4116.57</v>
      </c>
      <c r="F4531" s="37">
        <v>0</v>
      </c>
      <c r="G4531" s="37">
        <v>0</v>
      </c>
      <c r="H4531" s="60">
        <f t="shared" si="352"/>
        <v>0</v>
      </c>
      <c r="I4531" s="60">
        <f t="shared" si="353"/>
        <v>0</v>
      </c>
      <c r="J4531" s="60">
        <f t="shared" si="354"/>
        <v>0</v>
      </c>
      <c r="K4531" s="1" t="str">
        <f t="shared" si="355"/>
        <v>COM</v>
      </c>
      <c r="L4531" s="2" t="str">
        <f t="shared" si="351"/>
        <v>BPA BALANC</v>
      </c>
      <c r="M4531" s="40" t="str">
        <f>INDEX(CODE!A:B,MATCH(L4531,CODE!A:A,0),2)</f>
        <v>NOT USED</v>
      </c>
    </row>
    <row r="4532" spans="1:13">
      <c r="A4532" s="36">
        <v>201911</v>
      </c>
      <c r="B4532" s="37" t="s">
        <v>51</v>
      </c>
      <c r="C4532" s="37" t="s">
        <v>186</v>
      </c>
      <c r="D4532" s="37" t="s">
        <v>194</v>
      </c>
      <c r="F4532" s="37">
        <v>0</v>
      </c>
      <c r="H4532" s="60">
        <f t="shared" si="352"/>
        <v>0</v>
      </c>
      <c r="I4532" s="60">
        <f t="shared" si="353"/>
        <v>0</v>
      </c>
      <c r="J4532" s="60">
        <f t="shared" si="354"/>
        <v>0</v>
      </c>
      <c r="K4532" s="1" t="str">
        <f t="shared" si="355"/>
        <v>COM</v>
      </c>
      <c r="L4532" s="2" t="str">
        <f t="shared" si="351"/>
        <v>CUSTOMER C</v>
      </c>
      <c r="M4532" s="40" t="str">
        <f>INDEX(CODE!A:B,MATCH(L4532,CODE!A:A,0),2)</f>
        <v>NOT USED</v>
      </c>
    </row>
    <row r="4533" spans="1:13">
      <c r="A4533" s="36">
        <v>201911</v>
      </c>
      <c r="B4533" s="37" t="s">
        <v>51</v>
      </c>
      <c r="C4533" s="37" t="s">
        <v>195</v>
      </c>
      <c r="D4533" s="37" t="s">
        <v>78</v>
      </c>
      <c r="E4533" s="37">
        <v>46.79</v>
      </c>
      <c r="F4533" s="37">
        <v>1</v>
      </c>
      <c r="G4533" s="37">
        <v>139</v>
      </c>
      <c r="H4533" s="60">
        <f t="shared" si="352"/>
        <v>46.79</v>
      </c>
      <c r="I4533" s="60">
        <f t="shared" si="353"/>
        <v>1</v>
      </c>
      <c r="J4533" s="60">
        <f t="shared" si="354"/>
        <v>139</v>
      </c>
      <c r="K4533" s="1" t="str">
        <f t="shared" si="355"/>
        <v>COM</v>
      </c>
      <c r="L4533" s="2" t="str">
        <f t="shared" si="351"/>
        <v>02GN24EV45</v>
      </c>
      <c r="M4533" s="40" t="str">
        <f>INDEX(CODE!A:B,MATCH(L4533,CODE!A:A,0),2)</f>
        <v>Separate - Small GS</v>
      </c>
    </row>
    <row r="4534" spans="1:13">
      <c r="A4534" s="36">
        <v>201911</v>
      </c>
      <c r="B4534" s="37" t="s">
        <v>51</v>
      </c>
      <c r="C4534" s="37" t="s">
        <v>195</v>
      </c>
      <c r="D4534" s="37" t="s">
        <v>36</v>
      </c>
      <c r="E4534" s="37">
        <v>208833.97</v>
      </c>
      <c r="F4534" s="37">
        <v>1515</v>
      </c>
      <c r="G4534" s="37">
        <v>2157169</v>
      </c>
      <c r="H4534" s="60">
        <f t="shared" si="352"/>
        <v>208833.97</v>
      </c>
      <c r="I4534" s="60">
        <f t="shared" si="353"/>
        <v>1515</v>
      </c>
      <c r="J4534" s="60">
        <f t="shared" si="354"/>
        <v>2157169</v>
      </c>
      <c r="K4534" s="1" t="str">
        <f t="shared" si="355"/>
        <v>COM</v>
      </c>
      <c r="L4534" s="2" t="str">
        <f t="shared" si="351"/>
        <v>02GNSB0024</v>
      </c>
      <c r="M4534" s="40" t="str">
        <f>INDEX(CODE!A:B,MATCH(L4534,CODE!A:A,0),2)</f>
        <v>Separate - Small GS</v>
      </c>
    </row>
    <row r="4535" spans="1:13">
      <c r="A4535" s="36">
        <v>201911</v>
      </c>
      <c r="B4535" s="37" t="s">
        <v>51</v>
      </c>
      <c r="C4535" s="37" t="s">
        <v>195</v>
      </c>
      <c r="D4535" s="37" t="s">
        <v>37</v>
      </c>
      <c r="E4535" s="37">
        <v>1543.07</v>
      </c>
      <c r="F4535" s="37">
        <v>6</v>
      </c>
      <c r="G4535" s="37">
        <v>12004</v>
      </c>
      <c r="H4535" s="60">
        <f t="shared" si="352"/>
        <v>1543.07</v>
      </c>
      <c r="I4535" s="60">
        <f t="shared" si="353"/>
        <v>6</v>
      </c>
      <c r="J4535" s="60">
        <f t="shared" si="354"/>
        <v>12004</v>
      </c>
      <c r="K4535" s="1" t="str">
        <f t="shared" si="355"/>
        <v>COM</v>
      </c>
      <c r="L4535" s="2" t="str">
        <f t="shared" si="351"/>
        <v>02GNSB024F</v>
      </c>
      <c r="M4535" s="40" t="str">
        <f>INDEX(CODE!A:B,MATCH(L4535,CODE!A:A,0),2)</f>
        <v>Separate - Small GS</v>
      </c>
    </row>
    <row r="4536" spans="1:13">
      <c r="A4536" s="36">
        <v>201911</v>
      </c>
      <c r="B4536" s="37" t="s">
        <v>51</v>
      </c>
      <c r="C4536" s="37" t="s">
        <v>195</v>
      </c>
      <c r="D4536" s="37" t="s">
        <v>38</v>
      </c>
      <c r="E4536" s="37">
        <v>33827.199999999997</v>
      </c>
      <c r="F4536" s="37">
        <v>70</v>
      </c>
      <c r="G4536" s="37">
        <v>26982</v>
      </c>
      <c r="H4536" s="60">
        <f t="shared" si="352"/>
        <v>33827.199999999997</v>
      </c>
      <c r="I4536" s="60">
        <f t="shared" si="353"/>
        <v>70</v>
      </c>
      <c r="J4536" s="60">
        <f t="shared" si="354"/>
        <v>26982</v>
      </c>
      <c r="K4536" s="1" t="str">
        <f t="shared" si="355"/>
        <v>COM</v>
      </c>
      <c r="L4536" s="2" t="str">
        <f t="shared" si="351"/>
        <v>02GNSB24FP</v>
      </c>
      <c r="M4536" s="40" t="str">
        <f>INDEX(CODE!A:B,MATCH(L4536,CODE!A:A,0),2)</f>
        <v>Separate - Small GS</v>
      </c>
    </row>
    <row r="4537" spans="1:13">
      <c r="A4537" s="36">
        <v>201911</v>
      </c>
      <c r="B4537" s="37" t="s">
        <v>51</v>
      </c>
      <c r="C4537" s="37" t="s">
        <v>195</v>
      </c>
      <c r="D4537" s="37" t="s">
        <v>52</v>
      </c>
      <c r="E4537" s="37">
        <v>3368446.54</v>
      </c>
      <c r="F4537" s="37">
        <v>14499</v>
      </c>
      <c r="G4537" s="37">
        <v>37249268</v>
      </c>
      <c r="H4537" s="60">
        <f t="shared" si="352"/>
        <v>3368446.54</v>
      </c>
      <c r="I4537" s="60">
        <f t="shared" si="353"/>
        <v>14499</v>
      </c>
      <c r="J4537" s="60">
        <f t="shared" si="354"/>
        <v>37249268</v>
      </c>
      <c r="K4537" s="1" t="str">
        <f t="shared" si="355"/>
        <v>COM</v>
      </c>
      <c r="L4537" s="2" t="str">
        <f t="shared" si="351"/>
        <v>02GNSV0024</v>
      </c>
      <c r="M4537" s="40" t="str">
        <f>INDEX(CODE!A:B,MATCH(L4537,CODE!A:A,0),2)</f>
        <v>Separate - Small GS</v>
      </c>
    </row>
    <row r="4538" spans="1:13">
      <c r="A4538" s="36">
        <v>201911</v>
      </c>
      <c r="B4538" s="37" t="s">
        <v>51</v>
      </c>
      <c r="C4538" s="37" t="s">
        <v>195</v>
      </c>
      <c r="D4538" s="37" t="s">
        <v>53</v>
      </c>
      <c r="E4538" s="37">
        <v>12136.38</v>
      </c>
      <c r="F4538" s="37">
        <v>104</v>
      </c>
      <c r="G4538" s="37">
        <v>89196</v>
      </c>
      <c r="H4538" s="60">
        <f t="shared" si="352"/>
        <v>12136.38</v>
      </c>
      <c r="I4538" s="60">
        <f t="shared" si="353"/>
        <v>104</v>
      </c>
      <c r="J4538" s="60">
        <f t="shared" si="354"/>
        <v>89196</v>
      </c>
      <c r="K4538" s="1" t="str">
        <f t="shared" si="355"/>
        <v>COM</v>
      </c>
      <c r="L4538" s="2" t="str">
        <f t="shared" si="351"/>
        <v>02GNSV024F</v>
      </c>
      <c r="M4538" s="40" t="str">
        <f>INDEX(CODE!A:B,MATCH(L4538,CODE!A:A,0),2)</f>
        <v>Separate - Small GS</v>
      </c>
    </row>
    <row r="4539" spans="1:13">
      <c r="A4539" s="36">
        <v>201911</v>
      </c>
      <c r="B4539" s="37" t="s">
        <v>51</v>
      </c>
      <c r="C4539" s="37" t="s">
        <v>195</v>
      </c>
      <c r="D4539" s="37" t="s">
        <v>39</v>
      </c>
      <c r="E4539" s="37">
        <v>364523.94</v>
      </c>
      <c r="F4539" s="37">
        <v>85</v>
      </c>
      <c r="G4539" s="37">
        <v>4735452</v>
      </c>
      <c r="H4539" s="60">
        <f t="shared" si="352"/>
        <v>364523.94</v>
      </c>
      <c r="I4539" s="60">
        <f t="shared" si="353"/>
        <v>85</v>
      </c>
      <c r="J4539" s="60">
        <f t="shared" si="354"/>
        <v>4735452</v>
      </c>
      <c r="K4539" s="1" t="str">
        <f t="shared" si="355"/>
        <v>COM</v>
      </c>
      <c r="L4539" s="2" t="str">
        <f t="shared" si="351"/>
        <v>02LGSB0036</v>
      </c>
      <c r="M4539" s="40" t="str">
        <f>INDEX(CODE!A:B,MATCH(L4539,CODE!A:A,0),2)</f>
        <v>Separate - Large GS</v>
      </c>
    </row>
    <row r="4540" spans="1:13">
      <c r="A4540" s="36">
        <v>201911</v>
      </c>
      <c r="B4540" s="37" t="s">
        <v>51</v>
      </c>
      <c r="C4540" s="37" t="s">
        <v>195</v>
      </c>
      <c r="D4540" s="37" t="s">
        <v>54</v>
      </c>
      <c r="E4540" s="37">
        <v>5223097.54</v>
      </c>
      <c r="F4540" s="37">
        <v>874</v>
      </c>
      <c r="G4540" s="37">
        <v>69711336</v>
      </c>
      <c r="H4540" s="60">
        <f t="shared" si="352"/>
        <v>5223097.54</v>
      </c>
      <c r="I4540" s="60">
        <f t="shared" si="353"/>
        <v>874</v>
      </c>
      <c r="J4540" s="60">
        <f t="shared" si="354"/>
        <v>69711336</v>
      </c>
      <c r="K4540" s="1" t="str">
        <f t="shared" si="355"/>
        <v>COM</v>
      </c>
      <c r="L4540" s="2" t="str">
        <f t="shared" si="351"/>
        <v>02LGSV0036</v>
      </c>
      <c r="M4540" s="40" t="str">
        <f>INDEX(CODE!A:B,MATCH(L4540,CODE!A:A,0),2)</f>
        <v>Separate - Large GS</v>
      </c>
    </row>
    <row r="4541" spans="1:13">
      <c r="A4541" s="36">
        <v>201911</v>
      </c>
      <c r="B4541" s="37" t="s">
        <v>51</v>
      </c>
      <c r="C4541" s="37" t="s">
        <v>195</v>
      </c>
      <c r="D4541" s="37" t="s">
        <v>55</v>
      </c>
      <c r="E4541" s="37">
        <v>1314509.3500000001</v>
      </c>
      <c r="F4541" s="37">
        <v>39</v>
      </c>
      <c r="G4541" s="37">
        <v>18476880</v>
      </c>
      <c r="H4541" s="60">
        <f t="shared" si="352"/>
        <v>1314509.3500000001</v>
      </c>
      <c r="I4541" s="60">
        <f t="shared" si="353"/>
        <v>39</v>
      </c>
      <c r="J4541" s="60">
        <f t="shared" si="354"/>
        <v>18476880</v>
      </c>
      <c r="K4541" s="1" t="str">
        <f t="shared" si="355"/>
        <v>COM</v>
      </c>
      <c r="L4541" s="2" t="str">
        <f t="shared" si="351"/>
        <v>02LGSV048T</v>
      </c>
      <c r="M4541" s="40" t="str">
        <f>INDEX(CODE!A:B,MATCH(L4541,CODE!A:A,0),2)</f>
        <v>NOT USED</v>
      </c>
    </row>
    <row r="4542" spans="1:13">
      <c r="A4542" s="36">
        <v>201911</v>
      </c>
      <c r="B4542" s="37" t="s">
        <v>51</v>
      </c>
      <c r="C4542" s="37" t="s">
        <v>195</v>
      </c>
      <c r="D4542" s="37" t="s">
        <v>79</v>
      </c>
      <c r="E4542" s="37">
        <v>5769.69</v>
      </c>
      <c r="G4542" s="37">
        <v>0</v>
      </c>
      <c r="H4542" s="60">
        <f t="shared" si="352"/>
        <v>5769.69</v>
      </c>
      <c r="I4542" s="60">
        <f t="shared" si="353"/>
        <v>0</v>
      </c>
      <c r="J4542" s="60">
        <f t="shared" si="354"/>
        <v>0</v>
      </c>
      <c r="K4542" s="1" t="str">
        <f t="shared" si="355"/>
        <v>COM</v>
      </c>
      <c r="L4542" s="2" t="str">
        <f t="shared" si="351"/>
        <v>02LNX00102</v>
      </c>
      <c r="M4542" s="40" t="str">
        <f>INDEX(CODE!A:B,MATCH(L4542,CODE!A:A,0),2)</f>
        <v>NOT USED</v>
      </c>
    </row>
    <row r="4543" spans="1:13">
      <c r="A4543" s="36">
        <v>201911</v>
      </c>
      <c r="B4543" s="37" t="s">
        <v>51</v>
      </c>
      <c r="C4543" s="37" t="s">
        <v>195</v>
      </c>
      <c r="D4543" s="37" t="s">
        <v>81</v>
      </c>
      <c r="E4543" s="37">
        <v>205.37</v>
      </c>
      <c r="G4543" s="37">
        <v>0</v>
      </c>
      <c r="H4543" s="60">
        <f t="shared" si="352"/>
        <v>205.37</v>
      </c>
      <c r="I4543" s="60">
        <f t="shared" si="353"/>
        <v>0</v>
      </c>
      <c r="J4543" s="60">
        <f t="shared" si="354"/>
        <v>0</v>
      </c>
      <c r="K4543" s="1" t="str">
        <f t="shared" si="355"/>
        <v>COM</v>
      </c>
      <c r="L4543" s="2" t="str">
        <f t="shared" si="351"/>
        <v>02LNX00105</v>
      </c>
      <c r="M4543" s="40" t="str">
        <f>INDEX(CODE!A:B,MATCH(L4543,CODE!A:A,0),2)</f>
        <v>NOT USED</v>
      </c>
    </row>
    <row r="4544" spans="1:13">
      <c r="A4544" s="36">
        <v>201911</v>
      </c>
      <c r="B4544" s="37" t="s">
        <v>51</v>
      </c>
      <c r="C4544" s="37" t="s">
        <v>195</v>
      </c>
      <c r="D4544" s="37" t="s">
        <v>82</v>
      </c>
      <c r="E4544" s="37">
        <v>23592.53</v>
      </c>
      <c r="G4544" s="37">
        <v>0</v>
      </c>
      <c r="H4544" s="60">
        <f t="shared" si="352"/>
        <v>23592.53</v>
      </c>
      <c r="I4544" s="60">
        <f t="shared" si="353"/>
        <v>0</v>
      </c>
      <c r="J4544" s="60">
        <f t="shared" si="354"/>
        <v>0</v>
      </c>
      <c r="K4544" s="1" t="str">
        <f t="shared" si="355"/>
        <v>COM</v>
      </c>
      <c r="L4544" s="2" t="str">
        <f t="shared" ref="L4544:L4607" si="356">LEFT(D4544,10)</f>
        <v>02LNX00109</v>
      </c>
      <c r="M4544" s="40" t="str">
        <f>INDEX(CODE!A:B,MATCH(L4544,CODE!A:A,0),2)</f>
        <v>NOT USED</v>
      </c>
    </row>
    <row r="4545" spans="1:13">
      <c r="A4545" s="36">
        <v>201911</v>
      </c>
      <c r="B4545" s="37" t="s">
        <v>51</v>
      </c>
      <c r="C4545" s="37" t="s">
        <v>195</v>
      </c>
      <c r="D4545" s="37" t="s">
        <v>83</v>
      </c>
      <c r="E4545" s="37">
        <v>6346.12</v>
      </c>
      <c r="G4545" s="37">
        <v>0</v>
      </c>
      <c r="H4545" s="60">
        <f t="shared" si="352"/>
        <v>6346.12</v>
      </c>
      <c r="I4545" s="60">
        <f t="shared" si="353"/>
        <v>0</v>
      </c>
      <c r="J4545" s="60">
        <f t="shared" si="354"/>
        <v>0</v>
      </c>
      <c r="K4545" s="1" t="str">
        <f t="shared" si="355"/>
        <v>COM</v>
      </c>
      <c r="L4545" s="2" t="str">
        <f t="shared" si="356"/>
        <v>02LNX00110</v>
      </c>
      <c r="M4545" s="40" t="str">
        <f>INDEX(CODE!A:B,MATCH(L4545,CODE!A:A,0),2)</f>
        <v>NOT USED</v>
      </c>
    </row>
    <row r="4546" spans="1:13">
      <c r="A4546" s="36">
        <v>201911</v>
      </c>
      <c r="B4546" s="37" t="s">
        <v>51</v>
      </c>
      <c r="C4546" s="37" t="s">
        <v>195</v>
      </c>
      <c r="D4546" s="37" t="s">
        <v>84</v>
      </c>
      <c r="E4546" s="37">
        <v>55.73</v>
      </c>
      <c r="G4546" s="37">
        <v>0</v>
      </c>
      <c r="H4546" s="60">
        <f t="shared" si="352"/>
        <v>55.73</v>
      </c>
      <c r="I4546" s="60">
        <f t="shared" si="353"/>
        <v>0</v>
      </c>
      <c r="J4546" s="60">
        <f t="shared" si="354"/>
        <v>0</v>
      </c>
      <c r="K4546" s="1" t="str">
        <f t="shared" si="355"/>
        <v>COM</v>
      </c>
      <c r="L4546" s="2" t="str">
        <f t="shared" si="356"/>
        <v>02LNX00112</v>
      </c>
      <c r="M4546" s="40" t="str">
        <f>INDEX(CODE!A:B,MATCH(L4546,CODE!A:A,0),2)</f>
        <v>NOT USED</v>
      </c>
    </row>
    <row r="4547" spans="1:13">
      <c r="A4547" s="36">
        <v>201911</v>
      </c>
      <c r="B4547" s="37" t="s">
        <v>51</v>
      </c>
      <c r="C4547" s="37" t="s">
        <v>195</v>
      </c>
      <c r="D4547" s="37" t="s">
        <v>85</v>
      </c>
      <c r="E4547" s="37">
        <v>-4617.6099999999997</v>
      </c>
      <c r="G4547" s="37">
        <v>0</v>
      </c>
      <c r="H4547" s="60">
        <f t="shared" ref="H4547:H4610" si="357">IF($C4547="R",E4547,0)</f>
        <v>-4617.6099999999997</v>
      </c>
      <c r="I4547" s="60">
        <f t="shared" ref="I4547:I4610" si="358">IF($C4547="R",F4547,0)</f>
        <v>0</v>
      </c>
      <c r="J4547" s="60">
        <f t="shared" ref="J4547:J4610" si="359">IF($C4547="R",G4547,0)</f>
        <v>0</v>
      </c>
      <c r="K4547" s="1" t="str">
        <f t="shared" ref="K4547:K4610" si="360">IF(LEFT(B4547,3)="IRR","IRG",LEFT(B4547,3))</f>
        <v>COM</v>
      </c>
      <c r="L4547" s="2" t="str">
        <f t="shared" si="356"/>
        <v>02LNX00300</v>
      </c>
      <c r="M4547" s="40" t="str">
        <f>INDEX(CODE!A:B,MATCH(L4547,CODE!A:A,0),2)</f>
        <v>NOT USED</v>
      </c>
    </row>
    <row r="4548" spans="1:13">
      <c r="A4548" s="36">
        <v>201911</v>
      </c>
      <c r="B4548" s="37" t="s">
        <v>51</v>
      </c>
      <c r="C4548" s="37" t="s">
        <v>195</v>
      </c>
      <c r="D4548" s="37" t="s">
        <v>86</v>
      </c>
      <c r="E4548" s="37">
        <v>1928.44</v>
      </c>
      <c r="G4548" s="37">
        <v>0</v>
      </c>
      <c r="H4548" s="60">
        <f t="shared" si="357"/>
        <v>1928.44</v>
      </c>
      <c r="I4548" s="60">
        <f t="shared" si="358"/>
        <v>0</v>
      </c>
      <c r="J4548" s="60">
        <f t="shared" si="359"/>
        <v>0</v>
      </c>
      <c r="K4548" s="1" t="str">
        <f t="shared" si="360"/>
        <v>COM</v>
      </c>
      <c r="L4548" s="2" t="str">
        <f t="shared" si="356"/>
        <v>02LNX00310</v>
      </c>
      <c r="M4548" s="40" t="str">
        <f>INDEX(CODE!A:B,MATCH(L4548,CODE!A:A,0),2)</f>
        <v>NOT USED</v>
      </c>
    </row>
    <row r="4549" spans="1:13">
      <c r="A4549" s="36">
        <v>201911</v>
      </c>
      <c r="B4549" s="37" t="s">
        <v>51</v>
      </c>
      <c r="C4549" s="37" t="s">
        <v>195</v>
      </c>
      <c r="D4549" s="37" t="s">
        <v>87</v>
      </c>
      <c r="E4549" s="37">
        <v>4727.71</v>
      </c>
      <c r="G4549" s="37">
        <v>0</v>
      </c>
      <c r="H4549" s="60">
        <f t="shared" si="357"/>
        <v>4727.71</v>
      </c>
      <c r="I4549" s="60">
        <f t="shared" si="358"/>
        <v>0</v>
      </c>
      <c r="J4549" s="60">
        <f t="shared" si="359"/>
        <v>0</v>
      </c>
      <c r="K4549" s="1" t="str">
        <f t="shared" si="360"/>
        <v>COM</v>
      </c>
      <c r="L4549" s="2" t="str">
        <f t="shared" si="356"/>
        <v>02LNX00311</v>
      </c>
      <c r="M4549" s="40" t="str">
        <f>INDEX(CODE!A:B,MATCH(L4549,CODE!A:A,0),2)</f>
        <v>NOT USED</v>
      </c>
    </row>
    <row r="4550" spans="1:13">
      <c r="A4550" s="36">
        <v>201911</v>
      </c>
      <c r="B4550" s="37" t="s">
        <v>51</v>
      </c>
      <c r="C4550" s="37" t="s">
        <v>195</v>
      </c>
      <c r="D4550" s="37" t="s">
        <v>88</v>
      </c>
      <c r="E4550" s="37">
        <v>3536.07</v>
      </c>
      <c r="G4550" s="37">
        <v>0</v>
      </c>
      <c r="H4550" s="60">
        <f t="shared" si="357"/>
        <v>3536.07</v>
      </c>
      <c r="I4550" s="60">
        <f t="shared" si="358"/>
        <v>0</v>
      </c>
      <c r="J4550" s="60">
        <f t="shared" si="359"/>
        <v>0</v>
      </c>
      <c r="K4550" s="1" t="str">
        <f t="shared" si="360"/>
        <v>COM</v>
      </c>
      <c r="L4550" s="2" t="str">
        <f t="shared" si="356"/>
        <v>02LNX00312</v>
      </c>
      <c r="M4550" s="40" t="str">
        <f>INDEX(CODE!A:B,MATCH(L4550,CODE!A:A,0),2)</f>
        <v>NOT USED</v>
      </c>
    </row>
    <row r="4551" spans="1:13">
      <c r="A4551" s="36">
        <v>201911</v>
      </c>
      <c r="B4551" s="37" t="s">
        <v>51</v>
      </c>
      <c r="C4551" s="37" t="s">
        <v>195</v>
      </c>
      <c r="D4551" s="37" t="s">
        <v>77</v>
      </c>
      <c r="E4551" s="37">
        <v>1139.43</v>
      </c>
      <c r="F4551" s="37">
        <v>21</v>
      </c>
      <c r="G4551" s="37">
        <v>8084</v>
      </c>
      <c r="H4551" s="60">
        <f t="shared" si="357"/>
        <v>1139.43</v>
      </c>
      <c r="I4551" s="60">
        <f t="shared" si="358"/>
        <v>21</v>
      </c>
      <c r="J4551" s="60">
        <f t="shared" si="359"/>
        <v>8084</v>
      </c>
      <c r="K4551" s="1" t="str">
        <f t="shared" si="360"/>
        <v>COM</v>
      </c>
      <c r="L4551" s="2" t="str">
        <f t="shared" si="356"/>
        <v>02NMB24135</v>
      </c>
      <c r="M4551" s="40" t="str">
        <f>INDEX(CODE!A:B,MATCH(L4551,CODE!A:A,0),2)</f>
        <v>Separate - Small GS</v>
      </c>
    </row>
    <row r="4552" spans="1:13">
      <c r="A4552" s="36">
        <v>201911</v>
      </c>
      <c r="B4552" s="37" t="s">
        <v>51</v>
      </c>
      <c r="C4552" s="37" t="s">
        <v>195</v>
      </c>
      <c r="D4552" s="37" t="s">
        <v>40</v>
      </c>
      <c r="E4552" s="37">
        <v>42279.01</v>
      </c>
      <c r="F4552" s="37">
        <v>101</v>
      </c>
      <c r="G4552" s="37">
        <v>493812</v>
      </c>
      <c r="H4552" s="60">
        <f t="shared" si="357"/>
        <v>42279.01</v>
      </c>
      <c r="I4552" s="60">
        <f t="shared" si="358"/>
        <v>101</v>
      </c>
      <c r="J4552" s="60">
        <f t="shared" si="359"/>
        <v>493812</v>
      </c>
      <c r="K4552" s="1" t="str">
        <f t="shared" si="360"/>
        <v>COM</v>
      </c>
      <c r="L4552" s="2" t="str">
        <f t="shared" si="356"/>
        <v>02NMT24135</v>
      </c>
      <c r="M4552" s="40" t="str">
        <f>INDEX(CODE!A:B,MATCH(L4552,CODE!A:A,0),2)</f>
        <v>Separate - Small GS</v>
      </c>
    </row>
    <row r="4553" spans="1:13">
      <c r="A4553" s="36">
        <v>201911</v>
      </c>
      <c r="B4553" s="37" t="s">
        <v>51</v>
      </c>
      <c r="C4553" s="37" t="s">
        <v>195</v>
      </c>
      <c r="D4553" s="37" t="s">
        <v>41</v>
      </c>
      <c r="E4553" s="37">
        <v>85663</v>
      </c>
      <c r="F4553" s="37">
        <v>17</v>
      </c>
      <c r="G4553" s="37">
        <v>1042800</v>
      </c>
      <c r="H4553" s="60">
        <f t="shared" si="357"/>
        <v>85663</v>
      </c>
      <c r="I4553" s="60">
        <f t="shared" si="358"/>
        <v>17</v>
      </c>
      <c r="J4553" s="60">
        <f t="shared" si="359"/>
        <v>1042800</v>
      </c>
      <c r="K4553" s="1" t="str">
        <f t="shared" si="360"/>
        <v>COM</v>
      </c>
      <c r="L4553" s="2" t="str">
        <f t="shared" si="356"/>
        <v>02NMT36135</v>
      </c>
      <c r="M4553" s="40" t="str">
        <f>INDEX(CODE!A:B,MATCH(L4553,CODE!A:A,0),2)</f>
        <v>Separate - Large GS</v>
      </c>
    </row>
    <row r="4554" spans="1:13">
      <c r="A4554" s="36">
        <v>201911</v>
      </c>
      <c r="B4554" s="37" t="s">
        <v>51</v>
      </c>
      <c r="C4554" s="37" t="s">
        <v>195</v>
      </c>
      <c r="D4554" s="37" t="s">
        <v>42</v>
      </c>
      <c r="E4554" s="37">
        <v>59502.7</v>
      </c>
      <c r="F4554" s="37">
        <v>2</v>
      </c>
      <c r="G4554" s="37">
        <v>835200</v>
      </c>
      <c r="H4554" s="60">
        <f t="shared" si="357"/>
        <v>59502.7</v>
      </c>
      <c r="I4554" s="60">
        <f t="shared" si="358"/>
        <v>2</v>
      </c>
      <c r="J4554" s="60">
        <f t="shared" si="359"/>
        <v>835200</v>
      </c>
      <c r="K4554" s="1" t="str">
        <f t="shared" si="360"/>
        <v>COM</v>
      </c>
      <c r="L4554" s="2" t="str">
        <f t="shared" si="356"/>
        <v>02NMT48135</v>
      </c>
      <c r="M4554" s="40" t="str">
        <f>INDEX(CODE!A:B,MATCH(L4554,CODE!A:A,0),2)</f>
        <v>NOT USED</v>
      </c>
    </row>
    <row r="4555" spans="1:13">
      <c r="A4555" s="36">
        <v>201911</v>
      </c>
      <c r="B4555" s="37" t="s">
        <v>51</v>
      </c>
      <c r="C4555" s="37" t="s">
        <v>195</v>
      </c>
      <c r="D4555" s="37" t="s">
        <v>56</v>
      </c>
      <c r="E4555" s="37">
        <v>17088.46</v>
      </c>
      <c r="F4555" s="37">
        <v>766</v>
      </c>
      <c r="G4555" s="37">
        <v>117523</v>
      </c>
      <c r="H4555" s="60">
        <f t="shared" si="357"/>
        <v>17088.46</v>
      </c>
      <c r="I4555" s="60">
        <f t="shared" si="358"/>
        <v>766</v>
      </c>
      <c r="J4555" s="60">
        <f t="shared" si="359"/>
        <v>117523</v>
      </c>
      <c r="K4555" s="1" t="str">
        <f t="shared" si="360"/>
        <v>COM</v>
      </c>
      <c r="L4555" s="2" t="str">
        <f t="shared" si="356"/>
        <v>02OALT015N</v>
      </c>
      <c r="M4555" s="40" t="str">
        <f>INDEX(CODE!A:B,MATCH(L4555,CODE!A:A,0),2)</f>
        <v>NOT USED</v>
      </c>
    </row>
    <row r="4556" spans="1:13">
      <c r="A4556" s="36">
        <v>201911</v>
      </c>
      <c r="B4556" s="37" t="s">
        <v>51</v>
      </c>
      <c r="C4556" s="37" t="s">
        <v>195</v>
      </c>
      <c r="D4556" s="37" t="s">
        <v>43</v>
      </c>
      <c r="E4556" s="37">
        <v>6520.54</v>
      </c>
      <c r="F4556" s="37">
        <v>462</v>
      </c>
      <c r="G4556" s="37">
        <v>41333</v>
      </c>
      <c r="H4556" s="60">
        <f t="shared" si="357"/>
        <v>6520.54</v>
      </c>
      <c r="I4556" s="60">
        <f t="shared" si="358"/>
        <v>462</v>
      </c>
      <c r="J4556" s="60">
        <f t="shared" si="359"/>
        <v>41333</v>
      </c>
      <c r="K4556" s="1" t="str">
        <f t="shared" si="360"/>
        <v>COM</v>
      </c>
      <c r="L4556" s="2" t="str">
        <f t="shared" si="356"/>
        <v>02OALTB15N</v>
      </c>
      <c r="M4556" s="40" t="str">
        <f>INDEX(CODE!A:B,MATCH(L4556,CODE!A:A,0),2)</f>
        <v>NOT USED</v>
      </c>
    </row>
    <row r="4557" spans="1:13">
      <c r="A4557" s="36">
        <v>201911</v>
      </c>
      <c r="B4557" s="37" t="s">
        <v>51</v>
      </c>
      <c r="C4557" s="37" t="s">
        <v>195</v>
      </c>
      <c r="D4557" s="37" t="s">
        <v>57</v>
      </c>
      <c r="E4557" s="37">
        <v>3044.64</v>
      </c>
      <c r="F4557" s="37">
        <v>27</v>
      </c>
      <c r="G4557" s="37">
        <v>34647</v>
      </c>
      <c r="H4557" s="60">
        <f t="shared" si="357"/>
        <v>3044.64</v>
      </c>
      <c r="I4557" s="60">
        <f t="shared" si="358"/>
        <v>27</v>
      </c>
      <c r="J4557" s="60">
        <f t="shared" si="359"/>
        <v>34647</v>
      </c>
      <c r="K4557" s="1" t="str">
        <f t="shared" si="360"/>
        <v>COM</v>
      </c>
      <c r="L4557" s="2" t="str">
        <f t="shared" si="356"/>
        <v>02RCFL0054</v>
      </c>
      <c r="M4557" s="40" t="str">
        <f>INDEX(CODE!A:B,MATCH(L4557,CODE!A:A,0),2)</f>
        <v>NOT USED</v>
      </c>
    </row>
    <row r="4558" spans="1:13">
      <c r="A4558" s="36">
        <v>201911</v>
      </c>
      <c r="B4558" s="37" t="s">
        <v>51</v>
      </c>
      <c r="C4558" s="37" t="s">
        <v>195</v>
      </c>
      <c r="D4558" s="37" t="s">
        <v>211</v>
      </c>
      <c r="E4558" s="37">
        <v>-0.75</v>
      </c>
      <c r="G4558" s="37">
        <v>0</v>
      </c>
      <c r="H4558" s="60">
        <f t="shared" si="357"/>
        <v>-0.75</v>
      </c>
      <c r="I4558" s="60">
        <f t="shared" si="358"/>
        <v>0</v>
      </c>
      <c r="J4558" s="60">
        <f t="shared" si="359"/>
        <v>0</v>
      </c>
      <c r="K4558" s="1" t="str">
        <f t="shared" si="360"/>
        <v>COM</v>
      </c>
      <c r="L4558" s="2" t="str">
        <f t="shared" si="356"/>
        <v>02RFNDCENT</v>
      </c>
      <c r="M4558" s="40" t="str">
        <f>INDEX(CODE!A:B,MATCH(L4558,CODE!A:A,0),2)</f>
        <v>NOT USED</v>
      </c>
    </row>
    <row r="4559" spans="1:13">
      <c r="A4559" s="36">
        <v>201911</v>
      </c>
      <c r="B4559" s="37" t="s">
        <v>51</v>
      </c>
      <c r="C4559" s="37" t="s">
        <v>195</v>
      </c>
      <c r="D4559" s="37" t="s">
        <v>89</v>
      </c>
      <c r="E4559" s="37">
        <v>342453.15</v>
      </c>
      <c r="F4559" s="37">
        <v>0</v>
      </c>
      <c r="G4559" s="37">
        <v>0</v>
      </c>
      <c r="H4559" s="60">
        <f t="shared" si="357"/>
        <v>342453.15</v>
      </c>
      <c r="I4559" s="60">
        <f t="shared" si="358"/>
        <v>0</v>
      </c>
      <c r="J4559" s="60">
        <f t="shared" si="359"/>
        <v>0</v>
      </c>
      <c r="K4559" s="1" t="str">
        <f t="shared" si="360"/>
        <v>COM</v>
      </c>
      <c r="L4559" s="2" t="str">
        <f t="shared" si="356"/>
        <v>301270-DSM</v>
      </c>
      <c r="M4559" s="40" t="str">
        <f>INDEX(CODE!A:B,MATCH(L4559,CODE!A:A,0),2)</f>
        <v>NOT USED</v>
      </c>
    </row>
    <row r="4560" spans="1:13">
      <c r="A4560" s="36">
        <v>201911</v>
      </c>
      <c r="B4560" s="37" t="s">
        <v>51</v>
      </c>
      <c r="C4560" s="37" t="s">
        <v>195</v>
      </c>
      <c r="D4560" s="37" t="s">
        <v>44</v>
      </c>
      <c r="E4560" s="37">
        <v>3257.37</v>
      </c>
      <c r="F4560" s="37">
        <v>2</v>
      </c>
      <c r="G4560" s="37">
        <v>0</v>
      </c>
      <c r="H4560" s="60">
        <f t="shared" si="357"/>
        <v>3257.37</v>
      </c>
      <c r="I4560" s="60">
        <f t="shared" si="358"/>
        <v>2</v>
      </c>
      <c r="J4560" s="60">
        <f t="shared" si="359"/>
        <v>0</v>
      </c>
      <c r="K4560" s="1" t="str">
        <f t="shared" si="360"/>
        <v>COM</v>
      </c>
      <c r="L4560" s="2" t="str">
        <f t="shared" si="356"/>
        <v>301280-BLU</v>
      </c>
      <c r="M4560" s="40" t="str">
        <f>INDEX(CODE!A:B,MATCH(L4560,CODE!A:A,0),2)</f>
        <v>NOT USED</v>
      </c>
    </row>
    <row r="4561" spans="1:13">
      <c r="A4561" s="36">
        <v>201911</v>
      </c>
      <c r="B4561" s="37" t="s">
        <v>51</v>
      </c>
      <c r="C4561" s="37" t="s">
        <v>195</v>
      </c>
      <c r="D4561" s="37" t="s">
        <v>103</v>
      </c>
      <c r="E4561" s="37">
        <v>0</v>
      </c>
      <c r="F4561" s="37">
        <v>0</v>
      </c>
      <c r="G4561" s="37">
        <v>0</v>
      </c>
      <c r="H4561" s="60">
        <f t="shared" si="357"/>
        <v>0</v>
      </c>
      <c r="I4561" s="60">
        <f t="shared" si="358"/>
        <v>0</v>
      </c>
      <c r="J4561" s="60">
        <f t="shared" si="359"/>
        <v>0</v>
      </c>
      <c r="K4561" s="1" t="str">
        <f t="shared" si="360"/>
        <v>COM</v>
      </c>
      <c r="L4561" s="2" t="str">
        <f t="shared" si="356"/>
        <v>ALT REVENU</v>
      </c>
      <c r="M4561" s="40" t="str">
        <f>INDEX(CODE!A:B,MATCH(L4561,CODE!A:A,0),2)</f>
        <v>NOT USED</v>
      </c>
    </row>
    <row r="4562" spans="1:13">
      <c r="A4562" s="36">
        <v>201911</v>
      </c>
      <c r="B4562" s="37" t="s">
        <v>51</v>
      </c>
      <c r="C4562" s="37" t="s">
        <v>195</v>
      </c>
      <c r="D4562" s="37" t="s">
        <v>90</v>
      </c>
      <c r="F4562" s="37">
        <v>0</v>
      </c>
      <c r="H4562" s="60">
        <f t="shared" si="357"/>
        <v>0</v>
      </c>
      <c r="I4562" s="60">
        <f t="shared" si="358"/>
        <v>0</v>
      </c>
      <c r="J4562" s="60">
        <f t="shared" si="359"/>
        <v>0</v>
      </c>
      <c r="K4562" s="1" t="str">
        <f t="shared" si="360"/>
        <v>COM</v>
      </c>
      <c r="L4562" s="2" t="str">
        <f t="shared" si="356"/>
        <v>CUSTOMER C</v>
      </c>
      <c r="M4562" s="40" t="str">
        <f>INDEX(CODE!A:B,MATCH(L4562,CODE!A:A,0),2)</f>
        <v>NOT USED</v>
      </c>
    </row>
    <row r="4563" spans="1:13">
      <c r="A4563" s="36">
        <v>201911</v>
      </c>
      <c r="B4563" s="37" t="s">
        <v>51</v>
      </c>
      <c r="C4563" s="37" t="s">
        <v>195</v>
      </c>
      <c r="D4563" s="37" t="s">
        <v>92</v>
      </c>
      <c r="E4563" s="37">
        <v>-667183.65</v>
      </c>
      <c r="F4563" s="37">
        <v>0</v>
      </c>
      <c r="G4563" s="37">
        <v>0</v>
      </c>
      <c r="H4563" s="60">
        <f t="shared" si="357"/>
        <v>-667183.65</v>
      </c>
      <c r="I4563" s="60">
        <f t="shared" si="358"/>
        <v>0</v>
      </c>
      <c r="J4563" s="60">
        <f t="shared" si="359"/>
        <v>0</v>
      </c>
      <c r="K4563" s="1" t="str">
        <f t="shared" si="360"/>
        <v>COM</v>
      </c>
      <c r="L4563" s="2" t="str">
        <f t="shared" si="356"/>
        <v>REVENUE_AC</v>
      </c>
      <c r="M4563" s="40" t="str">
        <f>INDEX(CODE!A:B,MATCH(L4563,CODE!A:A,0),2)</f>
        <v>NOT USED</v>
      </c>
    </row>
    <row r="4564" spans="1:13">
      <c r="A4564" s="36">
        <v>201911</v>
      </c>
      <c r="B4564" s="37" t="s">
        <v>51</v>
      </c>
      <c r="C4564" s="37" t="s">
        <v>195</v>
      </c>
      <c r="D4564" s="37" t="s">
        <v>104</v>
      </c>
      <c r="E4564" s="37">
        <v>5294.39</v>
      </c>
      <c r="F4564" s="37">
        <v>0</v>
      </c>
      <c r="G4564" s="37">
        <v>0</v>
      </c>
      <c r="H4564" s="60">
        <f t="shared" si="357"/>
        <v>5294.39</v>
      </c>
      <c r="I4564" s="60">
        <f t="shared" si="358"/>
        <v>0</v>
      </c>
      <c r="J4564" s="60">
        <f t="shared" si="359"/>
        <v>0</v>
      </c>
      <c r="K4564" s="1" t="str">
        <f t="shared" si="360"/>
        <v>COM</v>
      </c>
      <c r="L4564" s="2" t="str">
        <f t="shared" si="356"/>
        <v>REVENUE AD</v>
      </c>
      <c r="M4564" s="40" t="str">
        <f>INDEX(CODE!A:B,MATCH(L4564,CODE!A:A,0),2)</f>
        <v>NOT USED</v>
      </c>
    </row>
    <row r="4565" spans="1:13">
      <c r="A4565" s="36">
        <v>201911</v>
      </c>
      <c r="B4565" s="37" t="s">
        <v>51</v>
      </c>
      <c r="C4565" s="37" t="s">
        <v>196</v>
      </c>
      <c r="D4565" s="37" t="s">
        <v>197</v>
      </c>
      <c r="E4565" s="37">
        <v>-407000</v>
      </c>
      <c r="F4565" s="37">
        <v>0</v>
      </c>
      <c r="G4565" s="37">
        <v>-3539000</v>
      </c>
      <c r="H4565" s="60">
        <f t="shared" si="357"/>
        <v>0</v>
      </c>
      <c r="I4565" s="60">
        <f t="shared" si="358"/>
        <v>0</v>
      </c>
      <c r="J4565" s="60">
        <f t="shared" si="359"/>
        <v>0</v>
      </c>
      <c r="K4565" s="1" t="str">
        <f t="shared" si="360"/>
        <v>COM</v>
      </c>
      <c r="L4565" s="2" t="str">
        <f t="shared" si="356"/>
        <v>UNBILLED R</v>
      </c>
      <c r="M4565" s="40" t="str">
        <f>INDEX(CODE!A:B,MATCH(L4565,CODE!A:A,0),2)</f>
        <v>NOT USED</v>
      </c>
    </row>
    <row r="4566" spans="1:13">
      <c r="A4566" s="36">
        <v>201911</v>
      </c>
      <c r="B4566" s="37" t="s">
        <v>58</v>
      </c>
      <c r="C4566" s="37" t="s">
        <v>186</v>
      </c>
      <c r="D4566" s="37" t="s">
        <v>187</v>
      </c>
      <c r="E4566" s="37">
        <v>-504.4</v>
      </c>
      <c r="F4566" s="37">
        <v>41</v>
      </c>
      <c r="G4566" s="37">
        <v>69115</v>
      </c>
      <c r="H4566" s="60">
        <f t="shared" si="357"/>
        <v>0</v>
      </c>
      <c r="I4566" s="60">
        <f t="shared" si="358"/>
        <v>0</v>
      </c>
      <c r="J4566" s="60">
        <f t="shared" si="359"/>
        <v>0</v>
      </c>
      <c r="K4566" s="1" t="str">
        <f t="shared" si="360"/>
        <v>IND</v>
      </c>
      <c r="L4566" s="2" t="str">
        <f t="shared" si="356"/>
        <v>02GNSB0024</v>
      </c>
      <c r="M4566" s="40" t="str">
        <f>INDEX(CODE!A:B,MATCH(L4566,CODE!A:A,0),2)</f>
        <v>Separate - Small GS</v>
      </c>
    </row>
    <row r="4567" spans="1:13">
      <c r="A4567" s="36">
        <v>201911</v>
      </c>
      <c r="B4567" s="37" t="s">
        <v>58</v>
      </c>
      <c r="C4567" s="37" t="s">
        <v>186</v>
      </c>
      <c r="D4567" s="37" t="s">
        <v>189</v>
      </c>
      <c r="E4567" s="37">
        <v>-0.08</v>
      </c>
      <c r="F4567" s="37">
        <v>1</v>
      </c>
      <c r="G4567" s="37">
        <v>11</v>
      </c>
      <c r="H4567" s="60">
        <f t="shared" si="357"/>
        <v>0</v>
      </c>
      <c r="I4567" s="60">
        <f t="shared" si="358"/>
        <v>0</v>
      </c>
      <c r="J4567" s="60">
        <f t="shared" si="359"/>
        <v>0</v>
      </c>
      <c r="K4567" s="1" t="str">
        <f t="shared" si="360"/>
        <v>IND</v>
      </c>
      <c r="L4567" s="2" t="str">
        <f t="shared" si="356"/>
        <v>02GNSB24FP</v>
      </c>
      <c r="M4567" s="40" t="str">
        <f>INDEX(CODE!A:B,MATCH(L4567,CODE!A:A,0),2)</f>
        <v>Separate - Small GS</v>
      </c>
    </row>
    <row r="4568" spans="1:13">
      <c r="A4568" s="36">
        <v>201911</v>
      </c>
      <c r="B4568" s="37" t="s">
        <v>58</v>
      </c>
      <c r="C4568" s="37" t="s">
        <v>186</v>
      </c>
      <c r="D4568" s="37" t="s">
        <v>190</v>
      </c>
      <c r="E4568" s="37">
        <v>-450.77</v>
      </c>
      <c r="F4568" s="37">
        <v>10</v>
      </c>
      <c r="G4568" s="37">
        <v>61920</v>
      </c>
      <c r="H4568" s="60">
        <f t="shared" si="357"/>
        <v>0</v>
      </c>
      <c r="I4568" s="60">
        <f t="shared" si="358"/>
        <v>0</v>
      </c>
      <c r="J4568" s="60">
        <f t="shared" si="359"/>
        <v>0</v>
      </c>
      <c r="K4568" s="1" t="str">
        <f t="shared" si="360"/>
        <v>IND</v>
      </c>
      <c r="L4568" s="2" t="str">
        <f t="shared" si="356"/>
        <v>02LGSB0036</v>
      </c>
      <c r="M4568" s="40" t="str">
        <f>INDEX(CODE!A:B,MATCH(L4568,CODE!A:A,0),2)</f>
        <v>Separate - Large GS</v>
      </c>
    </row>
    <row r="4569" spans="1:13">
      <c r="A4569" s="36">
        <v>201911</v>
      </c>
      <c r="B4569" s="37" t="s">
        <v>58</v>
      </c>
      <c r="C4569" s="37" t="s">
        <v>186</v>
      </c>
      <c r="D4569" s="37" t="s">
        <v>192</v>
      </c>
      <c r="E4569" s="37">
        <v>-15.65</v>
      </c>
      <c r="G4569" s="37">
        <v>2152</v>
      </c>
      <c r="H4569" s="60">
        <f t="shared" si="357"/>
        <v>0</v>
      </c>
      <c r="I4569" s="60">
        <f t="shared" si="358"/>
        <v>0</v>
      </c>
      <c r="J4569" s="60">
        <f t="shared" si="359"/>
        <v>0</v>
      </c>
      <c r="K4569" s="1" t="str">
        <f t="shared" si="360"/>
        <v>IND</v>
      </c>
      <c r="L4569" s="2" t="str">
        <f t="shared" si="356"/>
        <v>02OALTB15N</v>
      </c>
      <c r="M4569" s="40" t="str">
        <f>INDEX(CODE!A:B,MATCH(L4569,CODE!A:A,0),2)</f>
        <v>NOT USED</v>
      </c>
    </row>
    <row r="4570" spans="1:13">
      <c r="A4570" s="36">
        <v>201911</v>
      </c>
      <c r="B4570" s="37" t="s">
        <v>58</v>
      </c>
      <c r="C4570" s="37" t="s">
        <v>186</v>
      </c>
      <c r="D4570" s="37" t="s">
        <v>193</v>
      </c>
      <c r="E4570" s="37">
        <v>78.489999999999995</v>
      </c>
      <c r="F4570" s="37">
        <v>0</v>
      </c>
      <c r="G4570" s="37">
        <v>0</v>
      </c>
      <c r="H4570" s="60">
        <f t="shared" si="357"/>
        <v>0</v>
      </c>
      <c r="I4570" s="60">
        <f t="shared" si="358"/>
        <v>0</v>
      </c>
      <c r="J4570" s="60">
        <f t="shared" si="359"/>
        <v>0</v>
      </c>
      <c r="K4570" s="1" t="str">
        <f t="shared" si="360"/>
        <v>IND</v>
      </c>
      <c r="L4570" s="2" t="str">
        <f t="shared" si="356"/>
        <v>BPA BALANC</v>
      </c>
      <c r="M4570" s="40" t="str">
        <f>INDEX(CODE!A:B,MATCH(L4570,CODE!A:A,0),2)</f>
        <v>NOT USED</v>
      </c>
    </row>
    <row r="4571" spans="1:13">
      <c r="A4571" s="36">
        <v>201911</v>
      </c>
      <c r="B4571" s="37" t="s">
        <v>58</v>
      </c>
      <c r="C4571" s="37" t="s">
        <v>186</v>
      </c>
      <c r="D4571" s="37" t="s">
        <v>194</v>
      </c>
      <c r="F4571" s="37">
        <v>0</v>
      </c>
      <c r="H4571" s="60">
        <f t="shared" si="357"/>
        <v>0</v>
      </c>
      <c r="I4571" s="60">
        <f t="shared" si="358"/>
        <v>0</v>
      </c>
      <c r="J4571" s="60">
        <f t="shared" si="359"/>
        <v>0</v>
      </c>
      <c r="K4571" s="1" t="str">
        <f t="shared" si="360"/>
        <v>IND</v>
      </c>
      <c r="L4571" s="2" t="str">
        <f t="shared" si="356"/>
        <v>CUSTOMER C</v>
      </c>
      <c r="M4571" s="40" t="str">
        <f>INDEX(CODE!A:B,MATCH(L4571,CODE!A:A,0),2)</f>
        <v>NOT USED</v>
      </c>
    </row>
    <row r="4572" spans="1:13">
      <c r="A4572" s="36">
        <v>201911</v>
      </c>
      <c r="B4572" s="37" t="s">
        <v>58</v>
      </c>
      <c r="C4572" s="37" t="s">
        <v>195</v>
      </c>
      <c r="D4572" s="37" t="s">
        <v>36</v>
      </c>
      <c r="E4572" s="37">
        <v>7378.11</v>
      </c>
      <c r="F4572" s="37">
        <v>41</v>
      </c>
      <c r="G4572" s="37">
        <v>69115</v>
      </c>
      <c r="H4572" s="60">
        <f t="shared" si="357"/>
        <v>7378.11</v>
      </c>
      <c r="I4572" s="60">
        <f t="shared" si="358"/>
        <v>41</v>
      </c>
      <c r="J4572" s="60">
        <f t="shared" si="359"/>
        <v>69115</v>
      </c>
      <c r="K4572" s="1" t="str">
        <f t="shared" si="360"/>
        <v>IND</v>
      </c>
      <c r="L4572" s="2" t="str">
        <f t="shared" si="356"/>
        <v>02GNSB0024</v>
      </c>
      <c r="M4572" s="40" t="str">
        <f>INDEX(CODE!A:B,MATCH(L4572,CODE!A:A,0),2)</f>
        <v>Separate - Small GS</v>
      </c>
    </row>
    <row r="4573" spans="1:13">
      <c r="A4573" s="36">
        <v>201911</v>
      </c>
      <c r="B4573" s="37" t="s">
        <v>58</v>
      </c>
      <c r="C4573" s="37" t="s">
        <v>195</v>
      </c>
      <c r="D4573" s="37" t="s">
        <v>38</v>
      </c>
      <c r="E4573" s="37">
        <v>179.86</v>
      </c>
      <c r="F4573" s="37">
        <v>1</v>
      </c>
      <c r="G4573" s="37">
        <v>11</v>
      </c>
      <c r="H4573" s="60">
        <f t="shared" si="357"/>
        <v>179.86</v>
      </c>
      <c r="I4573" s="60">
        <f t="shared" si="358"/>
        <v>1</v>
      </c>
      <c r="J4573" s="60">
        <f t="shared" si="359"/>
        <v>11</v>
      </c>
      <c r="K4573" s="1" t="str">
        <f t="shared" si="360"/>
        <v>IND</v>
      </c>
      <c r="L4573" s="2" t="str">
        <f t="shared" si="356"/>
        <v>02GNSB24FP</v>
      </c>
      <c r="M4573" s="40" t="str">
        <f>INDEX(CODE!A:B,MATCH(L4573,CODE!A:A,0),2)</f>
        <v>Separate - Small GS</v>
      </c>
    </row>
    <row r="4574" spans="1:13">
      <c r="A4574" s="36">
        <v>201911</v>
      </c>
      <c r="B4574" s="37" t="s">
        <v>58</v>
      </c>
      <c r="C4574" s="37" t="s">
        <v>195</v>
      </c>
      <c r="D4574" s="37" t="s">
        <v>52</v>
      </c>
      <c r="E4574" s="37">
        <v>106787.29</v>
      </c>
      <c r="F4574" s="37">
        <v>323</v>
      </c>
      <c r="G4574" s="37">
        <v>1196404</v>
      </c>
      <c r="H4574" s="60">
        <f t="shared" si="357"/>
        <v>106787.29</v>
      </c>
      <c r="I4574" s="60">
        <f t="shared" si="358"/>
        <v>323</v>
      </c>
      <c r="J4574" s="60">
        <f t="shared" si="359"/>
        <v>1196404</v>
      </c>
      <c r="K4574" s="1" t="str">
        <f t="shared" si="360"/>
        <v>IND</v>
      </c>
      <c r="L4574" s="2" t="str">
        <f t="shared" si="356"/>
        <v>02GNSV0024</v>
      </c>
      <c r="M4574" s="40" t="str">
        <f>INDEX(CODE!A:B,MATCH(L4574,CODE!A:A,0),2)</f>
        <v>Separate - Small GS</v>
      </c>
    </row>
    <row r="4575" spans="1:13">
      <c r="A4575" s="36">
        <v>201911</v>
      </c>
      <c r="B4575" s="37" t="s">
        <v>58</v>
      </c>
      <c r="C4575" s="37" t="s">
        <v>195</v>
      </c>
      <c r="D4575" s="37" t="s">
        <v>53</v>
      </c>
      <c r="E4575" s="37">
        <v>724.48</v>
      </c>
      <c r="F4575" s="37">
        <v>4</v>
      </c>
      <c r="G4575" s="37">
        <v>2776</v>
      </c>
      <c r="H4575" s="60">
        <f t="shared" si="357"/>
        <v>724.48</v>
      </c>
      <c r="I4575" s="60">
        <f t="shared" si="358"/>
        <v>4</v>
      </c>
      <c r="J4575" s="60">
        <f t="shared" si="359"/>
        <v>2776</v>
      </c>
      <c r="K4575" s="1" t="str">
        <f t="shared" si="360"/>
        <v>IND</v>
      </c>
      <c r="L4575" s="2" t="str">
        <f t="shared" si="356"/>
        <v>02GNSV024F</v>
      </c>
      <c r="M4575" s="40" t="str">
        <f>INDEX(CODE!A:B,MATCH(L4575,CODE!A:A,0),2)</f>
        <v>Separate - Small GS</v>
      </c>
    </row>
    <row r="4576" spans="1:13">
      <c r="A4576" s="36">
        <v>201911</v>
      </c>
      <c r="B4576" s="37" t="s">
        <v>58</v>
      </c>
      <c r="C4576" s="37" t="s">
        <v>195</v>
      </c>
      <c r="D4576" s="37" t="s">
        <v>39</v>
      </c>
      <c r="E4576" s="37">
        <v>10277.44</v>
      </c>
      <c r="F4576" s="37">
        <v>10</v>
      </c>
      <c r="G4576" s="37">
        <v>61920</v>
      </c>
      <c r="H4576" s="60">
        <f t="shared" si="357"/>
        <v>10277.44</v>
      </c>
      <c r="I4576" s="60">
        <f t="shared" si="358"/>
        <v>10</v>
      </c>
      <c r="J4576" s="60">
        <f t="shared" si="359"/>
        <v>61920</v>
      </c>
      <c r="K4576" s="1" t="str">
        <f t="shared" si="360"/>
        <v>IND</v>
      </c>
      <c r="L4576" s="2" t="str">
        <f t="shared" si="356"/>
        <v>02LGSB0036</v>
      </c>
      <c r="M4576" s="40" t="str">
        <f>INDEX(CODE!A:B,MATCH(L4576,CODE!A:A,0),2)</f>
        <v>Separate - Large GS</v>
      </c>
    </row>
    <row r="4577" spans="1:13">
      <c r="A4577" s="36">
        <v>201911</v>
      </c>
      <c r="B4577" s="37" t="s">
        <v>58</v>
      </c>
      <c r="C4577" s="37" t="s">
        <v>195</v>
      </c>
      <c r="D4577" s="37" t="s">
        <v>54</v>
      </c>
      <c r="E4577" s="37">
        <v>676681.27</v>
      </c>
      <c r="F4577" s="37">
        <v>97</v>
      </c>
      <c r="G4577" s="37">
        <v>8721460</v>
      </c>
      <c r="H4577" s="60">
        <f t="shared" si="357"/>
        <v>676681.27</v>
      </c>
      <c r="I4577" s="60">
        <f t="shared" si="358"/>
        <v>97</v>
      </c>
      <c r="J4577" s="60">
        <f t="shared" si="359"/>
        <v>8721460</v>
      </c>
      <c r="K4577" s="1" t="str">
        <f t="shared" si="360"/>
        <v>IND</v>
      </c>
      <c r="L4577" s="2" t="str">
        <f t="shared" si="356"/>
        <v>02LGSV0036</v>
      </c>
      <c r="M4577" s="40" t="str">
        <f>INDEX(CODE!A:B,MATCH(L4577,CODE!A:A,0),2)</f>
        <v>Separate - Large GS</v>
      </c>
    </row>
    <row r="4578" spans="1:13">
      <c r="A4578" s="36">
        <v>201911</v>
      </c>
      <c r="B4578" s="37" t="s">
        <v>58</v>
      </c>
      <c r="C4578" s="37" t="s">
        <v>195</v>
      </c>
      <c r="D4578" s="37" t="s">
        <v>55</v>
      </c>
      <c r="E4578" s="37">
        <v>3543986.41</v>
      </c>
      <c r="F4578" s="37">
        <v>29</v>
      </c>
      <c r="G4578" s="37">
        <v>57921650</v>
      </c>
      <c r="H4578" s="60">
        <f t="shared" si="357"/>
        <v>3543986.41</v>
      </c>
      <c r="I4578" s="60">
        <f t="shared" si="358"/>
        <v>29</v>
      </c>
      <c r="J4578" s="60">
        <f t="shared" si="359"/>
        <v>57921650</v>
      </c>
      <c r="K4578" s="1" t="str">
        <f t="shared" si="360"/>
        <v>IND</v>
      </c>
      <c r="L4578" s="2" t="str">
        <f t="shared" si="356"/>
        <v>02LGSV048T</v>
      </c>
      <c r="M4578" s="40" t="str">
        <f>INDEX(CODE!A:B,MATCH(L4578,CODE!A:A,0),2)</f>
        <v>NOT USED</v>
      </c>
    </row>
    <row r="4579" spans="1:13">
      <c r="A4579" s="36">
        <v>201911</v>
      </c>
      <c r="B4579" s="37" t="s">
        <v>58</v>
      </c>
      <c r="C4579" s="37" t="s">
        <v>195</v>
      </c>
      <c r="D4579" s="37" t="s">
        <v>85</v>
      </c>
      <c r="E4579" s="37">
        <v>1904.22</v>
      </c>
      <c r="G4579" s="37">
        <v>0</v>
      </c>
      <c r="H4579" s="60">
        <f t="shared" si="357"/>
        <v>1904.22</v>
      </c>
      <c r="I4579" s="60">
        <f t="shared" si="358"/>
        <v>0</v>
      </c>
      <c r="J4579" s="60">
        <f t="shared" si="359"/>
        <v>0</v>
      </c>
      <c r="K4579" s="1" t="str">
        <f t="shared" si="360"/>
        <v>IND</v>
      </c>
      <c r="L4579" s="2" t="str">
        <f t="shared" si="356"/>
        <v>02LNX00300</v>
      </c>
      <c r="M4579" s="40" t="str">
        <f>INDEX(CODE!A:B,MATCH(L4579,CODE!A:A,0),2)</f>
        <v>NOT USED</v>
      </c>
    </row>
    <row r="4580" spans="1:13">
      <c r="A4580" s="36">
        <v>201911</v>
      </c>
      <c r="B4580" s="37" t="s">
        <v>58</v>
      </c>
      <c r="C4580" s="37" t="s">
        <v>195</v>
      </c>
      <c r="D4580" s="37" t="s">
        <v>40</v>
      </c>
      <c r="E4580" s="37">
        <v>206.84</v>
      </c>
      <c r="F4580" s="37">
        <v>1</v>
      </c>
      <c r="G4580" s="37">
        <v>1920</v>
      </c>
      <c r="H4580" s="60">
        <f t="shared" si="357"/>
        <v>206.84</v>
      </c>
      <c r="I4580" s="60">
        <f t="shared" si="358"/>
        <v>1</v>
      </c>
      <c r="J4580" s="60">
        <f t="shared" si="359"/>
        <v>1920</v>
      </c>
      <c r="K4580" s="1" t="str">
        <f t="shared" si="360"/>
        <v>IND</v>
      </c>
      <c r="L4580" s="2" t="str">
        <f t="shared" si="356"/>
        <v>02NMT24135</v>
      </c>
      <c r="M4580" s="40" t="str">
        <f>INDEX(CODE!A:B,MATCH(L4580,CODE!A:A,0),2)</f>
        <v>Separate - Small GS</v>
      </c>
    </row>
    <row r="4581" spans="1:13">
      <c r="A4581" s="36">
        <v>201911</v>
      </c>
      <c r="B4581" s="37" t="s">
        <v>58</v>
      </c>
      <c r="C4581" s="37" t="s">
        <v>195</v>
      </c>
      <c r="D4581" s="37" t="s">
        <v>56</v>
      </c>
      <c r="E4581" s="37">
        <v>1022.25</v>
      </c>
      <c r="F4581" s="37">
        <v>37</v>
      </c>
      <c r="G4581" s="37">
        <v>7774</v>
      </c>
      <c r="H4581" s="60">
        <f t="shared" si="357"/>
        <v>1022.25</v>
      </c>
      <c r="I4581" s="60">
        <f t="shared" si="358"/>
        <v>37</v>
      </c>
      <c r="J4581" s="60">
        <f t="shared" si="359"/>
        <v>7774</v>
      </c>
      <c r="K4581" s="1" t="str">
        <f t="shared" si="360"/>
        <v>IND</v>
      </c>
      <c r="L4581" s="2" t="str">
        <f t="shared" si="356"/>
        <v>02OALT015N</v>
      </c>
      <c r="M4581" s="40" t="str">
        <f>INDEX(CODE!A:B,MATCH(L4581,CODE!A:A,0),2)</f>
        <v>NOT USED</v>
      </c>
    </row>
    <row r="4582" spans="1:13">
      <c r="A4582" s="36">
        <v>201911</v>
      </c>
      <c r="B4582" s="37" t="s">
        <v>58</v>
      </c>
      <c r="C4582" s="37" t="s">
        <v>195</v>
      </c>
      <c r="D4582" s="37" t="s">
        <v>43</v>
      </c>
      <c r="E4582" s="37">
        <v>325.89999999999998</v>
      </c>
      <c r="F4582" s="37">
        <v>14</v>
      </c>
      <c r="G4582" s="37">
        <v>2152</v>
      </c>
      <c r="H4582" s="60">
        <f t="shared" si="357"/>
        <v>325.89999999999998</v>
      </c>
      <c r="I4582" s="60">
        <f t="shared" si="358"/>
        <v>14</v>
      </c>
      <c r="J4582" s="60">
        <f t="shared" si="359"/>
        <v>2152</v>
      </c>
      <c r="K4582" s="1" t="str">
        <f t="shared" si="360"/>
        <v>IND</v>
      </c>
      <c r="L4582" s="2" t="str">
        <f t="shared" si="356"/>
        <v>02OALTB15N</v>
      </c>
      <c r="M4582" s="40" t="str">
        <f>INDEX(CODE!A:B,MATCH(L4582,CODE!A:A,0),2)</f>
        <v>NOT USED</v>
      </c>
    </row>
    <row r="4583" spans="1:13">
      <c r="A4583" s="36">
        <v>201911</v>
      </c>
      <c r="B4583" s="37" t="s">
        <v>58</v>
      </c>
      <c r="C4583" s="37" t="s">
        <v>195</v>
      </c>
      <c r="D4583" s="37" t="s">
        <v>59</v>
      </c>
      <c r="E4583" s="37">
        <v>61040.3</v>
      </c>
      <c r="F4583" s="37">
        <v>1</v>
      </c>
      <c r="G4583" s="37">
        <v>525000</v>
      </c>
      <c r="H4583" s="60">
        <f t="shared" si="357"/>
        <v>61040.3</v>
      </c>
      <c r="I4583" s="60">
        <f t="shared" si="358"/>
        <v>1</v>
      </c>
      <c r="J4583" s="60">
        <f t="shared" si="359"/>
        <v>525000</v>
      </c>
      <c r="K4583" s="1" t="str">
        <f t="shared" si="360"/>
        <v>IND</v>
      </c>
      <c r="L4583" s="2" t="str">
        <f t="shared" si="356"/>
        <v>02PRSV47TM</v>
      </c>
      <c r="M4583" s="40" t="str">
        <f>INDEX(CODE!A:B,MATCH(L4583,CODE!A:A,0),2)</f>
        <v>NOT USED</v>
      </c>
    </row>
    <row r="4584" spans="1:13">
      <c r="A4584" s="36">
        <v>201911</v>
      </c>
      <c r="B4584" s="37" t="s">
        <v>58</v>
      </c>
      <c r="C4584" s="37" t="s">
        <v>195</v>
      </c>
      <c r="D4584" s="37" t="s">
        <v>94</v>
      </c>
      <c r="E4584" s="37">
        <v>145538.51</v>
      </c>
      <c r="F4584" s="37">
        <v>0</v>
      </c>
      <c r="G4584" s="37">
        <v>0</v>
      </c>
      <c r="H4584" s="60">
        <f t="shared" si="357"/>
        <v>145538.51</v>
      </c>
      <c r="I4584" s="60">
        <f t="shared" si="358"/>
        <v>0</v>
      </c>
      <c r="J4584" s="60">
        <f t="shared" si="359"/>
        <v>0</v>
      </c>
      <c r="K4584" s="1" t="str">
        <f t="shared" si="360"/>
        <v>IND</v>
      </c>
      <c r="L4584" s="2" t="str">
        <f t="shared" si="356"/>
        <v>301370-DSM</v>
      </c>
      <c r="M4584" s="40" t="str">
        <f>INDEX(CODE!A:B,MATCH(L4584,CODE!A:A,0),2)</f>
        <v>NOT USED</v>
      </c>
    </row>
    <row r="4585" spans="1:13">
      <c r="A4585" s="36">
        <v>201911</v>
      </c>
      <c r="B4585" s="37" t="s">
        <v>58</v>
      </c>
      <c r="C4585" s="37" t="s">
        <v>195</v>
      </c>
      <c r="D4585" s="37" t="s">
        <v>76</v>
      </c>
      <c r="E4585" s="37">
        <v>1.78</v>
      </c>
      <c r="F4585" s="37">
        <v>0</v>
      </c>
      <c r="G4585" s="37">
        <v>0</v>
      </c>
      <c r="H4585" s="60">
        <f t="shared" si="357"/>
        <v>1.78</v>
      </c>
      <c r="I4585" s="60">
        <f t="shared" si="358"/>
        <v>0</v>
      </c>
      <c r="J4585" s="60">
        <f t="shared" si="359"/>
        <v>0</v>
      </c>
      <c r="K4585" s="1" t="str">
        <f t="shared" si="360"/>
        <v>IND</v>
      </c>
      <c r="L4585" s="2" t="str">
        <f t="shared" si="356"/>
        <v>301380-BLU</v>
      </c>
      <c r="M4585" s="40" t="str">
        <f>INDEX(CODE!A:B,MATCH(L4585,CODE!A:A,0),2)</f>
        <v>NOT USED</v>
      </c>
    </row>
    <row r="4586" spans="1:13">
      <c r="A4586" s="36">
        <v>201911</v>
      </c>
      <c r="B4586" s="37" t="s">
        <v>58</v>
      </c>
      <c r="C4586" s="37" t="s">
        <v>195</v>
      </c>
      <c r="D4586" s="37" t="s">
        <v>103</v>
      </c>
      <c r="E4586" s="37">
        <v>0</v>
      </c>
      <c r="F4586" s="37">
        <v>0</v>
      </c>
      <c r="G4586" s="37">
        <v>0</v>
      </c>
      <c r="H4586" s="60">
        <f t="shared" si="357"/>
        <v>0</v>
      </c>
      <c r="I4586" s="60">
        <f t="shared" si="358"/>
        <v>0</v>
      </c>
      <c r="J4586" s="60">
        <f t="shared" si="359"/>
        <v>0</v>
      </c>
      <c r="K4586" s="1" t="str">
        <f t="shared" si="360"/>
        <v>IND</v>
      </c>
      <c r="L4586" s="2" t="str">
        <f t="shared" si="356"/>
        <v>ALT REVENU</v>
      </c>
      <c r="M4586" s="40" t="str">
        <f>INDEX(CODE!A:B,MATCH(L4586,CODE!A:A,0),2)</f>
        <v>NOT USED</v>
      </c>
    </row>
    <row r="4587" spans="1:13">
      <c r="A4587" s="36">
        <v>201911</v>
      </c>
      <c r="B4587" s="37" t="s">
        <v>58</v>
      </c>
      <c r="C4587" s="37" t="s">
        <v>195</v>
      </c>
      <c r="D4587" s="37" t="s">
        <v>90</v>
      </c>
      <c r="F4587" s="37">
        <v>0</v>
      </c>
      <c r="H4587" s="60">
        <f t="shared" si="357"/>
        <v>0</v>
      </c>
      <c r="I4587" s="60">
        <f t="shared" si="358"/>
        <v>0</v>
      </c>
      <c r="J4587" s="60">
        <f t="shared" si="359"/>
        <v>0</v>
      </c>
      <c r="K4587" s="1" t="str">
        <f t="shared" si="360"/>
        <v>IND</v>
      </c>
      <c r="L4587" s="2" t="str">
        <f t="shared" si="356"/>
        <v>CUSTOMER C</v>
      </c>
      <c r="M4587" s="40" t="str">
        <f>INDEX(CODE!A:B,MATCH(L4587,CODE!A:A,0),2)</f>
        <v>NOT USED</v>
      </c>
    </row>
    <row r="4588" spans="1:13">
      <c r="A4588" s="36">
        <v>201911</v>
      </c>
      <c r="B4588" s="37" t="s">
        <v>58</v>
      </c>
      <c r="C4588" s="37" t="s">
        <v>195</v>
      </c>
      <c r="D4588" s="37" t="s">
        <v>92</v>
      </c>
      <c r="E4588" s="37">
        <v>-173120.1</v>
      </c>
      <c r="F4588" s="37">
        <v>0</v>
      </c>
      <c r="G4588" s="37">
        <v>0</v>
      </c>
      <c r="H4588" s="60">
        <f t="shared" si="357"/>
        <v>-173120.1</v>
      </c>
      <c r="I4588" s="60">
        <f t="shared" si="358"/>
        <v>0</v>
      </c>
      <c r="J4588" s="60">
        <f t="shared" si="359"/>
        <v>0</v>
      </c>
      <c r="K4588" s="1" t="str">
        <f t="shared" si="360"/>
        <v>IND</v>
      </c>
      <c r="L4588" s="2" t="str">
        <f t="shared" si="356"/>
        <v>REVENUE_AC</v>
      </c>
      <c r="M4588" s="40" t="str">
        <f>INDEX(CODE!A:B,MATCH(L4588,CODE!A:A,0),2)</f>
        <v>NOT USED</v>
      </c>
    </row>
    <row r="4589" spans="1:13">
      <c r="A4589" s="36">
        <v>201911</v>
      </c>
      <c r="B4589" s="37" t="s">
        <v>58</v>
      </c>
      <c r="C4589" s="37" t="s">
        <v>195</v>
      </c>
      <c r="D4589" s="37" t="s">
        <v>104</v>
      </c>
      <c r="E4589" s="37">
        <v>2315.96</v>
      </c>
      <c r="F4589" s="37">
        <v>0</v>
      </c>
      <c r="G4589" s="37">
        <v>0</v>
      </c>
      <c r="H4589" s="60">
        <f t="shared" si="357"/>
        <v>2315.96</v>
      </c>
      <c r="I4589" s="60">
        <f t="shared" si="358"/>
        <v>0</v>
      </c>
      <c r="J4589" s="60">
        <f t="shared" si="359"/>
        <v>0</v>
      </c>
      <c r="K4589" s="1" t="str">
        <f t="shared" si="360"/>
        <v>IND</v>
      </c>
      <c r="L4589" s="2" t="str">
        <f t="shared" si="356"/>
        <v>REVENUE AD</v>
      </c>
      <c r="M4589" s="40" t="str">
        <f>INDEX(CODE!A:B,MATCH(L4589,CODE!A:A,0),2)</f>
        <v>NOT USED</v>
      </c>
    </row>
    <row r="4590" spans="1:13">
      <c r="A4590" s="36">
        <v>201911</v>
      </c>
      <c r="B4590" s="37" t="s">
        <v>58</v>
      </c>
      <c r="C4590" s="37" t="s">
        <v>196</v>
      </c>
      <c r="D4590" s="37" t="s">
        <v>197</v>
      </c>
      <c r="E4590" s="37">
        <v>-310000</v>
      </c>
      <c r="F4590" s="37">
        <v>0</v>
      </c>
      <c r="G4590" s="37">
        <v>-3523000</v>
      </c>
      <c r="H4590" s="60">
        <f t="shared" si="357"/>
        <v>0</v>
      </c>
      <c r="I4590" s="60">
        <f t="shared" si="358"/>
        <v>0</v>
      </c>
      <c r="J4590" s="60">
        <f t="shared" si="359"/>
        <v>0</v>
      </c>
      <c r="K4590" s="1" t="str">
        <f t="shared" si="360"/>
        <v>IND</v>
      </c>
      <c r="L4590" s="2" t="str">
        <f t="shared" si="356"/>
        <v>UNBILLED R</v>
      </c>
      <c r="M4590" s="40" t="str">
        <f>INDEX(CODE!A:B,MATCH(L4590,CODE!A:A,0),2)</f>
        <v>NOT USED</v>
      </c>
    </row>
    <row r="4591" spans="1:13">
      <c r="A4591" s="36">
        <v>201911</v>
      </c>
      <c r="B4591" s="37" t="s">
        <v>60</v>
      </c>
      <c r="C4591" s="37" t="s">
        <v>186</v>
      </c>
      <c r="D4591" s="37" t="s">
        <v>61</v>
      </c>
      <c r="E4591" s="37">
        <v>-34867.379999999997</v>
      </c>
      <c r="F4591" s="37">
        <v>2748</v>
      </c>
      <c r="G4591" s="37">
        <v>4658080</v>
      </c>
      <c r="H4591" s="60">
        <f t="shared" si="357"/>
        <v>0</v>
      </c>
      <c r="I4591" s="60">
        <f t="shared" si="358"/>
        <v>0</v>
      </c>
      <c r="J4591" s="60">
        <f t="shared" si="359"/>
        <v>0</v>
      </c>
      <c r="K4591" s="1" t="str">
        <f t="shared" si="360"/>
        <v>IRG</v>
      </c>
      <c r="L4591" s="2" t="str">
        <f t="shared" si="356"/>
        <v>02APSV0040</v>
      </c>
      <c r="M4591" s="40" t="str">
        <f>INDEX(CODE!A:B,MATCH(L4591,CODE!A:A,0),2)</f>
        <v>Separate - APS</v>
      </c>
    </row>
    <row r="4592" spans="1:13">
      <c r="A4592" s="36">
        <v>201911</v>
      </c>
      <c r="B4592" s="37" t="s">
        <v>60</v>
      </c>
      <c r="C4592" s="37" t="s">
        <v>186</v>
      </c>
      <c r="D4592" s="37" t="s">
        <v>198</v>
      </c>
      <c r="E4592" s="37">
        <v>2646.48</v>
      </c>
      <c r="G4592" s="37">
        <v>-343733</v>
      </c>
      <c r="H4592" s="60">
        <f t="shared" si="357"/>
        <v>0</v>
      </c>
      <c r="I4592" s="60">
        <f t="shared" si="358"/>
        <v>0</v>
      </c>
      <c r="J4592" s="60">
        <f t="shared" si="359"/>
        <v>0</v>
      </c>
      <c r="K4592" s="1" t="str">
        <f t="shared" si="360"/>
        <v>IRG</v>
      </c>
      <c r="L4592" s="2" t="str">
        <f t="shared" si="356"/>
        <v>02BPADEBIT</v>
      </c>
      <c r="M4592" s="40" t="str">
        <f>INDEX(CODE!A:B,MATCH(L4592,CODE!A:A,0),2)</f>
        <v>NOT USED</v>
      </c>
    </row>
    <row r="4593" spans="1:13">
      <c r="A4593" s="36">
        <v>201911</v>
      </c>
      <c r="B4593" s="37" t="s">
        <v>60</v>
      </c>
      <c r="C4593" s="37" t="s">
        <v>186</v>
      </c>
      <c r="D4593" s="37" t="s">
        <v>199</v>
      </c>
      <c r="F4593" s="37">
        <v>9</v>
      </c>
      <c r="H4593" s="60">
        <f t="shared" si="357"/>
        <v>0</v>
      </c>
      <c r="I4593" s="60">
        <f t="shared" si="358"/>
        <v>0</v>
      </c>
      <c r="J4593" s="60">
        <f t="shared" si="359"/>
        <v>0</v>
      </c>
      <c r="K4593" s="1" t="str">
        <f t="shared" si="360"/>
        <v>IRG</v>
      </c>
      <c r="L4593" s="2" t="str">
        <f t="shared" si="356"/>
        <v>02NMT40135</v>
      </c>
      <c r="M4593" s="40" t="str">
        <f>INDEX(CODE!A:B,MATCH(L4593,CODE!A:A,0),2)</f>
        <v>Separate - APS</v>
      </c>
    </row>
    <row r="4594" spans="1:13">
      <c r="A4594" s="36">
        <v>201911</v>
      </c>
      <c r="B4594" s="37" t="s">
        <v>60</v>
      </c>
      <c r="C4594" s="37" t="s">
        <v>186</v>
      </c>
      <c r="D4594" s="37" t="s">
        <v>200</v>
      </c>
      <c r="F4594" s="37">
        <v>0</v>
      </c>
      <c r="H4594" s="60">
        <f t="shared" si="357"/>
        <v>0</v>
      </c>
      <c r="I4594" s="60">
        <f t="shared" si="358"/>
        <v>0</v>
      </c>
      <c r="J4594" s="60">
        <f t="shared" si="359"/>
        <v>0</v>
      </c>
      <c r="K4594" s="1" t="str">
        <f t="shared" si="360"/>
        <v>IRG</v>
      </c>
      <c r="L4594" s="2" t="str">
        <f t="shared" si="356"/>
        <v>CUSTOMER C</v>
      </c>
      <c r="M4594" s="40" t="str">
        <f>INDEX(CODE!A:B,MATCH(L4594,CODE!A:A,0),2)</f>
        <v>NOT USED</v>
      </c>
    </row>
    <row r="4595" spans="1:13">
      <c r="A4595" s="36">
        <v>201911</v>
      </c>
      <c r="B4595" s="37" t="s">
        <v>60</v>
      </c>
      <c r="C4595" s="37" t="s">
        <v>186</v>
      </c>
      <c r="D4595" s="37" t="s">
        <v>201</v>
      </c>
      <c r="E4595" s="37">
        <v>2599.02</v>
      </c>
      <c r="F4595" s="37">
        <v>0</v>
      </c>
      <c r="G4595" s="37">
        <v>0</v>
      </c>
      <c r="H4595" s="60">
        <f t="shared" si="357"/>
        <v>0</v>
      </c>
      <c r="I4595" s="60">
        <f t="shared" si="358"/>
        <v>0</v>
      </c>
      <c r="J4595" s="60">
        <f t="shared" si="359"/>
        <v>0</v>
      </c>
      <c r="K4595" s="1" t="str">
        <f t="shared" si="360"/>
        <v>IRG</v>
      </c>
      <c r="L4595" s="2" t="str">
        <f t="shared" si="356"/>
        <v>IRRIGATION</v>
      </c>
      <c r="M4595" s="40" t="str">
        <f>INDEX(CODE!A:B,MATCH(L4595,CODE!A:A,0),2)</f>
        <v>NOT USED</v>
      </c>
    </row>
    <row r="4596" spans="1:13">
      <c r="A4596" s="36">
        <v>201911</v>
      </c>
      <c r="B4596" s="37" t="s">
        <v>60</v>
      </c>
      <c r="C4596" s="37" t="s">
        <v>195</v>
      </c>
      <c r="D4596" s="37" t="s">
        <v>61</v>
      </c>
      <c r="E4596" s="37">
        <v>1556475.82</v>
      </c>
      <c r="F4596" s="37">
        <v>2748</v>
      </c>
      <c r="G4596" s="37">
        <v>4658080</v>
      </c>
      <c r="H4596" s="60">
        <f t="shared" si="357"/>
        <v>1556475.82</v>
      </c>
      <c r="I4596" s="60">
        <f t="shared" si="358"/>
        <v>2748</v>
      </c>
      <c r="J4596" s="60">
        <f t="shared" si="359"/>
        <v>4658080</v>
      </c>
      <c r="K4596" s="1" t="str">
        <f t="shared" si="360"/>
        <v>IRG</v>
      </c>
      <c r="L4596" s="2" t="str">
        <f t="shared" si="356"/>
        <v>02APSV0040</v>
      </c>
      <c r="M4596" s="40" t="str">
        <f>INDEX(CODE!A:B,MATCH(L4596,CODE!A:A,0),2)</f>
        <v>Separate - APS</v>
      </c>
    </row>
    <row r="4597" spans="1:13">
      <c r="A4597" s="36">
        <v>201911</v>
      </c>
      <c r="B4597" s="37" t="s">
        <v>60</v>
      </c>
      <c r="C4597" s="37" t="s">
        <v>195</v>
      </c>
      <c r="D4597" s="37" t="s">
        <v>62</v>
      </c>
      <c r="E4597" s="37">
        <v>1173386.79</v>
      </c>
      <c r="F4597" s="37">
        <v>2401</v>
      </c>
      <c r="G4597" s="37">
        <v>2463553</v>
      </c>
      <c r="H4597" s="60">
        <f t="shared" si="357"/>
        <v>1173386.79</v>
      </c>
      <c r="I4597" s="60">
        <f t="shared" si="358"/>
        <v>2401</v>
      </c>
      <c r="J4597" s="60">
        <f t="shared" si="359"/>
        <v>2463553</v>
      </c>
      <c r="K4597" s="1" t="str">
        <f t="shared" si="360"/>
        <v>IRG</v>
      </c>
      <c r="L4597" s="2" t="str">
        <f t="shared" si="356"/>
        <v>02APSV040X</v>
      </c>
      <c r="M4597" s="40" t="str">
        <f>INDEX(CODE!A:B,MATCH(L4597,CODE!A:A,0),2)</f>
        <v>Separate - APS</v>
      </c>
    </row>
    <row r="4598" spans="1:13">
      <c r="A4598" s="36">
        <v>201911</v>
      </c>
      <c r="B4598" s="37" t="s">
        <v>60</v>
      </c>
      <c r="C4598" s="37" t="s">
        <v>195</v>
      </c>
      <c r="D4598" s="37" t="s">
        <v>79</v>
      </c>
      <c r="E4598" s="37">
        <v>254.08</v>
      </c>
      <c r="G4598" s="37">
        <v>0</v>
      </c>
      <c r="H4598" s="60">
        <f t="shared" si="357"/>
        <v>254.08</v>
      </c>
      <c r="I4598" s="60">
        <f t="shared" si="358"/>
        <v>0</v>
      </c>
      <c r="J4598" s="60">
        <f t="shared" si="359"/>
        <v>0</v>
      </c>
      <c r="K4598" s="1" t="str">
        <f t="shared" si="360"/>
        <v>IRG</v>
      </c>
      <c r="L4598" s="2" t="str">
        <f t="shared" si="356"/>
        <v>02LNX00102</v>
      </c>
      <c r="M4598" s="40" t="str">
        <f>INDEX(CODE!A:B,MATCH(L4598,CODE!A:A,0),2)</f>
        <v>NOT USED</v>
      </c>
    </row>
    <row r="4599" spans="1:13">
      <c r="A4599" s="36">
        <v>201911</v>
      </c>
      <c r="B4599" s="37" t="s">
        <v>60</v>
      </c>
      <c r="C4599" s="37" t="s">
        <v>195</v>
      </c>
      <c r="D4599" s="37" t="s">
        <v>80</v>
      </c>
      <c r="E4599" s="37">
        <v>1482.74</v>
      </c>
      <c r="G4599" s="37">
        <v>0</v>
      </c>
      <c r="H4599" s="60">
        <f t="shared" si="357"/>
        <v>1482.74</v>
      </c>
      <c r="I4599" s="60">
        <f t="shared" si="358"/>
        <v>0</v>
      </c>
      <c r="J4599" s="60">
        <f t="shared" si="359"/>
        <v>0</v>
      </c>
      <c r="K4599" s="1" t="str">
        <f t="shared" si="360"/>
        <v>IRG</v>
      </c>
      <c r="L4599" s="2" t="str">
        <f t="shared" si="356"/>
        <v>02LNX00103</v>
      </c>
      <c r="M4599" s="40" t="str">
        <f>INDEX(CODE!A:B,MATCH(L4599,CODE!A:A,0),2)</f>
        <v>NOT USED</v>
      </c>
    </row>
    <row r="4600" spans="1:13">
      <c r="A4600" s="36">
        <v>201911</v>
      </c>
      <c r="B4600" s="37" t="s">
        <v>60</v>
      </c>
      <c r="C4600" s="37" t="s">
        <v>195</v>
      </c>
      <c r="D4600" s="37" t="s">
        <v>83</v>
      </c>
      <c r="E4600" s="37">
        <v>127217.12</v>
      </c>
      <c r="G4600" s="37">
        <v>0</v>
      </c>
      <c r="H4600" s="60">
        <f t="shared" si="357"/>
        <v>127217.12</v>
      </c>
      <c r="I4600" s="60">
        <f t="shared" si="358"/>
        <v>0</v>
      </c>
      <c r="J4600" s="60">
        <f t="shared" si="359"/>
        <v>0</v>
      </c>
      <c r="K4600" s="1" t="str">
        <f t="shared" si="360"/>
        <v>IRG</v>
      </c>
      <c r="L4600" s="2" t="str">
        <f t="shared" si="356"/>
        <v>02LNX00110</v>
      </c>
      <c r="M4600" s="40" t="str">
        <f>INDEX(CODE!A:B,MATCH(L4600,CODE!A:A,0),2)</f>
        <v>NOT USED</v>
      </c>
    </row>
    <row r="4601" spans="1:13">
      <c r="A4601" s="36">
        <v>201911</v>
      </c>
      <c r="B4601" s="37" t="s">
        <v>60</v>
      </c>
      <c r="C4601" s="37" t="s">
        <v>195</v>
      </c>
      <c r="D4601" s="37" t="s">
        <v>86</v>
      </c>
      <c r="E4601" s="37">
        <v>6801.93</v>
      </c>
      <c r="G4601" s="37">
        <v>0</v>
      </c>
      <c r="H4601" s="60">
        <f t="shared" si="357"/>
        <v>6801.93</v>
      </c>
      <c r="I4601" s="60">
        <f t="shared" si="358"/>
        <v>0</v>
      </c>
      <c r="J4601" s="60">
        <f t="shared" si="359"/>
        <v>0</v>
      </c>
      <c r="K4601" s="1" t="str">
        <f t="shared" si="360"/>
        <v>IRG</v>
      </c>
      <c r="L4601" s="2" t="str">
        <f t="shared" si="356"/>
        <v>02LNX00310</v>
      </c>
      <c r="M4601" s="40" t="str">
        <f>INDEX(CODE!A:B,MATCH(L4601,CODE!A:A,0),2)</f>
        <v>NOT USED</v>
      </c>
    </row>
    <row r="4602" spans="1:13">
      <c r="A4602" s="36">
        <v>201911</v>
      </c>
      <c r="B4602" s="37" t="s">
        <v>60</v>
      </c>
      <c r="C4602" s="37" t="s">
        <v>195</v>
      </c>
      <c r="D4602" s="37" t="s">
        <v>88</v>
      </c>
      <c r="E4602" s="37">
        <v>25362.37</v>
      </c>
      <c r="G4602" s="37">
        <v>0</v>
      </c>
      <c r="H4602" s="60">
        <f t="shared" si="357"/>
        <v>25362.37</v>
      </c>
      <c r="I4602" s="60">
        <f t="shared" si="358"/>
        <v>0</v>
      </c>
      <c r="J4602" s="60">
        <f t="shared" si="359"/>
        <v>0</v>
      </c>
      <c r="K4602" s="1" t="str">
        <f t="shared" si="360"/>
        <v>IRG</v>
      </c>
      <c r="L4602" s="2" t="str">
        <f t="shared" si="356"/>
        <v>02LNX00312</v>
      </c>
      <c r="M4602" s="40" t="str">
        <f>INDEX(CODE!A:B,MATCH(L4602,CODE!A:A,0),2)</f>
        <v>NOT USED</v>
      </c>
    </row>
    <row r="4603" spans="1:13">
      <c r="A4603" s="36">
        <v>201911</v>
      </c>
      <c r="B4603" s="37" t="s">
        <v>60</v>
      </c>
      <c r="C4603" s="37" t="s">
        <v>195</v>
      </c>
      <c r="D4603" s="37" t="s">
        <v>45</v>
      </c>
      <c r="E4603" s="37">
        <v>3796.59</v>
      </c>
      <c r="F4603" s="37">
        <v>9</v>
      </c>
      <c r="G4603" s="37">
        <v>0</v>
      </c>
      <c r="H4603" s="60">
        <f t="shared" si="357"/>
        <v>3796.59</v>
      </c>
      <c r="I4603" s="60">
        <f t="shared" si="358"/>
        <v>9</v>
      </c>
      <c r="J4603" s="60">
        <f t="shared" si="359"/>
        <v>0</v>
      </c>
      <c r="K4603" s="1" t="str">
        <f t="shared" si="360"/>
        <v>IRG</v>
      </c>
      <c r="L4603" s="2" t="str">
        <f t="shared" si="356"/>
        <v>02NMT40135</v>
      </c>
      <c r="M4603" s="40" t="str">
        <f>INDEX(CODE!A:B,MATCH(L4603,CODE!A:A,0),2)</f>
        <v>Separate - APS</v>
      </c>
    </row>
    <row r="4604" spans="1:13">
      <c r="A4604" s="36">
        <v>201911</v>
      </c>
      <c r="B4604" s="37" t="s">
        <v>60</v>
      </c>
      <c r="C4604" s="37" t="s">
        <v>195</v>
      </c>
      <c r="D4604" s="37" t="s">
        <v>73</v>
      </c>
      <c r="E4604" s="37">
        <v>4815.51</v>
      </c>
      <c r="F4604" s="37">
        <v>7</v>
      </c>
      <c r="G4604" s="37">
        <v>1418</v>
      </c>
      <c r="H4604" s="60">
        <f t="shared" si="357"/>
        <v>4815.51</v>
      </c>
      <c r="I4604" s="60">
        <f t="shared" si="358"/>
        <v>7</v>
      </c>
      <c r="J4604" s="60">
        <f t="shared" si="359"/>
        <v>1418</v>
      </c>
      <c r="K4604" s="1" t="str">
        <f t="shared" si="360"/>
        <v>IRG</v>
      </c>
      <c r="L4604" s="2" t="str">
        <f t="shared" si="356"/>
        <v>02NMX40135</v>
      </c>
      <c r="M4604" s="40" t="str">
        <f>INDEX(CODE!A:B,MATCH(L4604,CODE!A:A,0),2)</f>
        <v>Separate - APS</v>
      </c>
    </row>
    <row r="4605" spans="1:13">
      <c r="A4605" s="36">
        <v>201911</v>
      </c>
      <c r="B4605" s="37" t="s">
        <v>60</v>
      </c>
      <c r="C4605" s="37" t="s">
        <v>195</v>
      </c>
      <c r="D4605" s="37" t="s">
        <v>95</v>
      </c>
      <c r="E4605" s="37">
        <v>-2976000</v>
      </c>
      <c r="F4605" s="37">
        <v>0</v>
      </c>
      <c r="G4605" s="37">
        <v>0</v>
      </c>
      <c r="H4605" s="60">
        <f t="shared" si="357"/>
        <v>-2976000</v>
      </c>
      <c r="I4605" s="60">
        <f t="shared" si="358"/>
        <v>0</v>
      </c>
      <c r="J4605" s="60">
        <f t="shared" si="359"/>
        <v>0</v>
      </c>
      <c r="K4605" s="1" t="str">
        <f t="shared" si="360"/>
        <v>IRG</v>
      </c>
      <c r="L4605" s="2" t="str">
        <f t="shared" si="356"/>
        <v>301461-IRR</v>
      </c>
      <c r="M4605" s="40" t="str">
        <f>INDEX(CODE!A:B,MATCH(L4605,CODE!A:A,0),2)</f>
        <v>NOT USED</v>
      </c>
    </row>
    <row r="4606" spans="1:13">
      <c r="A4606" s="36">
        <v>201911</v>
      </c>
      <c r="B4606" s="37" t="s">
        <v>60</v>
      </c>
      <c r="C4606" s="37" t="s">
        <v>195</v>
      </c>
      <c r="D4606" s="37" t="s">
        <v>96</v>
      </c>
      <c r="E4606" s="37">
        <v>38244.22</v>
      </c>
      <c r="F4606" s="37">
        <v>0</v>
      </c>
      <c r="G4606" s="37">
        <v>0</v>
      </c>
      <c r="H4606" s="60">
        <f t="shared" si="357"/>
        <v>38244.22</v>
      </c>
      <c r="I4606" s="60">
        <f t="shared" si="358"/>
        <v>0</v>
      </c>
      <c r="J4606" s="60">
        <f t="shared" si="359"/>
        <v>0</v>
      </c>
      <c r="K4606" s="1" t="str">
        <f t="shared" si="360"/>
        <v>IRG</v>
      </c>
      <c r="L4606" s="2" t="str">
        <f t="shared" si="356"/>
        <v>301470-DSM</v>
      </c>
      <c r="M4606" s="40" t="str">
        <f>INDEX(CODE!A:B,MATCH(L4606,CODE!A:A,0),2)</f>
        <v>NOT USED</v>
      </c>
    </row>
    <row r="4607" spans="1:13">
      <c r="A4607" s="36">
        <v>201911</v>
      </c>
      <c r="B4607" s="37" t="s">
        <v>60</v>
      </c>
      <c r="C4607" s="37" t="s">
        <v>195</v>
      </c>
      <c r="D4607" s="37" t="s">
        <v>46</v>
      </c>
      <c r="E4607" s="37">
        <v>133.56</v>
      </c>
      <c r="F4607" s="37">
        <v>0</v>
      </c>
      <c r="G4607" s="37">
        <v>0</v>
      </c>
      <c r="H4607" s="60">
        <f t="shared" si="357"/>
        <v>133.56</v>
      </c>
      <c r="I4607" s="60">
        <f t="shared" si="358"/>
        <v>0</v>
      </c>
      <c r="J4607" s="60">
        <f t="shared" si="359"/>
        <v>0</v>
      </c>
      <c r="K4607" s="1" t="str">
        <f t="shared" si="360"/>
        <v>IRG</v>
      </c>
      <c r="L4607" s="2" t="str">
        <f t="shared" si="356"/>
        <v>301480-BLU</v>
      </c>
      <c r="M4607" s="40" t="str">
        <f>INDEX(CODE!A:B,MATCH(L4607,CODE!A:A,0),2)</f>
        <v>NOT USED</v>
      </c>
    </row>
    <row r="4608" spans="1:13">
      <c r="A4608" s="36">
        <v>201911</v>
      </c>
      <c r="B4608" s="37" t="s">
        <v>60</v>
      </c>
      <c r="C4608" s="37" t="s">
        <v>195</v>
      </c>
      <c r="D4608" s="37" t="s">
        <v>103</v>
      </c>
      <c r="E4608" s="37">
        <v>0</v>
      </c>
      <c r="F4608" s="37">
        <v>0</v>
      </c>
      <c r="G4608" s="37">
        <v>0</v>
      </c>
      <c r="H4608" s="60">
        <f t="shared" si="357"/>
        <v>0</v>
      </c>
      <c r="I4608" s="60">
        <f t="shared" si="358"/>
        <v>0</v>
      </c>
      <c r="J4608" s="60">
        <f t="shared" si="359"/>
        <v>0</v>
      </c>
      <c r="K4608" s="1" t="str">
        <f t="shared" si="360"/>
        <v>IRG</v>
      </c>
      <c r="L4608" s="2" t="str">
        <f t="shared" ref="L4608:L4671" si="361">LEFT(D4608,10)</f>
        <v>ALT REVENU</v>
      </c>
      <c r="M4608" s="40" t="str">
        <f>INDEX(CODE!A:B,MATCH(L4608,CODE!A:A,0),2)</f>
        <v>NOT USED</v>
      </c>
    </row>
    <row r="4609" spans="1:13">
      <c r="A4609" s="36">
        <v>201911</v>
      </c>
      <c r="B4609" s="37" t="s">
        <v>60</v>
      </c>
      <c r="C4609" s="37" t="s">
        <v>195</v>
      </c>
      <c r="D4609" s="37" t="s">
        <v>97</v>
      </c>
      <c r="F4609" s="37">
        <v>0</v>
      </c>
      <c r="H4609" s="60">
        <f t="shared" si="357"/>
        <v>0</v>
      </c>
      <c r="I4609" s="60">
        <f t="shared" si="358"/>
        <v>0</v>
      </c>
      <c r="J4609" s="60">
        <f t="shared" si="359"/>
        <v>0</v>
      </c>
      <c r="K4609" s="1" t="str">
        <f t="shared" si="360"/>
        <v>IRG</v>
      </c>
      <c r="L4609" s="2" t="str">
        <f t="shared" si="361"/>
        <v>CUSTOMER C</v>
      </c>
      <c r="M4609" s="40" t="str">
        <f>INDEX(CODE!A:B,MATCH(L4609,CODE!A:A,0),2)</f>
        <v>NOT USED</v>
      </c>
    </row>
    <row r="4610" spans="1:13">
      <c r="A4610" s="36">
        <v>201911</v>
      </c>
      <c r="B4610" s="37" t="s">
        <v>60</v>
      </c>
      <c r="C4610" s="37" t="s">
        <v>195</v>
      </c>
      <c r="D4610" s="37" t="s">
        <v>92</v>
      </c>
      <c r="E4610" s="37">
        <v>-57579.19</v>
      </c>
      <c r="F4610" s="37">
        <v>0</v>
      </c>
      <c r="G4610" s="37">
        <v>0</v>
      </c>
      <c r="H4610" s="60">
        <f t="shared" si="357"/>
        <v>-57579.19</v>
      </c>
      <c r="I4610" s="60">
        <f t="shared" si="358"/>
        <v>0</v>
      </c>
      <c r="J4610" s="60">
        <f t="shared" si="359"/>
        <v>0</v>
      </c>
      <c r="K4610" s="1" t="str">
        <f t="shared" si="360"/>
        <v>IRG</v>
      </c>
      <c r="L4610" s="2" t="str">
        <f t="shared" si="361"/>
        <v>REVENUE_AC</v>
      </c>
      <c r="M4610" s="40" t="str">
        <f>INDEX(CODE!A:B,MATCH(L4610,CODE!A:A,0),2)</f>
        <v>NOT USED</v>
      </c>
    </row>
    <row r="4611" spans="1:13">
      <c r="A4611" s="36">
        <v>201911</v>
      </c>
      <c r="B4611" s="37" t="s">
        <v>60</v>
      </c>
      <c r="C4611" s="37" t="s">
        <v>195</v>
      </c>
      <c r="D4611" s="37" t="s">
        <v>104</v>
      </c>
      <c r="E4611" s="37">
        <v>544.85</v>
      </c>
      <c r="F4611" s="37">
        <v>0</v>
      </c>
      <c r="G4611" s="37">
        <v>0</v>
      </c>
      <c r="H4611" s="60">
        <f t="shared" ref="H4611:H4674" si="362">IF($C4611="R",E4611,0)</f>
        <v>544.85</v>
      </c>
      <c r="I4611" s="60">
        <f t="shared" ref="I4611:I4674" si="363">IF($C4611="R",F4611,0)</f>
        <v>0</v>
      </c>
      <c r="J4611" s="60">
        <f t="shared" ref="J4611:J4674" si="364">IF($C4611="R",G4611,0)</f>
        <v>0</v>
      </c>
      <c r="K4611" s="1" t="str">
        <f t="shared" ref="K4611:K4674" si="365">IF(LEFT(B4611,3)="IRR","IRG",LEFT(B4611,3))</f>
        <v>IRG</v>
      </c>
      <c r="L4611" s="2" t="str">
        <f t="shared" si="361"/>
        <v>REVENUE AD</v>
      </c>
      <c r="M4611" s="40" t="str">
        <f>INDEX(CODE!A:B,MATCH(L4611,CODE!A:A,0),2)</f>
        <v>NOT USED</v>
      </c>
    </row>
    <row r="4612" spans="1:13">
      <c r="A4612" s="36">
        <v>201911</v>
      </c>
      <c r="B4612" s="37" t="s">
        <v>60</v>
      </c>
      <c r="C4612" s="37" t="s">
        <v>196</v>
      </c>
      <c r="D4612" s="37" t="s">
        <v>202</v>
      </c>
      <c r="E4612" s="37">
        <v>-305000</v>
      </c>
      <c r="F4612" s="37">
        <v>0</v>
      </c>
      <c r="G4612" s="37">
        <v>-2170000</v>
      </c>
      <c r="H4612" s="60">
        <f t="shared" si="362"/>
        <v>0</v>
      </c>
      <c r="I4612" s="60">
        <f t="shared" si="363"/>
        <v>0</v>
      </c>
      <c r="J4612" s="60">
        <f t="shared" si="364"/>
        <v>0</v>
      </c>
      <c r="K4612" s="1" t="str">
        <f t="shared" si="365"/>
        <v>IRG</v>
      </c>
      <c r="L4612" s="2" t="str">
        <f t="shared" si="361"/>
        <v>IRRIGATION</v>
      </c>
      <c r="M4612" s="40" t="str">
        <f>INDEX(CODE!A:B,MATCH(L4612,CODE!A:A,0),2)</f>
        <v>NOT USED</v>
      </c>
    </row>
    <row r="4613" spans="1:13">
      <c r="A4613" s="36">
        <v>201911</v>
      </c>
      <c r="B4613" s="37" t="s">
        <v>63</v>
      </c>
      <c r="C4613" s="37" t="s">
        <v>195</v>
      </c>
      <c r="D4613" s="37" t="s">
        <v>98</v>
      </c>
      <c r="E4613" s="37">
        <v>7.57</v>
      </c>
      <c r="G4613" s="37">
        <v>0</v>
      </c>
      <c r="H4613" s="60">
        <f t="shared" si="362"/>
        <v>7.57</v>
      </c>
      <c r="I4613" s="60">
        <f t="shared" si="363"/>
        <v>0</v>
      </c>
      <c r="J4613" s="60">
        <f t="shared" si="364"/>
        <v>0</v>
      </c>
      <c r="K4613" s="1" t="str">
        <f t="shared" si="365"/>
        <v>PUB</v>
      </c>
      <c r="L4613" s="2" t="str">
        <f t="shared" si="361"/>
        <v>02CFR00012</v>
      </c>
      <c r="M4613" s="40" t="str">
        <f>INDEX(CODE!A:B,MATCH(L4613,CODE!A:A,0),2)</f>
        <v>NOT USED</v>
      </c>
    </row>
    <row r="4614" spans="1:13">
      <c r="A4614" s="36">
        <v>201911</v>
      </c>
      <c r="B4614" s="37" t="s">
        <v>63</v>
      </c>
      <c r="C4614" s="37" t="s">
        <v>195</v>
      </c>
      <c r="D4614" s="37" t="s">
        <v>64</v>
      </c>
      <c r="E4614" s="37">
        <v>176.53</v>
      </c>
      <c r="F4614" s="37">
        <v>5</v>
      </c>
      <c r="G4614" s="37">
        <v>1496</v>
      </c>
      <c r="H4614" s="60">
        <f t="shared" si="362"/>
        <v>176.53</v>
      </c>
      <c r="I4614" s="60">
        <f t="shared" si="363"/>
        <v>5</v>
      </c>
      <c r="J4614" s="60">
        <f t="shared" si="364"/>
        <v>1496</v>
      </c>
      <c r="K4614" s="1" t="str">
        <f t="shared" si="365"/>
        <v>PUB</v>
      </c>
      <c r="L4614" s="2" t="str">
        <f t="shared" si="361"/>
        <v>02COSL0052</v>
      </c>
      <c r="M4614" s="40" t="str">
        <f>INDEX(CODE!A:B,MATCH(L4614,CODE!A:A,0),2)</f>
        <v>NOT USED</v>
      </c>
    </row>
    <row r="4615" spans="1:13">
      <c r="A4615" s="36">
        <v>201911</v>
      </c>
      <c r="B4615" s="37" t="s">
        <v>63</v>
      </c>
      <c r="C4615" s="37" t="s">
        <v>195</v>
      </c>
      <c r="D4615" s="37" t="s">
        <v>65</v>
      </c>
      <c r="E4615" s="37">
        <v>17652.919999999998</v>
      </c>
      <c r="F4615" s="37">
        <v>119</v>
      </c>
      <c r="G4615" s="37">
        <v>247596</v>
      </c>
      <c r="H4615" s="60">
        <f t="shared" si="362"/>
        <v>17652.919999999998</v>
      </c>
      <c r="I4615" s="60">
        <f t="shared" si="363"/>
        <v>119</v>
      </c>
      <c r="J4615" s="60">
        <f t="shared" si="364"/>
        <v>247596</v>
      </c>
      <c r="K4615" s="1" t="str">
        <f t="shared" si="365"/>
        <v>PUB</v>
      </c>
      <c r="L4615" s="2" t="str">
        <f t="shared" si="361"/>
        <v>02CUSL053F</v>
      </c>
      <c r="M4615" s="40" t="str">
        <f>INDEX(CODE!A:B,MATCH(L4615,CODE!A:A,0),2)</f>
        <v>NOT USED</v>
      </c>
    </row>
    <row r="4616" spans="1:13">
      <c r="A4616" s="36">
        <v>201911</v>
      </c>
      <c r="B4616" s="37" t="s">
        <v>63</v>
      </c>
      <c r="C4616" s="37" t="s">
        <v>195</v>
      </c>
      <c r="D4616" s="37" t="s">
        <v>66</v>
      </c>
      <c r="E4616" s="37">
        <v>4834.91</v>
      </c>
      <c r="F4616" s="37">
        <v>111</v>
      </c>
      <c r="G4616" s="37">
        <v>69141</v>
      </c>
      <c r="H4616" s="60">
        <f t="shared" si="362"/>
        <v>4834.91</v>
      </c>
      <c r="I4616" s="60">
        <f t="shared" si="363"/>
        <v>111</v>
      </c>
      <c r="J4616" s="60">
        <f t="shared" si="364"/>
        <v>69141</v>
      </c>
      <c r="K4616" s="1" t="str">
        <f t="shared" si="365"/>
        <v>PUB</v>
      </c>
      <c r="L4616" s="2" t="str">
        <f t="shared" si="361"/>
        <v>02CUSL053M</v>
      </c>
      <c r="M4616" s="40" t="str">
        <f>INDEX(CODE!A:B,MATCH(L4616,CODE!A:A,0),2)</f>
        <v>NOT USED</v>
      </c>
    </row>
    <row r="4617" spans="1:13">
      <c r="A4617" s="36">
        <v>201911</v>
      </c>
      <c r="B4617" s="37" t="s">
        <v>63</v>
      </c>
      <c r="C4617" s="37" t="s">
        <v>195</v>
      </c>
      <c r="D4617" s="37" t="s">
        <v>67</v>
      </c>
      <c r="E4617" s="37">
        <v>8799.35</v>
      </c>
      <c r="F4617" s="37">
        <v>14</v>
      </c>
      <c r="G4617" s="37">
        <v>68120</v>
      </c>
      <c r="H4617" s="60">
        <f t="shared" si="362"/>
        <v>8799.35</v>
      </c>
      <c r="I4617" s="60">
        <f t="shared" si="363"/>
        <v>14</v>
      </c>
      <c r="J4617" s="60">
        <f t="shared" si="364"/>
        <v>68120</v>
      </c>
      <c r="K4617" s="1" t="str">
        <f t="shared" si="365"/>
        <v>PUB</v>
      </c>
      <c r="L4617" s="2" t="str">
        <f t="shared" si="361"/>
        <v>02MVSL0057</v>
      </c>
      <c r="M4617" s="40" t="str">
        <f>INDEX(CODE!A:B,MATCH(L4617,CODE!A:A,0),2)</f>
        <v>NOT USED</v>
      </c>
    </row>
    <row r="4618" spans="1:13">
      <c r="A4618" s="36">
        <v>201911</v>
      </c>
      <c r="B4618" s="37" t="s">
        <v>63</v>
      </c>
      <c r="C4618" s="37" t="s">
        <v>195</v>
      </c>
      <c r="D4618" s="37" t="s">
        <v>47</v>
      </c>
      <c r="E4618" s="37">
        <v>59824.480000000003</v>
      </c>
      <c r="F4618" s="37">
        <v>211</v>
      </c>
      <c r="G4618" s="37">
        <v>217240</v>
      </c>
      <c r="H4618" s="60">
        <f t="shared" si="362"/>
        <v>59824.480000000003</v>
      </c>
      <c r="I4618" s="60">
        <f t="shared" si="363"/>
        <v>211</v>
      </c>
      <c r="J4618" s="60">
        <f t="shared" si="364"/>
        <v>217240</v>
      </c>
      <c r="K4618" s="1" t="str">
        <f t="shared" si="365"/>
        <v>PUB</v>
      </c>
      <c r="L4618" s="2" t="str">
        <f t="shared" si="361"/>
        <v>02SLCO0051</v>
      </c>
      <c r="M4618" s="40" t="str">
        <f>INDEX(CODE!A:B,MATCH(L4618,CODE!A:A,0),2)</f>
        <v>NOT USED</v>
      </c>
    </row>
    <row r="4619" spans="1:13">
      <c r="A4619" s="36">
        <v>201911</v>
      </c>
      <c r="B4619" s="37" t="s">
        <v>63</v>
      </c>
      <c r="C4619" s="37" t="s">
        <v>195</v>
      </c>
      <c r="D4619" s="37" t="s">
        <v>99</v>
      </c>
      <c r="E4619" s="37">
        <v>1728.47</v>
      </c>
      <c r="F4619" s="37">
        <v>0</v>
      </c>
      <c r="G4619" s="37">
        <v>0</v>
      </c>
      <c r="H4619" s="60">
        <f t="shared" si="362"/>
        <v>1728.47</v>
      </c>
      <c r="I4619" s="60">
        <f t="shared" si="363"/>
        <v>0</v>
      </c>
      <c r="J4619" s="60">
        <f t="shared" si="364"/>
        <v>0</v>
      </c>
      <c r="K4619" s="1" t="str">
        <f t="shared" si="365"/>
        <v>PUB</v>
      </c>
      <c r="L4619" s="2" t="str">
        <f t="shared" si="361"/>
        <v>301670-DSM</v>
      </c>
      <c r="M4619" s="40" t="str">
        <f>INDEX(CODE!A:B,MATCH(L4619,CODE!A:A,0),2)</f>
        <v>NOT USED</v>
      </c>
    </row>
    <row r="4620" spans="1:13">
      <c r="A4620" s="36">
        <v>201911</v>
      </c>
      <c r="B4620" s="37" t="s">
        <v>63</v>
      </c>
      <c r="C4620" s="37" t="s">
        <v>195</v>
      </c>
      <c r="D4620" s="37" t="s">
        <v>90</v>
      </c>
      <c r="F4620" s="37">
        <v>0</v>
      </c>
      <c r="H4620" s="60">
        <f t="shared" si="362"/>
        <v>0</v>
      </c>
      <c r="I4620" s="60">
        <f t="shared" si="363"/>
        <v>0</v>
      </c>
      <c r="J4620" s="60">
        <f t="shared" si="364"/>
        <v>0</v>
      </c>
      <c r="K4620" s="1" t="str">
        <f t="shared" si="365"/>
        <v>PUB</v>
      </c>
      <c r="L4620" s="2" t="str">
        <f t="shared" si="361"/>
        <v>CUSTOMER C</v>
      </c>
      <c r="M4620" s="40" t="str">
        <f>INDEX(CODE!A:B,MATCH(L4620,CODE!A:A,0),2)</f>
        <v>NOT USED</v>
      </c>
    </row>
    <row r="4621" spans="1:13">
      <c r="A4621" s="36">
        <v>201911</v>
      </c>
      <c r="B4621" s="37" t="s">
        <v>63</v>
      </c>
      <c r="C4621" s="37" t="s">
        <v>195</v>
      </c>
      <c r="D4621" s="37" t="s">
        <v>92</v>
      </c>
      <c r="E4621" s="37">
        <v>-3908.92</v>
      </c>
      <c r="F4621" s="37">
        <v>0</v>
      </c>
      <c r="G4621" s="37">
        <v>0</v>
      </c>
      <c r="H4621" s="60">
        <f t="shared" si="362"/>
        <v>-3908.92</v>
      </c>
      <c r="I4621" s="60">
        <f t="shared" si="363"/>
        <v>0</v>
      </c>
      <c r="J4621" s="60">
        <f t="shared" si="364"/>
        <v>0</v>
      </c>
      <c r="K4621" s="1" t="str">
        <f t="shared" si="365"/>
        <v>PUB</v>
      </c>
      <c r="L4621" s="2" t="str">
        <f t="shared" si="361"/>
        <v>REVENUE_AC</v>
      </c>
      <c r="M4621" s="40" t="str">
        <f>INDEX(CODE!A:B,MATCH(L4621,CODE!A:A,0),2)</f>
        <v>NOT USED</v>
      </c>
    </row>
    <row r="4622" spans="1:13">
      <c r="A4622" s="36">
        <v>201911</v>
      </c>
      <c r="B4622" s="37" t="s">
        <v>63</v>
      </c>
      <c r="C4622" s="37" t="s">
        <v>196</v>
      </c>
      <c r="D4622" s="37" t="s">
        <v>197</v>
      </c>
      <c r="E4622" s="37">
        <v>-11000</v>
      </c>
      <c r="F4622" s="37">
        <v>0</v>
      </c>
      <c r="G4622" s="37">
        <v>-76000</v>
      </c>
      <c r="H4622" s="60">
        <f t="shared" si="362"/>
        <v>0</v>
      </c>
      <c r="I4622" s="60">
        <f t="shared" si="363"/>
        <v>0</v>
      </c>
      <c r="J4622" s="60">
        <f t="shared" si="364"/>
        <v>0</v>
      </c>
      <c r="K4622" s="1" t="str">
        <f t="shared" si="365"/>
        <v>PUB</v>
      </c>
      <c r="L4622" s="2" t="str">
        <f t="shared" si="361"/>
        <v>UNBILLED R</v>
      </c>
      <c r="M4622" s="40" t="str">
        <f>INDEX(CODE!A:B,MATCH(L4622,CODE!A:A,0),2)</f>
        <v>NOT USED</v>
      </c>
    </row>
    <row r="4623" spans="1:13">
      <c r="A4623" s="36">
        <v>201911</v>
      </c>
      <c r="B4623" s="37" t="s">
        <v>68</v>
      </c>
      <c r="C4623" s="37" t="s">
        <v>186</v>
      </c>
      <c r="D4623" s="37" t="s">
        <v>203</v>
      </c>
      <c r="E4623" s="37">
        <v>-6498.46</v>
      </c>
      <c r="F4623" s="37">
        <v>1256</v>
      </c>
      <c r="G4623" s="37">
        <v>892272</v>
      </c>
      <c r="H4623" s="60">
        <f t="shared" si="362"/>
        <v>0</v>
      </c>
      <c r="I4623" s="60">
        <f t="shared" si="363"/>
        <v>0</v>
      </c>
      <c r="J4623" s="60">
        <f t="shared" si="364"/>
        <v>0</v>
      </c>
      <c r="K4623" s="1" t="str">
        <f t="shared" si="365"/>
        <v>RES</v>
      </c>
      <c r="L4623" s="2" t="str">
        <f t="shared" si="361"/>
        <v>02NETMT135</v>
      </c>
      <c r="M4623" s="40" t="str">
        <f>INDEX(CODE!A:B,MATCH(L4623,CODE!A:A,0),2)</f>
        <v>Separate - Res</v>
      </c>
    </row>
    <row r="4624" spans="1:13">
      <c r="A4624" s="36">
        <v>201911</v>
      </c>
      <c r="B4624" s="37" t="s">
        <v>68</v>
      </c>
      <c r="C4624" s="37" t="s">
        <v>186</v>
      </c>
      <c r="D4624" s="37" t="s">
        <v>204</v>
      </c>
      <c r="E4624" s="37">
        <v>-542.07000000000005</v>
      </c>
      <c r="G4624" s="37">
        <v>75017</v>
      </c>
      <c r="H4624" s="60">
        <f t="shared" si="362"/>
        <v>0</v>
      </c>
      <c r="I4624" s="60">
        <f t="shared" si="363"/>
        <v>0</v>
      </c>
      <c r="J4624" s="60">
        <f t="shared" si="364"/>
        <v>0</v>
      </c>
      <c r="K4624" s="1" t="str">
        <f t="shared" si="365"/>
        <v>RES</v>
      </c>
      <c r="L4624" s="2" t="str">
        <f t="shared" si="361"/>
        <v>02OALTB15R</v>
      </c>
      <c r="M4624" s="40" t="str">
        <f>INDEX(CODE!A:B,MATCH(L4624,CODE!A:A,0),2)</f>
        <v>NOT USED</v>
      </c>
    </row>
    <row r="4625" spans="1:13">
      <c r="A4625" s="36">
        <v>201911</v>
      </c>
      <c r="B4625" s="37" t="s">
        <v>68</v>
      </c>
      <c r="C4625" s="37" t="s">
        <v>186</v>
      </c>
      <c r="D4625" s="37" t="s">
        <v>205</v>
      </c>
      <c r="E4625" s="37">
        <v>-921199.02</v>
      </c>
      <c r="F4625" s="37">
        <v>101632</v>
      </c>
      <c r="G4625" s="37">
        <v>126528280</v>
      </c>
      <c r="H4625" s="60">
        <f t="shared" si="362"/>
        <v>0</v>
      </c>
      <c r="I4625" s="60">
        <f t="shared" si="363"/>
        <v>0</v>
      </c>
      <c r="J4625" s="60">
        <f t="shared" si="364"/>
        <v>0</v>
      </c>
      <c r="K4625" s="1" t="str">
        <f t="shared" si="365"/>
        <v>RES</v>
      </c>
      <c r="L4625" s="2" t="str">
        <f t="shared" si="361"/>
        <v>02RESD0016</v>
      </c>
      <c r="M4625" s="40" t="str">
        <f>INDEX(CODE!A:B,MATCH(L4625,CODE!A:A,0),2)</f>
        <v>Separate - Res</v>
      </c>
    </row>
    <row r="4626" spans="1:13">
      <c r="A4626" s="36">
        <v>201911</v>
      </c>
      <c r="B4626" s="37" t="s">
        <v>68</v>
      </c>
      <c r="C4626" s="37" t="s">
        <v>186</v>
      </c>
      <c r="D4626" s="37" t="s">
        <v>206</v>
      </c>
      <c r="E4626" s="37">
        <v>-55749.760000000002</v>
      </c>
      <c r="F4626" s="37">
        <v>5728</v>
      </c>
      <c r="G4626" s="37">
        <v>7658011</v>
      </c>
      <c r="H4626" s="60">
        <f t="shared" si="362"/>
        <v>0</v>
      </c>
      <c r="I4626" s="60">
        <f t="shared" si="363"/>
        <v>0</v>
      </c>
      <c r="J4626" s="60">
        <f t="shared" si="364"/>
        <v>0</v>
      </c>
      <c r="K4626" s="1" t="str">
        <f t="shared" si="365"/>
        <v>RES</v>
      </c>
      <c r="L4626" s="2" t="str">
        <f t="shared" si="361"/>
        <v>02RESD0017</v>
      </c>
      <c r="M4626" s="40" t="str">
        <f>INDEX(CODE!A:B,MATCH(L4626,CODE!A:A,0),2)</f>
        <v>Separate - Res</v>
      </c>
    </row>
    <row r="4627" spans="1:13">
      <c r="A4627" s="36">
        <v>201911</v>
      </c>
      <c r="B4627" s="37" t="s">
        <v>68</v>
      </c>
      <c r="C4627" s="37" t="s">
        <v>186</v>
      </c>
      <c r="D4627" s="37" t="s">
        <v>207</v>
      </c>
      <c r="E4627" s="37">
        <v>-1273.6600000000001</v>
      </c>
      <c r="F4627" s="37">
        <v>78</v>
      </c>
      <c r="G4627" s="37">
        <v>174618</v>
      </c>
      <c r="H4627" s="60">
        <f t="shared" si="362"/>
        <v>0</v>
      </c>
      <c r="I4627" s="60">
        <f t="shared" si="363"/>
        <v>0</v>
      </c>
      <c r="J4627" s="60">
        <f t="shared" si="364"/>
        <v>0</v>
      </c>
      <c r="K4627" s="1" t="str">
        <f t="shared" si="365"/>
        <v>RES</v>
      </c>
      <c r="L4627" s="2" t="str">
        <f t="shared" si="361"/>
        <v>02RESD0018</v>
      </c>
      <c r="M4627" s="40" t="str">
        <f>INDEX(CODE!A:B,MATCH(L4627,CODE!A:A,0),2)</f>
        <v>Separate - Res</v>
      </c>
    </row>
    <row r="4628" spans="1:13">
      <c r="A4628" s="36">
        <v>201911</v>
      </c>
      <c r="B4628" s="37" t="s">
        <v>68</v>
      </c>
      <c r="C4628" s="37" t="s">
        <v>186</v>
      </c>
      <c r="D4628" s="37" t="s">
        <v>208</v>
      </c>
      <c r="E4628" s="37">
        <v>-138.30000000000001</v>
      </c>
      <c r="F4628" s="37">
        <v>11</v>
      </c>
      <c r="G4628" s="37">
        <v>18976</v>
      </c>
      <c r="H4628" s="60">
        <f t="shared" si="362"/>
        <v>0</v>
      </c>
      <c r="I4628" s="60">
        <f t="shared" si="363"/>
        <v>0</v>
      </c>
      <c r="J4628" s="60">
        <f t="shared" si="364"/>
        <v>0</v>
      </c>
      <c r="K4628" s="1" t="str">
        <f t="shared" si="365"/>
        <v>RES</v>
      </c>
      <c r="L4628" s="2" t="str">
        <f t="shared" si="361"/>
        <v>02RESD018X</v>
      </c>
      <c r="M4628" s="40" t="str">
        <f>INDEX(CODE!A:B,MATCH(L4628,CODE!A:A,0),2)</f>
        <v>Separate - Res</v>
      </c>
    </row>
    <row r="4629" spans="1:13">
      <c r="A4629" s="36">
        <v>201911</v>
      </c>
      <c r="B4629" s="37" t="s">
        <v>68</v>
      </c>
      <c r="C4629" s="37" t="s">
        <v>186</v>
      </c>
      <c r="D4629" s="37" t="s">
        <v>209</v>
      </c>
      <c r="E4629" s="37">
        <v>-10861.35</v>
      </c>
      <c r="F4629" s="37">
        <v>3430</v>
      </c>
      <c r="G4629" s="37">
        <v>1491592</v>
      </c>
      <c r="H4629" s="60">
        <f t="shared" si="362"/>
        <v>0</v>
      </c>
      <c r="I4629" s="60">
        <f t="shared" si="363"/>
        <v>0</v>
      </c>
      <c r="J4629" s="60">
        <f t="shared" si="364"/>
        <v>0</v>
      </c>
      <c r="K4629" s="1" t="str">
        <f t="shared" si="365"/>
        <v>RES</v>
      </c>
      <c r="L4629" s="2" t="str">
        <f t="shared" si="361"/>
        <v>02RGNSB024</v>
      </c>
      <c r="M4629" s="40" t="str">
        <f>INDEX(CODE!A:B,MATCH(L4629,CODE!A:A,0),2)</f>
        <v>Separate - Small GS</v>
      </c>
    </row>
    <row r="4630" spans="1:13">
      <c r="A4630" s="36">
        <v>201911</v>
      </c>
      <c r="B4630" s="37" t="s">
        <v>68</v>
      </c>
      <c r="C4630" s="37" t="s">
        <v>186</v>
      </c>
      <c r="D4630" s="37" t="s">
        <v>213</v>
      </c>
      <c r="E4630" s="37">
        <v>-864.86</v>
      </c>
      <c r="F4630" s="37">
        <v>1</v>
      </c>
      <c r="G4630" s="37">
        <v>118800</v>
      </c>
      <c r="H4630" s="60">
        <f t="shared" si="362"/>
        <v>0</v>
      </c>
      <c r="I4630" s="60">
        <f t="shared" si="363"/>
        <v>0</v>
      </c>
      <c r="J4630" s="60">
        <f t="shared" si="364"/>
        <v>0</v>
      </c>
      <c r="K4630" s="1" t="str">
        <f t="shared" si="365"/>
        <v>RES</v>
      </c>
      <c r="L4630" s="2" t="str">
        <f t="shared" si="361"/>
        <v>02RGNSB036</v>
      </c>
      <c r="M4630" s="40" t="str">
        <f>INDEX(CODE!A:B,MATCH(L4630,CODE!A:A,0),2)</f>
        <v>Separate - Large GS</v>
      </c>
    </row>
    <row r="4631" spans="1:13">
      <c r="A4631" s="36">
        <v>201911</v>
      </c>
      <c r="B4631" s="37" t="s">
        <v>68</v>
      </c>
      <c r="C4631" s="37" t="s">
        <v>186</v>
      </c>
      <c r="D4631" s="37" t="s">
        <v>212</v>
      </c>
      <c r="E4631" s="37">
        <v>-136.44999999999999</v>
      </c>
      <c r="F4631" s="37">
        <v>31</v>
      </c>
      <c r="G4631" s="37">
        <v>18739</v>
      </c>
      <c r="H4631" s="60">
        <f t="shared" si="362"/>
        <v>0</v>
      </c>
      <c r="I4631" s="60">
        <f t="shared" si="363"/>
        <v>0</v>
      </c>
      <c r="J4631" s="60">
        <f t="shared" si="364"/>
        <v>0</v>
      </c>
      <c r="K4631" s="1" t="str">
        <f t="shared" si="365"/>
        <v>RES</v>
      </c>
      <c r="L4631" s="2" t="str">
        <f t="shared" si="361"/>
        <v>02RNM24135</v>
      </c>
      <c r="M4631" s="40" t="str">
        <f>INDEX(CODE!A:B,MATCH(L4631,CODE!A:A,0),2)</f>
        <v>Separate - Small GS</v>
      </c>
    </row>
    <row r="4632" spans="1:13">
      <c r="A4632" s="36">
        <v>201911</v>
      </c>
      <c r="B4632" s="37" t="s">
        <v>68</v>
      </c>
      <c r="C4632" s="37" t="s">
        <v>186</v>
      </c>
      <c r="D4632" s="37" t="s">
        <v>193</v>
      </c>
      <c r="E4632" s="37">
        <v>80421.41</v>
      </c>
      <c r="F4632" s="37">
        <v>0</v>
      </c>
      <c r="G4632" s="37">
        <v>0</v>
      </c>
      <c r="H4632" s="60">
        <f t="shared" si="362"/>
        <v>0</v>
      </c>
      <c r="I4632" s="60">
        <f t="shared" si="363"/>
        <v>0</v>
      </c>
      <c r="J4632" s="60">
        <f t="shared" si="364"/>
        <v>0</v>
      </c>
      <c r="K4632" s="1" t="str">
        <f t="shared" si="365"/>
        <v>RES</v>
      </c>
      <c r="L4632" s="2" t="str">
        <f t="shared" si="361"/>
        <v>BPA BALANC</v>
      </c>
      <c r="M4632" s="40" t="str">
        <f>INDEX(CODE!A:B,MATCH(L4632,CODE!A:A,0),2)</f>
        <v>NOT USED</v>
      </c>
    </row>
    <row r="4633" spans="1:13">
      <c r="A4633" s="36">
        <v>201911</v>
      </c>
      <c r="B4633" s="37" t="s">
        <v>68</v>
      </c>
      <c r="C4633" s="37" t="s">
        <v>186</v>
      </c>
      <c r="D4633" s="37" t="s">
        <v>194</v>
      </c>
      <c r="F4633" s="37">
        <v>0</v>
      </c>
      <c r="H4633" s="60">
        <f t="shared" si="362"/>
        <v>0</v>
      </c>
      <c r="I4633" s="60">
        <f t="shared" si="363"/>
        <v>0</v>
      </c>
      <c r="J4633" s="60">
        <f t="shared" si="364"/>
        <v>0</v>
      </c>
      <c r="K4633" s="1" t="str">
        <f t="shared" si="365"/>
        <v>RES</v>
      </c>
      <c r="L4633" s="2" t="str">
        <f t="shared" si="361"/>
        <v>CUSTOMER C</v>
      </c>
      <c r="M4633" s="40" t="str">
        <f>INDEX(CODE!A:B,MATCH(L4633,CODE!A:A,0),2)</f>
        <v>NOT USED</v>
      </c>
    </row>
    <row r="4634" spans="1:13">
      <c r="A4634" s="36">
        <v>201911</v>
      </c>
      <c r="B4634" s="37" t="s">
        <v>68</v>
      </c>
      <c r="C4634" s="37" t="s">
        <v>195</v>
      </c>
      <c r="D4634" s="37" t="s">
        <v>82</v>
      </c>
      <c r="E4634" s="37">
        <v>120.78</v>
      </c>
      <c r="G4634" s="37">
        <v>0</v>
      </c>
      <c r="H4634" s="60">
        <f t="shared" si="362"/>
        <v>120.78</v>
      </c>
      <c r="I4634" s="60">
        <f t="shared" si="363"/>
        <v>0</v>
      </c>
      <c r="J4634" s="60">
        <f t="shared" si="364"/>
        <v>0</v>
      </c>
      <c r="K4634" s="1" t="str">
        <f t="shared" si="365"/>
        <v>RES</v>
      </c>
      <c r="L4634" s="2" t="str">
        <f t="shared" si="361"/>
        <v>02LNX00109</v>
      </c>
      <c r="M4634" s="40" t="str">
        <f>INDEX(CODE!A:B,MATCH(L4634,CODE!A:A,0),2)</f>
        <v>NOT USED</v>
      </c>
    </row>
    <row r="4635" spans="1:13">
      <c r="A4635" s="36">
        <v>201911</v>
      </c>
      <c r="B4635" s="37" t="s">
        <v>68</v>
      </c>
      <c r="C4635" s="37" t="s">
        <v>195</v>
      </c>
      <c r="D4635" s="37" t="s">
        <v>48</v>
      </c>
      <c r="E4635" s="37">
        <v>88524.160000000003</v>
      </c>
      <c r="F4635" s="37">
        <v>1256</v>
      </c>
      <c r="G4635" s="37">
        <v>892272</v>
      </c>
      <c r="H4635" s="60">
        <f t="shared" si="362"/>
        <v>88524.160000000003</v>
      </c>
      <c r="I4635" s="60">
        <f t="shared" si="363"/>
        <v>1256</v>
      </c>
      <c r="J4635" s="60">
        <f t="shared" si="364"/>
        <v>892272</v>
      </c>
      <c r="K4635" s="1" t="str">
        <f t="shared" si="365"/>
        <v>RES</v>
      </c>
      <c r="L4635" s="2" t="str">
        <f t="shared" si="361"/>
        <v>02NETMT135</v>
      </c>
      <c r="M4635" s="40" t="str">
        <f>INDEX(CODE!A:B,MATCH(L4635,CODE!A:A,0),2)</f>
        <v>Separate - Res</v>
      </c>
    </row>
    <row r="4636" spans="1:13">
      <c r="A4636" s="36">
        <v>201911</v>
      </c>
      <c r="B4636" s="37" t="s">
        <v>68</v>
      </c>
      <c r="C4636" s="37" t="s">
        <v>195</v>
      </c>
      <c r="D4636" s="37" t="s">
        <v>49</v>
      </c>
      <c r="E4636" s="37">
        <v>11543.23</v>
      </c>
      <c r="F4636" s="37">
        <v>1009</v>
      </c>
      <c r="G4636" s="37">
        <v>75017</v>
      </c>
      <c r="H4636" s="60">
        <f t="shared" si="362"/>
        <v>11543.23</v>
      </c>
      <c r="I4636" s="60">
        <f t="shared" si="363"/>
        <v>1009</v>
      </c>
      <c r="J4636" s="60">
        <f t="shared" si="364"/>
        <v>75017</v>
      </c>
      <c r="K4636" s="1" t="str">
        <f t="shared" si="365"/>
        <v>RES</v>
      </c>
      <c r="L4636" s="2" t="str">
        <f t="shared" si="361"/>
        <v>02OALTB15R</v>
      </c>
      <c r="M4636" s="40" t="str">
        <f>INDEX(CODE!A:B,MATCH(L4636,CODE!A:A,0),2)</f>
        <v>NOT USED</v>
      </c>
    </row>
    <row r="4637" spans="1:13">
      <c r="A4637" s="36">
        <v>201911</v>
      </c>
      <c r="B4637" s="37" t="s">
        <v>68</v>
      </c>
      <c r="C4637" s="37" t="s">
        <v>195</v>
      </c>
      <c r="D4637" s="37" t="s">
        <v>69</v>
      </c>
      <c r="E4637" s="37">
        <v>11770440.49</v>
      </c>
      <c r="F4637" s="37">
        <v>101632</v>
      </c>
      <c r="G4637" s="37">
        <v>126643622</v>
      </c>
      <c r="H4637" s="60">
        <f t="shared" si="362"/>
        <v>11770440.49</v>
      </c>
      <c r="I4637" s="60">
        <f t="shared" si="363"/>
        <v>101632</v>
      </c>
      <c r="J4637" s="60">
        <f t="shared" si="364"/>
        <v>126643622</v>
      </c>
      <c r="K4637" s="1" t="str">
        <f t="shared" si="365"/>
        <v>RES</v>
      </c>
      <c r="L4637" s="2" t="str">
        <f t="shared" si="361"/>
        <v>02RESD0016</v>
      </c>
      <c r="M4637" s="40" t="str">
        <f>INDEX(CODE!A:B,MATCH(L4637,CODE!A:A,0),2)</f>
        <v>Separate - Res</v>
      </c>
    </row>
    <row r="4638" spans="1:13">
      <c r="A4638" s="36">
        <v>201911</v>
      </c>
      <c r="B4638" s="37" t="s">
        <v>68</v>
      </c>
      <c r="C4638" s="37" t="s">
        <v>195</v>
      </c>
      <c r="D4638" s="37" t="s">
        <v>70</v>
      </c>
      <c r="E4638" s="37">
        <v>715935.56</v>
      </c>
      <c r="F4638" s="37">
        <v>5728</v>
      </c>
      <c r="G4638" s="37">
        <v>7658010</v>
      </c>
      <c r="H4638" s="60">
        <f t="shared" si="362"/>
        <v>715935.56</v>
      </c>
      <c r="I4638" s="60">
        <f t="shared" si="363"/>
        <v>5728</v>
      </c>
      <c r="J4638" s="60">
        <f t="shared" si="364"/>
        <v>7658010</v>
      </c>
      <c r="K4638" s="1" t="str">
        <f t="shared" si="365"/>
        <v>RES</v>
      </c>
      <c r="L4638" s="2" t="str">
        <f t="shared" si="361"/>
        <v>02RESD0017</v>
      </c>
      <c r="M4638" s="40" t="str">
        <f>INDEX(CODE!A:B,MATCH(L4638,CODE!A:A,0),2)</f>
        <v>Separate - Res</v>
      </c>
    </row>
    <row r="4639" spans="1:13">
      <c r="A4639" s="36">
        <v>201911</v>
      </c>
      <c r="B4639" s="37" t="s">
        <v>68</v>
      </c>
      <c r="C4639" s="37" t="s">
        <v>195</v>
      </c>
      <c r="D4639" s="37" t="s">
        <v>71</v>
      </c>
      <c r="E4639" s="37">
        <v>17783.02</v>
      </c>
      <c r="F4639" s="37">
        <v>78</v>
      </c>
      <c r="G4639" s="37">
        <v>174618</v>
      </c>
      <c r="H4639" s="60">
        <f t="shared" si="362"/>
        <v>17783.02</v>
      </c>
      <c r="I4639" s="60">
        <f t="shared" si="363"/>
        <v>78</v>
      </c>
      <c r="J4639" s="60">
        <f t="shared" si="364"/>
        <v>174618</v>
      </c>
      <c r="K4639" s="1" t="str">
        <f t="shared" si="365"/>
        <v>RES</v>
      </c>
      <c r="L4639" s="2" t="str">
        <f t="shared" si="361"/>
        <v>02RESD0018</v>
      </c>
      <c r="M4639" s="40" t="str">
        <f>INDEX(CODE!A:B,MATCH(L4639,CODE!A:A,0),2)</f>
        <v>Separate - Res</v>
      </c>
    </row>
    <row r="4640" spans="1:13">
      <c r="A4640" s="36">
        <v>201911</v>
      </c>
      <c r="B4640" s="37" t="s">
        <v>68</v>
      </c>
      <c r="C4640" s="37" t="s">
        <v>195</v>
      </c>
      <c r="D4640" s="37" t="s">
        <v>72</v>
      </c>
      <c r="E4640" s="37">
        <v>1893.1</v>
      </c>
      <c r="F4640" s="37">
        <v>11</v>
      </c>
      <c r="G4640" s="37">
        <v>18976</v>
      </c>
      <c r="H4640" s="60">
        <f t="shared" si="362"/>
        <v>1893.1</v>
      </c>
      <c r="I4640" s="60">
        <f t="shared" si="363"/>
        <v>11</v>
      </c>
      <c r="J4640" s="60">
        <f t="shared" si="364"/>
        <v>18976</v>
      </c>
      <c r="K4640" s="1" t="str">
        <f t="shared" si="365"/>
        <v>RES</v>
      </c>
      <c r="L4640" s="2" t="str">
        <f t="shared" si="361"/>
        <v>02RESD018X</v>
      </c>
      <c r="M4640" s="40" t="str">
        <f>INDEX(CODE!A:B,MATCH(L4640,CODE!A:A,0),2)</f>
        <v>Separate - Res</v>
      </c>
    </row>
    <row r="4641" spans="1:13">
      <c r="A4641" s="36">
        <v>201911</v>
      </c>
      <c r="B4641" s="37" t="s">
        <v>68</v>
      </c>
      <c r="C4641" s="37" t="s">
        <v>195</v>
      </c>
      <c r="D4641" s="37" t="s">
        <v>50</v>
      </c>
      <c r="E4641" s="37">
        <v>185175.22</v>
      </c>
      <c r="F4641" s="37">
        <v>3430</v>
      </c>
      <c r="G4641" s="37">
        <v>1538735</v>
      </c>
      <c r="H4641" s="60">
        <f t="shared" si="362"/>
        <v>185175.22</v>
      </c>
      <c r="I4641" s="60">
        <f t="shared" si="363"/>
        <v>3430</v>
      </c>
      <c r="J4641" s="60">
        <f t="shared" si="364"/>
        <v>1538735</v>
      </c>
      <c r="K4641" s="1" t="str">
        <f t="shared" si="365"/>
        <v>RES</v>
      </c>
      <c r="L4641" s="2" t="str">
        <f t="shared" si="361"/>
        <v>02RGNSB024</v>
      </c>
      <c r="M4641" s="40" t="str">
        <f>INDEX(CODE!A:B,MATCH(L4641,CODE!A:A,0),2)</f>
        <v>Separate - Small GS</v>
      </c>
    </row>
    <row r="4642" spans="1:13">
      <c r="A4642" s="36">
        <v>201911</v>
      </c>
      <c r="B4642" s="37" t="s">
        <v>68</v>
      </c>
      <c r="C4642" s="37" t="s">
        <v>195</v>
      </c>
      <c r="D4642" s="37" t="s">
        <v>74</v>
      </c>
      <c r="E4642" s="37">
        <v>11480.82</v>
      </c>
      <c r="F4642" s="37">
        <v>2</v>
      </c>
      <c r="G4642" s="37">
        <v>154320</v>
      </c>
      <c r="H4642" s="60">
        <f t="shared" si="362"/>
        <v>11480.82</v>
      </c>
      <c r="I4642" s="60">
        <f t="shared" si="363"/>
        <v>2</v>
      </c>
      <c r="J4642" s="60">
        <f t="shared" si="364"/>
        <v>154320</v>
      </c>
      <c r="K4642" s="1" t="str">
        <f t="shared" si="365"/>
        <v>RES</v>
      </c>
      <c r="L4642" s="2" t="str">
        <f t="shared" si="361"/>
        <v>02RGNSB036</v>
      </c>
      <c r="M4642" s="40" t="str">
        <f>INDEX(CODE!A:B,MATCH(L4642,CODE!A:A,0),2)</f>
        <v>Separate - Large GS</v>
      </c>
    </row>
    <row r="4643" spans="1:13">
      <c r="A4643" s="36">
        <v>201911</v>
      </c>
      <c r="B4643" s="37" t="s">
        <v>68</v>
      </c>
      <c r="C4643" s="37" t="s">
        <v>195</v>
      </c>
      <c r="D4643" s="37" t="s">
        <v>75</v>
      </c>
      <c r="E4643" s="37">
        <v>2067.88</v>
      </c>
      <c r="F4643" s="37">
        <v>31</v>
      </c>
      <c r="G4643" s="37">
        <v>18739</v>
      </c>
      <c r="H4643" s="60">
        <f t="shared" si="362"/>
        <v>2067.88</v>
      </c>
      <c r="I4643" s="60">
        <f t="shared" si="363"/>
        <v>31</v>
      </c>
      <c r="J4643" s="60">
        <f t="shared" si="364"/>
        <v>18739</v>
      </c>
      <c r="K4643" s="1" t="str">
        <f t="shared" si="365"/>
        <v>RES</v>
      </c>
      <c r="L4643" s="2" t="str">
        <f t="shared" si="361"/>
        <v>02RNM24135</v>
      </c>
      <c r="M4643" s="40" t="str">
        <f>INDEX(CODE!A:B,MATCH(L4643,CODE!A:A,0),2)</f>
        <v>Separate - Small GS</v>
      </c>
    </row>
    <row r="4644" spans="1:13">
      <c r="A4644" s="36">
        <v>201911</v>
      </c>
      <c r="B4644" s="37" t="s">
        <v>68</v>
      </c>
      <c r="C4644" s="37" t="s">
        <v>195</v>
      </c>
      <c r="D4644" s="37" t="s">
        <v>101</v>
      </c>
      <c r="E4644" s="37">
        <v>289863.40000000002</v>
      </c>
      <c r="F4644" s="37">
        <v>0</v>
      </c>
      <c r="G4644" s="37">
        <v>0</v>
      </c>
      <c r="H4644" s="60">
        <f t="shared" si="362"/>
        <v>289863.40000000002</v>
      </c>
      <c r="I4644" s="60">
        <f t="shared" si="363"/>
        <v>0</v>
      </c>
      <c r="J4644" s="60">
        <f t="shared" si="364"/>
        <v>0</v>
      </c>
      <c r="K4644" s="1" t="str">
        <f t="shared" si="365"/>
        <v>RES</v>
      </c>
      <c r="L4644" s="2" t="str">
        <f t="shared" si="361"/>
        <v>301170-DSM</v>
      </c>
      <c r="M4644" s="40" t="str">
        <f>INDEX(CODE!A:B,MATCH(L4644,CODE!A:A,0),2)</f>
        <v>NOT USED</v>
      </c>
    </row>
    <row r="4645" spans="1:13">
      <c r="A4645" s="36">
        <v>201911</v>
      </c>
      <c r="B4645" s="37" t="s">
        <v>68</v>
      </c>
      <c r="C4645" s="37" t="s">
        <v>195</v>
      </c>
      <c r="D4645" s="37" t="s">
        <v>102</v>
      </c>
      <c r="E4645" s="37">
        <v>22361.15</v>
      </c>
      <c r="F4645" s="37">
        <v>0</v>
      </c>
      <c r="G4645" s="37">
        <v>0</v>
      </c>
      <c r="H4645" s="60">
        <f t="shared" si="362"/>
        <v>22361.15</v>
      </c>
      <c r="I4645" s="60">
        <f t="shared" si="363"/>
        <v>0</v>
      </c>
      <c r="J4645" s="60">
        <f t="shared" si="364"/>
        <v>0</v>
      </c>
      <c r="K4645" s="1" t="str">
        <f t="shared" si="365"/>
        <v>RES</v>
      </c>
      <c r="L4645" s="2" t="str">
        <f t="shared" si="361"/>
        <v>301180-BLU</v>
      </c>
      <c r="M4645" s="40" t="str">
        <f>INDEX(CODE!A:B,MATCH(L4645,CODE!A:A,0),2)</f>
        <v>NOT USED</v>
      </c>
    </row>
    <row r="4646" spans="1:13">
      <c r="A4646" s="36">
        <v>201911</v>
      </c>
      <c r="B4646" s="37" t="s">
        <v>68</v>
      </c>
      <c r="C4646" s="37" t="s">
        <v>195</v>
      </c>
      <c r="D4646" s="37" t="s">
        <v>103</v>
      </c>
      <c r="E4646" s="37">
        <v>0</v>
      </c>
      <c r="F4646" s="37">
        <v>0</v>
      </c>
      <c r="G4646" s="37">
        <v>0</v>
      </c>
      <c r="H4646" s="60">
        <f t="shared" si="362"/>
        <v>0</v>
      </c>
      <c r="I4646" s="60">
        <f t="shared" si="363"/>
        <v>0</v>
      </c>
      <c r="J4646" s="60">
        <f t="shared" si="364"/>
        <v>0</v>
      </c>
      <c r="K4646" s="1" t="str">
        <f t="shared" si="365"/>
        <v>RES</v>
      </c>
      <c r="L4646" s="2" t="str">
        <f t="shared" si="361"/>
        <v>ALT REVENU</v>
      </c>
      <c r="M4646" s="40" t="str">
        <f>INDEX(CODE!A:B,MATCH(L4646,CODE!A:A,0),2)</f>
        <v>NOT USED</v>
      </c>
    </row>
    <row r="4647" spans="1:13">
      <c r="A4647" s="36">
        <v>201911</v>
      </c>
      <c r="B4647" s="37" t="s">
        <v>68</v>
      </c>
      <c r="C4647" s="37" t="s">
        <v>195</v>
      </c>
      <c r="D4647" s="37" t="s">
        <v>90</v>
      </c>
      <c r="F4647" s="37">
        <v>0</v>
      </c>
      <c r="H4647" s="60">
        <f t="shared" si="362"/>
        <v>0</v>
      </c>
      <c r="I4647" s="60">
        <f t="shared" si="363"/>
        <v>0</v>
      </c>
      <c r="J4647" s="60">
        <f t="shared" si="364"/>
        <v>0</v>
      </c>
      <c r="K4647" s="1" t="str">
        <f t="shared" si="365"/>
        <v>RES</v>
      </c>
      <c r="L4647" s="2" t="str">
        <f t="shared" si="361"/>
        <v>CUSTOMER C</v>
      </c>
      <c r="M4647" s="40" t="str">
        <f>INDEX(CODE!A:B,MATCH(L4647,CODE!A:A,0),2)</f>
        <v>NOT USED</v>
      </c>
    </row>
    <row r="4648" spans="1:13">
      <c r="A4648" s="36">
        <v>201911</v>
      </c>
      <c r="B4648" s="37" t="s">
        <v>68</v>
      </c>
      <c r="C4648" s="37" t="s">
        <v>195</v>
      </c>
      <c r="D4648" s="37" t="s">
        <v>92</v>
      </c>
      <c r="E4648" s="37">
        <v>-699683.57</v>
      </c>
      <c r="F4648" s="37">
        <v>0</v>
      </c>
      <c r="G4648" s="37">
        <v>0</v>
      </c>
      <c r="H4648" s="60">
        <f t="shared" si="362"/>
        <v>-699683.57</v>
      </c>
      <c r="I4648" s="60">
        <f t="shared" si="363"/>
        <v>0</v>
      </c>
      <c r="J4648" s="60">
        <f t="shared" si="364"/>
        <v>0</v>
      </c>
      <c r="K4648" s="1" t="str">
        <f t="shared" si="365"/>
        <v>RES</v>
      </c>
      <c r="L4648" s="2" t="str">
        <f t="shared" si="361"/>
        <v>REVENUE_AC</v>
      </c>
      <c r="M4648" s="40" t="str">
        <f>INDEX(CODE!A:B,MATCH(L4648,CODE!A:A,0),2)</f>
        <v>NOT USED</v>
      </c>
    </row>
    <row r="4649" spans="1:13">
      <c r="A4649" s="36">
        <v>201911</v>
      </c>
      <c r="B4649" s="37" t="s">
        <v>68</v>
      </c>
      <c r="C4649" s="37" t="s">
        <v>195</v>
      </c>
      <c r="D4649" s="37" t="s">
        <v>104</v>
      </c>
      <c r="E4649" s="37">
        <v>5364.69</v>
      </c>
      <c r="F4649" s="37">
        <v>0</v>
      </c>
      <c r="G4649" s="37">
        <v>0</v>
      </c>
      <c r="H4649" s="60">
        <f t="shared" si="362"/>
        <v>5364.69</v>
      </c>
      <c r="I4649" s="60">
        <f t="shared" si="363"/>
        <v>0</v>
      </c>
      <c r="J4649" s="60">
        <f t="shared" si="364"/>
        <v>0</v>
      </c>
      <c r="K4649" s="1" t="str">
        <f t="shared" si="365"/>
        <v>RES</v>
      </c>
      <c r="L4649" s="2" t="str">
        <f t="shared" si="361"/>
        <v>REVENUE AD</v>
      </c>
      <c r="M4649" s="40" t="str">
        <f>INDEX(CODE!A:B,MATCH(L4649,CODE!A:A,0),2)</f>
        <v>NOT USED</v>
      </c>
    </row>
    <row r="4650" spans="1:13">
      <c r="A4650" s="36">
        <v>201911</v>
      </c>
      <c r="B4650" s="37" t="s">
        <v>68</v>
      </c>
      <c r="C4650" s="37" t="s">
        <v>196</v>
      </c>
      <c r="D4650" s="37" t="s">
        <v>210</v>
      </c>
      <c r="E4650" s="37">
        <v>-5000</v>
      </c>
      <c r="F4650" s="37">
        <v>0</v>
      </c>
      <c r="G4650" s="37">
        <v>0</v>
      </c>
      <c r="H4650" s="60">
        <f t="shared" si="362"/>
        <v>0</v>
      </c>
      <c r="I4650" s="60">
        <f t="shared" si="363"/>
        <v>0</v>
      </c>
      <c r="J4650" s="60">
        <f t="shared" si="364"/>
        <v>0</v>
      </c>
      <c r="K4650" s="1" t="str">
        <f t="shared" si="365"/>
        <v>RES</v>
      </c>
      <c r="L4650" s="2" t="str">
        <f t="shared" si="361"/>
        <v>301119 - U</v>
      </c>
      <c r="M4650" s="40" t="str">
        <f>INDEX(CODE!A:B,MATCH(L4650,CODE!A:A,0),2)</f>
        <v>NOT USED</v>
      </c>
    </row>
    <row r="4651" spans="1:13">
      <c r="A4651" s="36">
        <v>201911</v>
      </c>
      <c r="B4651" s="37" t="s">
        <v>68</v>
      </c>
      <c r="C4651" s="37" t="s">
        <v>196</v>
      </c>
      <c r="D4651" s="37" t="s">
        <v>197</v>
      </c>
      <c r="E4651" s="37">
        <v>2593000</v>
      </c>
      <c r="F4651" s="37">
        <v>0</v>
      </c>
      <c r="G4651" s="37">
        <v>21821000</v>
      </c>
      <c r="H4651" s="60">
        <f t="shared" si="362"/>
        <v>0</v>
      </c>
      <c r="I4651" s="60">
        <f t="shared" si="363"/>
        <v>0</v>
      </c>
      <c r="J4651" s="60">
        <f t="shared" si="364"/>
        <v>0</v>
      </c>
      <c r="K4651" s="1" t="str">
        <f t="shared" si="365"/>
        <v>RES</v>
      </c>
      <c r="L4651" s="2" t="str">
        <f t="shared" si="361"/>
        <v>UNBILLED R</v>
      </c>
      <c r="M4651" s="40" t="str">
        <f>INDEX(CODE!A:B,MATCH(L4651,CODE!A:A,0),2)</f>
        <v>NOT USED</v>
      </c>
    </row>
    <row r="4652" spans="1:13">
      <c r="A4652" s="36">
        <v>201912</v>
      </c>
      <c r="B4652" s="37" t="s">
        <v>51</v>
      </c>
      <c r="C4652" s="37" t="s">
        <v>186</v>
      </c>
      <c r="D4652" s="37" t="s">
        <v>187</v>
      </c>
      <c r="E4652" s="37">
        <v>-18424.919999999998</v>
      </c>
      <c r="F4652" s="37">
        <v>1524</v>
      </c>
      <c r="G4652" s="37">
        <v>2530803</v>
      </c>
      <c r="H4652" s="60">
        <f t="shared" si="362"/>
        <v>0</v>
      </c>
      <c r="I4652" s="60">
        <f t="shared" si="363"/>
        <v>0</v>
      </c>
      <c r="J4652" s="60">
        <f t="shared" si="364"/>
        <v>0</v>
      </c>
      <c r="K4652" s="1" t="str">
        <f t="shared" si="365"/>
        <v>COM</v>
      </c>
      <c r="L4652" s="2" t="str">
        <f t="shared" si="361"/>
        <v>02GNSB0024</v>
      </c>
      <c r="M4652" s="40" t="str">
        <f>INDEX(CODE!A:B,MATCH(L4652,CODE!A:A,0),2)</f>
        <v>Separate - Small GS</v>
      </c>
    </row>
    <row r="4653" spans="1:13">
      <c r="A4653" s="36">
        <v>201912</v>
      </c>
      <c r="B4653" s="37" t="s">
        <v>51</v>
      </c>
      <c r="C4653" s="37" t="s">
        <v>186</v>
      </c>
      <c r="D4653" s="37" t="s">
        <v>188</v>
      </c>
      <c r="E4653" s="37">
        <v>-0.52</v>
      </c>
      <c r="F4653" s="37">
        <v>1</v>
      </c>
      <c r="G4653" s="37">
        <v>72</v>
      </c>
      <c r="H4653" s="60">
        <f t="shared" si="362"/>
        <v>0</v>
      </c>
      <c r="I4653" s="60">
        <f t="shared" si="363"/>
        <v>0</v>
      </c>
      <c r="J4653" s="60">
        <f t="shared" si="364"/>
        <v>0</v>
      </c>
      <c r="K4653" s="1" t="str">
        <f t="shared" si="365"/>
        <v>COM</v>
      </c>
      <c r="L4653" s="2" t="str">
        <f t="shared" si="361"/>
        <v>02GNSB024F</v>
      </c>
      <c r="M4653" s="40" t="str">
        <f>INDEX(CODE!A:B,MATCH(L4653,CODE!A:A,0),2)</f>
        <v>Separate - Small GS</v>
      </c>
    </row>
    <row r="4654" spans="1:13">
      <c r="A4654" s="36">
        <v>201912</v>
      </c>
      <c r="B4654" s="37" t="s">
        <v>51</v>
      </c>
      <c r="C4654" s="37" t="s">
        <v>186</v>
      </c>
      <c r="D4654" s="37" t="s">
        <v>189</v>
      </c>
      <c r="E4654" s="37">
        <v>-76.7</v>
      </c>
      <c r="F4654" s="37">
        <v>70</v>
      </c>
      <c r="G4654" s="37">
        <v>10535</v>
      </c>
      <c r="H4654" s="60">
        <f t="shared" si="362"/>
        <v>0</v>
      </c>
      <c r="I4654" s="60">
        <f t="shared" si="363"/>
        <v>0</v>
      </c>
      <c r="J4654" s="60">
        <f t="shared" si="364"/>
        <v>0</v>
      </c>
      <c r="K4654" s="1" t="str">
        <f t="shared" si="365"/>
        <v>COM</v>
      </c>
      <c r="L4654" s="2" t="str">
        <f t="shared" si="361"/>
        <v>02GNSB24FP</v>
      </c>
      <c r="M4654" s="40" t="str">
        <f>INDEX(CODE!A:B,MATCH(L4654,CODE!A:A,0),2)</f>
        <v>Separate - Small GS</v>
      </c>
    </row>
    <row r="4655" spans="1:13">
      <c r="A4655" s="36">
        <v>201912</v>
      </c>
      <c r="B4655" s="37" t="s">
        <v>51</v>
      </c>
      <c r="C4655" s="37" t="s">
        <v>186</v>
      </c>
      <c r="D4655" s="37" t="s">
        <v>190</v>
      </c>
      <c r="E4655" s="37">
        <v>-36011.97</v>
      </c>
      <c r="F4655" s="37">
        <v>90</v>
      </c>
      <c r="G4655" s="37">
        <v>4946707</v>
      </c>
      <c r="H4655" s="60">
        <f t="shared" si="362"/>
        <v>0</v>
      </c>
      <c r="I4655" s="60">
        <f t="shared" si="363"/>
        <v>0</v>
      </c>
      <c r="J4655" s="60">
        <f t="shared" si="364"/>
        <v>0</v>
      </c>
      <c r="K4655" s="1" t="str">
        <f t="shared" si="365"/>
        <v>COM</v>
      </c>
      <c r="L4655" s="2" t="str">
        <f t="shared" si="361"/>
        <v>02LGSB0036</v>
      </c>
      <c r="M4655" s="40" t="str">
        <f>INDEX(CODE!A:B,MATCH(L4655,CODE!A:A,0),2)</f>
        <v>Separate - Large GS</v>
      </c>
    </row>
    <row r="4656" spans="1:13">
      <c r="A4656" s="36">
        <v>201912</v>
      </c>
      <c r="B4656" s="37" t="s">
        <v>51</v>
      </c>
      <c r="C4656" s="37" t="s">
        <v>186</v>
      </c>
      <c r="D4656" s="37" t="s">
        <v>191</v>
      </c>
      <c r="E4656" s="37">
        <v>-103.31</v>
      </c>
      <c r="F4656" s="37">
        <v>21</v>
      </c>
      <c r="G4656" s="37">
        <v>14191</v>
      </c>
      <c r="H4656" s="60">
        <f t="shared" si="362"/>
        <v>0</v>
      </c>
      <c r="I4656" s="60">
        <f t="shared" si="363"/>
        <v>0</v>
      </c>
      <c r="J4656" s="60">
        <f t="shared" si="364"/>
        <v>0</v>
      </c>
      <c r="K4656" s="1" t="str">
        <f t="shared" si="365"/>
        <v>COM</v>
      </c>
      <c r="L4656" s="2" t="str">
        <f t="shared" si="361"/>
        <v>02NMB24135</v>
      </c>
      <c r="M4656" s="40" t="str">
        <f>INDEX(CODE!A:B,MATCH(L4656,CODE!A:A,0),2)</f>
        <v>Separate - Small GS</v>
      </c>
    </row>
    <row r="4657" spans="1:13">
      <c r="A4657" s="36">
        <v>201912</v>
      </c>
      <c r="B4657" s="37" t="s">
        <v>51</v>
      </c>
      <c r="C4657" s="37" t="s">
        <v>186</v>
      </c>
      <c r="D4657" s="37" t="s">
        <v>192</v>
      </c>
      <c r="E4657" s="37">
        <v>-305.18</v>
      </c>
      <c r="G4657" s="37">
        <v>42024</v>
      </c>
      <c r="H4657" s="60">
        <f t="shared" si="362"/>
        <v>0</v>
      </c>
      <c r="I4657" s="60">
        <f t="shared" si="363"/>
        <v>0</v>
      </c>
      <c r="J4657" s="60">
        <f t="shared" si="364"/>
        <v>0</v>
      </c>
      <c r="K4657" s="1" t="str">
        <f t="shared" si="365"/>
        <v>COM</v>
      </c>
      <c r="L4657" s="2" t="str">
        <f t="shared" si="361"/>
        <v>02OALTB15N</v>
      </c>
      <c r="M4657" s="40" t="str">
        <f>INDEX(CODE!A:B,MATCH(L4657,CODE!A:A,0),2)</f>
        <v>NOT USED</v>
      </c>
    </row>
    <row r="4658" spans="1:13">
      <c r="A4658" s="36">
        <v>201912</v>
      </c>
      <c r="B4658" s="37" t="s">
        <v>51</v>
      </c>
      <c r="C4658" s="37" t="s">
        <v>186</v>
      </c>
      <c r="D4658" s="37" t="s">
        <v>193</v>
      </c>
      <c r="E4658" s="37">
        <v>3304.38</v>
      </c>
      <c r="F4658" s="37">
        <v>0</v>
      </c>
      <c r="G4658" s="37">
        <v>0</v>
      </c>
      <c r="H4658" s="60">
        <f t="shared" si="362"/>
        <v>0</v>
      </c>
      <c r="I4658" s="60">
        <f t="shared" si="363"/>
        <v>0</v>
      </c>
      <c r="J4658" s="60">
        <f t="shared" si="364"/>
        <v>0</v>
      </c>
      <c r="K4658" s="1" t="str">
        <f t="shared" si="365"/>
        <v>COM</v>
      </c>
      <c r="L4658" s="2" t="str">
        <f t="shared" si="361"/>
        <v>BPA BALANC</v>
      </c>
      <c r="M4658" s="40" t="str">
        <f>INDEX(CODE!A:B,MATCH(L4658,CODE!A:A,0),2)</f>
        <v>NOT USED</v>
      </c>
    </row>
    <row r="4659" spans="1:13">
      <c r="A4659" s="36">
        <v>201912</v>
      </c>
      <c r="B4659" s="37" t="s">
        <v>51</v>
      </c>
      <c r="C4659" s="37" t="s">
        <v>186</v>
      </c>
      <c r="D4659" s="37" t="s">
        <v>194</v>
      </c>
      <c r="F4659" s="37">
        <v>0</v>
      </c>
      <c r="H4659" s="60">
        <f t="shared" si="362"/>
        <v>0</v>
      </c>
      <c r="I4659" s="60">
        <f t="shared" si="363"/>
        <v>0</v>
      </c>
      <c r="J4659" s="60">
        <f t="shared" si="364"/>
        <v>0</v>
      </c>
      <c r="K4659" s="1" t="str">
        <f t="shared" si="365"/>
        <v>COM</v>
      </c>
      <c r="L4659" s="2" t="str">
        <f t="shared" si="361"/>
        <v>CUSTOMER C</v>
      </c>
      <c r="M4659" s="40" t="str">
        <f>INDEX(CODE!A:B,MATCH(L4659,CODE!A:A,0),2)</f>
        <v>NOT USED</v>
      </c>
    </row>
    <row r="4660" spans="1:13">
      <c r="A4660" s="36">
        <v>201912</v>
      </c>
      <c r="B4660" s="37" t="s">
        <v>51</v>
      </c>
      <c r="C4660" s="37" t="s">
        <v>195</v>
      </c>
      <c r="D4660" s="37" t="s">
        <v>78</v>
      </c>
      <c r="E4660" s="37">
        <v>92.19</v>
      </c>
      <c r="F4660" s="37">
        <v>1</v>
      </c>
      <c r="G4660" s="37">
        <v>324</v>
      </c>
      <c r="H4660" s="60">
        <f t="shared" si="362"/>
        <v>92.19</v>
      </c>
      <c r="I4660" s="60">
        <f t="shared" si="363"/>
        <v>1</v>
      </c>
      <c r="J4660" s="60">
        <f t="shared" si="364"/>
        <v>324</v>
      </c>
      <c r="K4660" s="1" t="str">
        <f t="shared" si="365"/>
        <v>COM</v>
      </c>
      <c r="L4660" s="2" t="str">
        <f t="shared" si="361"/>
        <v>02GN24EV45</v>
      </c>
      <c r="M4660" s="40" t="str">
        <f>INDEX(CODE!A:B,MATCH(L4660,CODE!A:A,0),2)</f>
        <v>Separate - Small GS</v>
      </c>
    </row>
    <row r="4661" spans="1:13">
      <c r="A4661" s="36">
        <v>201912</v>
      </c>
      <c r="B4661" s="37" t="s">
        <v>51</v>
      </c>
      <c r="C4661" s="37" t="s">
        <v>195</v>
      </c>
      <c r="D4661" s="37" t="s">
        <v>36</v>
      </c>
      <c r="E4661" s="37">
        <v>241259.44</v>
      </c>
      <c r="F4661" s="37">
        <v>1524</v>
      </c>
      <c r="G4661" s="37">
        <v>2530803</v>
      </c>
      <c r="H4661" s="60">
        <f t="shared" si="362"/>
        <v>241259.44</v>
      </c>
      <c r="I4661" s="60">
        <f t="shared" si="363"/>
        <v>1524</v>
      </c>
      <c r="J4661" s="60">
        <f t="shared" si="364"/>
        <v>2530803</v>
      </c>
      <c r="K4661" s="1" t="str">
        <f t="shared" si="365"/>
        <v>COM</v>
      </c>
      <c r="L4661" s="2" t="str">
        <f t="shared" si="361"/>
        <v>02GNSB0024</v>
      </c>
      <c r="M4661" s="40" t="str">
        <f>INDEX(CODE!A:B,MATCH(L4661,CODE!A:A,0),2)</f>
        <v>Separate - Small GS</v>
      </c>
    </row>
    <row r="4662" spans="1:13">
      <c r="A4662" s="36">
        <v>201912</v>
      </c>
      <c r="B4662" s="37" t="s">
        <v>51</v>
      </c>
      <c r="C4662" s="37" t="s">
        <v>195</v>
      </c>
      <c r="D4662" s="37" t="s">
        <v>37</v>
      </c>
      <c r="E4662" s="37">
        <v>1654.31</v>
      </c>
      <c r="F4662" s="37">
        <v>6</v>
      </c>
      <c r="G4662" s="37">
        <v>12857</v>
      </c>
      <c r="H4662" s="60">
        <f t="shared" si="362"/>
        <v>1654.31</v>
      </c>
      <c r="I4662" s="60">
        <f t="shared" si="363"/>
        <v>6</v>
      </c>
      <c r="J4662" s="60">
        <f t="shared" si="364"/>
        <v>12857</v>
      </c>
      <c r="K4662" s="1" t="str">
        <f t="shared" si="365"/>
        <v>COM</v>
      </c>
      <c r="L4662" s="2" t="str">
        <f t="shared" si="361"/>
        <v>02GNSB024F</v>
      </c>
      <c r="M4662" s="40" t="str">
        <f>INDEX(CODE!A:B,MATCH(L4662,CODE!A:A,0),2)</f>
        <v>Separate - Small GS</v>
      </c>
    </row>
    <row r="4663" spans="1:13">
      <c r="A4663" s="36">
        <v>201912</v>
      </c>
      <c r="B4663" s="37" t="s">
        <v>51</v>
      </c>
      <c r="C4663" s="37" t="s">
        <v>195</v>
      </c>
      <c r="D4663" s="37" t="s">
        <v>38</v>
      </c>
      <c r="E4663" s="37">
        <v>7768.57</v>
      </c>
      <c r="F4663" s="37">
        <v>70</v>
      </c>
      <c r="G4663" s="37">
        <v>10535</v>
      </c>
      <c r="H4663" s="60">
        <f t="shared" si="362"/>
        <v>7768.57</v>
      </c>
      <c r="I4663" s="60">
        <f t="shared" si="363"/>
        <v>70</v>
      </c>
      <c r="J4663" s="60">
        <f t="shared" si="364"/>
        <v>10535</v>
      </c>
      <c r="K4663" s="1" t="str">
        <f t="shared" si="365"/>
        <v>COM</v>
      </c>
      <c r="L4663" s="2" t="str">
        <f t="shared" si="361"/>
        <v>02GNSB24FP</v>
      </c>
      <c r="M4663" s="40" t="str">
        <f>INDEX(CODE!A:B,MATCH(L4663,CODE!A:A,0),2)</f>
        <v>Separate - Small GS</v>
      </c>
    </row>
    <row r="4664" spans="1:13">
      <c r="A4664" s="36">
        <v>201912</v>
      </c>
      <c r="B4664" s="37" t="s">
        <v>51</v>
      </c>
      <c r="C4664" s="37" t="s">
        <v>195</v>
      </c>
      <c r="D4664" s="37" t="s">
        <v>52</v>
      </c>
      <c r="E4664" s="37">
        <v>4065500.59</v>
      </c>
      <c r="F4664" s="37">
        <v>14519</v>
      </c>
      <c r="G4664" s="37">
        <v>45350656</v>
      </c>
      <c r="H4664" s="60">
        <f t="shared" si="362"/>
        <v>4065500.59</v>
      </c>
      <c r="I4664" s="60">
        <f t="shared" si="363"/>
        <v>14519</v>
      </c>
      <c r="J4664" s="60">
        <f t="shared" si="364"/>
        <v>45350656</v>
      </c>
      <c r="K4664" s="1" t="str">
        <f t="shared" si="365"/>
        <v>COM</v>
      </c>
      <c r="L4664" s="2" t="str">
        <f t="shared" si="361"/>
        <v>02GNSV0024</v>
      </c>
      <c r="M4664" s="40" t="str">
        <f>INDEX(CODE!A:B,MATCH(L4664,CODE!A:A,0),2)</f>
        <v>Separate - Small GS</v>
      </c>
    </row>
    <row r="4665" spans="1:13">
      <c r="A4665" s="36">
        <v>201912</v>
      </c>
      <c r="B4665" s="37" t="s">
        <v>51</v>
      </c>
      <c r="C4665" s="37" t="s">
        <v>195</v>
      </c>
      <c r="D4665" s="37" t="s">
        <v>53</v>
      </c>
      <c r="E4665" s="37">
        <v>12438.2</v>
      </c>
      <c r="F4665" s="37">
        <v>104</v>
      </c>
      <c r="G4665" s="37">
        <v>89196</v>
      </c>
      <c r="H4665" s="60">
        <f t="shared" si="362"/>
        <v>12438.2</v>
      </c>
      <c r="I4665" s="60">
        <f t="shared" si="363"/>
        <v>104</v>
      </c>
      <c r="J4665" s="60">
        <f t="shared" si="364"/>
        <v>89196</v>
      </c>
      <c r="K4665" s="1" t="str">
        <f t="shared" si="365"/>
        <v>COM</v>
      </c>
      <c r="L4665" s="2" t="str">
        <f t="shared" si="361"/>
        <v>02GNSV024F</v>
      </c>
      <c r="M4665" s="40" t="str">
        <f>INDEX(CODE!A:B,MATCH(L4665,CODE!A:A,0),2)</f>
        <v>Separate - Small GS</v>
      </c>
    </row>
    <row r="4666" spans="1:13">
      <c r="A4666" s="36">
        <v>201912</v>
      </c>
      <c r="B4666" s="37" t="s">
        <v>51</v>
      </c>
      <c r="C4666" s="37" t="s">
        <v>195</v>
      </c>
      <c r="D4666" s="37" t="s">
        <v>39</v>
      </c>
      <c r="E4666" s="37">
        <v>386261.54</v>
      </c>
      <c r="F4666" s="37">
        <v>90</v>
      </c>
      <c r="G4666" s="37">
        <v>4946707</v>
      </c>
      <c r="H4666" s="60">
        <f t="shared" si="362"/>
        <v>386261.54</v>
      </c>
      <c r="I4666" s="60">
        <f t="shared" si="363"/>
        <v>90</v>
      </c>
      <c r="J4666" s="60">
        <f t="shared" si="364"/>
        <v>4946707</v>
      </c>
      <c r="K4666" s="1" t="str">
        <f t="shared" si="365"/>
        <v>COM</v>
      </c>
      <c r="L4666" s="2" t="str">
        <f t="shared" si="361"/>
        <v>02LGSB0036</v>
      </c>
      <c r="M4666" s="40" t="str">
        <f>INDEX(CODE!A:B,MATCH(L4666,CODE!A:A,0),2)</f>
        <v>Separate - Large GS</v>
      </c>
    </row>
    <row r="4667" spans="1:13">
      <c r="A4667" s="36">
        <v>201912</v>
      </c>
      <c r="B4667" s="37" t="s">
        <v>51</v>
      </c>
      <c r="C4667" s="37" t="s">
        <v>195</v>
      </c>
      <c r="D4667" s="37" t="s">
        <v>54</v>
      </c>
      <c r="E4667" s="37">
        <v>5437098.3499999996</v>
      </c>
      <c r="F4667" s="37">
        <v>872</v>
      </c>
      <c r="G4667" s="37">
        <v>72216670</v>
      </c>
      <c r="H4667" s="60">
        <f t="shared" si="362"/>
        <v>5437098.3499999996</v>
      </c>
      <c r="I4667" s="60">
        <f t="shared" si="363"/>
        <v>872</v>
      </c>
      <c r="J4667" s="60">
        <f t="shared" si="364"/>
        <v>72216670</v>
      </c>
      <c r="K4667" s="1" t="str">
        <f t="shared" si="365"/>
        <v>COM</v>
      </c>
      <c r="L4667" s="2" t="str">
        <f t="shared" si="361"/>
        <v>02LGSV0036</v>
      </c>
      <c r="M4667" s="40" t="str">
        <f>INDEX(CODE!A:B,MATCH(L4667,CODE!A:A,0),2)</f>
        <v>Separate - Large GS</v>
      </c>
    </row>
    <row r="4668" spans="1:13">
      <c r="A4668" s="36">
        <v>201912</v>
      </c>
      <c r="B4668" s="37" t="s">
        <v>51</v>
      </c>
      <c r="C4668" s="37" t="s">
        <v>195</v>
      </c>
      <c r="D4668" s="37" t="s">
        <v>55</v>
      </c>
      <c r="E4668" s="37">
        <v>1193180.05</v>
      </c>
      <c r="F4668" s="37">
        <v>39</v>
      </c>
      <c r="G4668" s="37">
        <v>16866760</v>
      </c>
      <c r="H4668" s="60">
        <f t="shared" si="362"/>
        <v>1193180.05</v>
      </c>
      <c r="I4668" s="60">
        <f t="shared" si="363"/>
        <v>39</v>
      </c>
      <c r="J4668" s="60">
        <f t="shared" si="364"/>
        <v>16866760</v>
      </c>
      <c r="K4668" s="1" t="str">
        <f t="shared" si="365"/>
        <v>COM</v>
      </c>
      <c r="L4668" s="2" t="str">
        <f t="shared" si="361"/>
        <v>02LGSV048T</v>
      </c>
      <c r="M4668" s="40" t="str">
        <f>INDEX(CODE!A:B,MATCH(L4668,CODE!A:A,0),2)</f>
        <v>NOT USED</v>
      </c>
    </row>
    <row r="4669" spans="1:13">
      <c r="A4669" s="36">
        <v>201912</v>
      </c>
      <c r="B4669" s="37" t="s">
        <v>51</v>
      </c>
      <c r="C4669" s="37" t="s">
        <v>195</v>
      </c>
      <c r="D4669" s="37" t="s">
        <v>79</v>
      </c>
      <c r="E4669" s="37">
        <v>3949.36</v>
      </c>
      <c r="G4669" s="37">
        <v>0</v>
      </c>
      <c r="H4669" s="60">
        <f t="shared" si="362"/>
        <v>3949.36</v>
      </c>
      <c r="I4669" s="60">
        <f t="shared" si="363"/>
        <v>0</v>
      </c>
      <c r="J4669" s="60">
        <f t="shared" si="364"/>
        <v>0</v>
      </c>
      <c r="K4669" s="1" t="str">
        <f t="shared" si="365"/>
        <v>COM</v>
      </c>
      <c r="L4669" s="2" t="str">
        <f t="shared" si="361"/>
        <v>02LNX00102</v>
      </c>
      <c r="M4669" s="40" t="str">
        <f>INDEX(CODE!A:B,MATCH(L4669,CODE!A:A,0),2)</f>
        <v>NOT USED</v>
      </c>
    </row>
    <row r="4670" spans="1:13">
      <c r="A4670" s="36">
        <v>201912</v>
      </c>
      <c r="B4670" s="37" t="s">
        <v>51</v>
      </c>
      <c r="C4670" s="37" t="s">
        <v>195</v>
      </c>
      <c r="D4670" s="37" t="s">
        <v>80</v>
      </c>
      <c r="E4670" s="37">
        <v>1014.66</v>
      </c>
      <c r="G4670" s="37">
        <v>0</v>
      </c>
      <c r="H4670" s="60">
        <f t="shared" si="362"/>
        <v>1014.66</v>
      </c>
      <c r="I4670" s="60">
        <f t="shared" si="363"/>
        <v>0</v>
      </c>
      <c r="J4670" s="60">
        <f t="shared" si="364"/>
        <v>0</v>
      </c>
      <c r="K4670" s="1" t="str">
        <f t="shared" si="365"/>
        <v>COM</v>
      </c>
      <c r="L4670" s="2" t="str">
        <f t="shared" si="361"/>
        <v>02LNX00103</v>
      </c>
      <c r="M4670" s="40" t="str">
        <f>INDEX(CODE!A:B,MATCH(L4670,CODE!A:A,0),2)</f>
        <v>NOT USED</v>
      </c>
    </row>
    <row r="4671" spans="1:13">
      <c r="A4671" s="36">
        <v>201912</v>
      </c>
      <c r="B4671" s="37" t="s">
        <v>51</v>
      </c>
      <c r="C4671" s="37" t="s">
        <v>195</v>
      </c>
      <c r="D4671" s="37" t="s">
        <v>81</v>
      </c>
      <c r="E4671" s="37">
        <v>212.25</v>
      </c>
      <c r="G4671" s="37">
        <v>0</v>
      </c>
      <c r="H4671" s="60">
        <f t="shared" si="362"/>
        <v>212.25</v>
      </c>
      <c r="I4671" s="60">
        <f t="shared" si="363"/>
        <v>0</v>
      </c>
      <c r="J4671" s="60">
        <f t="shared" si="364"/>
        <v>0</v>
      </c>
      <c r="K4671" s="1" t="str">
        <f t="shared" si="365"/>
        <v>COM</v>
      </c>
      <c r="L4671" s="2" t="str">
        <f t="shared" si="361"/>
        <v>02LNX00105</v>
      </c>
      <c r="M4671" s="40" t="str">
        <f>INDEX(CODE!A:B,MATCH(L4671,CODE!A:A,0),2)</f>
        <v>NOT USED</v>
      </c>
    </row>
    <row r="4672" spans="1:13">
      <c r="A4672" s="36">
        <v>201912</v>
      </c>
      <c r="B4672" s="37" t="s">
        <v>51</v>
      </c>
      <c r="C4672" s="37" t="s">
        <v>195</v>
      </c>
      <c r="D4672" s="37" t="s">
        <v>82</v>
      </c>
      <c r="E4672" s="37">
        <v>20941.009999999998</v>
      </c>
      <c r="G4672" s="37">
        <v>0</v>
      </c>
      <c r="H4672" s="60">
        <f t="shared" si="362"/>
        <v>20941.009999999998</v>
      </c>
      <c r="I4672" s="60">
        <f t="shared" si="363"/>
        <v>0</v>
      </c>
      <c r="J4672" s="60">
        <f t="shared" si="364"/>
        <v>0</v>
      </c>
      <c r="K4672" s="1" t="str">
        <f t="shared" si="365"/>
        <v>COM</v>
      </c>
      <c r="L4672" s="2" t="str">
        <f t="shared" ref="L4672:L4735" si="366">LEFT(D4672,10)</f>
        <v>02LNX00109</v>
      </c>
      <c r="M4672" s="40" t="str">
        <f>INDEX(CODE!A:B,MATCH(L4672,CODE!A:A,0),2)</f>
        <v>NOT USED</v>
      </c>
    </row>
    <row r="4673" spans="1:13">
      <c r="A4673" s="36">
        <v>201912</v>
      </c>
      <c r="B4673" s="37" t="s">
        <v>51</v>
      </c>
      <c r="C4673" s="37" t="s">
        <v>195</v>
      </c>
      <c r="D4673" s="37" t="s">
        <v>83</v>
      </c>
      <c r="E4673" s="37">
        <v>691.34</v>
      </c>
      <c r="G4673" s="37">
        <v>0</v>
      </c>
      <c r="H4673" s="60">
        <f t="shared" si="362"/>
        <v>691.34</v>
      </c>
      <c r="I4673" s="60">
        <f t="shared" si="363"/>
        <v>0</v>
      </c>
      <c r="J4673" s="60">
        <f t="shared" si="364"/>
        <v>0</v>
      </c>
      <c r="K4673" s="1" t="str">
        <f t="shared" si="365"/>
        <v>COM</v>
      </c>
      <c r="L4673" s="2" t="str">
        <f t="shared" si="366"/>
        <v>02LNX00110</v>
      </c>
      <c r="M4673" s="40" t="str">
        <f>INDEX(CODE!A:B,MATCH(L4673,CODE!A:A,0),2)</f>
        <v>NOT USED</v>
      </c>
    </row>
    <row r="4674" spans="1:13">
      <c r="A4674" s="36">
        <v>201912</v>
      </c>
      <c r="B4674" s="37" t="s">
        <v>51</v>
      </c>
      <c r="C4674" s="37" t="s">
        <v>195</v>
      </c>
      <c r="D4674" s="37" t="s">
        <v>84</v>
      </c>
      <c r="E4674" s="37">
        <v>55.73</v>
      </c>
      <c r="G4674" s="37">
        <v>0</v>
      </c>
      <c r="H4674" s="60">
        <f t="shared" si="362"/>
        <v>55.73</v>
      </c>
      <c r="I4674" s="60">
        <f t="shared" si="363"/>
        <v>0</v>
      </c>
      <c r="J4674" s="60">
        <f t="shared" si="364"/>
        <v>0</v>
      </c>
      <c r="K4674" s="1" t="str">
        <f t="shared" si="365"/>
        <v>COM</v>
      </c>
      <c r="L4674" s="2" t="str">
        <f t="shared" si="366"/>
        <v>02LNX00112</v>
      </c>
      <c r="M4674" s="40" t="str">
        <f>INDEX(CODE!A:B,MATCH(L4674,CODE!A:A,0),2)</f>
        <v>NOT USED</v>
      </c>
    </row>
    <row r="4675" spans="1:13">
      <c r="A4675" s="36">
        <v>201912</v>
      </c>
      <c r="B4675" s="37" t="s">
        <v>51</v>
      </c>
      <c r="C4675" s="37" t="s">
        <v>195</v>
      </c>
      <c r="D4675" s="37" t="s">
        <v>85</v>
      </c>
      <c r="E4675" s="37">
        <v>501.07</v>
      </c>
      <c r="G4675" s="37">
        <v>0</v>
      </c>
      <c r="H4675" s="60">
        <f t="shared" ref="H4675:H4738" si="367">IF($C4675="R",E4675,0)</f>
        <v>501.07</v>
      </c>
      <c r="I4675" s="60">
        <f t="shared" ref="I4675:I4738" si="368">IF($C4675="R",F4675,0)</f>
        <v>0</v>
      </c>
      <c r="J4675" s="60">
        <f t="shared" ref="J4675:J4738" si="369">IF($C4675="R",G4675,0)</f>
        <v>0</v>
      </c>
      <c r="K4675" s="1" t="str">
        <f t="shared" ref="K4675:K4738" si="370">IF(LEFT(B4675,3)="IRR","IRG",LEFT(B4675,3))</f>
        <v>COM</v>
      </c>
      <c r="L4675" s="2" t="str">
        <f t="shared" si="366"/>
        <v>02LNX00300</v>
      </c>
      <c r="M4675" s="40" t="str">
        <f>INDEX(CODE!A:B,MATCH(L4675,CODE!A:A,0),2)</f>
        <v>NOT USED</v>
      </c>
    </row>
    <row r="4676" spans="1:13">
      <c r="A4676" s="36">
        <v>201912</v>
      </c>
      <c r="B4676" s="37" t="s">
        <v>51</v>
      </c>
      <c r="C4676" s="37" t="s">
        <v>195</v>
      </c>
      <c r="D4676" s="37" t="s">
        <v>87</v>
      </c>
      <c r="E4676" s="37">
        <v>3466.66</v>
      </c>
      <c r="G4676" s="37">
        <v>0</v>
      </c>
      <c r="H4676" s="60">
        <f t="shared" si="367"/>
        <v>3466.66</v>
      </c>
      <c r="I4676" s="60">
        <f t="shared" si="368"/>
        <v>0</v>
      </c>
      <c r="J4676" s="60">
        <f t="shared" si="369"/>
        <v>0</v>
      </c>
      <c r="K4676" s="1" t="str">
        <f t="shared" si="370"/>
        <v>COM</v>
      </c>
      <c r="L4676" s="2" t="str">
        <f t="shared" si="366"/>
        <v>02LNX00311</v>
      </c>
      <c r="M4676" s="40" t="str">
        <f>INDEX(CODE!A:B,MATCH(L4676,CODE!A:A,0),2)</f>
        <v>NOT USED</v>
      </c>
    </row>
    <row r="4677" spans="1:13">
      <c r="A4677" s="36">
        <v>201912</v>
      </c>
      <c r="B4677" s="37" t="s">
        <v>51</v>
      </c>
      <c r="C4677" s="37" t="s">
        <v>195</v>
      </c>
      <c r="D4677" s="37" t="s">
        <v>88</v>
      </c>
      <c r="E4677" s="37">
        <v>606.26</v>
      </c>
      <c r="G4677" s="37">
        <v>0</v>
      </c>
      <c r="H4677" s="60">
        <f t="shared" si="367"/>
        <v>606.26</v>
      </c>
      <c r="I4677" s="60">
        <f t="shared" si="368"/>
        <v>0</v>
      </c>
      <c r="J4677" s="60">
        <f t="shared" si="369"/>
        <v>0</v>
      </c>
      <c r="K4677" s="1" t="str">
        <f t="shared" si="370"/>
        <v>COM</v>
      </c>
      <c r="L4677" s="2" t="str">
        <f t="shared" si="366"/>
        <v>02LNX00312</v>
      </c>
      <c r="M4677" s="40" t="str">
        <f>INDEX(CODE!A:B,MATCH(L4677,CODE!A:A,0),2)</f>
        <v>NOT USED</v>
      </c>
    </row>
    <row r="4678" spans="1:13">
      <c r="A4678" s="36">
        <v>201912</v>
      </c>
      <c r="B4678" s="37" t="s">
        <v>51</v>
      </c>
      <c r="C4678" s="37" t="s">
        <v>195</v>
      </c>
      <c r="D4678" s="37" t="s">
        <v>77</v>
      </c>
      <c r="E4678" s="37">
        <v>1694.98</v>
      </c>
      <c r="F4678" s="37">
        <v>21</v>
      </c>
      <c r="G4678" s="37">
        <v>14191</v>
      </c>
      <c r="H4678" s="60">
        <f t="shared" si="367"/>
        <v>1694.98</v>
      </c>
      <c r="I4678" s="60">
        <f t="shared" si="368"/>
        <v>21</v>
      </c>
      <c r="J4678" s="60">
        <f t="shared" si="369"/>
        <v>14191</v>
      </c>
      <c r="K4678" s="1" t="str">
        <f t="shared" si="370"/>
        <v>COM</v>
      </c>
      <c r="L4678" s="2" t="str">
        <f t="shared" si="366"/>
        <v>02NMB24135</v>
      </c>
      <c r="M4678" s="40" t="str">
        <f>INDEX(CODE!A:B,MATCH(L4678,CODE!A:A,0),2)</f>
        <v>Separate - Small GS</v>
      </c>
    </row>
    <row r="4679" spans="1:13">
      <c r="A4679" s="36">
        <v>201912</v>
      </c>
      <c r="B4679" s="37" t="s">
        <v>51</v>
      </c>
      <c r="C4679" s="37" t="s">
        <v>195</v>
      </c>
      <c r="D4679" s="37" t="s">
        <v>40</v>
      </c>
      <c r="E4679" s="37">
        <v>45815.15</v>
      </c>
      <c r="F4679" s="37">
        <v>101</v>
      </c>
      <c r="G4679" s="37">
        <v>517551</v>
      </c>
      <c r="H4679" s="60">
        <f t="shared" si="367"/>
        <v>45815.15</v>
      </c>
      <c r="I4679" s="60">
        <f t="shared" si="368"/>
        <v>101</v>
      </c>
      <c r="J4679" s="60">
        <f t="shared" si="369"/>
        <v>517551</v>
      </c>
      <c r="K4679" s="1" t="str">
        <f t="shared" si="370"/>
        <v>COM</v>
      </c>
      <c r="L4679" s="2" t="str">
        <f t="shared" si="366"/>
        <v>02NMT24135</v>
      </c>
      <c r="M4679" s="40" t="str">
        <f>INDEX(CODE!A:B,MATCH(L4679,CODE!A:A,0),2)</f>
        <v>Separate - Small GS</v>
      </c>
    </row>
    <row r="4680" spans="1:13">
      <c r="A4680" s="36">
        <v>201912</v>
      </c>
      <c r="B4680" s="37" t="s">
        <v>51</v>
      </c>
      <c r="C4680" s="37" t="s">
        <v>195</v>
      </c>
      <c r="D4680" s="37" t="s">
        <v>41</v>
      </c>
      <c r="E4680" s="37">
        <v>96626.85</v>
      </c>
      <c r="F4680" s="37">
        <v>17</v>
      </c>
      <c r="G4680" s="37">
        <v>1199780</v>
      </c>
      <c r="H4680" s="60">
        <f t="shared" si="367"/>
        <v>96626.85</v>
      </c>
      <c r="I4680" s="60">
        <f t="shared" si="368"/>
        <v>17</v>
      </c>
      <c r="J4680" s="60">
        <f t="shared" si="369"/>
        <v>1199780</v>
      </c>
      <c r="K4680" s="1" t="str">
        <f t="shared" si="370"/>
        <v>COM</v>
      </c>
      <c r="L4680" s="2" t="str">
        <f t="shared" si="366"/>
        <v>02NMT36135</v>
      </c>
      <c r="M4680" s="40" t="str">
        <f>INDEX(CODE!A:B,MATCH(L4680,CODE!A:A,0),2)</f>
        <v>Separate - Large GS</v>
      </c>
    </row>
    <row r="4681" spans="1:13">
      <c r="A4681" s="36">
        <v>201912</v>
      </c>
      <c r="B4681" s="37" t="s">
        <v>51</v>
      </c>
      <c r="C4681" s="37" t="s">
        <v>195</v>
      </c>
      <c r="D4681" s="37" t="s">
        <v>42</v>
      </c>
      <c r="E4681" s="37">
        <v>89752.19</v>
      </c>
      <c r="F4681" s="37">
        <v>2</v>
      </c>
      <c r="G4681" s="37">
        <v>1237200</v>
      </c>
      <c r="H4681" s="60">
        <f t="shared" si="367"/>
        <v>89752.19</v>
      </c>
      <c r="I4681" s="60">
        <f t="shared" si="368"/>
        <v>2</v>
      </c>
      <c r="J4681" s="60">
        <f t="shared" si="369"/>
        <v>1237200</v>
      </c>
      <c r="K4681" s="1" t="str">
        <f t="shared" si="370"/>
        <v>COM</v>
      </c>
      <c r="L4681" s="2" t="str">
        <f t="shared" si="366"/>
        <v>02NMT48135</v>
      </c>
      <c r="M4681" s="40" t="str">
        <f>INDEX(CODE!A:B,MATCH(L4681,CODE!A:A,0),2)</f>
        <v>NOT USED</v>
      </c>
    </row>
    <row r="4682" spans="1:13">
      <c r="A4682" s="36">
        <v>201912</v>
      </c>
      <c r="B4682" s="37" t="s">
        <v>51</v>
      </c>
      <c r="C4682" s="37" t="s">
        <v>195</v>
      </c>
      <c r="D4682" s="37" t="s">
        <v>56</v>
      </c>
      <c r="E4682" s="37">
        <v>17446.060000000001</v>
      </c>
      <c r="F4682" s="37">
        <v>765</v>
      </c>
      <c r="G4682" s="37">
        <v>119131</v>
      </c>
      <c r="H4682" s="60">
        <f t="shared" si="367"/>
        <v>17446.060000000001</v>
      </c>
      <c r="I4682" s="60">
        <f t="shared" si="368"/>
        <v>765</v>
      </c>
      <c r="J4682" s="60">
        <f t="shared" si="369"/>
        <v>119131</v>
      </c>
      <c r="K4682" s="1" t="str">
        <f t="shared" si="370"/>
        <v>COM</v>
      </c>
      <c r="L4682" s="2" t="str">
        <f t="shared" si="366"/>
        <v>02OALT015N</v>
      </c>
      <c r="M4682" s="40" t="str">
        <f>INDEX(CODE!A:B,MATCH(L4682,CODE!A:A,0),2)</f>
        <v>NOT USED</v>
      </c>
    </row>
    <row r="4683" spans="1:13">
      <c r="A4683" s="36">
        <v>201912</v>
      </c>
      <c r="B4683" s="37" t="s">
        <v>51</v>
      </c>
      <c r="C4683" s="37" t="s">
        <v>195</v>
      </c>
      <c r="D4683" s="37" t="s">
        <v>43</v>
      </c>
      <c r="E4683" s="37">
        <v>6710.18</v>
      </c>
      <c r="F4683" s="37">
        <v>462</v>
      </c>
      <c r="G4683" s="37">
        <v>42024</v>
      </c>
      <c r="H4683" s="60">
        <f t="shared" si="367"/>
        <v>6710.18</v>
      </c>
      <c r="I4683" s="60">
        <f t="shared" si="368"/>
        <v>462</v>
      </c>
      <c r="J4683" s="60">
        <f t="shared" si="369"/>
        <v>42024</v>
      </c>
      <c r="K4683" s="1" t="str">
        <f t="shared" si="370"/>
        <v>COM</v>
      </c>
      <c r="L4683" s="2" t="str">
        <f t="shared" si="366"/>
        <v>02OALTB15N</v>
      </c>
      <c r="M4683" s="40" t="str">
        <f>INDEX(CODE!A:B,MATCH(L4683,CODE!A:A,0),2)</f>
        <v>NOT USED</v>
      </c>
    </row>
    <row r="4684" spans="1:13">
      <c r="A4684" s="36">
        <v>201912</v>
      </c>
      <c r="B4684" s="37" t="s">
        <v>51</v>
      </c>
      <c r="C4684" s="37" t="s">
        <v>195</v>
      </c>
      <c r="D4684" s="37" t="s">
        <v>57</v>
      </c>
      <c r="E4684" s="37">
        <v>2331.9</v>
      </c>
      <c r="F4684" s="37">
        <v>27</v>
      </c>
      <c r="G4684" s="37">
        <v>25293</v>
      </c>
      <c r="H4684" s="60">
        <f t="shared" si="367"/>
        <v>2331.9</v>
      </c>
      <c r="I4684" s="60">
        <f t="shared" si="368"/>
        <v>27</v>
      </c>
      <c r="J4684" s="60">
        <f t="shared" si="369"/>
        <v>25293</v>
      </c>
      <c r="K4684" s="1" t="str">
        <f t="shared" si="370"/>
        <v>COM</v>
      </c>
      <c r="L4684" s="2" t="str">
        <f t="shared" si="366"/>
        <v>02RCFL0054</v>
      </c>
      <c r="M4684" s="40" t="str">
        <f>INDEX(CODE!A:B,MATCH(L4684,CODE!A:A,0),2)</f>
        <v>NOT USED</v>
      </c>
    </row>
    <row r="4685" spans="1:13">
      <c r="A4685" s="36">
        <v>201912</v>
      </c>
      <c r="B4685" s="37" t="s">
        <v>51</v>
      </c>
      <c r="C4685" s="37" t="s">
        <v>195</v>
      </c>
      <c r="D4685" s="37" t="s">
        <v>89</v>
      </c>
      <c r="E4685" s="37">
        <v>672499.12</v>
      </c>
      <c r="F4685" s="37">
        <v>0</v>
      </c>
      <c r="G4685" s="37">
        <v>0</v>
      </c>
      <c r="H4685" s="60">
        <f t="shared" si="367"/>
        <v>672499.12</v>
      </c>
      <c r="I4685" s="60">
        <f t="shared" si="368"/>
        <v>0</v>
      </c>
      <c r="J4685" s="60">
        <f t="shared" si="369"/>
        <v>0</v>
      </c>
      <c r="K4685" s="1" t="str">
        <f t="shared" si="370"/>
        <v>COM</v>
      </c>
      <c r="L4685" s="2" t="str">
        <f t="shared" si="366"/>
        <v>301270-DSM</v>
      </c>
      <c r="M4685" s="40" t="str">
        <f>INDEX(CODE!A:B,MATCH(L4685,CODE!A:A,0),2)</f>
        <v>NOT USED</v>
      </c>
    </row>
    <row r="4686" spans="1:13">
      <c r="A4686" s="36">
        <v>201912</v>
      </c>
      <c r="B4686" s="37" t="s">
        <v>51</v>
      </c>
      <c r="C4686" s="37" t="s">
        <v>195</v>
      </c>
      <c r="D4686" s="37" t="s">
        <v>44</v>
      </c>
      <c r="E4686" s="37">
        <v>1645.35</v>
      </c>
      <c r="F4686" s="37">
        <v>2</v>
      </c>
      <c r="G4686" s="37">
        <v>0</v>
      </c>
      <c r="H4686" s="60">
        <f t="shared" si="367"/>
        <v>1645.35</v>
      </c>
      <c r="I4686" s="60">
        <f t="shared" si="368"/>
        <v>2</v>
      </c>
      <c r="J4686" s="60">
        <f t="shared" si="369"/>
        <v>0</v>
      </c>
      <c r="K4686" s="1" t="str">
        <f t="shared" si="370"/>
        <v>COM</v>
      </c>
      <c r="L4686" s="2" t="str">
        <f t="shared" si="366"/>
        <v>301280-BLU</v>
      </c>
      <c r="M4686" s="40" t="str">
        <f>INDEX(CODE!A:B,MATCH(L4686,CODE!A:A,0),2)</f>
        <v>NOT USED</v>
      </c>
    </row>
    <row r="4687" spans="1:13">
      <c r="A4687" s="36">
        <v>201912</v>
      </c>
      <c r="B4687" s="37" t="s">
        <v>51</v>
      </c>
      <c r="C4687" s="37" t="s">
        <v>195</v>
      </c>
      <c r="D4687" s="37" t="s">
        <v>103</v>
      </c>
      <c r="E4687" s="37">
        <v>-7386288.8099999996</v>
      </c>
      <c r="F4687" s="37">
        <v>0</v>
      </c>
      <c r="G4687" s="37">
        <v>0</v>
      </c>
      <c r="H4687" s="60">
        <f t="shared" si="367"/>
        <v>-7386288.8099999996</v>
      </c>
      <c r="I4687" s="60">
        <f t="shared" si="368"/>
        <v>0</v>
      </c>
      <c r="J4687" s="60">
        <f t="shared" si="369"/>
        <v>0</v>
      </c>
      <c r="K4687" s="1" t="str">
        <f t="shared" si="370"/>
        <v>COM</v>
      </c>
      <c r="L4687" s="2" t="str">
        <f t="shared" si="366"/>
        <v>ALT REVENU</v>
      </c>
      <c r="M4687" s="40" t="str">
        <f>INDEX(CODE!A:B,MATCH(L4687,CODE!A:A,0),2)</f>
        <v>NOT USED</v>
      </c>
    </row>
    <row r="4688" spans="1:13">
      <c r="A4688" s="36">
        <v>201912</v>
      </c>
      <c r="B4688" s="37" t="s">
        <v>51</v>
      </c>
      <c r="C4688" s="37" t="s">
        <v>195</v>
      </c>
      <c r="D4688" s="37" t="s">
        <v>90</v>
      </c>
      <c r="F4688" s="37">
        <v>0</v>
      </c>
      <c r="H4688" s="60">
        <f t="shared" si="367"/>
        <v>0</v>
      </c>
      <c r="I4688" s="60">
        <f t="shared" si="368"/>
        <v>0</v>
      </c>
      <c r="J4688" s="60">
        <f t="shared" si="369"/>
        <v>0</v>
      </c>
      <c r="K4688" s="1" t="str">
        <f t="shared" si="370"/>
        <v>COM</v>
      </c>
      <c r="L4688" s="2" t="str">
        <f t="shared" si="366"/>
        <v>CUSTOMER C</v>
      </c>
      <c r="M4688" s="40" t="str">
        <f>INDEX(CODE!A:B,MATCH(L4688,CODE!A:A,0),2)</f>
        <v>NOT USED</v>
      </c>
    </row>
    <row r="4689" spans="1:13">
      <c r="A4689" s="36">
        <v>201912</v>
      </c>
      <c r="B4689" s="37" t="s">
        <v>51</v>
      </c>
      <c r="C4689" s="37" t="s">
        <v>195</v>
      </c>
      <c r="D4689" s="37" t="s">
        <v>92</v>
      </c>
      <c r="E4689" s="37">
        <v>-731855.9</v>
      </c>
      <c r="F4689" s="37">
        <v>0</v>
      </c>
      <c r="G4689" s="37">
        <v>0</v>
      </c>
      <c r="H4689" s="60">
        <f t="shared" si="367"/>
        <v>-731855.9</v>
      </c>
      <c r="I4689" s="60">
        <f t="shared" si="368"/>
        <v>0</v>
      </c>
      <c r="J4689" s="60">
        <f t="shared" si="369"/>
        <v>0</v>
      </c>
      <c r="K4689" s="1" t="str">
        <f t="shared" si="370"/>
        <v>COM</v>
      </c>
      <c r="L4689" s="2" t="str">
        <f t="shared" si="366"/>
        <v>REVENUE_AC</v>
      </c>
      <c r="M4689" s="40" t="str">
        <f>INDEX(CODE!A:B,MATCH(L4689,CODE!A:A,0),2)</f>
        <v>NOT USED</v>
      </c>
    </row>
    <row r="4690" spans="1:13">
      <c r="A4690" s="36">
        <v>201912</v>
      </c>
      <c r="B4690" s="37" t="s">
        <v>51</v>
      </c>
      <c r="C4690" s="37" t="s">
        <v>195</v>
      </c>
      <c r="D4690" s="37" t="s">
        <v>104</v>
      </c>
      <c r="E4690" s="37">
        <v>6242.12</v>
      </c>
      <c r="F4690" s="37">
        <v>0</v>
      </c>
      <c r="G4690" s="37">
        <v>0</v>
      </c>
      <c r="H4690" s="60">
        <f t="shared" si="367"/>
        <v>6242.12</v>
      </c>
      <c r="I4690" s="60">
        <f t="shared" si="368"/>
        <v>0</v>
      </c>
      <c r="J4690" s="60">
        <f t="shared" si="369"/>
        <v>0</v>
      </c>
      <c r="K4690" s="1" t="str">
        <f t="shared" si="370"/>
        <v>COM</v>
      </c>
      <c r="L4690" s="2" t="str">
        <f t="shared" si="366"/>
        <v>REVENUE AD</v>
      </c>
      <c r="M4690" s="40" t="str">
        <f>INDEX(CODE!A:B,MATCH(L4690,CODE!A:A,0),2)</f>
        <v>NOT USED</v>
      </c>
    </row>
    <row r="4691" spans="1:13">
      <c r="A4691" s="36">
        <v>201912</v>
      </c>
      <c r="B4691" s="37" t="s">
        <v>51</v>
      </c>
      <c r="C4691" s="37" t="s">
        <v>196</v>
      </c>
      <c r="D4691" s="37" t="s">
        <v>197</v>
      </c>
      <c r="E4691" s="37">
        <v>-1702000</v>
      </c>
      <c r="F4691" s="37">
        <v>0</v>
      </c>
      <c r="G4691" s="37">
        <v>-14666000</v>
      </c>
      <c r="H4691" s="60">
        <f t="shared" si="367"/>
        <v>0</v>
      </c>
      <c r="I4691" s="60">
        <f t="shared" si="368"/>
        <v>0</v>
      </c>
      <c r="J4691" s="60">
        <f t="shared" si="369"/>
        <v>0</v>
      </c>
      <c r="K4691" s="1" t="str">
        <f t="shared" si="370"/>
        <v>COM</v>
      </c>
      <c r="L4691" s="2" t="str">
        <f t="shared" si="366"/>
        <v>UNBILLED R</v>
      </c>
      <c r="M4691" s="40" t="str">
        <f>INDEX(CODE!A:B,MATCH(L4691,CODE!A:A,0),2)</f>
        <v>NOT USED</v>
      </c>
    </row>
    <row r="4692" spans="1:13">
      <c r="A4692" s="36">
        <v>201912</v>
      </c>
      <c r="B4692" s="37" t="s">
        <v>58</v>
      </c>
      <c r="C4692" s="37" t="s">
        <v>186</v>
      </c>
      <c r="D4692" s="37" t="s">
        <v>187</v>
      </c>
      <c r="E4692" s="37">
        <v>-576.30999999999995</v>
      </c>
      <c r="F4692" s="37">
        <v>41</v>
      </c>
      <c r="G4692" s="37">
        <v>79164</v>
      </c>
      <c r="H4692" s="60">
        <f t="shared" si="367"/>
        <v>0</v>
      </c>
      <c r="I4692" s="60">
        <f t="shared" si="368"/>
        <v>0</v>
      </c>
      <c r="J4692" s="60">
        <f t="shared" si="369"/>
        <v>0</v>
      </c>
      <c r="K4692" s="1" t="str">
        <f t="shared" si="370"/>
        <v>IND</v>
      </c>
      <c r="L4692" s="2" t="str">
        <f t="shared" si="366"/>
        <v>02GNSB0024</v>
      </c>
      <c r="M4692" s="40" t="str">
        <f>INDEX(CODE!A:B,MATCH(L4692,CODE!A:A,0),2)</f>
        <v>Separate - Small GS</v>
      </c>
    </row>
    <row r="4693" spans="1:13">
      <c r="A4693" s="36">
        <v>201912</v>
      </c>
      <c r="B4693" s="37" t="s">
        <v>58</v>
      </c>
      <c r="C4693" s="37" t="s">
        <v>186</v>
      </c>
      <c r="D4693" s="37" t="s">
        <v>189</v>
      </c>
      <c r="E4693" s="37">
        <v>-0.09</v>
      </c>
      <c r="F4693" s="37">
        <v>1</v>
      </c>
      <c r="G4693" s="37">
        <v>12</v>
      </c>
      <c r="H4693" s="60">
        <f t="shared" si="367"/>
        <v>0</v>
      </c>
      <c r="I4693" s="60">
        <f t="shared" si="368"/>
        <v>0</v>
      </c>
      <c r="J4693" s="60">
        <f t="shared" si="369"/>
        <v>0</v>
      </c>
      <c r="K4693" s="1" t="str">
        <f t="shared" si="370"/>
        <v>IND</v>
      </c>
      <c r="L4693" s="2" t="str">
        <f t="shared" si="366"/>
        <v>02GNSB24FP</v>
      </c>
      <c r="M4693" s="40" t="str">
        <f>INDEX(CODE!A:B,MATCH(L4693,CODE!A:A,0),2)</f>
        <v>Separate - Small GS</v>
      </c>
    </row>
    <row r="4694" spans="1:13">
      <c r="A4694" s="36">
        <v>201912</v>
      </c>
      <c r="B4694" s="37" t="s">
        <v>58</v>
      </c>
      <c r="C4694" s="37" t="s">
        <v>186</v>
      </c>
      <c r="D4694" s="37" t="s">
        <v>190</v>
      </c>
      <c r="E4694" s="37">
        <v>-391.36</v>
      </c>
      <c r="F4694" s="37">
        <v>10</v>
      </c>
      <c r="G4694" s="37">
        <v>53760</v>
      </c>
      <c r="H4694" s="60">
        <f t="shared" si="367"/>
        <v>0</v>
      </c>
      <c r="I4694" s="60">
        <f t="shared" si="368"/>
        <v>0</v>
      </c>
      <c r="J4694" s="60">
        <f t="shared" si="369"/>
        <v>0</v>
      </c>
      <c r="K4694" s="1" t="str">
        <f t="shared" si="370"/>
        <v>IND</v>
      </c>
      <c r="L4694" s="2" t="str">
        <f t="shared" si="366"/>
        <v>02LGSB0036</v>
      </c>
      <c r="M4694" s="40" t="str">
        <f>INDEX(CODE!A:B,MATCH(L4694,CODE!A:A,0),2)</f>
        <v>Separate - Large GS</v>
      </c>
    </row>
    <row r="4695" spans="1:13">
      <c r="A4695" s="36">
        <v>201912</v>
      </c>
      <c r="B4695" s="37" t="s">
        <v>58</v>
      </c>
      <c r="C4695" s="37" t="s">
        <v>186</v>
      </c>
      <c r="D4695" s="37" t="s">
        <v>192</v>
      </c>
      <c r="E4695" s="37">
        <v>-15.65</v>
      </c>
      <c r="G4695" s="37">
        <v>2152</v>
      </c>
      <c r="H4695" s="60">
        <f t="shared" si="367"/>
        <v>0</v>
      </c>
      <c r="I4695" s="60">
        <f t="shared" si="368"/>
        <v>0</v>
      </c>
      <c r="J4695" s="60">
        <f t="shared" si="369"/>
        <v>0</v>
      </c>
      <c r="K4695" s="1" t="str">
        <f t="shared" si="370"/>
        <v>IND</v>
      </c>
      <c r="L4695" s="2" t="str">
        <f t="shared" si="366"/>
        <v>02OALTB15N</v>
      </c>
      <c r="M4695" s="40" t="str">
        <f>INDEX(CODE!A:B,MATCH(L4695,CODE!A:A,0),2)</f>
        <v>NOT USED</v>
      </c>
    </row>
    <row r="4696" spans="1:13">
      <c r="A4696" s="36">
        <v>201912</v>
      </c>
      <c r="B4696" s="37" t="s">
        <v>58</v>
      </c>
      <c r="C4696" s="37" t="s">
        <v>186</v>
      </c>
      <c r="D4696" s="37" t="s">
        <v>193</v>
      </c>
      <c r="E4696" s="37">
        <v>62.52</v>
      </c>
      <c r="F4696" s="37">
        <v>0</v>
      </c>
      <c r="G4696" s="37">
        <v>0</v>
      </c>
      <c r="H4696" s="60">
        <f t="shared" si="367"/>
        <v>0</v>
      </c>
      <c r="I4696" s="60">
        <f t="shared" si="368"/>
        <v>0</v>
      </c>
      <c r="J4696" s="60">
        <f t="shared" si="369"/>
        <v>0</v>
      </c>
      <c r="K4696" s="1" t="str">
        <f t="shared" si="370"/>
        <v>IND</v>
      </c>
      <c r="L4696" s="2" t="str">
        <f t="shared" si="366"/>
        <v>BPA BALANC</v>
      </c>
      <c r="M4696" s="40" t="str">
        <f>INDEX(CODE!A:B,MATCH(L4696,CODE!A:A,0),2)</f>
        <v>NOT USED</v>
      </c>
    </row>
    <row r="4697" spans="1:13">
      <c r="A4697" s="36">
        <v>201912</v>
      </c>
      <c r="B4697" s="37" t="s">
        <v>58</v>
      </c>
      <c r="C4697" s="37" t="s">
        <v>186</v>
      </c>
      <c r="D4697" s="37" t="s">
        <v>194</v>
      </c>
      <c r="F4697" s="37">
        <v>0</v>
      </c>
      <c r="H4697" s="60">
        <f t="shared" si="367"/>
        <v>0</v>
      </c>
      <c r="I4697" s="60">
        <f t="shared" si="368"/>
        <v>0</v>
      </c>
      <c r="J4697" s="60">
        <f t="shared" si="369"/>
        <v>0</v>
      </c>
      <c r="K4697" s="1" t="str">
        <f t="shared" si="370"/>
        <v>IND</v>
      </c>
      <c r="L4697" s="2" t="str">
        <f t="shared" si="366"/>
        <v>CUSTOMER C</v>
      </c>
      <c r="M4697" s="40" t="str">
        <f>INDEX(CODE!A:B,MATCH(L4697,CODE!A:A,0),2)</f>
        <v>NOT USED</v>
      </c>
    </row>
    <row r="4698" spans="1:13">
      <c r="A4698" s="36">
        <v>201912</v>
      </c>
      <c r="B4698" s="37" t="s">
        <v>58</v>
      </c>
      <c r="C4698" s="37" t="s">
        <v>195</v>
      </c>
      <c r="D4698" s="37" t="s">
        <v>36</v>
      </c>
      <c r="E4698" s="37">
        <v>8044.99</v>
      </c>
      <c r="F4698" s="37">
        <v>41</v>
      </c>
      <c r="G4698" s="37">
        <v>79164</v>
      </c>
      <c r="H4698" s="60">
        <f t="shared" si="367"/>
        <v>8044.99</v>
      </c>
      <c r="I4698" s="60">
        <f t="shared" si="368"/>
        <v>41</v>
      </c>
      <c r="J4698" s="60">
        <f t="shared" si="369"/>
        <v>79164</v>
      </c>
      <c r="K4698" s="1" t="str">
        <f t="shared" si="370"/>
        <v>IND</v>
      </c>
      <c r="L4698" s="2" t="str">
        <f t="shared" si="366"/>
        <v>02GNSB0024</v>
      </c>
      <c r="M4698" s="40" t="str">
        <f>INDEX(CODE!A:B,MATCH(L4698,CODE!A:A,0),2)</f>
        <v>Separate - Small GS</v>
      </c>
    </row>
    <row r="4699" spans="1:13">
      <c r="A4699" s="36">
        <v>201912</v>
      </c>
      <c r="B4699" s="37" t="s">
        <v>58</v>
      </c>
      <c r="C4699" s="37" t="s">
        <v>195</v>
      </c>
      <c r="D4699" s="37" t="s">
        <v>38</v>
      </c>
      <c r="E4699" s="37">
        <v>1.3</v>
      </c>
      <c r="F4699" s="37">
        <v>1</v>
      </c>
      <c r="G4699" s="37">
        <v>12</v>
      </c>
      <c r="H4699" s="60">
        <f t="shared" si="367"/>
        <v>1.3</v>
      </c>
      <c r="I4699" s="60">
        <f t="shared" si="368"/>
        <v>1</v>
      </c>
      <c r="J4699" s="60">
        <f t="shared" si="369"/>
        <v>12</v>
      </c>
      <c r="K4699" s="1" t="str">
        <f t="shared" si="370"/>
        <v>IND</v>
      </c>
      <c r="L4699" s="2" t="str">
        <f t="shared" si="366"/>
        <v>02GNSB24FP</v>
      </c>
      <c r="M4699" s="40" t="str">
        <f>INDEX(CODE!A:B,MATCH(L4699,CODE!A:A,0),2)</f>
        <v>Separate - Small GS</v>
      </c>
    </row>
    <row r="4700" spans="1:13">
      <c r="A4700" s="36">
        <v>201912</v>
      </c>
      <c r="B4700" s="37" t="s">
        <v>58</v>
      </c>
      <c r="C4700" s="37" t="s">
        <v>195</v>
      </c>
      <c r="D4700" s="37" t="s">
        <v>52</v>
      </c>
      <c r="E4700" s="37">
        <v>120825.8</v>
      </c>
      <c r="F4700" s="37">
        <v>325</v>
      </c>
      <c r="G4700" s="37">
        <v>1345481</v>
      </c>
      <c r="H4700" s="60">
        <f t="shared" si="367"/>
        <v>120825.8</v>
      </c>
      <c r="I4700" s="60">
        <f t="shared" si="368"/>
        <v>325</v>
      </c>
      <c r="J4700" s="60">
        <f t="shared" si="369"/>
        <v>1345481</v>
      </c>
      <c r="K4700" s="1" t="str">
        <f t="shared" si="370"/>
        <v>IND</v>
      </c>
      <c r="L4700" s="2" t="str">
        <f t="shared" si="366"/>
        <v>02GNSV0024</v>
      </c>
      <c r="M4700" s="40" t="str">
        <f>INDEX(CODE!A:B,MATCH(L4700,CODE!A:A,0),2)</f>
        <v>Separate - Small GS</v>
      </c>
    </row>
    <row r="4701" spans="1:13">
      <c r="A4701" s="36">
        <v>201912</v>
      </c>
      <c r="B4701" s="37" t="s">
        <v>58</v>
      </c>
      <c r="C4701" s="37" t="s">
        <v>195</v>
      </c>
      <c r="D4701" s="37" t="s">
        <v>53</v>
      </c>
      <c r="E4701" s="37">
        <v>728.8</v>
      </c>
      <c r="F4701" s="37">
        <v>4</v>
      </c>
      <c r="G4701" s="37">
        <v>2776</v>
      </c>
      <c r="H4701" s="60">
        <f t="shared" si="367"/>
        <v>728.8</v>
      </c>
      <c r="I4701" s="60">
        <f t="shared" si="368"/>
        <v>4</v>
      </c>
      <c r="J4701" s="60">
        <f t="shared" si="369"/>
        <v>2776</v>
      </c>
      <c r="K4701" s="1" t="str">
        <f t="shared" si="370"/>
        <v>IND</v>
      </c>
      <c r="L4701" s="2" t="str">
        <f t="shared" si="366"/>
        <v>02GNSV024F</v>
      </c>
      <c r="M4701" s="40" t="str">
        <f>INDEX(CODE!A:B,MATCH(L4701,CODE!A:A,0),2)</f>
        <v>Separate - Small GS</v>
      </c>
    </row>
    <row r="4702" spans="1:13">
      <c r="A4702" s="36">
        <v>201912</v>
      </c>
      <c r="B4702" s="37" t="s">
        <v>58</v>
      </c>
      <c r="C4702" s="37" t="s">
        <v>195</v>
      </c>
      <c r="D4702" s="37" t="s">
        <v>39</v>
      </c>
      <c r="E4702" s="37">
        <v>11740.56</v>
      </c>
      <c r="F4702" s="37">
        <v>10</v>
      </c>
      <c r="G4702" s="37">
        <v>53760</v>
      </c>
      <c r="H4702" s="60">
        <f t="shared" si="367"/>
        <v>11740.56</v>
      </c>
      <c r="I4702" s="60">
        <f t="shared" si="368"/>
        <v>10</v>
      </c>
      <c r="J4702" s="60">
        <f t="shared" si="369"/>
        <v>53760</v>
      </c>
      <c r="K4702" s="1" t="str">
        <f t="shared" si="370"/>
        <v>IND</v>
      </c>
      <c r="L4702" s="2" t="str">
        <f t="shared" si="366"/>
        <v>02LGSB0036</v>
      </c>
      <c r="M4702" s="40" t="str">
        <f>INDEX(CODE!A:B,MATCH(L4702,CODE!A:A,0),2)</f>
        <v>Separate - Large GS</v>
      </c>
    </row>
    <row r="4703" spans="1:13">
      <c r="A4703" s="36">
        <v>201912</v>
      </c>
      <c r="B4703" s="37" t="s">
        <v>58</v>
      </c>
      <c r="C4703" s="37" t="s">
        <v>195</v>
      </c>
      <c r="D4703" s="37" t="s">
        <v>54</v>
      </c>
      <c r="E4703" s="37">
        <v>689322.88</v>
      </c>
      <c r="F4703" s="37">
        <v>96</v>
      </c>
      <c r="G4703" s="37">
        <v>8575680</v>
      </c>
      <c r="H4703" s="60">
        <f t="shared" si="367"/>
        <v>689322.88</v>
      </c>
      <c r="I4703" s="60">
        <f t="shared" si="368"/>
        <v>96</v>
      </c>
      <c r="J4703" s="60">
        <f t="shared" si="369"/>
        <v>8575680</v>
      </c>
      <c r="K4703" s="1" t="str">
        <f t="shared" si="370"/>
        <v>IND</v>
      </c>
      <c r="L4703" s="2" t="str">
        <f t="shared" si="366"/>
        <v>02LGSV0036</v>
      </c>
      <c r="M4703" s="40" t="str">
        <f>INDEX(CODE!A:B,MATCH(L4703,CODE!A:A,0),2)</f>
        <v>Separate - Large GS</v>
      </c>
    </row>
    <row r="4704" spans="1:13">
      <c r="A4704" s="36">
        <v>201912</v>
      </c>
      <c r="B4704" s="37" t="s">
        <v>58</v>
      </c>
      <c r="C4704" s="37" t="s">
        <v>195</v>
      </c>
      <c r="D4704" s="37" t="s">
        <v>55</v>
      </c>
      <c r="E4704" s="37">
        <v>3529493.19</v>
      </c>
      <c r="F4704" s="37">
        <v>29</v>
      </c>
      <c r="G4704" s="37">
        <v>55263600</v>
      </c>
      <c r="H4704" s="60">
        <f t="shared" si="367"/>
        <v>3529493.19</v>
      </c>
      <c r="I4704" s="60">
        <f t="shared" si="368"/>
        <v>29</v>
      </c>
      <c r="J4704" s="60">
        <f t="shared" si="369"/>
        <v>55263600</v>
      </c>
      <c r="K4704" s="1" t="str">
        <f t="shared" si="370"/>
        <v>IND</v>
      </c>
      <c r="L4704" s="2" t="str">
        <f t="shared" si="366"/>
        <v>02LGSV048T</v>
      </c>
      <c r="M4704" s="40" t="str">
        <f>INDEX(CODE!A:B,MATCH(L4704,CODE!A:A,0),2)</f>
        <v>NOT USED</v>
      </c>
    </row>
    <row r="4705" spans="1:13">
      <c r="A4705" s="36">
        <v>201912</v>
      </c>
      <c r="B4705" s="37" t="s">
        <v>58</v>
      </c>
      <c r="C4705" s="37" t="s">
        <v>195</v>
      </c>
      <c r="D4705" s="37" t="s">
        <v>85</v>
      </c>
      <c r="E4705" s="37">
        <v>1740.5</v>
      </c>
      <c r="G4705" s="37">
        <v>0</v>
      </c>
      <c r="H4705" s="60">
        <f t="shared" si="367"/>
        <v>1740.5</v>
      </c>
      <c r="I4705" s="60">
        <f t="shared" si="368"/>
        <v>0</v>
      </c>
      <c r="J4705" s="60">
        <f t="shared" si="369"/>
        <v>0</v>
      </c>
      <c r="K4705" s="1" t="str">
        <f t="shared" si="370"/>
        <v>IND</v>
      </c>
      <c r="L4705" s="2" t="str">
        <f t="shared" si="366"/>
        <v>02LNX00300</v>
      </c>
      <c r="M4705" s="40" t="str">
        <f>INDEX(CODE!A:B,MATCH(L4705,CODE!A:A,0),2)</f>
        <v>NOT USED</v>
      </c>
    </row>
    <row r="4706" spans="1:13">
      <c r="A4706" s="36">
        <v>201912</v>
      </c>
      <c r="B4706" s="37" t="s">
        <v>58</v>
      </c>
      <c r="C4706" s="37" t="s">
        <v>195</v>
      </c>
      <c r="D4706" s="37" t="s">
        <v>40</v>
      </c>
      <c r="E4706" s="37">
        <v>394.34</v>
      </c>
      <c r="F4706" s="37">
        <v>1</v>
      </c>
      <c r="G4706" s="37">
        <v>4240</v>
      </c>
      <c r="H4706" s="60">
        <f t="shared" si="367"/>
        <v>394.34</v>
      </c>
      <c r="I4706" s="60">
        <f t="shared" si="368"/>
        <v>1</v>
      </c>
      <c r="J4706" s="60">
        <f t="shared" si="369"/>
        <v>4240</v>
      </c>
      <c r="K4706" s="1" t="str">
        <f t="shared" si="370"/>
        <v>IND</v>
      </c>
      <c r="L4706" s="2" t="str">
        <f t="shared" si="366"/>
        <v>02NMT24135</v>
      </c>
      <c r="M4706" s="40" t="str">
        <f>INDEX(CODE!A:B,MATCH(L4706,CODE!A:A,0),2)</f>
        <v>Separate - Small GS</v>
      </c>
    </row>
    <row r="4707" spans="1:13">
      <c r="A4707" s="36">
        <v>201912</v>
      </c>
      <c r="B4707" s="37" t="s">
        <v>58</v>
      </c>
      <c r="C4707" s="37" t="s">
        <v>195</v>
      </c>
      <c r="D4707" s="37" t="s">
        <v>56</v>
      </c>
      <c r="E4707" s="37">
        <v>1053.92</v>
      </c>
      <c r="F4707" s="37">
        <v>37</v>
      </c>
      <c r="G4707" s="37">
        <v>7879</v>
      </c>
      <c r="H4707" s="60">
        <f t="shared" si="367"/>
        <v>1053.92</v>
      </c>
      <c r="I4707" s="60">
        <f t="shared" si="368"/>
        <v>37</v>
      </c>
      <c r="J4707" s="60">
        <f t="shared" si="369"/>
        <v>7879</v>
      </c>
      <c r="K4707" s="1" t="str">
        <f t="shared" si="370"/>
        <v>IND</v>
      </c>
      <c r="L4707" s="2" t="str">
        <f t="shared" si="366"/>
        <v>02OALT015N</v>
      </c>
      <c r="M4707" s="40" t="str">
        <f>INDEX(CODE!A:B,MATCH(L4707,CODE!A:A,0),2)</f>
        <v>NOT USED</v>
      </c>
    </row>
    <row r="4708" spans="1:13">
      <c r="A4708" s="36">
        <v>201912</v>
      </c>
      <c r="B4708" s="37" t="s">
        <v>58</v>
      </c>
      <c r="C4708" s="37" t="s">
        <v>195</v>
      </c>
      <c r="D4708" s="37" t="s">
        <v>43</v>
      </c>
      <c r="E4708" s="37">
        <v>330.58</v>
      </c>
      <c r="F4708" s="37">
        <v>14</v>
      </c>
      <c r="G4708" s="37">
        <v>2152</v>
      </c>
      <c r="H4708" s="60">
        <f t="shared" si="367"/>
        <v>330.58</v>
      </c>
      <c r="I4708" s="60">
        <f t="shared" si="368"/>
        <v>14</v>
      </c>
      <c r="J4708" s="60">
        <f t="shared" si="369"/>
        <v>2152</v>
      </c>
      <c r="K4708" s="1" t="str">
        <f t="shared" si="370"/>
        <v>IND</v>
      </c>
      <c r="L4708" s="2" t="str">
        <f t="shared" si="366"/>
        <v>02OALTB15N</v>
      </c>
      <c r="M4708" s="40" t="str">
        <f>INDEX(CODE!A:B,MATCH(L4708,CODE!A:A,0),2)</f>
        <v>NOT USED</v>
      </c>
    </row>
    <row r="4709" spans="1:13">
      <c r="A4709" s="36">
        <v>201912</v>
      </c>
      <c r="B4709" s="37" t="s">
        <v>58</v>
      </c>
      <c r="C4709" s="37" t="s">
        <v>195</v>
      </c>
      <c r="D4709" s="37" t="s">
        <v>59</v>
      </c>
      <c r="E4709" s="37">
        <v>41673.910000000003</v>
      </c>
      <c r="F4709" s="37">
        <v>1</v>
      </c>
      <c r="G4709" s="37">
        <v>286950</v>
      </c>
      <c r="H4709" s="60">
        <f t="shared" si="367"/>
        <v>41673.910000000003</v>
      </c>
      <c r="I4709" s="60">
        <f t="shared" si="368"/>
        <v>1</v>
      </c>
      <c r="J4709" s="60">
        <f t="shared" si="369"/>
        <v>286950</v>
      </c>
      <c r="K4709" s="1" t="str">
        <f t="shared" si="370"/>
        <v>IND</v>
      </c>
      <c r="L4709" s="2" t="str">
        <f t="shared" si="366"/>
        <v>02PRSV47TM</v>
      </c>
      <c r="M4709" s="40" t="str">
        <f>INDEX(CODE!A:B,MATCH(L4709,CODE!A:A,0),2)</f>
        <v>NOT USED</v>
      </c>
    </row>
    <row r="4710" spans="1:13">
      <c r="A4710" s="36">
        <v>201912</v>
      </c>
      <c r="B4710" s="37" t="s">
        <v>58</v>
      </c>
      <c r="C4710" s="37" t="s">
        <v>195</v>
      </c>
      <c r="D4710" s="37" t="s">
        <v>94</v>
      </c>
      <c r="E4710" s="37">
        <v>288543.62</v>
      </c>
      <c r="F4710" s="37">
        <v>0</v>
      </c>
      <c r="G4710" s="37">
        <v>0</v>
      </c>
      <c r="H4710" s="60">
        <f t="shared" si="367"/>
        <v>288543.62</v>
      </c>
      <c r="I4710" s="60">
        <f t="shared" si="368"/>
        <v>0</v>
      </c>
      <c r="J4710" s="60">
        <f t="shared" si="369"/>
        <v>0</v>
      </c>
      <c r="K4710" s="1" t="str">
        <f t="shared" si="370"/>
        <v>IND</v>
      </c>
      <c r="L4710" s="2" t="str">
        <f t="shared" si="366"/>
        <v>301370-DSM</v>
      </c>
      <c r="M4710" s="40" t="str">
        <f>INDEX(CODE!A:B,MATCH(L4710,CODE!A:A,0),2)</f>
        <v>NOT USED</v>
      </c>
    </row>
    <row r="4711" spans="1:13">
      <c r="A4711" s="36">
        <v>201912</v>
      </c>
      <c r="B4711" s="37" t="s">
        <v>58</v>
      </c>
      <c r="C4711" s="37" t="s">
        <v>195</v>
      </c>
      <c r="D4711" s="37" t="s">
        <v>76</v>
      </c>
      <c r="E4711" s="37">
        <v>0.9</v>
      </c>
      <c r="F4711" s="37">
        <v>0</v>
      </c>
      <c r="G4711" s="37">
        <v>0</v>
      </c>
      <c r="H4711" s="60">
        <f t="shared" si="367"/>
        <v>0.9</v>
      </c>
      <c r="I4711" s="60">
        <f t="shared" si="368"/>
        <v>0</v>
      </c>
      <c r="J4711" s="60">
        <f t="shared" si="369"/>
        <v>0</v>
      </c>
      <c r="K4711" s="1" t="str">
        <f t="shared" si="370"/>
        <v>IND</v>
      </c>
      <c r="L4711" s="2" t="str">
        <f t="shared" si="366"/>
        <v>301380-BLU</v>
      </c>
      <c r="M4711" s="40" t="str">
        <f>INDEX(CODE!A:B,MATCH(L4711,CODE!A:A,0),2)</f>
        <v>NOT USED</v>
      </c>
    </row>
    <row r="4712" spans="1:13">
      <c r="A4712" s="36">
        <v>201912</v>
      </c>
      <c r="B4712" s="37" t="s">
        <v>58</v>
      </c>
      <c r="C4712" s="37" t="s">
        <v>195</v>
      </c>
      <c r="D4712" s="37" t="s">
        <v>103</v>
      </c>
      <c r="E4712" s="37">
        <v>-470745.52</v>
      </c>
      <c r="F4712" s="37">
        <v>0</v>
      </c>
      <c r="G4712" s="37">
        <v>0</v>
      </c>
      <c r="H4712" s="60">
        <f t="shared" si="367"/>
        <v>-470745.52</v>
      </c>
      <c r="I4712" s="60">
        <f t="shared" si="368"/>
        <v>0</v>
      </c>
      <c r="J4712" s="60">
        <f t="shared" si="369"/>
        <v>0</v>
      </c>
      <c r="K4712" s="1" t="str">
        <f t="shared" si="370"/>
        <v>IND</v>
      </c>
      <c r="L4712" s="2" t="str">
        <f t="shared" si="366"/>
        <v>ALT REVENU</v>
      </c>
      <c r="M4712" s="40" t="str">
        <f>INDEX(CODE!A:B,MATCH(L4712,CODE!A:A,0),2)</f>
        <v>NOT USED</v>
      </c>
    </row>
    <row r="4713" spans="1:13">
      <c r="A4713" s="36">
        <v>201912</v>
      </c>
      <c r="B4713" s="37" t="s">
        <v>58</v>
      </c>
      <c r="C4713" s="37" t="s">
        <v>195</v>
      </c>
      <c r="D4713" s="37" t="s">
        <v>90</v>
      </c>
      <c r="F4713" s="37">
        <v>0</v>
      </c>
      <c r="H4713" s="60">
        <f t="shared" si="367"/>
        <v>0</v>
      </c>
      <c r="I4713" s="60">
        <f t="shared" si="368"/>
        <v>0</v>
      </c>
      <c r="J4713" s="60">
        <f t="shared" si="369"/>
        <v>0</v>
      </c>
      <c r="K4713" s="1" t="str">
        <f t="shared" si="370"/>
        <v>IND</v>
      </c>
      <c r="L4713" s="2" t="str">
        <f t="shared" si="366"/>
        <v>CUSTOMER C</v>
      </c>
      <c r="M4713" s="40" t="str">
        <f>INDEX(CODE!A:B,MATCH(L4713,CODE!A:A,0),2)</f>
        <v>NOT USED</v>
      </c>
    </row>
    <row r="4714" spans="1:13">
      <c r="A4714" s="36">
        <v>201912</v>
      </c>
      <c r="B4714" s="37" t="s">
        <v>58</v>
      </c>
      <c r="C4714" s="37" t="s">
        <v>195</v>
      </c>
      <c r="D4714" s="37" t="s">
        <v>92</v>
      </c>
      <c r="E4714" s="37">
        <v>-202854.84</v>
      </c>
      <c r="F4714" s="37">
        <v>0</v>
      </c>
      <c r="G4714" s="37">
        <v>0</v>
      </c>
      <c r="H4714" s="60">
        <f t="shared" si="367"/>
        <v>-202854.84</v>
      </c>
      <c r="I4714" s="60">
        <f t="shared" si="368"/>
        <v>0</v>
      </c>
      <c r="J4714" s="60">
        <f t="shared" si="369"/>
        <v>0</v>
      </c>
      <c r="K4714" s="1" t="str">
        <f t="shared" si="370"/>
        <v>IND</v>
      </c>
      <c r="L4714" s="2" t="str">
        <f t="shared" si="366"/>
        <v>REVENUE_AC</v>
      </c>
      <c r="M4714" s="40" t="str">
        <f>INDEX(CODE!A:B,MATCH(L4714,CODE!A:A,0),2)</f>
        <v>NOT USED</v>
      </c>
    </row>
    <row r="4715" spans="1:13">
      <c r="A4715" s="36">
        <v>201912</v>
      </c>
      <c r="B4715" s="37" t="s">
        <v>58</v>
      </c>
      <c r="C4715" s="37" t="s">
        <v>195</v>
      </c>
      <c r="D4715" s="37" t="s">
        <v>104</v>
      </c>
      <c r="E4715" s="37">
        <v>2730.53</v>
      </c>
      <c r="F4715" s="37">
        <v>0</v>
      </c>
      <c r="G4715" s="37">
        <v>0</v>
      </c>
      <c r="H4715" s="60">
        <f t="shared" si="367"/>
        <v>2730.53</v>
      </c>
      <c r="I4715" s="60">
        <f t="shared" si="368"/>
        <v>0</v>
      </c>
      <c r="J4715" s="60">
        <f t="shared" si="369"/>
        <v>0</v>
      </c>
      <c r="K4715" s="1" t="str">
        <f t="shared" si="370"/>
        <v>IND</v>
      </c>
      <c r="L4715" s="2" t="str">
        <f t="shared" si="366"/>
        <v>REVENUE AD</v>
      </c>
      <c r="M4715" s="40" t="str">
        <f>INDEX(CODE!A:B,MATCH(L4715,CODE!A:A,0),2)</f>
        <v>NOT USED</v>
      </c>
    </row>
    <row r="4716" spans="1:13">
      <c r="A4716" s="36">
        <v>201912</v>
      </c>
      <c r="B4716" s="37" t="s">
        <v>58</v>
      </c>
      <c r="C4716" s="37" t="s">
        <v>196</v>
      </c>
      <c r="D4716" s="37" t="s">
        <v>197</v>
      </c>
      <c r="E4716" s="37">
        <v>-438000</v>
      </c>
      <c r="F4716" s="37">
        <v>0</v>
      </c>
      <c r="G4716" s="37">
        <v>-8340000</v>
      </c>
      <c r="H4716" s="60">
        <f t="shared" si="367"/>
        <v>0</v>
      </c>
      <c r="I4716" s="60">
        <f t="shared" si="368"/>
        <v>0</v>
      </c>
      <c r="J4716" s="60">
        <f t="shared" si="369"/>
        <v>0</v>
      </c>
      <c r="K4716" s="1" t="str">
        <f t="shared" si="370"/>
        <v>IND</v>
      </c>
      <c r="L4716" s="2" t="str">
        <f t="shared" si="366"/>
        <v>UNBILLED R</v>
      </c>
      <c r="M4716" s="40" t="str">
        <f>INDEX(CODE!A:B,MATCH(L4716,CODE!A:A,0),2)</f>
        <v>NOT USED</v>
      </c>
    </row>
    <row r="4717" spans="1:13">
      <c r="A4717" s="36">
        <v>201912</v>
      </c>
      <c r="B4717" s="37" t="s">
        <v>60</v>
      </c>
      <c r="C4717" s="37" t="s">
        <v>186</v>
      </c>
      <c r="D4717" s="37" t="s">
        <v>61</v>
      </c>
      <c r="E4717" s="37">
        <v>-7671.88</v>
      </c>
      <c r="F4717" s="37">
        <v>2737</v>
      </c>
      <c r="G4717" s="37">
        <v>1054494</v>
      </c>
      <c r="H4717" s="60">
        <f t="shared" si="367"/>
        <v>0</v>
      </c>
      <c r="I4717" s="60">
        <f t="shared" si="368"/>
        <v>0</v>
      </c>
      <c r="J4717" s="60">
        <f t="shared" si="369"/>
        <v>0</v>
      </c>
      <c r="K4717" s="1" t="str">
        <f t="shared" si="370"/>
        <v>IRG</v>
      </c>
      <c r="L4717" s="2" t="str">
        <f t="shared" si="366"/>
        <v>02APSV0040</v>
      </c>
      <c r="M4717" s="40" t="str">
        <f>INDEX(CODE!A:B,MATCH(L4717,CODE!A:A,0),2)</f>
        <v>Separate - APS</v>
      </c>
    </row>
    <row r="4718" spans="1:13">
      <c r="A4718" s="36">
        <v>201912</v>
      </c>
      <c r="B4718" s="37" t="s">
        <v>60</v>
      </c>
      <c r="C4718" s="37" t="s">
        <v>186</v>
      </c>
      <c r="D4718" s="37" t="s">
        <v>198</v>
      </c>
      <c r="E4718" s="37">
        <v>11.72</v>
      </c>
      <c r="G4718" s="37">
        <v>-1537</v>
      </c>
      <c r="H4718" s="60">
        <f t="shared" si="367"/>
        <v>0</v>
      </c>
      <c r="I4718" s="60">
        <f t="shared" si="368"/>
        <v>0</v>
      </c>
      <c r="J4718" s="60">
        <f t="shared" si="369"/>
        <v>0</v>
      </c>
      <c r="K4718" s="1" t="str">
        <f t="shared" si="370"/>
        <v>IRG</v>
      </c>
      <c r="L4718" s="2" t="str">
        <f t="shared" si="366"/>
        <v>02BPADEBIT</v>
      </c>
      <c r="M4718" s="40" t="str">
        <f>INDEX(CODE!A:B,MATCH(L4718,CODE!A:A,0),2)</f>
        <v>NOT USED</v>
      </c>
    </row>
    <row r="4719" spans="1:13">
      <c r="A4719" s="36">
        <v>201912</v>
      </c>
      <c r="B4719" s="37" t="s">
        <v>60</v>
      </c>
      <c r="C4719" s="37" t="s">
        <v>186</v>
      </c>
      <c r="D4719" s="37" t="s">
        <v>199</v>
      </c>
      <c r="E4719" s="37">
        <v>-0.56999999999999995</v>
      </c>
      <c r="F4719" s="37">
        <v>9</v>
      </c>
      <c r="G4719" s="37">
        <v>78</v>
      </c>
      <c r="H4719" s="60">
        <f t="shared" si="367"/>
        <v>0</v>
      </c>
      <c r="I4719" s="60">
        <f t="shared" si="368"/>
        <v>0</v>
      </c>
      <c r="J4719" s="60">
        <f t="shared" si="369"/>
        <v>0</v>
      </c>
      <c r="K4719" s="1" t="str">
        <f t="shared" si="370"/>
        <v>IRG</v>
      </c>
      <c r="L4719" s="2" t="str">
        <f t="shared" si="366"/>
        <v>02NMT40135</v>
      </c>
      <c r="M4719" s="40" t="str">
        <f>INDEX(CODE!A:B,MATCH(L4719,CODE!A:A,0),2)</f>
        <v>Separate - APS</v>
      </c>
    </row>
    <row r="4720" spans="1:13">
      <c r="A4720" s="36">
        <v>201912</v>
      </c>
      <c r="B4720" s="37" t="s">
        <v>60</v>
      </c>
      <c r="C4720" s="37" t="s">
        <v>186</v>
      </c>
      <c r="D4720" s="37" t="s">
        <v>200</v>
      </c>
      <c r="F4720" s="37">
        <v>0</v>
      </c>
      <c r="H4720" s="60">
        <f t="shared" si="367"/>
        <v>0</v>
      </c>
      <c r="I4720" s="60">
        <f t="shared" si="368"/>
        <v>0</v>
      </c>
      <c r="J4720" s="60">
        <f t="shared" si="369"/>
        <v>0</v>
      </c>
      <c r="K4720" s="1" t="str">
        <f t="shared" si="370"/>
        <v>IRG</v>
      </c>
      <c r="L4720" s="2" t="str">
        <f t="shared" si="366"/>
        <v>CUSTOMER C</v>
      </c>
      <c r="M4720" s="40" t="str">
        <f>INDEX(CODE!A:B,MATCH(L4720,CODE!A:A,0),2)</f>
        <v>NOT USED</v>
      </c>
    </row>
    <row r="4721" spans="1:13">
      <c r="A4721" s="36">
        <v>201912</v>
      </c>
      <c r="B4721" s="37" t="s">
        <v>60</v>
      </c>
      <c r="C4721" s="37" t="s">
        <v>186</v>
      </c>
      <c r="D4721" s="37" t="s">
        <v>201</v>
      </c>
      <c r="E4721" s="37">
        <v>464.4</v>
      </c>
      <c r="F4721" s="37">
        <v>0</v>
      </c>
      <c r="G4721" s="37">
        <v>0</v>
      </c>
      <c r="H4721" s="60">
        <f t="shared" si="367"/>
        <v>0</v>
      </c>
      <c r="I4721" s="60">
        <f t="shared" si="368"/>
        <v>0</v>
      </c>
      <c r="J4721" s="60">
        <f t="shared" si="369"/>
        <v>0</v>
      </c>
      <c r="K4721" s="1" t="str">
        <f t="shared" si="370"/>
        <v>IRG</v>
      </c>
      <c r="L4721" s="2" t="str">
        <f t="shared" si="366"/>
        <v>IRRIGATION</v>
      </c>
      <c r="M4721" s="40" t="str">
        <f>INDEX(CODE!A:B,MATCH(L4721,CODE!A:A,0),2)</f>
        <v>NOT USED</v>
      </c>
    </row>
    <row r="4722" spans="1:13">
      <c r="A4722" s="36">
        <v>201912</v>
      </c>
      <c r="B4722" s="37" t="s">
        <v>60</v>
      </c>
      <c r="C4722" s="37" t="s">
        <v>195</v>
      </c>
      <c r="D4722" s="37" t="s">
        <v>61</v>
      </c>
      <c r="E4722" s="37">
        <v>410821.68</v>
      </c>
      <c r="F4722" s="37">
        <v>2737</v>
      </c>
      <c r="G4722" s="37">
        <v>1054494</v>
      </c>
      <c r="H4722" s="60">
        <f t="shared" si="367"/>
        <v>410821.68</v>
      </c>
      <c r="I4722" s="60">
        <f t="shared" si="368"/>
        <v>2737</v>
      </c>
      <c r="J4722" s="60">
        <f t="shared" si="369"/>
        <v>1054494</v>
      </c>
      <c r="K4722" s="1" t="str">
        <f t="shared" si="370"/>
        <v>IRG</v>
      </c>
      <c r="L4722" s="2" t="str">
        <f t="shared" si="366"/>
        <v>02APSV0040</v>
      </c>
      <c r="M4722" s="40" t="str">
        <f>INDEX(CODE!A:B,MATCH(L4722,CODE!A:A,0),2)</f>
        <v>Separate - APS</v>
      </c>
    </row>
    <row r="4723" spans="1:13">
      <c r="A4723" s="36">
        <v>201912</v>
      </c>
      <c r="B4723" s="37" t="s">
        <v>60</v>
      </c>
      <c r="C4723" s="37" t="s">
        <v>195</v>
      </c>
      <c r="D4723" s="37" t="s">
        <v>62</v>
      </c>
      <c r="E4723" s="37">
        <v>159293.18</v>
      </c>
      <c r="F4723" s="37">
        <v>2402</v>
      </c>
      <c r="G4723" s="37">
        <v>641335</v>
      </c>
      <c r="H4723" s="60">
        <f t="shared" si="367"/>
        <v>159293.18</v>
      </c>
      <c r="I4723" s="60">
        <f t="shared" si="368"/>
        <v>2402</v>
      </c>
      <c r="J4723" s="60">
        <f t="shared" si="369"/>
        <v>641335</v>
      </c>
      <c r="K4723" s="1" t="str">
        <f t="shared" si="370"/>
        <v>IRG</v>
      </c>
      <c r="L4723" s="2" t="str">
        <f t="shared" si="366"/>
        <v>02APSV040X</v>
      </c>
      <c r="M4723" s="40" t="str">
        <f>INDEX(CODE!A:B,MATCH(L4723,CODE!A:A,0),2)</f>
        <v>Separate - APS</v>
      </c>
    </row>
    <row r="4724" spans="1:13">
      <c r="A4724" s="36">
        <v>201912</v>
      </c>
      <c r="B4724" s="37" t="s">
        <v>60</v>
      </c>
      <c r="C4724" s="37" t="s">
        <v>195</v>
      </c>
      <c r="D4724" s="37" t="s">
        <v>79</v>
      </c>
      <c r="E4724" s="37">
        <v>231.92</v>
      </c>
      <c r="G4724" s="37">
        <v>0</v>
      </c>
      <c r="H4724" s="60">
        <f t="shared" si="367"/>
        <v>231.92</v>
      </c>
      <c r="I4724" s="60">
        <f t="shared" si="368"/>
        <v>0</v>
      </c>
      <c r="J4724" s="60">
        <f t="shared" si="369"/>
        <v>0</v>
      </c>
      <c r="K4724" s="1" t="str">
        <f t="shared" si="370"/>
        <v>IRG</v>
      </c>
      <c r="L4724" s="2" t="str">
        <f t="shared" si="366"/>
        <v>02LNX00102</v>
      </c>
      <c r="M4724" s="40" t="str">
        <f>INDEX(CODE!A:B,MATCH(L4724,CODE!A:A,0),2)</f>
        <v>NOT USED</v>
      </c>
    </row>
    <row r="4725" spans="1:13">
      <c r="A4725" s="36">
        <v>201912</v>
      </c>
      <c r="B4725" s="37" t="s">
        <v>60</v>
      </c>
      <c r="C4725" s="37" t="s">
        <v>195</v>
      </c>
      <c r="D4725" s="37" t="s">
        <v>81</v>
      </c>
      <c r="E4725" s="37">
        <v>7.36</v>
      </c>
      <c r="G4725" s="37">
        <v>0</v>
      </c>
      <c r="H4725" s="60">
        <f t="shared" si="367"/>
        <v>7.36</v>
      </c>
      <c r="I4725" s="60">
        <f t="shared" si="368"/>
        <v>0</v>
      </c>
      <c r="J4725" s="60">
        <f t="shared" si="369"/>
        <v>0</v>
      </c>
      <c r="K4725" s="1" t="str">
        <f t="shared" si="370"/>
        <v>IRG</v>
      </c>
      <c r="L4725" s="2" t="str">
        <f t="shared" si="366"/>
        <v>02LNX00105</v>
      </c>
      <c r="M4725" s="40" t="str">
        <f>INDEX(CODE!A:B,MATCH(L4725,CODE!A:A,0),2)</f>
        <v>NOT USED</v>
      </c>
    </row>
    <row r="4726" spans="1:13">
      <c r="A4726" s="36">
        <v>201912</v>
      </c>
      <c r="B4726" s="37" t="s">
        <v>60</v>
      </c>
      <c r="C4726" s="37" t="s">
        <v>195</v>
      </c>
      <c r="D4726" s="37" t="s">
        <v>83</v>
      </c>
      <c r="E4726" s="37">
        <v>16874.89</v>
      </c>
      <c r="G4726" s="37">
        <v>0</v>
      </c>
      <c r="H4726" s="60">
        <f t="shared" si="367"/>
        <v>16874.89</v>
      </c>
      <c r="I4726" s="60">
        <f t="shared" si="368"/>
        <v>0</v>
      </c>
      <c r="J4726" s="60">
        <f t="shared" si="369"/>
        <v>0</v>
      </c>
      <c r="K4726" s="1" t="str">
        <f t="shared" si="370"/>
        <v>IRG</v>
      </c>
      <c r="L4726" s="2" t="str">
        <f t="shared" si="366"/>
        <v>02LNX00110</v>
      </c>
      <c r="M4726" s="40" t="str">
        <f>INDEX(CODE!A:B,MATCH(L4726,CODE!A:A,0),2)</f>
        <v>NOT USED</v>
      </c>
    </row>
    <row r="4727" spans="1:13">
      <c r="A4727" s="36">
        <v>201912</v>
      </c>
      <c r="B4727" s="37" t="s">
        <v>60</v>
      </c>
      <c r="C4727" s="37" t="s">
        <v>195</v>
      </c>
      <c r="D4727" s="37" t="s">
        <v>86</v>
      </c>
      <c r="E4727" s="37">
        <v>-52.19</v>
      </c>
      <c r="G4727" s="37">
        <v>0</v>
      </c>
      <c r="H4727" s="60">
        <f t="shared" si="367"/>
        <v>-52.19</v>
      </c>
      <c r="I4727" s="60">
        <f t="shared" si="368"/>
        <v>0</v>
      </c>
      <c r="J4727" s="60">
        <f t="shared" si="369"/>
        <v>0</v>
      </c>
      <c r="K4727" s="1" t="str">
        <f t="shared" si="370"/>
        <v>IRG</v>
      </c>
      <c r="L4727" s="2" t="str">
        <f t="shared" si="366"/>
        <v>02LNX00310</v>
      </c>
      <c r="M4727" s="40" t="str">
        <f>INDEX(CODE!A:B,MATCH(L4727,CODE!A:A,0),2)</f>
        <v>NOT USED</v>
      </c>
    </row>
    <row r="4728" spans="1:13">
      <c r="A4728" s="36">
        <v>201912</v>
      </c>
      <c r="B4728" s="37" t="s">
        <v>60</v>
      </c>
      <c r="C4728" s="37" t="s">
        <v>195</v>
      </c>
      <c r="D4728" s="37" t="s">
        <v>88</v>
      </c>
      <c r="E4728" s="37">
        <v>7437.16</v>
      </c>
      <c r="G4728" s="37">
        <v>0</v>
      </c>
      <c r="H4728" s="60">
        <f t="shared" si="367"/>
        <v>7437.16</v>
      </c>
      <c r="I4728" s="60">
        <f t="shared" si="368"/>
        <v>0</v>
      </c>
      <c r="J4728" s="60">
        <f t="shared" si="369"/>
        <v>0</v>
      </c>
      <c r="K4728" s="1" t="str">
        <f t="shared" si="370"/>
        <v>IRG</v>
      </c>
      <c r="L4728" s="2" t="str">
        <f t="shared" si="366"/>
        <v>02LNX00312</v>
      </c>
      <c r="M4728" s="40" t="str">
        <f>INDEX(CODE!A:B,MATCH(L4728,CODE!A:A,0),2)</f>
        <v>NOT USED</v>
      </c>
    </row>
    <row r="4729" spans="1:13">
      <c r="A4729" s="36">
        <v>201912</v>
      </c>
      <c r="B4729" s="37" t="s">
        <v>60</v>
      </c>
      <c r="C4729" s="37" t="s">
        <v>195</v>
      </c>
      <c r="D4729" s="37" t="s">
        <v>45</v>
      </c>
      <c r="E4729" s="37">
        <v>7.15</v>
      </c>
      <c r="F4729" s="37">
        <v>9</v>
      </c>
      <c r="G4729" s="37">
        <v>78</v>
      </c>
      <c r="H4729" s="60">
        <f t="shared" si="367"/>
        <v>7.15</v>
      </c>
      <c r="I4729" s="60">
        <f t="shared" si="368"/>
        <v>9</v>
      </c>
      <c r="J4729" s="60">
        <f t="shared" si="369"/>
        <v>78</v>
      </c>
      <c r="K4729" s="1" t="str">
        <f t="shared" si="370"/>
        <v>IRG</v>
      </c>
      <c r="L4729" s="2" t="str">
        <f t="shared" si="366"/>
        <v>02NMT40135</v>
      </c>
      <c r="M4729" s="40" t="str">
        <f>INDEX(CODE!A:B,MATCH(L4729,CODE!A:A,0),2)</f>
        <v>Separate - APS</v>
      </c>
    </row>
    <row r="4730" spans="1:13">
      <c r="A4730" s="36">
        <v>201912</v>
      </c>
      <c r="B4730" s="37" t="s">
        <v>60</v>
      </c>
      <c r="C4730" s="37" t="s">
        <v>195</v>
      </c>
      <c r="D4730" s="37" t="s">
        <v>73</v>
      </c>
      <c r="E4730" s="37">
        <v>106.43</v>
      </c>
      <c r="F4730" s="37">
        <v>7</v>
      </c>
      <c r="G4730" s="37">
        <v>382</v>
      </c>
      <c r="H4730" s="60">
        <f t="shared" si="367"/>
        <v>106.43</v>
      </c>
      <c r="I4730" s="60">
        <f t="shared" si="368"/>
        <v>7</v>
      </c>
      <c r="J4730" s="60">
        <f t="shared" si="369"/>
        <v>382</v>
      </c>
      <c r="K4730" s="1" t="str">
        <f t="shared" si="370"/>
        <v>IRG</v>
      </c>
      <c r="L4730" s="2" t="str">
        <f t="shared" si="366"/>
        <v>02NMX40135</v>
      </c>
      <c r="M4730" s="40" t="str">
        <f>INDEX(CODE!A:B,MATCH(L4730,CODE!A:A,0),2)</f>
        <v>Separate - APS</v>
      </c>
    </row>
    <row r="4731" spans="1:13">
      <c r="A4731" s="36">
        <v>201912</v>
      </c>
      <c r="B4731" s="37" t="s">
        <v>60</v>
      </c>
      <c r="C4731" s="37" t="s">
        <v>195</v>
      </c>
      <c r="D4731" s="37" t="s">
        <v>96</v>
      </c>
      <c r="E4731" s="37">
        <v>51955.54</v>
      </c>
      <c r="F4731" s="37">
        <v>0</v>
      </c>
      <c r="G4731" s="37">
        <v>0</v>
      </c>
      <c r="H4731" s="60">
        <f t="shared" si="367"/>
        <v>51955.54</v>
      </c>
      <c r="I4731" s="60">
        <f t="shared" si="368"/>
        <v>0</v>
      </c>
      <c r="J4731" s="60">
        <f t="shared" si="369"/>
        <v>0</v>
      </c>
      <c r="K4731" s="1" t="str">
        <f t="shared" si="370"/>
        <v>IRG</v>
      </c>
      <c r="L4731" s="2" t="str">
        <f t="shared" si="366"/>
        <v>301470-DSM</v>
      </c>
      <c r="M4731" s="40" t="str">
        <f>INDEX(CODE!A:B,MATCH(L4731,CODE!A:A,0),2)</f>
        <v>NOT USED</v>
      </c>
    </row>
    <row r="4732" spans="1:13">
      <c r="A4732" s="36">
        <v>201912</v>
      </c>
      <c r="B4732" s="37" t="s">
        <v>60</v>
      </c>
      <c r="C4732" s="37" t="s">
        <v>195</v>
      </c>
      <c r="D4732" s="37" t="s">
        <v>46</v>
      </c>
      <c r="E4732" s="37">
        <v>67.599999999999994</v>
      </c>
      <c r="F4732" s="37">
        <v>0</v>
      </c>
      <c r="G4732" s="37">
        <v>0</v>
      </c>
      <c r="H4732" s="60">
        <f t="shared" si="367"/>
        <v>67.599999999999994</v>
      </c>
      <c r="I4732" s="60">
        <f t="shared" si="368"/>
        <v>0</v>
      </c>
      <c r="J4732" s="60">
        <f t="shared" si="369"/>
        <v>0</v>
      </c>
      <c r="K4732" s="1" t="str">
        <f t="shared" si="370"/>
        <v>IRG</v>
      </c>
      <c r="L4732" s="2" t="str">
        <f t="shared" si="366"/>
        <v>301480-BLU</v>
      </c>
      <c r="M4732" s="40" t="str">
        <f>INDEX(CODE!A:B,MATCH(L4732,CODE!A:A,0),2)</f>
        <v>NOT USED</v>
      </c>
    </row>
    <row r="4733" spans="1:13">
      <c r="A4733" s="36">
        <v>201912</v>
      </c>
      <c r="B4733" s="37" t="s">
        <v>60</v>
      </c>
      <c r="C4733" s="37" t="s">
        <v>195</v>
      </c>
      <c r="D4733" s="37" t="s">
        <v>103</v>
      </c>
      <c r="E4733" s="37">
        <v>-937011.72</v>
      </c>
      <c r="F4733" s="37">
        <v>0</v>
      </c>
      <c r="G4733" s="37">
        <v>0</v>
      </c>
      <c r="H4733" s="60">
        <f t="shared" si="367"/>
        <v>-937011.72</v>
      </c>
      <c r="I4733" s="60">
        <f t="shared" si="368"/>
        <v>0</v>
      </c>
      <c r="J4733" s="60">
        <f t="shared" si="369"/>
        <v>0</v>
      </c>
      <c r="K4733" s="1" t="str">
        <f t="shared" si="370"/>
        <v>IRG</v>
      </c>
      <c r="L4733" s="2" t="str">
        <f t="shared" si="366"/>
        <v>ALT REVENU</v>
      </c>
      <c r="M4733" s="40" t="str">
        <f>INDEX(CODE!A:B,MATCH(L4733,CODE!A:A,0),2)</f>
        <v>NOT USED</v>
      </c>
    </row>
    <row r="4734" spans="1:13">
      <c r="A4734" s="36">
        <v>201912</v>
      </c>
      <c r="B4734" s="37" t="s">
        <v>60</v>
      </c>
      <c r="C4734" s="37" t="s">
        <v>195</v>
      </c>
      <c r="D4734" s="37" t="s">
        <v>97</v>
      </c>
      <c r="F4734" s="37">
        <v>0</v>
      </c>
      <c r="H4734" s="60">
        <f t="shared" si="367"/>
        <v>0</v>
      </c>
      <c r="I4734" s="60">
        <f t="shared" si="368"/>
        <v>0</v>
      </c>
      <c r="J4734" s="60">
        <f t="shared" si="369"/>
        <v>0</v>
      </c>
      <c r="K4734" s="1" t="str">
        <f t="shared" si="370"/>
        <v>IRG</v>
      </c>
      <c r="L4734" s="2" t="str">
        <f t="shared" si="366"/>
        <v>CUSTOMER C</v>
      </c>
      <c r="M4734" s="40" t="str">
        <f>INDEX(CODE!A:B,MATCH(L4734,CODE!A:A,0),2)</f>
        <v>NOT USED</v>
      </c>
    </row>
    <row r="4735" spans="1:13">
      <c r="A4735" s="36">
        <v>201912</v>
      </c>
      <c r="B4735" s="37" t="s">
        <v>60</v>
      </c>
      <c r="C4735" s="37" t="s">
        <v>195</v>
      </c>
      <c r="D4735" s="37" t="s">
        <v>92</v>
      </c>
      <c r="E4735" s="37">
        <v>-62947.91</v>
      </c>
      <c r="F4735" s="37">
        <v>0</v>
      </c>
      <c r="G4735" s="37">
        <v>0</v>
      </c>
      <c r="H4735" s="60">
        <f t="shared" si="367"/>
        <v>-62947.91</v>
      </c>
      <c r="I4735" s="60">
        <f t="shared" si="368"/>
        <v>0</v>
      </c>
      <c r="J4735" s="60">
        <f t="shared" si="369"/>
        <v>0</v>
      </c>
      <c r="K4735" s="1" t="str">
        <f t="shared" si="370"/>
        <v>IRG</v>
      </c>
      <c r="L4735" s="2" t="str">
        <f t="shared" si="366"/>
        <v>REVENUE_AC</v>
      </c>
      <c r="M4735" s="40" t="str">
        <f>INDEX(CODE!A:B,MATCH(L4735,CODE!A:A,0),2)</f>
        <v>NOT USED</v>
      </c>
    </row>
    <row r="4736" spans="1:13">
      <c r="A4736" s="36">
        <v>201912</v>
      </c>
      <c r="B4736" s="37" t="s">
        <v>60</v>
      </c>
      <c r="C4736" s="37" t="s">
        <v>195</v>
      </c>
      <c r="D4736" s="37" t="s">
        <v>104</v>
      </c>
      <c r="E4736" s="37">
        <v>642.38</v>
      </c>
      <c r="F4736" s="37">
        <v>0</v>
      </c>
      <c r="G4736" s="37">
        <v>0</v>
      </c>
      <c r="H4736" s="60">
        <f t="shared" si="367"/>
        <v>642.38</v>
      </c>
      <c r="I4736" s="60">
        <f t="shared" si="368"/>
        <v>0</v>
      </c>
      <c r="J4736" s="60">
        <f t="shared" si="369"/>
        <v>0</v>
      </c>
      <c r="K4736" s="1" t="str">
        <f t="shared" si="370"/>
        <v>IRG</v>
      </c>
      <c r="L4736" s="2" t="str">
        <f t="shared" ref="L4736:L4799" si="371">LEFT(D4736,10)</f>
        <v>REVENUE AD</v>
      </c>
      <c r="M4736" s="40" t="str">
        <f>INDEX(CODE!A:B,MATCH(L4736,CODE!A:A,0),2)</f>
        <v>NOT USED</v>
      </c>
    </row>
    <row r="4737" spans="1:13">
      <c r="A4737" s="36">
        <v>201912</v>
      </c>
      <c r="B4737" s="37" t="s">
        <v>60</v>
      </c>
      <c r="C4737" s="37" t="s">
        <v>196</v>
      </c>
      <c r="D4737" s="37" t="s">
        <v>202</v>
      </c>
      <c r="E4737" s="37">
        <v>484000</v>
      </c>
      <c r="F4737" s="37">
        <v>0</v>
      </c>
      <c r="G4737" s="37">
        <v>-1542000</v>
      </c>
      <c r="H4737" s="60">
        <f t="shared" si="367"/>
        <v>0</v>
      </c>
      <c r="I4737" s="60">
        <f t="shared" si="368"/>
        <v>0</v>
      </c>
      <c r="J4737" s="60">
        <f t="shared" si="369"/>
        <v>0</v>
      </c>
      <c r="K4737" s="1" t="str">
        <f t="shared" si="370"/>
        <v>IRG</v>
      </c>
      <c r="L4737" s="2" t="str">
        <f t="shared" si="371"/>
        <v>IRRIGATION</v>
      </c>
      <c r="M4737" s="40" t="str">
        <f>INDEX(CODE!A:B,MATCH(L4737,CODE!A:A,0),2)</f>
        <v>NOT USED</v>
      </c>
    </row>
    <row r="4738" spans="1:13">
      <c r="A4738" s="36">
        <v>201912</v>
      </c>
      <c r="B4738" s="37" t="s">
        <v>63</v>
      </c>
      <c r="C4738" s="37" t="s">
        <v>195</v>
      </c>
      <c r="D4738" s="37" t="s">
        <v>98</v>
      </c>
      <c r="E4738" s="37">
        <v>7.57</v>
      </c>
      <c r="G4738" s="37">
        <v>0</v>
      </c>
      <c r="H4738" s="60">
        <f t="shared" si="367"/>
        <v>7.57</v>
      </c>
      <c r="I4738" s="60">
        <f t="shared" si="368"/>
        <v>0</v>
      </c>
      <c r="J4738" s="60">
        <f t="shared" si="369"/>
        <v>0</v>
      </c>
      <c r="K4738" s="1" t="str">
        <f t="shared" si="370"/>
        <v>PUB</v>
      </c>
      <c r="L4738" s="2" t="str">
        <f t="shared" si="371"/>
        <v>02CFR00012</v>
      </c>
      <c r="M4738" s="40" t="str">
        <f>INDEX(CODE!A:B,MATCH(L4738,CODE!A:A,0),2)</f>
        <v>NOT USED</v>
      </c>
    </row>
    <row r="4739" spans="1:13">
      <c r="A4739" s="36">
        <v>201912</v>
      </c>
      <c r="B4739" s="37" t="s">
        <v>63</v>
      </c>
      <c r="C4739" s="37" t="s">
        <v>195</v>
      </c>
      <c r="D4739" s="37" t="s">
        <v>64</v>
      </c>
      <c r="E4739" s="37">
        <v>148.51</v>
      </c>
      <c r="F4739" s="37">
        <v>5</v>
      </c>
      <c r="G4739" s="37">
        <v>1335</v>
      </c>
      <c r="H4739" s="60">
        <f t="shared" ref="H4739:H4802" si="372">IF($C4739="R",E4739,0)</f>
        <v>148.51</v>
      </c>
      <c r="I4739" s="60">
        <f t="shared" ref="I4739:I4802" si="373">IF($C4739="R",F4739,0)</f>
        <v>5</v>
      </c>
      <c r="J4739" s="60">
        <f t="shared" ref="J4739:J4802" si="374">IF($C4739="R",G4739,0)</f>
        <v>1335</v>
      </c>
      <c r="K4739" s="1" t="str">
        <f t="shared" ref="K4739:K4802" si="375">IF(LEFT(B4739,3)="IRR","IRG",LEFT(B4739,3))</f>
        <v>PUB</v>
      </c>
      <c r="L4739" s="2" t="str">
        <f t="shared" si="371"/>
        <v>02COSL0052</v>
      </c>
      <c r="M4739" s="40" t="str">
        <f>INDEX(CODE!A:B,MATCH(L4739,CODE!A:A,0),2)</f>
        <v>NOT USED</v>
      </c>
    </row>
    <row r="4740" spans="1:13">
      <c r="A4740" s="36">
        <v>201912</v>
      </c>
      <c r="B4740" s="37" t="s">
        <v>63</v>
      </c>
      <c r="C4740" s="37" t="s">
        <v>195</v>
      </c>
      <c r="D4740" s="37" t="s">
        <v>65</v>
      </c>
      <c r="E4740" s="37">
        <v>17513.53</v>
      </c>
      <c r="F4740" s="37">
        <v>119</v>
      </c>
      <c r="G4740" s="37">
        <v>243991</v>
      </c>
      <c r="H4740" s="60">
        <f t="shared" si="372"/>
        <v>17513.53</v>
      </c>
      <c r="I4740" s="60">
        <f t="shared" si="373"/>
        <v>119</v>
      </c>
      <c r="J4740" s="60">
        <f t="shared" si="374"/>
        <v>243991</v>
      </c>
      <c r="K4740" s="1" t="str">
        <f t="shared" si="375"/>
        <v>PUB</v>
      </c>
      <c r="L4740" s="2" t="str">
        <f t="shared" si="371"/>
        <v>02CUSL053F</v>
      </c>
      <c r="M4740" s="40" t="str">
        <f>INDEX(CODE!A:B,MATCH(L4740,CODE!A:A,0),2)</f>
        <v>NOT USED</v>
      </c>
    </row>
    <row r="4741" spans="1:13">
      <c r="A4741" s="36">
        <v>201912</v>
      </c>
      <c r="B4741" s="37" t="s">
        <v>63</v>
      </c>
      <c r="C4741" s="37" t="s">
        <v>195</v>
      </c>
      <c r="D4741" s="37" t="s">
        <v>66</v>
      </c>
      <c r="E4741" s="37">
        <v>5990.49</v>
      </c>
      <c r="F4741" s="37">
        <v>111</v>
      </c>
      <c r="G4741" s="37">
        <v>83460</v>
      </c>
      <c r="H4741" s="60">
        <f t="shared" si="372"/>
        <v>5990.49</v>
      </c>
      <c r="I4741" s="60">
        <f t="shared" si="373"/>
        <v>111</v>
      </c>
      <c r="J4741" s="60">
        <f t="shared" si="374"/>
        <v>83460</v>
      </c>
      <c r="K4741" s="1" t="str">
        <f t="shared" si="375"/>
        <v>PUB</v>
      </c>
      <c r="L4741" s="2" t="str">
        <f t="shared" si="371"/>
        <v>02CUSL053M</v>
      </c>
      <c r="M4741" s="40" t="str">
        <f>INDEX(CODE!A:B,MATCH(L4741,CODE!A:A,0),2)</f>
        <v>NOT USED</v>
      </c>
    </row>
    <row r="4742" spans="1:13">
      <c r="A4742" s="36">
        <v>201912</v>
      </c>
      <c r="B4742" s="37" t="s">
        <v>63</v>
      </c>
      <c r="C4742" s="37" t="s">
        <v>195</v>
      </c>
      <c r="D4742" s="37" t="s">
        <v>67</v>
      </c>
      <c r="E4742" s="37">
        <v>7779.89</v>
      </c>
      <c r="F4742" s="37">
        <v>7</v>
      </c>
      <c r="G4742" s="37">
        <v>59024</v>
      </c>
      <c r="H4742" s="60">
        <f t="shared" si="372"/>
        <v>7779.89</v>
      </c>
      <c r="I4742" s="60">
        <f t="shared" si="373"/>
        <v>7</v>
      </c>
      <c r="J4742" s="60">
        <f t="shared" si="374"/>
        <v>59024</v>
      </c>
      <c r="K4742" s="1" t="str">
        <f t="shared" si="375"/>
        <v>PUB</v>
      </c>
      <c r="L4742" s="2" t="str">
        <f t="shared" si="371"/>
        <v>02MVSL0057</v>
      </c>
      <c r="M4742" s="40" t="str">
        <f>INDEX(CODE!A:B,MATCH(L4742,CODE!A:A,0),2)</f>
        <v>NOT USED</v>
      </c>
    </row>
    <row r="4743" spans="1:13">
      <c r="A4743" s="36">
        <v>201912</v>
      </c>
      <c r="B4743" s="37" t="s">
        <v>63</v>
      </c>
      <c r="C4743" s="37" t="s">
        <v>195</v>
      </c>
      <c r="D4743" s="37" t="s">
        <v>47</v>
      </c>
      <c r="E4743" s="37">
        <v>58355.23</v>
      </c>
      <c r="F4743" s="37">
        <v>218</v>
      </c>
      <c r="G4743" s="37">
        <v>207454</v>
      </c>
      <c r="H4743" s="60">
        <f t="shared" si="372"/>
        <v>58355.23</v>
      </c>
      <c r="I4743" s="60">
        <f t="shared" si="373"/>
        <v>218</v>
      </c>
      <c r="J4743" s="60">
        <f t="shared" si="374"/>
        <v>207454</v>
      </c>
      <c r="K4743" s="1" t="str">
        <f t="shared" si="375"/>
        <v>PUB</v>
      </c>
      <c r="L4743" s="2" t="str">
        <f t="shared" si="371"/>
        <v>02SLCO0051</v>
      </c>
      <c r="M4743" s="40" t="str">
        <f>INDEX(CODE!A:B,MATCH(L4743,CODE!A:A,0),2)</f>
        <v>NOT USED</v>
      </c>
    </row>
    <row r="4744" spans="1:13">
      <c r="A4744" s="36">
        <v>201912</v>
      </c>
      <c r="B4744" s="37" t="s">
        <v>63</v>
      </c>
      <c r="C4744" s="37" t="s">
        <v>195</v>
      </c>
      <c r="D4744" s="37" t="s">
        <v>99</v>
      </c>
      <c r="E4744" s="37">
        <v>3350.32</v>
      </c>
      <c r="F4744" s="37">
        <v>0</v>
      </c>
      <c r="G4744" s="37">
        <v>0</v>
      </c>
      <c r="H4744" s="60">
        <f t="shared" si="372"/>
        <v>3350.32</v>
      </c>
      <c r="I4744" s="60">
        <f t="shared" si="373"/>
        <v>0</v>
      </c>
      <c r="J4744" s="60">
        <f t="shared" si="374"/>
        <v>0</v>
      </c>
      <c r="K4744" s="1" t="str">
        <f t="shared" si="375"/>
        <v>PUB</v>
      </c>
      <c r="L4744" s="2" t="str">
        <f t="shared" si="371"/>
        <v>301670-DSM</v>
      </c>
      <c r="M4744" s="40" t="str">
        <f>INDEX(CODE!A:B,MATCH(L4744,CODE!A:A,0),2)</f>
        <v>NOT USED</v>
      </c>
    </row>
    <row r="4745" spans="1:13">
      <c r="A4745" s="36">
        <v>201912</v>
      </c>
      <c r="B4745" s="37" t="s">
        <v>63</v>
      </c>
      <c r="C4745" s="37" t="s">
        <v>195</v>
      </c>
      <c r="D4745" s="37" t="s">
        <v>90</v>
      </c>
      <c r="F4745" s="37">
        <v>0</v>
      </c>
      <c r="H4745" s="60">
        <f t="shared" si="372"/>
        <v>0</v>
      </c>
      <c r="I4745" s="60">
        <f t="shared" si="373"/>
        <v>0</v>
      </c>
      <c r="J4745" s="60">
        <f t="shared" si="374"/>
        <v>0</v>
      </c>
      <c r="K4745" s="1" t="str">
        <f t="shared" si="375"/>
        <v>PUB</v>
      </c>
      <c r="L4745" s="2" t="str">
        <f t="shared" si="371"/>
        <v>CUSTOMER C</v>
      </c>
      <c r="M4745" s="40" t="str">
        <f>INDEX(CODE!A:B,MATCH(L4745,CODE!A:A,0),2)</f>
        <v>NOT USED</v>
      </c>
    </row>
    <row r="4746" spans="1:13">
      <c r="A4746" s="36">
        <v>201912</v>
      </c>
      <c r="B4746" s="37" t="s">
        <v>63</v>
      </c>
      <c r="C4746" s="37" t="s">
        <v>195</v>
      </c>
      <c r="D4746" s="37" t="s">
        <v>92</v>
      </c>
      <c r="E4746" s="37">
        <v>-4202.45</v>
      </c>
      <c r="F4746" s="37">
        <v>0</v>
      </c>
      <c r="G4746" s="37">
        <v>0</v>
      </c>
      <c r="H4746" s="60">
        <f t="shared" si="372"/>
        <v>-4202.45</v>
      </c>
      <c r="I4746" s="60">
        <f t="shared" si="373"/>
        <v>0</v>
      </c>
      <c r="J4746" s="60">
        <f t="shared" si="374"/>
        <v>0</v>
      </c>
      <c r="K4746" s="1" t="str">
        <f t="shared" si="375"/>
        <v>PUB</v>
      </c>
      <c r="L4746" s="2" t="str">
        <f t="shared" si="371"/>
        <v>REVENUE_AC</v>
      </c>
      <c r="M4746" s="40" t="str">
        <f>INDEX(CODE!A:B,MATCH(L4746,CODE!A:A,0),2)</f>
        <v>NOT USED</v>
      </c>
    </row>
    <row r="4747" spans="1:13">
      <c r="A4747" s="36">
        <v>201912</v>
      </c>
      <c r="B4747" s="37" t="s">
        <v>63</v>
      </c>
      <c r="C4747" s="37" t="s">
        <v>196</v>
      </c>
      <c r="D4747" s="37" t="s">
        <v>197</v>
      </c>
      <c r="E4747" s="37">
        <v>-25000</v>
      </c>
      <c r="F4747" s="37">
        <v>0</v>
      </c>
      <c r="G4747" s="37">
        <v>-279000</v>
      </c>
      <c r="H4747" s="60">
        <f t="shared" si="372"/>
        <v>0</v>
      </c>
      <c r="I4747" s="60">
        <f t="shared" si="373"/>
        <v>0</v>
      </c>
      <c r="J4747" s="60">
        <f t="shared" si="374"/>
        <v>0</v>
      </c>
      <c r="K4747" s="1" t="str">
        <f t="shared" si="375"/>
        <v>PUB</v>
      </c>
      <c r="L4747" s="2" t="str">
        <f t="shared" si="371"/>
        <v>UNBILLED R</v>
      </c>
      <c r="M4747" s="40" t="str">
        <f>INDEX(CODE!A:B,MATCH(L4747,CODE!A:A,0),2)</f>
        <v>NOT USED</v>
      </c>
    </row>
    <row r="4748" spans="1:13">
      <c r="A4748" s="36">
        <v>201912</v>
      </c>
      <c r="B4748" s="37" t="s">
        <v>68</v>
      </c>
      <c r="C4748" s="37" t="s">
        <v>186</v>
      </c>
      <c r="D4748" s="37" t="s">
        <v>203</v>
      </c>
      <c r="E4748" s="37">
        <v>-15088.78</v>
      </c>
      <c r="F4748" s="37">
        <v>1276</v>
      </c>
      <c r="G4748" s="37">
        <v>2072628</v>
      </c>
      <c r="H4748" s="60">
        <f t="shared" si="372"/>
        <v>0</v>
      </c>
      <c r="I4748" s="60">
        <f t="shared" si="373"/>
        <v>0</v>
      </c>
      <c r="J4748" s="60">
        <f t="shared" si="374"/>
        <v>0</v>
      </c>
      <c r="K4748" s="1" t="str">
        <f t="shared" si="375"/>
        <v>RES</v>
      </c>
      <c r="L4748" s="2" t="str">
        <f t="shared" si="371"/>
        <v>02NETMT135</v>
      </c>
      <c r="M4748" s="40" t="str">
        <f>INDEX(CODE!A:B,MATCH(L4748,CODE!A:A,0),2)</f>
        <v>Separate - Res</v>
      </c>
    </row>
    <row r="4749" spans="1:13">
      <c r="A4749" s="36">
        <v>201912</v>
      </c>
      <c r="B4749" s="37" t="s">
        <v>68</v>
      </c>
      <c r="C4749" s="37" t="s">
        <v>186</v>
      </c>
      <c r="D4749" s="37" t="s">
        <v>204</v>
      </c>
      <c r="E4749" s="37">
        <v>-559.08000000000004</v>
      </c>
      <c r="G4749" s="37">
        <v>77109</v>
      </c>
      <c r="H4749" s="60">
        <f t="shared" si="372"/>
        <v>0</v>
      </c>
      <c r="I4749" s="60">
        <f t="shared" si="373"/>
        <v>0</v>
      </c>
      <c r="J4749" s="60">
        <f t="shared" si="374"/>
        <v>0</v>
      </c>
      <c r="K4749" s="1" t="str">
        <f t="shared" si="375"/>
        <v>RES</v>
      </c>
      <c r="L4749" s="2" t="str">
        <f t="shared" si="371"/>
        <v>02OALTB15R</v>
      </c>
      <c r="M4749" s="40" t="str">
        <f>INDEX(CODE!A:B,MATCH(L4749,CODE!A:A,0),2)</f>
        <v>NOT USED</v>
      </c>
    </row>
    <row r="4750" spans="1:13">
      <c r="A4750" s="36">
        <v>201912</v>
      </c>
      <c r="B4750" s="37" t="s">
        <v>68</v>
      </c>
      <c r="C4750" s="37" t="s">
        <v>186</v>
      </c>
      <c r="D4750" s="37" t="s">
        <v>205</v>
      </c>
      <c r="E4750" s="37">
        <v>-1314381.1000000001</v>
      </c>
      <c r="F4750" s="37">
        <v>102181</v>
      </c>
      <c r="G4750" s="37">
        <v>180547426</v>
      </c>
      <c r="H4750" s="60">
        <f t="shared" si="372"/>
        <v>0</v>
      </c>
      <c r="I4750" s="60">
        <f t="shared" si="373"/>
        <v>0</v>
      </c>
      <c r="J4750" s="60">
        <f t="shared" si="374"/>
        <v>0</v>
      </c>
      <c r="K4750" s="1" t="str">
        <f t="shared" si="375"/>
        <v>RES</v>
      </c>
      <c r="L4750" s="2" t="str">
        <f t="shared" si="371"/>
        <v>02RESD0016</v>
      </c>
      <c r="M4750" s="40" t="str">
        <f>INDEX(CODE!A:B,MATCH(L4750,CODE!A:A,0),2)</f>
        <v>Separate - Res</v>
      </c>
    </row>
    <row r="4751" spans="1:13">
      <c r="A4751" s="36">
        <v>201912</v>
      </c>
      <c r="B4751" s="37" t="s">
        <v>68</v>
      </c>
      <c r="C4751" s="37" t="s">
        <v>186</v>
      </c>
      <c r="D4751" s="37" t="s">
        <v>206</v>
      </c>
      <c r="E4751" s="37">
        <v>-74482.83</v>
      </c>
      <c r="F4751" s="37">
        <v>5228</v>
      </c>
      <c r="G4751" s="37">
        <v>10230732</v>
      </c>
      <c r="H4751" s="60">
        <f t="shared" si="372"/>
        <v>0</v>
      </c>
      <c r="I4751" s="60">
        <f t="shared" si="373"/>
        <v>0</v>
      </c>
      <c r="J4751" s="60">
        <f t="shared" si="374"/>
        <v>0</v>
      </c>
      <c r="K4751" s="1" t="str">
        <f t="shared" si="375"/>
        <v>RES</v>
      </c>
      <c r="L4751" s="2" t="str">
        <f t="shared" si="371"/>
        <v>02RESD0017</v>
      </c>
      <c r="M4751" s="40" t="str">
        <f>INDEX(CODE!A:B,MATCH(L4751,CODE!A:A,0),2)</f>
        <v>Separate - Res</v>
      </c>
    </row>
    <row r="4752" spans="1:13">
      <c r="A4752" s="36">
        <v>201912</v>
      </c>
      <c r="B4752" s="37" t="s">
        <v>68</v>
      </c>
      <c r="C4752" s="37" t="s">
        <v>186</v>
      </c>
      <c r="D4752" s="37" t="s">
        <v>207</v>
      </c>
      <c r="E4752" s="37">
        <v>-1583.31</v>
      </c>
      <c r="F4752" s="37">
        <v>78</v>
      </c>
      <c r="G4752" s="37">
        <v>217484</v>
      </c>
      <c r="H4752" s="60">
        <f t="shared" si="372"/>
        <v>0</v>
      </c>
      <c r="I4752" s="60">
        <f t="shared" si="373"/>
        <v>0</v>
      </c>
      <c r="J4752" s="60">
        <f t="shared" si="374"/>
        <v>0</v>
      </c>
      <c r="K4752" s="1" t="str">
        <f t="shared" si="375"/>
        <v>RES</v>
      </c>
      <c r="L4752" s="2" t="str">
        <f t="shared" si="371"/>
        <v>02RESD0018</v>
      </c>
      <c r="M4752" s="40" t="str">
        <f>INDEX(CODE!A:B,MATCH(L4752,CODE!A:A,0),2)</f>
        <v>Separate - Res</v>
      </c>
    </row>
    <row r="4753" spans="1:13">
      <c r="A4753" s="36">
        <v>201912</v>
      </c>
      <c r="B4753" s="37" t="s">
        <v>68</v>
      </c>
      <c r="C4753" s="37" t="s">
        <v>186</v>
      </c>
      <c r="D4753" s="37" t="s">
        <v>208</v>
      </c>
      <c r="E4753" s="37">
        <v>-192.09</v>
      </c>
      <c r="F4753" s="37">
        <v>11</v>
      </c>
      <c r="G4753" s="37">
        <v>26385</v>
      </c>
      <c r="H4753" s="60">
        <f t="shared" si="372"/>
        <v>0</v>
      </c>
      <c r="I4753" s="60">
        <f t="shared" si="373"/>
        <v>0</v>
      </c>
      <c r="J4753" s="60">
        <f t="shared" si="374"/>
        <v>0</v>
      </c>
      <c r="K4753" s="1" t="str">
        <f t="shared" si="375"/>
        <v>RES</v>
      </c>
      <c r="L4753" s="2" t="str">
        <f t="shared" si="371"/>
        <v>02RESD018X</v>
      </c>
      <c r="M4753" s="40" t="str">
        <f>INDEX(CODE!A:B,MATCH(L4753,CODE!A:A,0),2)</f>
        <v>Separate - Res</v>
      </c>
    </row>
    <row r="4754" spans="1:13">
      <c r="A4754" s="36">
        <v>201912</v>
      </c>
      <c r="B4754" s="37" t="s">
        <v>68</v>
      </c>
      <c r="C4754" s="37" t="s">
        <v>186</v>
      </c>
      <c r="D4754" s="37" t="s">
        <v>209</v>
      </c>
      <c r="E4754" s="37">
        <v>-14969.86</v>
      </c>
      <c r="F4754" s="37">
        <v>3416</v>
      </c>
      <c r="G4754" s="37">
        <v>2056306</v>
      </c>
      <c r="H4754" s="60">
        <f t="shared" si="372"/>
        <v>0</v>
      </c>
      <c r="I4754" s="60">
        <f t="shared" si="373"/>
        <v>0</v>
      </c>
      <c r="J4754" s="60">
        <f t="shared" si="374"/>
        <v>0</v>
      </c>
      <c r="K4754" s="1" t="str">
        <f t="shared" si="375"/>
        <v>RES</v>
      </c>
      <c r="L4754" s="2" t="str">
        <f t="shared" si="371"/>
        <v>02RGNSB024</v>
      </c>
      <c r="M4754" s="40" t="str">
        <f>INDEX(CODE!A:B,MATCH(L4754,CODE!A:A,0),2)</f>
        <v>Separate - Small GS</v>
      </c>
    </row>
    <row r="4755" spans="1:13">
      <c r="A4755" s="36">
        <v>201912</v>
      </c>
      <c r="B4755" s="37" t="s">
        <v>68</v>
      </c>
      <c r="C4755" s="37" t="s">
        <v>186</v>
      </c>
      <c r="D4755" s="37" t="s">
        <v>213</v>
      </c>
      <c r="E4755" s="37">
        <v>-1155.3399999999999</v>
      </c>
      <c r="F4755" s="37">
        <v>1</v>
      </c>
      <c r="G4755" s="37">
        <v>158700</v>
      </c>
      <c r="H4755" s="60">
        <f t="shared" si="372"/>
        <v>0</v>
      </c>
      <c r="I4755" s="60">
        <f t="shared" si="373"/>
        <v>0</v>
      </c>
      <c r="J4755" s="60">
        <f t="shared" si="374"/>
        <v>0</v>
      </c>
      <c r="K4755" s="1" t="str">
        <f t="shared" si="375"/>
        <v>RES</v>
      </c>
      <c r="L4755" s="2" t="str">
        <f t="shared" si="371"/>
        <v>02RGNSB036</v>
      </c>
      <c r="M4755" s="40" t="str">
        <f>INDEX(CODE!A:B,MATCH(L4755,CODE!A:A,0),2)</f>
        <v>Separate - Large GS</v>
      </c>
    </row>
    <row r="4756" spans="1:13">
      <c r="A4756" s="36">
        <v>201912</v>
      </c>
      <c r="B4756" s="37" t="s">
        <v>68</v>
      </c>
      <c r="C4756" s="37" t="s">
        <v>186</v>
      </c>
      <c r="D4756" s="37" t="s">
        <v>212</v>
      </c>
      <c r="E4756" s="37">
        <v>-251.66</v>
      </c>
      <c r="F4756" s="37">
        <v>32</v>
      </c>
      <c r="G4756" s="37">
        <v>34570</v>
      </c>
      <c r="H4756" s="60">
        <f t="shared" si="372"/>
        <v>0</v>
      </c>
      <c r="I4756" s="60">
        <f t="shared" si="373"/>
        <v>0</v>
      </c>
      <c r="J4756" s="60">
        <f t="shared" si="374"/>
        <v>0</v>
      </c>
      <c r="K4756" s="1" t="str">
        <f t="shared" si="375"/>
        <v>RES</v>
      </c>
      <c r="L4756" s="2" t="str">
        <f t="shared" si="371"/>
        <v>02RNM24135</v>
      </c>
      <c r="M4756" s="40" t="str">
        <f>INDEX(CODE!A:B,MATCH(L4756,CODE!A:A,0),2)</f>
        <v>Separate - Small GS</v>
      </c>
    </row>
    <row r="4757" spans="1:13">
      <c r="A4757" s="36">
        <v>201912</v>
      </c>
      <c r="B4757" s="37" t="s">
        <v>68</v>
      </c>
      <c r="C4757" s="37" t="s">
        <v>186</v>
      </c>
      <c r="D4757" s="37" t="s">
        <v>193</v>
      </c>
      <c r="E4757" s="37">
        <v>85476.32</v>
      </c>
      <c r="F4757" s="37">
        <v>0</v>
      </c>
      <c r="G4757" s="37">
        <v>0</v>
      </c>
      <c r="H4757" s="60">
        <f t="shared" si="372"/>
        <v>0</v>
      </c>
      <c r="I4757" s="60">
        <f t="shared" si="373"/>
        <v>0</v>
      </c>
      <c r="J4757" s="60">
        <f t="shared" si="374"/>
        <v>0</v>
      </c>
      <c r="K4757" s="1" t="str">
        <f t="shared" si="375"/>
        <v>RES</v>
      </c>
      <c r="L4757" s="2" t="str">
        <f t="shared" si="371"/>
        <v>BPA BALANC</v>
      </c>
      <c r="M4757" s="40" t="str">
        <f>INDEX(CODE!A:B,MATCH(L4757,CODE!A:A,0),2)</f>
        <v>NOT USED</v>
      </c>
    </row>
    <row r="4758" spans="1:13">
      <c r="A4758" s="36">
        <v>201912</v>
      </c>
      <c r="B4758" s="37" t="s">
        <v>68</v>
      </c>
      <c r="C4758" s="37" t="s">
        <v>186</v>
      </c>
      <c r="D4758" s="37" t="s">
        <v>194</v>
      </c>
      <c r="F4758" s="37">
        <v>0</v>
      </c>
      <c r="H4758" s="60">
        <f t="shared" si="372"/>
        <v>0</v>
      </c>
      <c r="I4758" s="60">
        <f t="shared" si="373"/>
        <v>0</v>
      </c>
      <c r="J4758" s="60">
        <f t="shared" si="374"/>
        <v>0</v>
      </c>
      <c r="K4758" s="1" t="str">
        <f t="shared" si="375"/>
        <v>RES</v>
      </c>
      <c r="L4758" s="2" t="str">
        <f t="shared" si="371"/>
        <v>CUSTOMER C</v>
      </c>
      <c r="M4758" s="40" t="str">
        <f>INDEX(CODE!A:B,MATCH(L4758,CODE!A:A,0),2)</f>
        <v>NOT USED</v>
      </c>
    </row>
    <row r="4759" spans="1:13">
      <c r="A4759" s="36">
        <v>201912</v>
      </c>
      <c r="B4759" s="37" t="s">
        <v>68</v>
      </c>
      <c r="C4759" s="37" t="s">
        <v>195</v>
      </c>
      <c r="D4759" s="37" t="s">
        <v>82</v>
      </c>
      <c r="E4759" s="37">
        <v>123.74</v>
      </c>
      <c r="G4759" s="37">
        <v>0</v>
      </c>
      <c r="H4759" s="60">
        <f t="shared" si="372"/>
        <v>123.74</v>
      </c>
      <c r="I4759" s="60">
        <f t="shared" si="373"/>
        <v>0</v>
      </c>
      <c r="J4759" s="60">
        <f t="shared" si="374"/>
        <v>0</v>
      </c>
      <c r="K4759" s="1" t="str">
        <f t="shared" si="375"/>
        <v>RES</v>
      </c>
      <c r="L4759" s="2" t="str">
        <f t="shared" si="371"/>
        <v>02LNX00109</v>
      </c>
      <c r="M4759" s="40" t="str">
        <f>INDEX(CODE!A:B,MATCH(L4759,CODE!A:A,0),2)</f>
        <v>NOT USED</v>
      </c>
    </row>
    <row r="4760" spans="1:13">
      <c r="A4760" s="36">
        <v>201912</v>
      </c>
      <c r="B4760" s="37" t="s">
        <v>68</v>
      </c>
      <c r="C4760" s="37" t="s">
        <v>195</v>
      </c>
      <c r="D4760" s="37" t="s">
        <v>48</v>
      </c>
      <c r="E4760" s="37">
        <v>211961.51</v>
      </c>
      <c r="F4760" s="37">
        <v>1276</v>
      </c>
      <c r="G4760" s="37">
        <v>2082862</v>
      </c>
      <c r="H4760" s="60">
        <f t="shared" si="372"/>
        <v>211961.51</v>
      </c>
      <c r="I4760" s="60">
        <f t="shared" si="373"/>
        <v>1276</v>
      </c>
      <c r="J4760" s="60">
        <f t="shared" si="374"/>
        <v>2082862</v>
      </c>
      <c r="K4760" s="1" t="str">
        <f t="shared" si="375"/>
        <v>RES</v>
      </c>
      <c r="L4760" s="2" t="str">
        <f t="shared" si="371"/>
        <v>02NETMT135</v>
      </c>
      <c r="M4760" s="40" t="str">
        <f>INDEX(CODE!A:B,MATCH(L4760,CODE!A:A,0),2)</f>
        <v>Separate - Res</v>
      </c>
    </row>
    <row r="4761" spans="1:13">
      <c r="A4761" s="36">
        <v>201912</v>
      </c>
      <c r="B4761" s="37" t="s">
        <v>68</v>
      </c>
      <c r="C4761" s="37" t="s">
        <v>195</v>
      </c>
      <c r="D4761" s="37" t="s">
        <v>49</v>
      </c>
      <c r="E4761" s="37">
        <v>12148.66</v>
      </c>
      <c r="F4761" s="37">
        <v>1005</v>
      </c>
      <c r="G4761" s="37">
        <v>77109</v>
      </c>
      <c r="H4761" s="60">
        <f t="shared" si="372"/>
        <v>12148.66</v>
      </c>
      <c r="I4761" s="60">
        <f t="shared" si="373"/>
        <v>1005</v>
      </c>
      <c r="J4761" s="60">
        <f t="shared" si="374"/>
        <v>77109</v>
      </c>
      <c r="K4761" s="1" t="str">
        <f t="shared" si="375"/>
        <v>RES</v>
      </c>
      <c r="L4761" s="2" t="str">
        <f t="shared" si="371"/>
        <v>02OALTB15R</v>
      </c>
      <c r="M4761" s="40" t="str">
        <f>INDEX(CODE!A:B,MATCH(L4761,CODE!A:A,0),2)</f>
        <v>NOT USED</v>
      </c>
    </row>
    <row r="4762" spans="1:13">
      <c r="A4762" s="36">
        <v>201912</v>
      </c>
      <c r="B4762" s="37" t="s">
        <v>68</v>
      </c>
      <c r="C4762" s="37" t="s">
        <v>195</v>
      </c>
      <c r="D4762" s="37" t="s">
        <v>69</v>
      </c>
      <c r="E4762" s="37">
        <v>17777868.27</v>
      </c>
      <c r="F4762" s="37">
        <v>102181</v>
      </c>
      <c r="G4762" s="37">
        <v>180681993</v>
      </c>
      <c r="H4762" s="60">
        <f t="shared" si="372"/>
        <v>17777868.27</v>
      </c>
      <c r="I4762" s="60">
        <f t="shared" si="373"/>
        <v>102181</v>
      </c>
      <c r="J4762" s="60">
        <f t="shared" si="374"/>
        <v>180681993</v>
      </c>
      <c r="K4762" s="1" t="str">
        <f t="shared" si="375"/>
        <v>RES</v>
      </c>
      <c r="L4762" s="2" t="str">
        <f t="shared" si="371"/>
        <v>02RESD0016</v>
      </c>
      <c r="M4762" s="40" t="str">
        <f>INDEX(CODE!A:B,MATCH(L4762,CODE!A:A,0),2)</f>
        <v>Separate - Res</v>
      </c>
    </row>
    <row r="4763" spans="1:13">
      <c r="A4763" s="36">
        <v>201912</v>
      </c>
      <c r="B4763" s="37" t="s">
        <v>68</v>
      </c>
      <c r="C4763" s="37" t="s">
        <v>195</v>
      </c>
      <c r="D4763" s="37" t="s">
        <v>70</v>
      </c>
      <c r="E4763" s="37">
        <v>1011695.12</v>
      </c>
      <c r="F4763" s="37">
        <v>5228</v>
      </c>
      <c r="G4763" s="37">
        <v>10230732</v>
      </c>
      <c r="H4763" s="60">
        <f t="shared" si="372"/>
        <v>1011695.12</v>
      </c>
      <c r="I4763" s="60">
        <f t="shared" si="373"/>
        <v>5228</v>
      </c>
      <c r="J4763" s="60">
        <f t="shared" si="374"/>
        <v>10230732</v>
      </c>
      <c r="K4763" s="1" t="str">
        <f t="shared" si="375"/>
        <v>RES</v>
      </c>
      <c r="L4763" s="2" t="str">
        <f t="shared" si="371"/>
        <v>02RESD0017</v>
      </c>
      <c r="M4763" s="40" t="str">
        <f>INDEX(CODE!A:B,MATCH(L4763,CODE!A:A,0),2)</f>
        <v>Separate - Res</v>
      </c>
    </row>
    <row r="4764" spans="1:13">
      <c r="A4764" s="36">
        <v>201912</v>
      </c>
      <c r="B4764" s="37" t="s">
        <v>68</v>
      </c>
      <c r="C4764" s="37" t="s">
        <v>195</v>
      </c>
      <c r="D4764" s="37" t="s">
        <v>71</v>
      </c>
      <c r="E4764" s="37">
        <v>22845.759999999998</v>
      </c>
      <c r="F4764" s="37">
        <v>78</v>
      </c>
      <c r="G4764" s="37">
        <v>217484</v>
      </c>
      <c r="H4764" s="60">
        <f t="shared" si="372"/>
        <v>22845.759999999998</v>
      </c>
      <c r="I4764" s="60">
        <f t="shared" si="373"/>
        <v>78</v>
      </c>
      <c r="J4764" s="60">
        <f t="shared" si="374"/>
        <v>217484</v>
      </c>
      <c r="K4764" s="1" t="str">
        <f t="shared" si="375"/>
        <v>RES</v>
      </c>
      <c r="L4764" s="2" t="str">
        <f t="shared" si="371"/>
        <v>02RESD0018</v>
      </c>
      <c r="M4764" s="40" t="str">
        <f>INDEX(CODE!A:B,MATCH(L4764,CODE!A:A,0),2)</f>
        <v>Separate - Res</v>
      </c>
    </row>
    <row r="4765" spans="1:13">
      <c r="A4765" s="36">
        <v>201912</v>
      </c>
      <c r="B4765" s="37" t="s">
        <v>68</v>
      </c>
      <c r="C4765" s="37" t="s">
        <v>195</v>
      </c>
      <c r="D4765" s="37" t="s">
        <v>72</v>
      </c>
      <c r="E4765" s="37">
        <v>2746.85</v>
      </c>
      <c r="F4765" s="37">
        <v>11</v>
      </c>
      <c r="G4765" s="37">
        <v>26385</v>
      </c>
      <c r="H4765" s="60">
        <f t="shared" si="372"/>
        <v>2746.85</v>
      </c>
      <c r="I4765" s="60">
        <f t="shared" si="373"/>
        <v>11</v>
      </c>
      <c r="J4765" s="60">
        <f t="shared" si="374"/>
        <v>26385</v>
      </c>
      <c r="K4765" s="1" t="str">
        <f t="shared" si="375"/>
        <v>RES</v>
      </c>
      <c r="L4765" s="2" t="str">
        <f t="shared" si="371"/>
        <v>02RESD018X</v>
      </c>
      <c r="M4765" s="40" t="str">
        <f>INDEX(CODE!A:B,MATCH(L4765,CODE!A:A,0),2)</f>
        <v>Separate - Res</v>
      </c>
    </row>
    <row r="4766" spans="1:13">
      <c r="A4766" s="36">
        <v>201912</v>
      </c>
      <c r="B4766" s="37" t="s">
        <v>68</v>
      </c>
      <c r="C4766" s="37" t="s">
        <v>195</v>
      </c>
      <c r="D4766" s="37" t="s">
        <v>50</v>
      </c>
      <c r="E4766" s="37">
        <v>240781.85</v>
      </c>
      <c r="F4766" s="37">
        <v>3416</v>
      </c>
      <c r="G4766" s="37">
        <v>2125167</v>
      </c>
      <c r="H4766" s="60">
        <f t="shared" si="372"/>
        <v>240781.85</v>
      </c>
      <c r="I4766" s="60">
        <f t="shared" si="373"/>
        <v>3416</v>
      </c>
      <c r="J4766" s="60">
        <f t="shared" si="374"/>
        <v>2125167</v>
      </c>
      <c r="K4766" s="1" t="str">
        <f t="shared" si="375"/>
        <v>RES</v>
      </c>
      <c r="L4766" s="2" t="str">
        <f t="shared" si="371"/>
        <v>02RGNSB024</v>
      </c>
      <c r="M4766" s="40" t="str">
        <f>INDEX(CODE!A:B,MATCH(L4766,CODE!A:A,0),2)</f>
        <v>Separate - Small GS</v>
      </c>
    </row>
    <row r="4767" spans="1:13">
      <c r="A4767" s="36">
        <v>201912</v>
      </c>
      <c r="B4767" s="37" t="s">
        <v>68</v>
      </c>
      <c r="C4767" s="37" t="s">
        <v>195</v>
      </c>
      <c r="D4767" s="37" t="s">
        <v>74</v>
      </c>
      <c r="E4767" s="37">
        <v>14049.87</v>
      </c>
      <c r="F4767" s="37">
        <v>2</v>
      </c>
      <c r="G4767" s="37">
        <v>197100</v>
      </c>
      <c r="H4767" s="60">
        <f t="shared" si="372"/>
        <v>14049.87</v>
      </c>
      <c r="I4767" s="60">
        <f t="shared" si="373"/>
        <v>2</v>
      </c>
      <c r="J4767" s="60">
        <f t="shared" si="374"/>
        <v>197100</v>
      </c>
      <c r="K4767" s="1" t="str">
        <f t="shared" si="375"/>
        <v>RES</v>
      </c>
      <c r="L4767" s="2" t="str">
        <f t="shared" si="371"/>
        <v>02RGNSB036</v>
      </c>
      <c r="M4767" s="40" t="str">
        <f>INDEX(CODE!A:B,MATCH(L4767,CODE!A:A,0),2)</f>
        <v>Separate - Large GS</v>
      </c>
    </row>
    <row r="4768" spans="1:13">
      <c r="A4768" s="36">
        <v>201912</v>
      </c>
      <c r="B4768" s="37" t="s">
        <v>68</v>
      </c>
      <c r="C4768" s="37" t="s">
        <v>195</v>
      </c>
      <c r="D4768" s="37" t="s">
        <v>75</v>
      </c>
      <c r="E4768" s="37">
        <v>3411.75</v>
      </c>
      <c r="F4768" s="37">
        <v>32</v>
      </c>
      <c r="G4768" s="37">
        <v>34570</v>
      </c>
      <c r="H4768" s="60">
        <f t="shared" si="372"/>
        <v>3411.75</v>
      </c>
      <c r="I4768" s="60">
        <f t="shared" si="373"/>
        <v>32</v>
      </c>
      <c r="J4768" s="60">
        <f t="shared" si="374"/>
        <v>34570</v>
      </c>
      <c r="K4768" s="1" t="str">
        <f t="shared" si="375"/>
        <v>RES</v>
      </c>
      <c r="L4768" s="2" t="str">
        <f t="shared" si="371"/>
        <v>02RNM24135</v>
      </c>
      <c r="M4768" s="40" t="str">
        <f>INDEX(CODE!A:B,MATCH(L4768,CODE!A:A,0),2)</f>
        <v>Separate - Small GS</v>
      </c>
    </row>
    <row r="4769" spans="1:13">
      <c r="A4769" s="36">
        <v>201912</v>
      </c>
      <c r="B4769" s="37" t="s">
        <v>68</v>
      </c>
      <c r="C4769" s="37" t="s">
        <v>195</v>
      </c>
      <c r="D4769" s="37" t="s">
        <v>101</v>
      </c>
      <c r="E4769" s="37">
        <v>753503.41</v>
      </c>
      <c r="F4769" s="37">
        <v>0</v>
      </c>
      <c r="G4769" s="37">
        <v>0</v>
      </c>
      <c r="H4769" s="60">
        <f t="shared" si="372"/>
        <v>753503.41</v>
      </c>
      <c r="I4769" s="60">
        <f t="shared" si="373"/>
        <v>0</v>
      </c>
      <c r="J4769" s="60">
        <f t="shared" si="374"/>
        <v>0</v>
      </c>
      <c r="K4769" s="1" t="str">
        <f t="shared" si="375"/>
        <v>RES</v>
      </c>
      <c r="L4769" s="2" t="str">
        <f t="shared" si="371"/>
        <v>301170-DSM</v>
      </c>
      <c r="M4769" s="40" t="str">
        <f>INDEX(CODE!A:B,MATCH(L4769,CODE!A:A,0),2)</f>
        <v>NOT USED</v>
      </c>
    </row>
    <row r="4770" spans="1:13">
      <c r="A4770" s="36">
        <v>201912</v>
      </c>
      <c r="B4770" s="37" t="s">
        <v>68</v>
      </c>
      <c r="C4770" s="37" t="s">
        <v>195</v>
      </c>
      <c r="D4770" s="37" t="s">
        <v>102</v>
      </c>
      <c r="E4770" s="37">
        <v>12047.13</v>
      </c>
      <c r="F4770" s="37">
        <v>0</v>
      </c>
      <c r="G4770" s="37">
        <v>0</v>
      </c>
      <c r="H4770" s="60">
        <f t="shared" si="372"/>
        <v>12047.13</v>
      </c>
      <c r="I4770" s="60">
        <f t="shared" si="373"/>
        <v>0</v>
      </c>
      <c r="J4770" s="60">
        <f t="shared" si="374"/>
        <v>0</v>
      </c>
      <c r="K4770" s="1" t="str">
        <f t="shared" si="375"/>
        <v>RES</v>
      </c>
      <c r="L4770" s="2" t="str">
        <f t="shared" si="371"/>
        <v>301180-BLU</v>
      </c>
      <c r="M4770" s="40" t="str">
        <f>INDEX(CODE!A:B,MATCH(L4770,CODE!A:A,0),2)</f>
        <v>NOT USED</v>
      </c>
    </row>
    <row r="4771" spans="1:13">
      <c r="A4771" s="36">
        <v>201912</v>
      </c>
      <c r="B4771" s="37" t="s">
        <v>68</v>
      </c>
      <c r="C4771" s="37" t="s">
        <v>195</v>
      </c>
      <c r="D4771" s="37" t="s">
        <v>103</v>
      </c>
      <c r="E4771" s="37">
        <v>-8795487.7699999996</v>
      </c>
      <c r="F4771" s="37">
        <v>0</v>
      </c>
      <c r="G4771" s="37">
        <v>0</v>
      </c>
      <c r="H4771" s="60">
        <f t="shared" si="372"/>
        <v>-8795487.7699999996</v>
      </c>
      <c r="I4771" s="60">
        <f t="shared" si="373"/>
        <v>0</v>
      </c>
      <c r="J4771" s="60">
        <f t="shared" si="374"/>
        <v>0</v>
      </c>
      <c r="K4771" s="1" t="str">
        <f t="shared" si="375"/>
        <v>RES</v>
      </c>
      <c r="L4771" s="2" t="str">
        <f t="shared" si="371"/>
        <v>ALT REVENU</v>
      </c>
      <c r="M4771" s="40" t="str">
        <f>INDEX(CODE!A:B,MATCH(L4771,CODE!A:A,0),2)</f>
        <v>NOT USED</v>
      </c>
    </row>
    <row r="4772" spans="1:13">
      <c r="A4772" s="36">
        <v>201912</v>
      </c>
      <c r="B4772" s="37" t="s">
        <v>68</v>
      </c>
      <c r="C4772" s="37" t="s">
        <v>195</v>
      </c>
      <c r="D4772" s="37" t="s">
        <v>90</v>
      </c>
      <c r="F4772" s="37">
        <v>0</v>
      </c>
      <c r="H4772" s="60">
        <f t="shared" si="372"/>
        <v>0</v>
      </c>
      <c r="I4772" s="60">
        <f t="shared" si="373"/>
        <v>0</v>
      </c>
      <c r="J4772" s="60">
        <f t="shared" si="374"/>
        <v>0</v>
      </c>
      <c r="K4772" s="1" t="str">
        <f t="shared" si="375"/>
        <v>RES</v>
      </c>
      <c r="L4772" s="2" t="str">
        <f t="shared" si="371"/>
        <v>CUSTOMER C</v>
      </c>
      <c r="M4772" s="40" t="str">
        <f>INDEX(CODE!A:B,MATCH(L4772,CODE!A:A,0),2)</f>
        <v>NOT USED</v>
      </c>
    </row>
    <row r="4773" spans="1:13">
      <c r="A4773" s="36">
        <v>201912</v>
      </c>
      <c r="B4773" s="37" t="s">
        <v>68</v>
      </c>
      <c r="C4773" s="37" t="s">
        <v>195</v>
      </c>
      <c r="D4773" s="37" t="s">
        <v>92</v>
      </c>
      <c r="E4773" s="37">
        <v>-913661.94</v>
      </c>
      <c r="F4773" s="37">
        <v>0</v>
      </c>
      <c r="G4773" s="37">
        <v>0</v>
      </c>
      <c r="H4773" s="60">
        <f t="shared" si="372"/>
        <v>-913661.94</v>
      </c>
      <c r="I4773" s="60">
        <f t="shared" si="373"/>
        <v>0</v>
      </c>
      <c r="J4773" s="60">
        <f t="shared" si="374"/>
        <v>0</v>
      </c>
      <c r="K4773" s="1" t="str">
        <f t="shared" si="375"/>
        <v>RES</v>
      </c>
      <c r="L4773" s="2" t="str">
        <f t="shared" si="371"/>
        <v>REVENUE_AC</v>
      </c>
      <c r="M4773" s="40" t="str">
        <f>INDEX(CODE!A:B,MATCH(L4773,CODE!A:A,0),2)</f>
        <v>NOT USED</v>
      </c>
    </row>
    <row r="4774" spans="1:13">
      <c r="A4774" s="36">
        <v>201912</v>
      </c>
      <c r="B4774" s="37" t="s">
        <v>68</v>
      </c>
      <c r="C4774" s="37" t="s">
        <v>195</v>
      </c>
      <c r="D4774" s="37" t="s">
        <v>104</v>
      </c>
      <c r="E4774" s="37">
        <v>6325</v>
      </c>
      <c r="F4774" s="37">
        <v>0</v>
      </c>
      <c r="G4774" s="37">
        <v>0</v>
      </c>
      <c r="H4774" s="60">
        <f t="shared" si="372"/>
        <v>6325</v>
      </c>
      <c r="I4774" s="60">
        <f t="shared" si="373"/>
        <v>0</v>
      </c>
      <c r="J4774" s="60">
        <f t="shared" si="374"/>
        <v>0</v>
      </c>
      <c r="K4774" s="1" t="str">
        <f t="shared" si="375"/>
        <v>RES</v>
      </c>
      <c r="L4774" s="2" t="str">
        <f t="shared" si="371"/>
        <v>REVENUE AD</v>
      </c>
      <c r="M4774" s="40" t="str">
        <f>INDEX(CODE!A:B,MATCH(L4774,CODE!A:A,0),2)</f>
        <v>NOT USED</v>
      </c>
    </row>
    <row r="4775" spans="1:13">
      <c r="A4775" s="36">
        <v>201912</v>
      </c>
      <c r="B4775" s="37" t="s">
        <v>68</v>
      </c>
      <c r="C4775" s="37" t="s">
        <v>196</v>
      </c>
      <c r="D4775" s="37" t="s">
        <v>210</v>
      </c>
      <c r="E4775" s="37">
        <v>5000</v>
      </c>
      <c r="F4775" s="37">
        <v>0</v>
      </c>
      <c r="G4775" s="37">
        <v>0</v>
      </c>
      <c r="H4775" s="60">
        <f t="shared" si="372"/>
        <v>0</v>
      </c>
      <c r="I4775" s="60">
        <f t="shared" si="373"/>
        <v>0</v>
      </c>
      <c r="J4775" s="60">
        <f t="shared" si="374"/>
        <v>0</v>
      </c>
      <c r="K4775" s="1" t="str">
        <f t="shared" si="375"/>
        <v>RES</v>
      </c>
      <c r="L4775" s="2" t="str">
        <f t="shared" si="371"/>
        <v>301119 - U</v>
      </c>
      <c r="M4775" s="40" t="str">
        <f>INDEX(CODE!A:B,MATCH(L4775,CODE!A:A,0),2)</f>
        <v>NOT USED</v>
      </c>
    </row>
    <row r="4776" spans="1:13">
      <c r="A4776" s="36">
        <v>201912</v>
      </c>
      <c r="B4776" s="37" t="s">
        <v>68</v>
      </c>
      <c r="C4776" s="37" t="s">
        <v>196</v>
      </c>
      <c r="D4776" s="37" t="s">
        <v>197</v>
      </c>
      <c r="E4776" s="37">
        <v>140000</v>
      </c>
      <c r="F4776" s="37">
        <v>0</v>
      </c>
      <c r="G4776" s="37">
        <v>-437000</v>
      </c>
      <c r="H4776" s="60">
        <f t="shared" si="372"/>
        <v>0</v>
      </c>
      <c r="I4776" s="60">
        <f t="shared" si="373"/>
        <v>0</v>
      </c>
      <c r="J4776" s="60">
        <f t="shared" si="374"/>
        <v>0</v>
      </c>
      <c r="K4776" s="1" t="str">
        <f t="shared" si="375"/>
        <v>RES</v>
      </c>
      <c r="L4776" s="2" t="str">
        <f t="shared" si="371"/>
        <v>UNBILLED R</v>
      </c>
      <c r="M4776" s="40" t="str">
        <f>INDEX(CODE!A:B,MATCH(L4776,CODE!A:A,0),2)</f>
        <v>NOT USED</v>
      </c>
    </row>
    <row r="4777" spans="1:13">
      <c r="A4777" s="36">
        <v>202001</v>
      </c>
      <c r="B4777" s="37" t="s">
        <v>51</v>
      </c>
      <c r="C4777" s="37" t="s">
        <v>186</v>
      </c>
      <c r="D4777" s="37" t="s">
        <v>187</v>
      </c>
      <c r="E4777" s="37">
        <v>-18280.48</v>
      </c>
      <c r="F4777" s="37">
        <v>1526</v>
      </c>
      <c r="G4777" s="37">
        <v>2511200</v>
      </c>
      <c r="H4777" s="60">
        <f t="shared" si="372"/>
        <v>0</v>
      </c>
      <c r="I4777" s="60">
        <f t="shared" si="373"/>
        <v>0</v>
      </c>
      <c r="J4777" s="60">
        <f t="shared" si="374"/>
        <v>0</v>
      </c>
      <c r="K4777" s="1" t="str">
        <f t="shared" si="375"/>
        <v>COM</v>
      </c>
      <c r="L4777" s="2" t="str">
        <f t="shared" si="371"/>
        <v>02GNSB0024</v>
      </c>
      <c r="M4777" s="40" t="str">
        <f>INDEX(CODE!A:B,MATCH(L4777,CODE!A:A,0),2)</f>
        <v>Separate - Small GS</v>
      </c>
    </row>
    <row r="4778" spans="1:13">
      <c r="A4778" s="36">
        <v>202001</v>
      </c>
      <c r="B4778" s="37" t="s">
        <v>51</v>
      </c>
      <c r="C4778" s="37" t="s">
        <v>186</v>
      </c>
      <c r="D4778" s="37" t="s">
        <v>188</v>
      </c>
      <c r="E4778" s="37">
        <v>-0.52</v>
      </c>
      <c r="F4778" s="37">
        <v>1</v>
      </c>
      <c r="G4778" s="37">
        <v>72</v>
      </c>
      <c r="H4778" s="60">
        <f t="shared" si="372"/>
        <v>0</v>
      </c>
      <c r="I4778" s="60">
        <f t="shared" si="373"/>
        <v>0</v>
      </c>
      <c r="J4778" s="60">
        <f t="shared" si="374"/>
        <v>0</v>
      </c>
      <c r="K4778" s="1" t="str">
        <f t="shared" si="375"/>
        <v>COM</v>
      </c>
      <c r="L4778" s="2" t="str">
        <f t="shared" si="371"/>
        <v>02GNSB024F</v>
      </c>
      <c r="M4778" s="40" t="str">
        <f>INDEX(CODE!A:B,MATCH(L4778,CODE!A:A,0),2)</f>
        <v>Separate - Small GS</v>
      </c>
    </row>
    <row r="4779" spans="1:13">
      <c r="A4779" s="36">
        <v>202001</v>
      </c>
      <c r="B4779" s="37" t="s">
        <v>51</v>
      </c>
      <c r="C4779" s="37" t="s">
        <v>186</v>
      </c>
      <c r="D4779" s="37" t="s">
        <v>189</v>
      </c>
      <c r="E4779" s="37">
        <v>-32.11</v>
      </c>
      <c r="F4779" s="37">
        <v>70</v>
      </c>
      <c r="G4779" s="37">
        <v>4412</v>
      </c>
      <c r="H4779" s="60">
        <f t="shared" si="372"/>
        <v>0</v>
      </c>
      <c r="I4779" s="60">
        <f t="shared" si="373"/>
        <v>0</v>
      </c>
      <c r="J4779" s="60">
        <f t="shared" si="374"/>
        <v>0</v>
      </c>
      <c r="K4779" s="1" t="str">
        <f t="shared" si="375"/>
        <v>COM</v>
      </c>
      <c r="L4779" s="2" t="str">
        <f t="shared" si="371"/>
        <v>02GNSB24FP</v>
      </c>
      <c r="M4779" s="40" t="str">
        <f>INDEX(CODE!A:B,MATCH(L4779,CODE!A:A,0),2)</f>
        <v>Separate - Small GS</v>
      </c>
    </row>
    <row r="4780" spans="1:13">
      <c r="A4780" s="36">
        <v>202001</v>
      </c>
      <c r="B4780" s="37" t="s">
        <v>51</v>
      </c>
      <c r="C4780" s="37" t="s">
        <v>186</v>
      </c>
      <c r="D4780" s="37" t="s">
        <v>190</v>
      </c>
      <c r="E4780" s="37">
        <v>-34226.68</v>
      </c>
      <c r="F4780" s="37">
        <v>89</v>
      </c>
      <c r="G4780" s="37">
        <v>4701439</v>
      </c>
      <c r="H4780" s="60">
        <f t="shared" si="372"/>
        <v>0</v>
      </c>
      <c r="I4780" s="60">
        <f t="shared" si="373"/>
        <v>0</v>
      </c>
      <c r="J4780" s="60">
        <f t="shared" si="374"/>
        <v>0</v>
      </c>
      <c r="K4780" s="1" t="str">
        <f t="shared" si="375"/>
        <v>COM</v>
      </c>
      <c r="L4780" s="2" t="str">
        <f t="shared" si="371"/>
        <v>02LGSB0036</v>
      </c>
      <c r="M4780" s="40" t="str">
        <f>INDEX(CODE!A:B,MATCH(L4780,CODE!A:A,0),2)</f>
        <v>Separate - Large GS</v>
      </c>
    </row>
    <row r="4781" spans="1:13">
      <c r="A4781" s="36">
        <v>202001</v>
      </c>
      <c r="B4781" s="37" t="s">
        <v>51</v>
      </c>
      <c r="C4781" s="37" t="s">
        <v>186</v>
      </c>
      <c r="D4781" s="37" t="s">
        <v>191</v>
      </c>
      <c r="E4781" s="37">
        <v>-112.06</v>
      </c>
      <c r="F4781" s="37">
        <v>21</v>
      </c>
      <c r="G4781" s="37">
        <v>15393</v>
      </c>
      <c r="H4781" s="60">
        <f t="shared" si="372"/>
        <v>0</v>
      </c>
      <c r="I4781" s="60">
        <f t="shared" si="373"/>
        <v>0</v>
      </c>
      <c r="J4781" s="60">
        <f t="shared" si="374"/>
        <v>0</v>
      </c>
      <c r="K4781" s="1" t="str">
        <f t="shared" si="375"/>
        <v>COM</v>
      </c>
      <c r="L4781" s="2" t="str">
        <f t="shared" si="371"/>
        <v>02NMB24135</v>
      </c>
      <c r="M4781" s="40" t="str">
        <f>INDEX(CODE!A:B,MATCH(L4781,CODE!A:A,0),2)</f>
        <v>Separate - Small GS</v>
      </c>
    </row>
    <row r="4782" spans="1:13">
      <c r="A4782" s="36">
        <v>202001</v>
      </c>
      <c r="B4782" s="37" t="s">
        <v>51</v>
      </c>
      <c r="C4782" s="37" t="s">
        <v>186</v>
      </c>
      <c r="D4782" s="37" t="s">
        <v>192</v>
      </c>
      <c r="E4782" s="37">
        <v>-302.64999999999998</v>
      </c>
      <c r="G4782" s="37">
        <v>41697</v>
      </c>
      <c r="H4782" s="60">
        <f t="shared" si="372"/>
        <v>0</v>
      </c>
      <c r="I4782" s="60">
        <f t="shared" si="373"/>
        <v>0</v>
      </c>
      <c r="J4782" s="60">
        <f t="shared" si="374"/>
        <v>0</v>
      </c>
      <c r="K4782" s="1" t="str">
        <f t="shared" si="375"/>
        <v>COM</v>
      </c>
      <c r="L4782" s="2" t="str">
        <f t="shared" si="371"/>
        <v>02OALTB15N</v>
      </c>
      <c r="M4782" s="40" t="str">
        <f>INDEX(CODE!A:B,MATCH(L4782,CODE!A:A,0),2)</f>
        <v>NOT USED</v>
      </c>
    </row>
    <row r="4783" spans="1:13">
      <c r="A4783" s="36">
        <v>202001</v>
      </c>
      <c r="B4783" s="37" t="s">
        <v>51</v>
      </c>
      <c r="C4783" s="37" t="s">
        <v>186</v>
      </c>
      <c r="D4783" s="37" t="s">
        <v>193</v>
      </c>
      <c r="E4783" s="37">
        <v>-11231.45</v>
      </c>
      <c r="F4783" s="37">
        <v>0</v>
      </c>
      <c r="G4783" s="37">
        <v>0</v>
      </c>
      <c r="H4783" s="60">
        <f t="shared" si="372"/>
        <v>0</v>
      </c>
      <c r="I4783" s="60">
        <f t="shared" si="373"/>
        <v>0</v>
      </c>
      <c r="J4783" s="60">
        <f t="shared" si="374"/>
        <v>0</v>
      </c>
      <c r="K4783" s="1" t="str">
        <f t="shared" si="375"/>
        <v>COM</v>
      </c>
      <c r="L4783" s="2" t="str">
        <f t="shared" si="371"/>
        <v>BPA BALANC</v>
      </c>
      <c r="M4783" s="40" t="str">
        <f>INDEX(CODE!A:B,MATCH(L4783,CODE!A:A,0),2)</f>
        <v>NOT USED</v>
      </c>
    </row>
    <row r="4784" spans="1:13">
      <c r="A4784" s="36">
        <v>202001</v>
      </c>
      <c r="B4784" s="37" t="s">
        <v>51</v>
      </c>
      <c r="C4784" s="37" t="s">
        <v>186</v>
      </c>
      <c r="D4784" s="37" t="s">
        <v>194</v>
      </c>
      <c r="F4784" s="37">
        <v>0</v>
      </c>
      <c r="H4784" s="60">
        <f t="shared" si="372"/>
        <v>0</v>
      </c>
      <c r="I4784" s="60">
        <f t="shared" si="373"/>
        <v>0</v>
      </c>
      <c r="J4784" s="60">
        <f t="shared" si="374"/>
        <v>0</v>
      </c>
      <c r="K4784" s="1" t="str">
        <f t="shared" si="375"/>
        <v>COM</v>
      </c>
      <c r="L4784" s="2" t="str">
        <f t="shared" si="371"/>
        <v>CUSTOMER C</v>
      </c>
      <c r="M4784" s="40" t="str">
        <f>INDEX(CODE!A:B,MATCH(L4784,CODE!A:A,0),2)</f>
        <v>NOT USED</v>
      </c>
    </row>
    <row r="4785" spans="1:13">
      <c r="A4785" s="36">
        <v>202001</v>
      </c>
      <c r="B4785" s="37" t="s">
        <v>51</v>
      </c>
      <c r="C4785" s="37" t="s">
        <v>195</v>
      </c>
      <c r="D4785" s="37" t="s">
        <v>78</v>
      </c>
      <c r="E4785" s="37">
        <v>84.72</v>
      </c>
      <c r="F4785" s="37">
        <v>1</v>
      </c>
      <c r="G4785" s="37">
        <v>260</v>
      </c>
      <c r="H4785" s="60">
        <f t="shared" si="372"/>
        <v>84.72</v>
      </c>
      <c r="I4785" s="60">
        <f t="shared" si="373"/>
        <v>1</v>
      </c>
      <c r="J4785" s="60">
        <f t="shared" si="374"/>
        <v>260</v>
      </c>
      <c r="K4785" s="1" t="str">
        <f t="shared" si="375"/>
        <v>COM</v>
      </c>
      <c r="L4785" s="2" t="str">
        <f t="shared" si="371"/>
        <v>02GN24EV45</v>
      </c>
      <c r="M4785" s="40" t="str">
        <f>INDEX(CODE!A:B,MATCH(L4785,CODE!A:A,0),2)</f>
        <v>Separate - Small GS</v>
      </c>
    </row>
    <row r="4786" spans="1:13">
      <c r="A4786" s="36">
        <v>202001</v>
      </c>
      <c r="B4786" s="37" t="s">
        <v>51</v>
      </c>
      <c r="C4786" s="37" t="s">
        <v>195</v>
      </c>
      <c r="D4786" s="37" t="s">
        <v>36</v>
      </c>
      <c r="E4786" s="37">
        <v>239627.6</v>
      </c>
      <c r="F4786" s="37">
        <v>1526</v>
      </c>
      <c r="G4786" s="37">
        <v>2511200</v>
      </c>
      <c r="H4786" s="60">
        <f t="shared" si="372"/>
        <v>239627.6</v>
      </c>
      <c r="I4786" s="60">
        <f t="shared" si="373"/>
        <v>1526</v>
      </c>
      <c r="J4786" s="60">
        <f t="shared" si="374"/>
        <v>2511200</v>
      </c>
      <c r="K4786" s="1" t="str">
        <f t="shared" si="375"/>
        <v>COM</v>
      </c>
      <c r="L4786" s="2" t="str">
        <f t="shared" si="371"/>
        <v>02GNSB0024</v>
      </c>
      <c r="M4786" s="40" t="str">
        <f>INDEX(CODE!A:B,MATCH(L4786,CODE!A:A,0),2)</f>
        <v>Separate - Small GS</v>
      </c>
    </row>
    <row r="4787" spans="1:13">
      <c r="A4787" s="36">
        <v>202001</v>
      </c>
      <c r="B4787" s="37" t="s">
        <v>51</v>
      </c>
      <c r="C4787" s="37" t="s">
        <v>195</v>
      </c>
      <c r="D4787" s="37" t="s">
        <v>37</v>
      </c>
      <c r="E4787" s="37">
        <v>1599.76</v>
      </c>
      <c r="F4787" s="37">
        <v>6</v>
      </c>
      <c r="G4787" s="37">
        <v>12432</v>
      </c>
      <c r="H4787" s="60">
        <f t="shared" si="372"/>
        <v>1599.76</v>
      </c>
      <c r="I4787" s="60">
        <f t="shared" si="373"/>
        <v>6</v>
      </c>
      <c r="J4787" s="60">
        <f t="shared" si="374"/>
        <v>12432</v>
      </c>
      <c r="K4787" s="1" t="str">
        <f t="shared" si="375"/>
        <v>COM</v>
      </c>
      <c r="L4787" s="2" t="str">
        <f t="shared" si="371"/>
        <v>02GNSB024F</v>
      </c>
      <c r="M4787" s="40" t="str">
        <f>INDEX(CODE!A:B,MATCH(L4787,CODE!A:A,0),2)</f>
        <v>Separate - Small GS</v>
      </c>
    </row>
    <row r="4788" spans="1:13">
      <c r="A4788" s="36">
        <v>202001</v>
      </c>
      <c r="B4788" s="37" t="s">
        <v>51</v>
      </c>
      <c r="C4788" s="37" t="s">
        <v>195</v>
      </c>
      <c r="D4788" s="37" t="s">
        <v>38</v>
      </c>
      <c r="E4788" s="37">
        <v>440.7</v>
      </c>
      <c r="F4788" s="37">
        <v>70</v>
      </c>
      <c r="G4788" s="37">
        <v>4412</v>
      </c>
      <c r="H4788" s="60">
        <f t="shared" si="372"/>
        <v>440.7</v>
      </c>
      <c r="I4788" s="60">
        <f t="shared" si="373"/>
        <v>70</v>
      </c>
      <c r="J4788" s="60">
        <f t="shared" si="374"/>
        <v>4412</v>
      </c>
      <c r="K4788" s="1" t="str">
        <f t="shared" si="375"/>
        <v>COM</v>
      </c>
      <c r="L4788" s="2" t="str">
        <f t="shared" si="371"/>
        <v>02GNSB24FP</v>
      </c>
      <c r="M4788" s="40" t="str">
        <f>INDEX(CODE!A:B,MATCH(L4788,CODE!A:A,0),2)</f>
        <v>Separate - Small GS</v>
      </c>
    </row>
    <row r="4789" spans="1:13">
      <c r="A4789" s="36">
        <v>202001</v>
      </c>
      <c r="B4789" s="37" t="s">
        <v>51</v>
      </c>
      <c r="C4789" s="37" t="s">
        <v>195</v>
      </c>
      <c r="D4789" s="37" t="s">
        <v>52</v>
      </c>
      <c r="E4789" s="37">
        <v>4001341.08</v>
      </c>
      <c r="F4789" s="37">
        <v>14516</v>
      </c>
      <c r="G4789" s="37">
        <v>44417613</v>
      </c>
      <c r="H4789" s="60">
        <f t="shared" si="372"/>
        <v>4001341.08</v>
      </c>
      <c r="I4789" s="60">
        <f t="shared" si="373"/>
        <v>14516</v>
      </c>
      <c r="J4789" s="60">
        <f t="shared" si="374"/>
        <v>44417613</v>
      </c>
      <c r="K4789" s="1" t="str">
        <f t="shared" si="375"/>
        <v>COM</v>
      </c>
      <c r="L4789" s="2" t="str">
        <f t="shared" si="371"/>
        <v>02GNSV0024</v>
      </c>
      <c r="M4789" s="40" t="str">
        <f>INDEX(CODE!A:B,MATCH(L4789,CODE!A:A,0),2)</f>
        <v>Separate - Small GS</v>
      </c>
    </row>
    <row r="4790" spans="1:13">
      <c r="A4790" s="36">
        <v>202001</v>
      </c>
      <c r="B4790" s="37" t="s">
        <v>51</v>
      </c>
      <c r="C4790" s="37" t="s">
        <v>195</v>
      </c>
      <c r="D4790" s="37" t="s">
        <v>53</v>
      </c>
      <c r="E4790" s="37">
        <v>12819.23</v>
      </c>
      <c r="F4790" s="37">
        <v>104</v>
      </c>
      <c r="G4790" s="37">
        <v>92056</v>
      </c>
      <c r="H4790" s="60">
        <f t="shared" si="372"/>
        <v>12819.23</v>
      </c>
      <c r="I4790" s="60">
        <f t="shared" si="373"/>
        <v>104</v>
      </c>
      <c r="J4790" s="60">
        <f t="shared" si="374"/>
        <v>92056</v>
      </c>
      <c r="K4790" s="1" t="str">
        <f t="shared" si="375"/>
        <v>COM</v>
      </c>
      <c r="L4790" s="2" t="str">
        <f t="shared" si="371"/>
        <v>02GNSV024F</v>
      </c>
      <c r="M4790" s="40" t="str">
        <f>INDEX(CODE!A:B,MATCH(L4790,CODE!A:A,0),2)</f>
        <v>Separate - Small GS</v>
      </c>
    </row>
    <row r="4791" spans="1:13">
      <c r="A4791" s="36">
        <v>202001</v>
      </c>
      <c r="B4791" s="37" t="s">
        <v>51</v>
      </c>
      <c r="C4791" s="37" t="s">
        <v>195</v>
      </c>
      <c r="D4791" s="37" t="s">
        <v>39</v>
      </c>
      <c r="E4791" s="37">
        <v>367705.66</v>
      </c>
      <c r="F4791" s="37">
        <v>89</v>
      </c>
      <c r="G4791" s="37">
        <v>4701439</v>
      </c>
      <c r="H4791" s="60">
        <f t="shared" si="372"/>
        <v>367705.66</v>
      </c>
      <c r="I4791" s="60">
        <f t="shared" si="373"/>
        <v>89</v>
      </c>
      <c r="J4791" s="60">
        <f t="shared" si="374"/>
        <v>4701439</v>
      </c>
      <c r="K4791" s="1" t="str">
        <f t="shared" si="375"/>
        <v>COM</v>
      </c>
      <c r="L4791" s="2" t="str">
        <f t="shared" si="371"/>
        <v>02LGSB0036</v>
      </c>
      <c r="M4791" s="40" t="str">
        <f>INDEX(CODE!A:B,MATCH(L4791,CODE!A:A,0),2)</f>
        <v>Separate - Large GS</v>
      </c>
    </row>
    <row r="4792" spans="1:13">
      <c r="A4792" s="36">
        <v>202001</v>
      </c>
      <c r="B4792" s="37" t="s">
        <v>51</v>
      </c>
      <c r="C4792" s="37" t="s">
        <v>195</v>
      </c>
      <c r="D4792" s="37" t="s">
        <v>54</v>
      </c>
      <c r="E4792" s="37">
        <v>5227600.05</v>
      </c>
      <c r="F4792" s="37">
        <v>870</v>
      </c>
      <c r="G4792" s="37">
        <v>68691499</v>
      </c>
      <c r="H4792" s="60">
        <f t="shared" si="372"/>
        <v>5227600.05</v>
      </c>
      <c r="I4792" s="60">
        <f t="shared" si="373"/>
        <v>870</v>
      </c>
      <c r="J4792" s="60">
        <f t="shared" si="374"/>
        <v>68691499</v>
      </c>
      <c r="K4792" s="1" t="str">
        <f t="shared" si="375"/>
        <v>COM</v>
      </c>
      <c r="L4792" s="2" t="str">
        <f t="shared" si="371"/>
        <v>02LGSV0036</v>
      </c>
      <c r="M4792" s="40" t="str">
        <f>INDEX(CODE!A:B,MATCH(L4792,CODE!A:A,0),2)</f>
        <v>Separate - Large GS</v>
      </c>
    </row>
    <row r="4793" spans="1:13">
      <c r="A4793" s="36">
        <v>202001</v>
      </c>
      <c r="B4793" s="37" t="s">
        <v>51</v>
      </c>
      <c r="C4793" s="37" t="s">
        <v>195</v>
      </c>
      <c r="D4793" s="37" t="s">
        <v>55</v>
      </c>
      <c r="E4793" s="37">
        <v>1199132.74</v>
      </c>
      <c r="F4793" s="37">
        <v>38</v>
      </c>
      <c r="G4793" s="37">
        <v>16281280</v>
      </c>
      <c r="H4793" s="60">
        <f t="shared" si="372"/>
        <v>1199132.74</v>
      </c>
      <c r="I4793" s="60">
        <f t="shared" si="373"/>
        <v>38</v>
      </c>
      <c r="J4793" s="60">
        <f t="shared" si="374"/>
        <v>16281280</v>
      </c>
      <c r="K4793" s="1" t="str">
        <f t="shared" si="375"/>
        <v>COM</v>
      </c>
      <c r="L4793" s="2" t="str">
        <f t="shared" si="371"/>
        <v>02LGSV048T</v>
      </c>
      <c r="M4793" s="40" t="str">
        <f>INDEX(CODE!A:B,MATCH(L4793,CODE!A:A,0),2)</f>
        <v>NOT USED</v>
      </c>
    </row>
    <row r="4794" spans="1:13">
      <c r="A4794" s="36">
        <v>202001</v>
      </c>
      <c r="B4794" s="37" t="s">
        <v>51</v>
      </c>
      <c r="C4794" s="37" t="s">
        <v>195</v>
      </c>
      <c r="D4794" s="37" t="s">
        <v>79</v>
      </c>
      <c r="E4794" s="37">
        <v>5535.92</v>
      </c>
      <c r="G4794" s="37">
        <v>0</v>
      </c>
      <c r="H4794" s="60">
        <f t="shared" si="372"/>
        <v>5535.92</v>
      </c>
      <c r="I4794" s="60">
        <f t="shared" si="373"/>
        <v>0</v>
      </c>
      <c r="J4794" s="60">
        <f t="shared" si="374"/>
        <v>0</v>
      </c>
      <c r="K4794" s="1" t="str">
        <f t="shared" si="375"/>
        <v>COM</v>
      </c>
      <c r="L4794" s="2" t="str">
        <f t="shared" si="371"/>
        <v>02LNX00102</v>
      </c>
      <c r="M4794" s="40" t="str">
        <f>INDEX(CODE!A:B,MATCH(L4794,CODE!A:A,0),2)</f>
        <v>NOT USED</v>
      </c>
    </row>
    <row r="4795" spans="1:13">
      <c r="A4795" s="36">
        <v>202001</v>
      </c>
      <c r="B4795" s="37" t="s">
        <v>51</v>
      </c>
      <c r="C4795" s="37" t="s">
        <v>195</v>
      </c>
      <c r="D4795" s="37" t="s">
        <v>81</v>
      </c>
      <c r="E4795" s="37">
        <v>205.9</v>
      </c>
      <c r="G4795" s="37">
        <v>0</v>
      </c>
      <c r="H4795" s="60">
        <f t="shared" si="372"/>
        <v>205.9</v>
      </c>
      <c r="I4795" s="60">
        <f t="shared" si="373"/>
        <v>0</v>
      </c>
      <c r="J4795" s="60">
        <f t="shared" si="374"/>
        <v>0</v>
      </c>
      <c r="K4795" s="1" t="str">
        <f t="shared" si="375"/>
        <v>COM</v>
      </c>
      <c r="L4795" s="2" t="str">
        <f t="shared" si="371"/>
        <v>02LNX00105</v>
      </c>
      <c r="M4795" s="40" t="str">
        <f>INDEX(CODE!A:B,MATCH(L4795,CODE!A:A,0),2)</f>
        <v>NOT USED</v>
      </c>
    </row>
    <row r="4796" spans="1:13">
      <c r="A4796" s="36">
        <v>202001</v>
      </c>
      <c r="B4796" s="37" t="s">
        <v>51</v>
      </c>
      <c r="C4796" s="37" t="s">
        <v>195</v>
      </c>
      <c r="D4796" s="37" t="s">
        <v>82</v>
      </c>
      <c r="E4796" s="37">
        <v>21500.74</v>
      </c>
      <c r="G4796" s="37">
        <v>0</v>
      </c>
      <c r="H4796" s="60">
        <f t="shared" si="372"/>
        <v>21500.74</v>
      </c>
      <c r="I4796" s="60">
        <f t="shared" si="373"/>
        <v>0</v>
      </c>
      <c r="J4796" s="60">
        <f t="shared" si="374"/>
        <v>0</v>
      </c>
      <c r="K4796" s="1" t="str">
        <f t="shared" si="375"/>
        <v>COM</v>
      </c>
      <c r="L4796" s="2" t="str">
        <f t="shared" si="371"/>
        <v>02LNX00109</v>
      </c>
      <c r="M4796" s="40" t="str">
        <f>INDEX(CODE!A:B,MATCH(L4796,CODE!A:A,0),2)</f>
        <v>NOT USED</v>
      </c>
    </row>
    <row r="4797" spans="1:13">
      <c r="A4797" s="36">
        <v>202001</v>
      </c>
      <c r="B4797" s="37" t="s">
        <v>51</v>
      </c>
      <c r="C4797" s="37" t="s">
        <v>195</v>
      </c>
      <c r="D4797" s="37" t="s">
        <v>83</v>
      </c>
      <c r="E4797" s="37">
        <v>1581.54</v>
      </c>
      <c r="G4797" s="37">
        <v>0</v>
      </c>
      <c r="H4797" s="60">
        <f t="shared" si="372"/>
        <v>1581.54</v>
      </c>
      <c r="I4797" s="60">
        <f t="shared" si="373"/>
        <v>0</v>
      </c>
      <c r="J4797" s="60">
        <f t="shared" si="374"/>
        <v>0</v>
      </c>
      <c r="K4797" s="1" t="str">
        <f t="shared" si="375"/>
        <v>COM</v>
      </c>
      <c r="L4797" s="2" t="str">
        <f t="shared" si="371"/>
        <v>02LNX00110</v>
      </c>
      <c r="M4797" s="40" t="str">
        <f>INDEX(CODE!A:B,MATCH(L4797,CODE!A:A,0),2)</f>
        <v>NOT USED</v>
      </c>
    </row>
    <row r="4798" spans="1:13">
      <c r="A4798" s="36">
        <v>202001</v>
      </c>
      <c r="B4798" s="37" t="s">
        <v>51</v>
      </c>
      <c r="C4798" s="37" t="s">
        <v>195</v>
      </c>
      <c r="D4798" s="37" t="s">
        <v>84</v>
      </c>
      <c r="E4798" s="37">
        <v>55.73</v>
      </c>
      <c r="G4798" s="37">
        <v>0</v>
      </c>
      <c r="H4798" s="60">
        <f t="shared" si="372"/>
        <v>55.73</v>
      </c>
      <c r="I4798" s="60">
        <f t="shared" si="373"/>
        <v>0</v>
      </c>
      <c r="J4798" s="60">
        <f t="shared" si="374"/>
        <v>0</v>
      </c>
      <c r="K4798" s="1" t="str">
        <f t="shared" si="375"/>
        <v>COM</v>
      </c>
      <c r="L4798" s="2" t="str">
        <f t="shared" si="371"/>
        <v>02LNX00112</v>
      </c>
      <c r="M4798" s="40" t="str">
        <f>INDEX(CODE!A:B,MATCH(L4798,CODE!A:A,0),2)</f>
        <v>NOT USED</v>
      </c>
    </row>
    <row r="4799" spans="1:13">
      <c r="A4799" s="36">
        <v>202001</v>
      </c>
      <c r="B4799" s="37" t="s">
        <v>51</v>
      </c>
      <c r="C4799" s="37" t="s">
        <v>195</v>
      </c>
      <c r="D4799" s="37" t="s">
        <v>85</v>
      </c>
      <c r="E4799" s="37">
        <v>537.23</v>
      </c>
      <c r="G4799" s="37">
        <v>0</v>
      </c>
      <c r="H4799" s="60">
        <f t="shared" si="372"/>
        <v>537.23</v>
      </c>
      <c r="I4799" s="60">
        <f t="shared" si="373"/>
        <v>0</v>
      </c>
      <c r="J4799" s="60">
        <f t="shared" si="374"/>
        <v>0</v>
      </c>
      <c r="K4799" s="1" t="str">
        <f t="shared" si="375"/>
        <v>COM</v>
      </c>
      <c r="L4799" s="2" t="str">
        <f t="shared" si="371"/>
        <v>02LNX00300</v>
      </c>
      <c r="M4799" s="40" t="str">
        <f>INDEX(CODE!A:B,MATCH(L4799,CODE!A:A,0),2)</f>
        <v>NOT USED</v>
      </c>
    </row>
    <row r="4800" spans="1:13">
      <c r="A4800" s="36">
        <v>202001</v>
      </c>
      <c r="B4800" s="37" t="s">
        <v>51</v>
      </c>
      <c r="C4800" s="37" t="s">
        <v>195</v>
      </c>
      <c r="D4800" s="37" t="s">
        <v>87</v>
      </c>
      <c r="E4800" s="37">
        <v>4829.91</v>
      </c>
      <c r="G4800" s="37">
        <v>0</v>
      </c>
      <c r="H4800" s="60">
        <f t="shared" si="372"/>
        <v>4829.91</v>
      </c>
      <c r="I4800" s="60">
        <f t="shared" si="373"/>
        <v>0</v>
      </c>
      <c r="J4800" s="60">
        <f t="shared" si="374"/>
        <v>0</v>
      </c>
      <c r="K4800" s="1" t="str">
        <f t="shared" si="375"/>
        <v>COM</v>
      </c>
      <c r="L4800" s="2" t="str">
        <f t="shared" ref="L4800:L4863" si="376">LEFT(D4800,10)</f>
        <v>02LNX00311</v>
      </c>
      <c r="M4800" s="40" t="str">
        <f>INDEX(CODE!A:B,MATCH(L4800,CODE!A:A,0),2)</f>
        <v>NOT USED</v>
      </c>
    </row>
    <row r="4801" spans="1:13">
      <c r="A4801" s="36">
        <v>202001</v>
      </c>
      <c r="B4801" s="37" t="s">
        <v>51</v>
      </c>
      <c r="C4801" s="37" t="s">
        <v>195</v>
      </c>
      <c r="D4801" s="37" t="s">
        <v>77</v>
      </c>
      <c r="E4801" s="37">
        <v>1808.55</v>
      </c>
      <c r="F4801" s="37">
        <v>21</v>
      </c>
      <c r="G4801" s="37">
        <v>15393</v>
      </c>
      <c r="H4801" s="60">
        <f t="shared" si="372"/>
        <v>1808.55</v>
      </c>
      <c r="I4801" s="60">
        <f t="shared" si="373"/>
        <v>21</v>
      </c>
      <c r="J4801" s="60">
        <f t="shared" si="374"/>
        <v>15393</v>
      </c>
      <c r="K4801" s="1" t="str">
        <f t="shared" si="375"/>
        <v>COM</v>
      </c>
      <c r="L4801" s="2" t="str">
        <f t="shared" si="376"/>
        <v>02NMB24135</v>
      </c>
      <c r="M4801" s="40" t="str">
        <f>INDEX(CODE!A:B,MATCH(L4801,CODE!A:A,0),2)</f>
        <v>Separate - Small GS</v>
      </c>
    </row>
    <row r="4802" spans="1:13">
      <c r="A4802" s="36">
        <v>202001</v>
      </c>
      <c r="B4802" s="37" t="s">
        <v>51</v>
      </c>
      <c r="C4802" s="37" t="s">
        <v>195</v>
      </c>
      <c r="D4802" s="37" t="s">
        <v>40</v>
      </c>
      <c r="E4802" s="37">
        <v>44233.01</v>
      </c>
      <c r="F4802" s="37">
        <v>106</v>
      </c>
      <c r="G4802" s="37">
        <v>498201</v>
      </c>
      <c r="H4802" s="60">
        <f t="shared" si="372"/>
        <v>44233.01</v>
      </c>
      <c r="I4802" s="60">
        <f t="shared" si="373"/>
        <v>106</v>
      </c>
      <c r="J4802" s="60">
        <f t="shared" si="374"/>
        <v>498201</v>
      </c>
      <c r="K4802" s="1" t="str">
        <f t="shared" si="375"/>
        <v>COM</v>
      </c>
      <c r="L4802" s="2" t="str">
        <f t="shared" si="376"/>
        <v>02NMT24135</v>
      </c>
      <c r="M4802" s="40" t="str">
        <f>INDEX(CODE!A:B,MATCH(L4802,CODE!A:A,0),2)</f>
        <v>Separate - Small GS</v>
      </c>
    </row>
    <row r="4803" spans="1:13">
      <c r="A4803" s="36">
        <v>202001</v>
      </c>
      <c r="B4803" s="37" t="s">
        <v>51</v>
      </c>
      <c r="C4803" s="37" t="s">
        <v>195</v>
      </c>
      <c r="D4803" s="37" t="s">
        <v>41</v>
      </c>
      <c r="E4803" s="37">
        <v>71367.649999999994</v>
      </c>
      <c r="F4803" s="37">
        <v>17</v>
      </c>
      <c r="G4803" s="37">
        <v>857280</v>
      </c>
      <c r="H4803" s="60">
        <f t="shared" ref="H4803:H4866" si="377">IF($C4803="R",E4803,0)</f>
        <v>71367.649999999994</v>
      </c>
      <c r="I4803" s="60">
        <f t="shared" ref="I4803:I4866" si="378">IF($C4803="R",F4803,0)</f>
        <v>17</v>
      </c>
      <c r="J4803" s="60">
        <f t="shared" ref="J4803:J4866" si="379">IF($C4803="R",G4803,0)</f>
        <v>857280</v>
      </c>
      <c r="K4803" s="1" t="str">
        <f t="shared" ref="K4803:K4866" si="380">IF(LEFT(B4803,3)="IRR","IRG",LEFT(B4803,3))</f>
        <v>COM</v>
      </c>
      <c r="L4803" s="2" t="str">
        <f t="shared" si="376"/>
        <v>02NMT36135</v>
      </c>
      <c r="M4803" s="40" t="str">
        <f>INDEX(CODE!A:B,MATCH(L4803,CODE!A:A,0),2)</f>
        <v>Separate - Large GS</v>
      </c>
    </row>
    <row r="4804" spans="1:13">
      <c r="A4804" s="36">
        <v>202001</v>
      </c>
      <c r="B4804" s="37" t="s">
        <v>51</v>
      </c>
      <c r="C4804" s="37" t="s">
        <v>195</v>
      </c>
      <c r="D4804" s="37" t="s">
        <v>42</v>
      </c>
      <c r="E4804" s="37">
        <v>44299.43</v>
      </c>
      <c r="F4804" s="37">
        <v>2</v>
      </c>
      <c r="G4804" s="37">
        <v>668400</v>
      </c>
      <c r="H4804" s="60">
        <f t="shared" si="377"/>
        <v>44299.43</v>
      </c>
      <c r="I4804" s="60">
        <f t="shared" si="378"/>
        <v>2</v>
      </c>
      <c r="J4804" s="60">
        <f t="shared" si="379"/>
        <v>668400</v>
      </c>
      <c r="K4804" s="1" t="str">
        <f t="shared" si="380"/>
        <v>COM</v>
      </c>
      <c r="L4804" s="2" t="str">
        <f t="shared" si="376"/>
        <v>02NMT48135</v>
      </c>
      <c r="M4804" s="40" t="str">
        <f>INDEX(CODE!A:B,MATCH(L4804,CODE!A:A,0),2)</f>
        <v>NOT USED</v>
      </c>
    </row>
    <row r="4805" spans="1:13">
      <c r="A4805" s="36">
        <v>202001</v>
      </c>
      <c r="B4805" s="37" t="s">
        <v>51</v>
      </c>
      <c r="C4805" s="37" t="s">
        <v>195</v>
      </c>
      <c r="D4805" s="37" t="s">
        <v>56</v>
      </c>
      <c r="E4805" s="37">
        <v>17255.759999999998</v>
      </c>
      <c r="F4805" s="37">
        <v>766</v>
      </c>
      <c r="G4805" s="37">
        <v>117599</v>
      </c>
      <c r="H4805" s="60">
        <f t="shared" si="377"/>
        <v>17255.759999999998</v>
      </c>
      <c r="I4805" s="60">
        <f t="shared" si="378"/>
        <v>766</v>
      </c>
      <c r="J4805" s="60">
        <f t="shared" si="379"/>
        <v>117599</v>
      </c>
      <c r="K4805" s="1" t="str">
        <f t="shared" si="380"/>
        <v>COM</v>
      </c>
      <c r="L4805" s="2" t="str">
        <f t="shared" si="376"/>
        <v>02OALT015N</v>
      </c>
      <c r="M4805" s="40" t="str">
        <f>INDEX(CODE!A:B,MATCH(L4805,CODE!A:A,0),2)</f>
        <v>NOT USED</v>
      </c>
    </row>
    <row r="4806" spans="1:13">
      <c r="A4806" s="36">
        <v>202001</v>
      </c>
      <c r="B4806" s="37" t="s">
        <v>51</v>
      </c>
      <c r="C4806" s="37" t="s">
        <v>195</v>
      </c>
      <c r="D4806" s="37" t="s">
        <v>43</v>
      </c>
      <c r="E4806" s="37">
        <v>6671.75</v>
      </c>
      <c r="F4806" s="37">
        <v>465</v>
      </c>
      <c r="G4806" s="37">
        <v>41697</v>
      </c>
      <c r="H4806" s="60">
        <f t="shared" si="377"/>
        <v>6671.75</v>
      </c>
      <c r="I4806" s="60">
        <f t="shared" si="378"/>
        <v>465</v>
      </c>
      <c r="J4806" s="60">
        <f t="shared" si="379"/>
        <v>41697</v>
      </c>
      <c r="K4806" s="1" t="str">
        <f t="shared" si="380"/>
        <v>COM</v>
      </c>
      <c r="L4806" s="2" t="str">
        <f t="shared" si="376"/>
        <v>02OALTB15N</v>
      </c>
      <c r="M4806" s="40" t="str">
        <f>INDEX(CODE!A:B,MATCH(L4806,CODE!A:A,0),2)</f>
        <v>NOT USED</v>
      </c>
    </row>
    <row r="4807" spans="1:13">
      <c r="A4807" s="36">
        <v>202001</v>
      </c>
      <c r="B4807" s="37" t="s">
        <v>51</v>
      </c>
      <c r="C4807" s="37" t="s">
        <v>195</v>
      </c>
      <c r="D4807" s="37" t="s">
        <v>57</v>
      </c>
      <c r="E4807" s="37">
        <v>1973.72</v>
      </c>
      <c r="F4807" s="37">
        <v>27</v>
      </c>
      <c r="G4807" s="37">
        <v>21444</v>
      </c>
      <c r="H4807" s="60">
        <f t="shared" si="377"/>
        <v>1973.72</v>
      </c>
      <c r="I4807" s="60">
        <f t="shared" si="378"/>
        <v>27</v>
      </c>
      <c r="J4807" s="60">
        <f t="shared" si="379"/>
        <v>21444</v>
      </c>
      <c r="K4807" s="1" t="str">
        <f t="shared" si="380"/>
        <v>COM</v>
      </c>
      <c r="L4807" s="2" t="str">
        <f t="shared" si="376"/>
        <v>02RCFL0054</v>
      </c>
      <c r="M4807" s="40" t="str">
        <f>INDEX(CODE!A:B,MATCH(L4807,CODE!A:A,0),2)</f>
        <v>NOT USED</v>
      </c>
    </row>
    <row r="4808" spans="1:13">
      <c r="A4808" s="36">
        <v>202001</v>
      </c>
      <c r="B4808" s="37" t="s">
        <v>51</v>
      </c>
      <c r="C4808" s="37" t="s">
        <v>195</v>
      </c>
      <c r="D4808" s="37" t="s">
        <v>89</v>
      </c>
      <c r="E4808" s="37">
        <v>338009.53</v>
      </c>
      <c r="F4808" s="37">
        <v>0</v>
      </c>
      <c r="G4808" s="37">
        <v>0</v>
      </c>
      <c r="H4808" s="60">
        <f t="shared" si="377"/>
        <v>338009.53</v>
      </c>
      <c r="I4808" s="60">
        <f t="shared" si="378"/>
        <v>0</v>
      </c>
      <c r="J4808" s="60">
        <f t="shared" si="379"/>
        <v>0</v>
      </c>
      <c r="K4808" s="1" t="str">
        <f t="shared" si="380"/>
        <v>COM</v>
      </c>
      <c r="L4808" s="2" t="str">
        <f t="shared" si="376"/>
        <v>301270-DSM</v>
      </c>
      <c r="M4808" s="40" t="str">
        <f>INDEX(CODE!A:B,MATCH(L4808,CODE!A:A,0),2)</f>
        <v>NOT USED</v>
      </c>
    </row>
    <row r="4809" spans="1:13">
      <c r="A4809" s="36">
        <v>202001</v>
      </c>
      <c r="B4809" s="37" t="s">
        <v>51</v>
      </c>
      <c r="C4809" s="37" t="s">
        <v>195</v>
      </c>
      <c r="D4809" s="37" t="s">
        <v>44</v>
      </c>
      <c r="E4809" s="37">
        <v>1891.86</v>
      </c>
      <c r="F4809" s="37">
        <v>2</v>
      </c>
      <c r="G4809" s="37">
        <v>0</v>
      </c>
      <c r="H4809" s="60">
        <f t="shared" si="377"/>
        <v>1891.86</v>
      </c>
      <c r="I4809" s="60">
        <f t="shared" si="378"/>
        <v>2</v>
      </c>
      <c r="J4809" s="60">
        <f t="shared" si="379"/>
        <v>0</v>
      </c>
      <c r="K4809" s="1" t="str">
        <f t="shared" si="380"/>
        <v>COM</v>
      </c>
      <c r="L4809" s="2" t="str">
        <f t="shared" si="376"/>
        <v>301280-BLU</v>
      </c>
      <c r="M4809" s="40" t="str">
        <f>INDEX(CODE!A:B,MATCH(L4809,CODE!A:A,0),2)</f>
        <v>NOT USED</v>
      </c>
    </row>
    <row r="4810" spans="1:13">
      <c r="A4810" s="36">
        <v>202001</v>
      </c>
      <c r="B4810" s="37" t="s">
        <v>51</v>
      </c>
      <c r="C4810" s="37" t="s">
        <v>195</v>
      </c>
      <c r="D4810" s="37" t="s">
        <v>103</v>
      </c>
      <c r="E4810" s="37">
        <v>0</v>
      </c>
      <c r="F4810" s="37">
        <v>0</v>
      </c>
      <c r="G4810" s="37">
        <v>0</v>
      </c>
      <c r="H4810" s="60">
        <f t="shared" si="377"/>
        <v>0</v>
      </c>
      <c r="I4810" s="60">
        <f t="shared" si="378"/>
        <v>0</v>
      </c>
      <c r="J4810" s="60">
        <f t="shared" si="379"/>
        <v>0</v>
      </c>
      <c r="K4810" s="1" t="str">
        <f t="shared" si="380"/>
        <v>COM</v>
      </c>
      <c r="L4810" s="2" t="str">
        <f t="shared" si="376"/>
        <v>ALT REVENU</v>
      </c>
      <c r="M4810" s="40" t="str">
        <f>INDEX(CODE!A:B,MATCH(L4810,CODE!A:A,0),2)</f>
        <v>NOT USED</v>
      </c>
    </row>
    <row r="4811" spans="1:13">
      <c r="A4811" s="36">
        <v>202001</v>
      </c>
      <c r="B4811" s="37" t="s">
        <v>51</v>
      </c>
      <c r="C4811" s="37" t="s">
        <v>195</v>
      </c>
      <c r="D4811" s="37" t="s">
        <v>90</v>
      </c>
      <c r="F4811" s="37">
        <v>0</v>
      </c>
      <c r="H4811" s="60">
        <f t="shared" si="377"/>
        <v>0</v>
      </c>
      <c r="I4811" s="60">
        <f t="shared" si="378"/>
        <v>0</v>
      </c>
      <c r="J4811" s="60">
        <f t="shared" si="379"/>
        <v>0</v>
      </c>
      <c r="K4811" s="1" t="str">
        <f t="shared" si="380"/>
        <v>COM</v>
      </c>
      <c r="L4811" s="2" t="str">
        <f t="shared" si="376"/>
        <v>CUSTOMER C</v>
      </c>
      <c r="M4811" s="40" t="str">
        <f>INDEX(CODE!A:B,MATCH(L4811,CODE!A:A,0),2)</f>
        <v>NOT USED</v>
      </c>
    </row>
    <row r="4812" spans="1:13">
      <c r="A4812" s="36">
        <v>202001</v>
      </c>
      <c r="B4812" s="37" t="s">
        <v>51</v>
      </c>
      <c r="C4812" s="37" t="s">
        <v>195</v>
      </c>
      <c r="D4812" s="37" t="s">
        <v>92</v>
      </c>
      <c r="E4812" s="37">
        <v>-654133.43999999994</v>
      </c>
      <c r="F4812" s="37">
        <v>0</v>
      </c>
      <c r="G4812" s="37">
        <v>0</v>
      </c>
      <c r="H4812" s="60">
        <f t="shared" si="377"/>
        <v>-654133.43999999994</v>
      </c>
      <c r="I4812" s="60">
        <f t="shared" si="378"/>
        <v>0</v>
      </c>
      <c r="J4812" s="60">
        <f t="shared" si="379"/>
        <v>0</v>
      </c>
      <c r="K4812" s="1" t="str">
        <f t="shared" si="380"/>
        <v>COM</v>
      </c>
      <c r="L4812" s="2" t="str">
        <f t="shared" si="376"/>
        <v>REVENUE_AC</v>
      </c>
      <c r="M4812" s="40" t="str">
        <f>INDEX(CODE!A:B,MATCH(L4812,CODE!A:A,0),2)</f>
        <v>NOT USED</v>
      </c>
    </row>
    <row r="4813" spans="1:13">
      <c r="A4813" s="36">
        <v>202001</v>
      </c>
      <c r="B4813" s="37" t="s">
        <v>51</v>
      </c>
      <c r="C4813" s="37" t="s">
        <v>195</v>
      </c>
      <c r="D4813" s="37" t="s">
        <v>104</v>
      </c>
      <c r="E4813" s="37">
        <v>5805.03</v>
      </c>
      <c r="F4813" s="37">
        <v>0</v>
      </c>
      <c r="G4813" s="37">
        <v>0</v>
      </c>
      <c r="H4813" s="60">
        <f t="shared" si="377"/>
        <v>5805.03</v>
      </c>
      <c r="I4813" s="60">
        <f t="shared" si="378"/>
        <v>0</v>
      </c>
      <c r="J4813" s="60">
        <f t="shared" si="379"/>
        <v>0</v>
      </c>
      <c r="K4813" s="1" t="str">
        <f t="shared" si="380"/>
        <v>COM</v>
      </c>
      <c r="L4813" s="2" t="str">
        <f t="shared" si="376"/>
        <v>REVENUE AD</v>
      </c>
      <c r="M4813" s="40" t="str">
        <f>INDEX(CODE!A:B,MATCH(L4813,CODE!A:A,0),2)</f>
        <v>NOT USED</v>
      </c>
    </row>
    <row r="4814" spans="1:13">
      <c r="A4814" s="36">
        <v>202001</v>
      </c>
      <c r="B4814" s="37" t="s">
        <v>51</v>
      </c>
      <c r="C4814" s="37" t="s">
        <v>196</v>
      </c>
      <c r="D4814" s="37" t="s">
        <v>197</v>
      </c>
      <c r="E4814" s="37">
        <v>88000</v>
      </c>
      <c r="F4814" s="37">
        <v>0</v>
      </c>
      <c r="G4814" s="37">
        <v>-1765000</v>
      </c>
      <c r="H4814" s="60">
        <f t="shared" si="377"/>
        <v>0</v>
      </c>
      <c r="I4814" s="60">
        <f t="shared" si="378"/>
        <v>0</v>
      </c>
      <c r="J4814" s="60">
        <f t="shared" si="379"/>
        <v>0</v>
      </c>
      <c r="K4814" s="1" t="str">
        <f t="shared" si="380"/>
        <v>COM</v>
      </c>
      <c r="L4814" s="2" t="str">
        <f t="shared" si="376"/>
        <v>UNBILLED R</v>
      </c>
      <c r="M4814" s="40" t="str">
        <f>INDEX(CODE!A:B,MATCH(L4814,CODE!A:A,0),2)</f>
        <v>NOT USED</v>
      </c>
    </row>
    <row r="4815" spans="1:13">
      <c r="A4815" s="36">
        <v>202001</v>
      </c>
      <c r="B4815" s="37" t="s">
        <v>58</v>
      </c>
      <c r="C4815" s="37" t="s">
        <v>186</v>
      </c>
      <c r="D4815" s="37" t="s">
        <v>187</v>
      </c>
      <c r="E4815" s="37">
        <v>-531</v>
      </c>
      <c r="F4815" s="37">
        <v>41</v>
      </c>
      <c r="G4815" s="37">
        <v>72942</v>
      </c>
      <c r="H4815" s="60">
        <f t="shared" si="377"/>
        <v>0</v>
      </c>
      <c r="I4815" s="60">
        <f t="shared" si="378"/>
        <v>0</v>
      </c>
      <c r="J4815" s="60">
        <f t="shared" si="379"/>
        <v>0</v>
      </c>
      <c r="K4815" s="1" t="str">
        <f t="shared" si="380"/>
        <v>IND</v>
      </c>
      <c r="L4815" s="2" t="str">
        <f t="shared" si="376"/>
        <v>02GNSB0024</v>
      </c>
      <c r="M4815" s="40" t="str">
        <f>INDEX(CODE!A:B,MATCH(L4815,CODE!A:A,0),2)</f>
        <v>Separate - Small GS</v>
      </c>
    </row>
    <row r="4816" spans="1:13">
      <c r="A4816" s="36">
        <v>202001</v>
      </c>
      <c r="B4816" s="37" t="s">
        <v>58</v>
      </c>
      <c r="C4816" s="37" t="s">
        <v>186</v>
      </c>
      <c r="D4816" s="37" t="s">
        <v>189</v>
      </c>
      <c r="E4816" s="37">
        <v>-0.09</v>
      </c>
      <c r="F4816" s="37">
        <v>1</v>
      </c>
      <c r="G4816" s="37">
        <v>12</v>
      </c>
      <c r="H4816" s="60">
        <f t="shared" si="377"/>
        <v>0</v>
      </c>
      <c r="I4816" s="60">
        <f t="shared" si="378"/>
        <v>0</v>
      </c>
      <c r="J4816" s="60">
        <f t="shared" si="379"/>
        <v>0</v>
      </c>
      <c r="K4816" s="1" t="str">
        <f t="shared" si="380"/>
        <v>IND</v>
      </c>
      <c r="L4816" s="2" t="str">
        <f t="shared" si="376"/>
        <v>02GNSB24FP</v>
      </c>
      <c r="M4816" s="40" t="str">
        <f>INDEX(CODE!A:B,MATCH(L4816,CODE!A:A,0),2)</f>
        <v>Separate - Small GS</v>
      </c>
    </row>
    <row r="4817" spans="1:13">
      <c r="A4817" s="36">
        <v>202001</v>
      </c>
      <c r="B4817" s="37" t="s">
        <v>58</v>
      </c>
      <c r="C4817" s="37" t="s">
        <v>186</v>
      </c>
      <c r="D4817" s="37" t="s">
        <v>190</v>
      </c>
      <c r="E4817" s="37">
        <v>-416.97</v>
      </c>
      <c r="F4817" s="37">
        <v>10</v>
      </c>
      <c r="G4817" s="37">
        <v>57280</v>
      </c>
      <c r="H4817" s="60">
        <f t="shared" si="377"/>
        <v>0</v>
      </c>
      <c r="I4817" s="60">
        <f t="shared" si="378"/>
        <v>0</v>
      </c>
      <c r="J4817" s="60">
        <f t="shared" si="379"/>
        <v>0</v>
      </c>
      <c r="K4817" s="1" t="str">
        <f t="shared" si="380"/>
        <v>IND</v>
      </c>
      <c r="L4817" s="2" t="str">
        <f t="shared" si="376"/>
        <v>02LGSB0036</v>
      </c>
      <c r="M4817" s="40" t="str">
        <f>INDEX(CODE!A:B,MATCH(L4817,CODE!A:A,0),2)</f>
        <v>Separate - Large GS</v>
      </c>
    </row>
    <row r="4818" spans="1:13">
      <c r="A4818" s="36">
        <v>202001</v>
      </c>
      <c r="B4818" s="37" t="s">
        <v>58</v>
      </c>
      <c r="C4818" s="37" t="s">
        <v>186</v>
      </c>
      <c r="D4818" s="37" t="s">
        <v>192</v>
      </c>
      <c r="E4818" s="37">
        <v>-17.16</v>
      </c>
      <c r="G4818" s="37">
        <v>2360</v>
      </c>
      <c r="H4818" s="60">
        <f t="shared" si="377"/>
        <v>0</v>
      </c>
      <c r="I4818" s="60">
        <f t="shared" si="378"/>
        <v>0</v>
      </c>
      <c r="J4818" s="60">
        <f t="shared" si="379"/>
        <v>0</v>
      </c>
      <c r="K4818" s="1" t="str">
        <f t="shared" si="380"/>
        <v>IND</v>
      </c>
      <c r="L4818" s="2" t="str">
        <f t="shared" si="376"/>
        <v>02OALTB15N</v>
      </c>
      <c r="M4818" s="40" t="str">
        <f>INDEX(CODE!A:B,MATCH(L4818,CODE!A:A,0),2)</f>
        <v>NOT USED</v>
      </c>
    </row>
    <row r="4819" spans="1:13">
      <c r="A4819" s="36">
        <v>202001</v>
      </c>
      <c r="B4819" s="37" t="s">
        <v>58</v>
      </c>
      <c r="C4819" s="37" t="s">
        <v>186</v>
      </c>
      <c r="D4819" s="37" t="s">
        <v>193</v>
      </c>
      <c r="E4819" s="37">
        <v>-210.21</v>
      </c>
      <c r="F4819" s="37">
        <v>0</v>
      </c>
      <c r="G4819" s="37">
        <v>0</v>
      </c>
      <c r="H4819" s="60">
        <f t="shared" si="377"/>
        <v>0</v>
      </c>
      <c r="I4819" s="60">
        <f t="shared" si="378"/>
        <v>0</v>
      </c>
      <c r="J4819" s="60">
        <f t="shared" si="379"/>
        <v>0</v>
      </c>
      <c r="K4819" s="1" t="str">
        <f t="shared" si="380"/>
        <v>IND</v>
      </c>
      <c r="L4819" s="2" t="str">
        <f t="shared" si="376"/>
        <v>BPA BALANC</v>
      </c>
      <c r="M4819" s="40" t="str">
        <f>INDEX(CODE!A:B,MATCH(L4819,CODE!A:A,0),2)</f>
        <v>NOT USED</v>
      </c>
    </row>
    <row r="4820" spans="1:13">
      <c r="A4820" s="36">
        <v>202001</v>
      </c>
      <c r="B4820" s="37" t="s">
        <v>58</v>
      </c>
      <c r="C4820" s="37" t="s">
        <v>186</v>
      </c>
      <c r="D4820" s="37" t="s">
        <v>194</v>
      </c>
      <c r="F4820" s="37">
        <v>0</v>
      </c>
      <c r="H4820" s="60">
        <f t="shared" si="377"/>
        <v>0</v>
      </c>
      <c r="I4820" s="60">
        <f t="shared" si="378"/>
        <v>0</v>
      </c>
      <c r="J4820" s="60">
        <f t="shared" si="379"/>
        <v>0</v>
      </c>
      <c r="K4820" s="1" t="str">
        <f t="shared" si="380"/>
        <v>IND</v>
      </c>
      <c r="L4820" s="2" t="str">
        <f t="shared" si="376"/>
        <v>CUSTOMER C</v>
      </c>
      <c r="M4820" s="40" t="str">
        <f>INDEX(CODE!A:B,MATCH(L4820,CODE!A:A,0),2)</f>
        <v>NOT USED</v>
      </c>
    </row>
    <row r="4821" spans="1:13">
      <c r="A4821" s="36">
        <v>202001</v>
      </c>
      <c r="B4821" s="37" t="s">
        <v>58</v>
      </c>
      <c r="C4821" s="37" t="s">
        <v>195</v>
      </c>
      <c r="D4821" s="37" t="s">
        <v>36</v>
      </c>
      <c r="E4821" s="37">
        <v>7722.89</v>
      </c>
      <c r="F4821" s="37">
        <v>41</v>
      </c>
      <c r="G4821" s="37">
        <v>72942</v>
      </c>
      <c r="H4821" s="60">
        <f t="shared" si="377"/>
        <v>7722.89</v>
      </c>
      <c r="I4821" s="60">
        <f t="shared" si="378"/>
        <v>41</v>
      </c>
      <c r="J4821" s="60">
        <f t="shared" si="379"/>
        <v>72942</v>
      </c>
      <c r="K4821" s="1" t="str">
        <f t="shared" si="380"/>
        <v>IND</v>
      </c>
      <c r="L4821" s="2" t="str">
        <f t="shared" si="376"/>
        <v>02GNSB0024</v>
      </c>
      <c r="M4821" s="40" t="str">
        <f>INDEX(CODE!A:B,MATCH(L4821,CODE!A:A,0),2)</f>
        <v>Separate - Small GS</v>
      </c>
    </row>
    <row r="4822" spans="1:13">
      <c r="A4822" s="36">
        <v>202001</v>
      </c>
      <c r="B4822" s="37" t="s">
        <v>58</v>
      </c>
      <c r="C4822" s="37" t="s">
        <v>195</v>
      </c>
      <c r="D4822" s="37" t="s">
        <v>38</v>
      </c>
      <c r="E4822" s="37">
        <v>1.3</v>
      </c>
      <c r="F4822" s="37">
        <v>1</v>
      </c>
      <c r="G4822" s="37">
        <v>12</v>
      </c>
      <c r="H4822" s="60">
        <f t="shared" si="377"/>
        <v>1.3</v>
      </c>
      <c r="I4822" s="60">
        <f t="shared" si="378"/>
        <v>1</v>
      </c>
      <c r="J4822" s="60">
        <f t="shared" si="379"/>
        <v>12</v>
      </c>
      <c r="K4822" s="1" t="str">
        <f t="shared" si="380"/>
        <v>IND</v>
      </c>
      <c r="L4822" s="2" t="str">
        <f t="shared" si="376"/>
        <v>02GNSB24FP</v>
      </c>
      <c r="M4822" s="40" t="str">
        <f>INDEX(CODE!A:B,MATCH(L4822,CODE!A:A,0),2)</f>
        <v>Separate - Small GS</v>
      </c>
    </row>
    <row r="4823" spans="1:13">
      <c r="A4823" s="36">
        <v>202001</v>
      </c>
      <c r="B4823" s="37" t="s">
        <v>58</v>
      </c>
      <c r="C4823" s="37" t="s">
        <v>195</v>
      </c>
      <c r="D4823" s="37" t="s">
        <v>52</v>
      </c>
      <c r="E4823" s="37">
        <v>117715.45</v>
      </c>
      <c r="F4823" s="37">
        <v>323</v>
      </c>
      <c r="G4823" s="37">
        <v>1296179</v>
      </c>
      <c r="H4823" s="60">
        <f t="shared" si="377"/>
        <v>117715.45</v>
      </c>
      <c r="I4823" s="60">
        <f t="shared" si="378"/>
        <v>323</v>
      </c>
      <c r="J4823" s="60">
        <f t="shared" si="379"/>
        <v>1296179</v>
      </c>
      <c r="K4823" s="1" t="str">
        <f t="shared" si="380"/>
        <v>IND</v>
      </c>
      <c r="L4823" s="2" t="str">
        <f t="shared" si="376"/>
        <v>02GNSV0024</v>
      </c>
      <c r="M4823" s="40" t="str">
        <f>INDEX(CODE!A:B,MATCH(L4823,CODE!A:A,0),2)</f>
        <v>Separate - Small GS</v>
      </c>
    </row>
    <row r="4824" spans="1:13">
      <c r="A4824" s="36">
        <v>202001</v>
      </c>
      <c r="B4824" s="37" t="s">
        <v>58</v>
      </c>
      <c r="C4824" s="37" t="s">
        <v>195</v>
      </c>
      <c r="D4824" s="37" t="s">
        <v>53</v>
      </c>
      <c r="E4824" s="37">
        <v>728.8</v>
      </c>
      <c r="F4824" s="37">
        <v>4</v>
      </c>
      <c r="G4824" s="37">
        <v>2776</v>
      </c>
      <c r="H4824" s="60">
        <f t="shared" si="377"/>
        <v>728.8</v>
      </c>
      <c r="I4824" s="60">
        <f t="shared" si="378"/>
        <v>4</v>
      </c>
      <c r="J4824" s="60">
        <f t="shared" si="379"/>
        <v>2776</v>
      </c>
      <c r="K4824" s="1" t="str">
        <f t="shared" si="380"/>
        <v>IND</v>
      </c>
      <c r="L4824" s="2" t="str">
        <f t="shared" si="376"/>
        <v>02GNSV024F</v>
      </c>
      <c r="M4824" s="40" t="str">
        <f>INDEX(CODE!A:B,MATCH(L4824,CODE!A:A,0),2)</f>
        <v>Separate - Small GS</v>
      </c>
    </row>
    <row r="4825" spans="1:13">
      <c r="A4825" s="36">
        <v>202001</v>
      </c>
      <c r="B4825" s="37" t="s">
        <v>58</v>
      </c>
      <c r="C4825" s="37" t="s">
        <v>195</v>
      </c>
      <c r="D4825" s="37" t="s">
        <v>39</v>
      </c>
      <c r="E4825" s="37">
        <v>11245.59</v>
      </c>
      <c r="F4825" s="37">
        <v>10</v>
      </c>
      <c r="G4825" s="37">
        <v>57280</v>
      </c>
      <c r="H4825" s="60">
        <f t="shared" si="377"/>
        <v>11245.59</v>
      </c>
      <c r="I4825" s="60">
        <f t="shared" si="378"/>
        <v>10</v>
      </c>
      <c r="J4825" s="60">
        <f t="shared" si="379"/>
        <v>57280</v>
      </c>
      <c r="K4825" s="1" t="str">
        <f t="shared" si="380"/>
        <v>IND</v>
      </c>
      <c r="L4825" s="2" t="str">
        <f t="shared" si="376"/>
        <v>02LGSB0036</v>
      </c>
      <c r="M4825" s="40" t="str">
        <f>INDEX(CODE!A:B,MATCH(L4825,CODE!A:A,0),2)</f>
        <v>Separate - Large GS</v>
      </c>
    </row>
    <row r="4826" spans="1:13">
      <c r="A4826" s="36">
        <v>202001</v>
      </c>
      <c r="B4826" s="37" t="s">
        <v>58</v>
      </c>
      <c r="C4826" s="37" t="s">
        <v>195</v>
      </c>
      <c r="D4826" s="37" t="s">
        <v>54</v>
      </c>
      <c r="E4826" s="37">
        <v>624086.18999999994</v>
      </c>
      <c r="F4826" s="37">
        <v>96</v>
      </c>
      <c r="G4826" s="37">
        <v>7597760</v>
      </c>
      <c r="H4826" s="60">
        <f t="shared" si="377"/>
        <v>624086.18999999994</v>
      </c>
      <c r="I4826" s="60">
        <f t="shared" si="378"/>
        <v>96</v>
      </c>
      <c r="J4826" s="60">
        <f t="shared" si="379"/>
        <v>7597760</v>
      </c>
      <c r="K4826" s="1" t="str">
        <f t="shared" si="380"/>
        <v>IND</v>
      </c>
      <c r="L4826" s="2" t="str">
        <f t="shared" si="376"/>
        <v>02LGSV0036</v>
      </c>
      <c r="M4826" s="40" t="str">
        <f>INDEX(CODE!A:B,MATCH(L4826,CODE!A:A,0),2)</f>
        <v>Separate - Large GS</v>
      </c>
    </row>
    <row r="4827" spans="1:13">
      <c r="A4827" s="36">
        <v>202001</v>
      </c>
      <c r="B4827" s="37" t="s">
        <v>58</v>
      </c>
      <c r="C4827" s="37" t="s">
        <v>195</v>
      </c>
      <c r="D4827" s="37" t="s">
        <v>55</v>
      </c>
      <c r="E4827" s="37">
        <v>3605674.52</v>
      </c>
      <c r="F4827" s="37">
        <v>29</v>
      </c>
      <c r="G4827" s="37">
        <v>56644650</v>
      </c>
      <c r="H4827" s="60">
        <f t="shared" si="377"/>
        <v>3605674.52</v>
      </c>
      <c r="I4827" s="60">
        <f t="shared" si="378"/>
        <v>29</v>
      </c>
      <c r="J4827" s="60">
        <f t="shared" si="379"/>
        <v>56644650</v>
      </c>
      <c r="K4827" s="1" t="str">
        <f t="shared" si="380"/>
        <v>IND</v>
      </c>
      <c r="L4827" s="2" t="str">
        <f t="shared" si="376"/>
        <v>02LGSV048T</v>
      </c>
      <c r="M4827" s="40" t="str">
        <f>INDEX(CODE!A:B,MATCH(L4827,CODE!A:A,0),2)</f>
        <v>NOT USED</v>
      </c>
    </row>
    <row r="4828" spans="1:13">
      <c r="A4828" s="36">
        <v>202001</v>
      </c>
      <c r="B4828" s="37" t="s">
        <v>58</v>
      </c>
      <c r="C4828" s="37" t="s">
        <v>195</v>
      </c>
      <c r="D4828" s="37" t="s">
        <v>85</v>
      </c>
      <c r="E4828" s="37">
        <v>4471.08</v>
      </c>
      <c r="G4828" s="37">
        <v>0</v>
      </c>
      <c r="H4828" s="60">
        <f t="shared" si="377"/>
        <v>4471.08</v>
      </c>
      <c r="I4828" s="60">
        <f t="shared" si="378"/>
        <v>0</v>
      </c>
      <c r="J4828" s="60">
        <f t="shared" si="379"/>
        <v>0</v>
      </c>
      <c r="K4828" s="1" t="str">
        <f t="shared" si="380"/>
        <v>IND</v>
      </c>
      <c r="L4828" s="2" t="str">
        <f t="shared" si="376"/>
        <v>02LNX00300</v>
      </c>
      <c r="M4828" s="40" t="str">
        <f>INDEX(CODE!A:B,MATCH(L4828,CODE!A:A,0),2)</f>
        <v>NOT USED</v>
      </c>
    </row>
    <row r="4829" spans="1:13">
      <c r="A4829" s="36">
        <v>202001</v>
      </c>
      <c r="B4829" s="37" t="s">
        <v>58</v>
      </c>
      <c r="C4829" s="37" t="s">
        <v>195</v>
      </c>
      <c r="D4829" s="37" t="s">
        <v>40</v>
      </c>
      <c r="E4829" s="37">
        <v>378.7</v>
      </c>
      <c r="F4829" s="37">
        <v>1</v>
      </c>
      <c r="G4829" s="37">
        <v>4080</v>
      </c>
      <c r="H4829" s="60">
        <f t="shared" si="377"/>
        <v>378.7</v>
      </c>
      <c r="I4829" s="60">
        <f t="shared" si="378"/>
        <v>1</v>
      </c>
      <c r="J4829" s="60">
        <f t="shared" si="379"/>
        <v>4080</v>
      </c>
      <c r="K4829" s="1" t="str">
        <f t="shared" si="380"/>
        <v>IND</v>
      </c>
      <c r="L4829" s="2" t="str">
        <f t="shared" si="376"/>
        <v>02NMT24135</v>
      </c>
      <c r="M4829" s="40" t="str">
        <f>INDEX(CODE!A:B,MATCH(L4829,CODE!A:A,0),2)</f>
        <v>Separate - Small GS</v>
      </c>
    </row>
    <row r="4830" spans="1:13">
      <c r="A4830" s="36">
        <v>202001</v>
      </c>
      <c r="B4830" s="37" t="s">
        <v>58</v>
      </c>
      <c r="C4830" s="37" t="s">
        <v>195</v>
      </c>
      <c r="D4830" s="37" t="s">
        <v>56</v>
      </c>
      <c r="E4830" s="37">
        <v>1076.3800000000001</v>
      </c>
      <c r="F4830" s="37">
        <v>37</v>
      </c>
      <c r="G4830" s="37">
        <v>8031</v>
      </c>
      <c r="H4830" s="60">
        <f t="shared" si="377"/>
        <v>1076.3800000000001</v>
      </c>
      <c r="I4830" s="60">
        <f t="shared" si="378"/>
        <v>37</v>
      </c>
      <c r="J4830" s="60">
        <f t="shared" si="379"/>
        <v>8031</v>
      </c>
      <c r="K4830" s="1" t="str">
        <f t="shared" si="380"/>
        <v>IND</v>
      </c>
      <c r="L4830" s="2" t="str">
        <f t="shared" si="376"/>
        <v>02OALT015N</v>
      </c>
      <c r="M4830" s="40" t="str">
        <f>INDEX(CODE!A:B,MATCH(L4830,CODE!A:A,0),2)</f>
        <v>NOT USED</v>
      </c>
    </row>
    <row r="4831" spans="1:13">
      <c r="A4831" s="36">
        <v>202001</v>
      </c>
      <c r="B4831" s="37" t="s">
        <v>58</v>
      </c>
      <c r="C4831" s="37" t="s">
        <v>195</v>
      </c>
      <c r="D4831" s="37" t="s">
        <v>43</v>
      </c>
      <c r="E4831" s="37">
        <v>361.19</v>
      </c>
      <c r="F4831" s="37">
        <v>14</v>
      </c>
      <c r="G4831" s="37">
        <v>2360</v>
      </c>
      <c r="H4831" s="60">
        <f t="shared" si="377"/>
        <v>361.19</v>
      </c>
      <c r="I4831" s="60">
        <f t="shared" si="378"/>
        <v>14</v>
      </c>
      <c r="J4831" s="60">
        <f t="shared" si="379"/>
        <v>2360</v>
      </c>
      <c r="K4831" s="1" t="str">
        <f t="shared" si="380"/>
        <v>IND</v>
      </c>
      <c r="L4831" s="2" t="str">
        <f t="shared" si="376"/>
        <v>02OALTB15N</v>
      </c>
      <c r="M4831" s="40" t="str">
        <f>INDEX(CODE!A:B,MATCH(L4831,CODE!A:A,0),2)</f>
        <v>NOT USED</v>
      </c>
    </row>
    <row r="4832" spans="1:13">
      <c r="A4832" s="36">
        <v>202001</v>
      </c>
      <c r="B4832" s="37" t="s">
        <v>58</v>
      </c>
      <c r="C4832" s="37" t="s">
        <v>195</v>
      </c>
      <c r="D4832" s="37" t="s">
        <v>59</v>
      </c>
      <c r="F4832" s="37">
        <v>1</v>
      </c>
      <c r="H4832" s="60">
        <f t="shared" si="377"/>
        <v>0</v>
      </c>
      <c r="I4832" s="60">
        <f t="shared" si="378"/>
        <v>1</v>
      </c>
      <c r="J4832" s="60">
        <f t="shared" si="379"/>
        <v>0</v>
      </c>
      <c r="K4832" s="1" t="str">
        <f t="shared" si="380"/>
        <v>IND</v>
      </c>
      <c r="L4832" s="2" t="str">
        <f t="shared" si="376"/>
        <v>02PRSV47TM</v>
      </c>
      <c r="M4832" s="40" t="str">
        <f>INDEX(CODE!A:B,MATCH(L4832,CODE!A:A,0),2)</f>
        <v>NOT USED</v>
      </c>
    </row>
    <row r="4833" spans="1:13">
      <c r="A4833" s="36">
        <v>202001</v>
      </c>
      <c r="B4833" s="37" t="s">
        <v>58</v>
      </c>
      <c r="C4833" s="37" t="s">
        <v>195</v>
      </c>
      <c r="D4833" s="37" t="s">
        <v>94</v>
      </c>
      <c r="E4833" s="37">
        <v>122698.3</v>
      </c>
      <c r="F4833" s="37">
        <v>0</v>
      </c>
      <c r="G4833" s="37">
        <v>0</v>
      </c>
      <c r="H4833" s="60">
        <f t="shared" si="377"/>
        <v>122698.3</v>
      </c>
      <c r="I4833" s="60">
        <f t="shared" si="378"/>
        <v>0</v>
      </c>
      <c r="J4833" s="60">
        <f t="shared" si="379"/>
        <v>0</v>
      </c>
      <c r="K4833" s="1" t="str">
        <f t="shared" si="380"/>
        <v>IND</v>
      </c>
      <c r="L4833" s="2" t="str">
        <f t="shared" si="376"/>
        <v>301370-DSM</v>
      </c>
      <c r="M4833" s="40" t="str">
        <f>INDEX(CODE!A:B,MATCH(L4833,CODE!A:A,0),2)</f>
        <v>NOT USED</v>
      </c>
    </row>
    <row r="4834" spans="1:13">
      <c r="A4834" s="36">
        <v>202001</v>
      </c>
      <c r="B4834" s="37" t="s">
        <v>58</v>
      </c>
      <c r="C4834" s="37" t="s">
        <v>195</v>
      </c>
      <c r="D4834" s="37" t="s">
        <v>76</v>
      </c>
      <c r="E4834" s="37">
        <v>1.04</v>
      </c>
      <c r="F4834" s="37">
        <v>0</v>
      </c>
      <c r="G4834" s="37">
        <v>0</v>
      </c>
      <c r="H4834" s="60">
        <f t="shared" si="377"/>
        <v>1.04</v>
      </c>
      <c r="I4834" s="60">
        <f t="shared" si="378"/>
        <v>0</v>
      </c>
      <c r="J4834" s="60">
        <f t="shared" si="379"/>
        <v>0</v>
      </c>
      <c r="K4834" s="1" t="str">
        <f t="shared" si="380"/>
        <v>IND</v>
      </c>
      <c r="L4834" s="2" t="str">
        <f t="shared" si="376"/>
        <v>301380-BLU</v>
      </c>
      <c r="M4834" s="40" t="str">
        <f>INDEX(CODE!A:B,MATCH(L4834,CODE!A:A,0),2)</f>
        <v>NOT USED</v>
      </c>
    </row>
    <row r="4835" spans="1:13">
      <c r="A4835" s="36">
        <v>202001</v>
      </c>
      <c r="B4835" s="37" t="s">
        <v>58</v>
      </c>
      <c r="C4835" s="37" t="s">
        <v>195</v>
      </c>
      <c r="D4835" s="37" t="s">
        <v>103</v>
      </c>
      <c r="E4835" s="37">
        <v>0</v>
      </c>
      <c r="F4835" s="37">
        <v>0</v>
      </c>
      <c r="G4835" s="37">
        <v>0</v>
      </c>
      <c r="H4835" s="60">
        <f t="shared" si="377"/>
        <v>0</v>
      </c>
      <c r="I4835" s="60">
        <f t="shared" si="378"/>
        <v>0</v>
      </c>
      <c r="J4835" s="60">
        <f t="shared" si="379"/>
        <v>0</v>
      </c>
      <c r="K4835" s="1" t="str">
        <f t="shared" si="380"/>
        <v>IND</v>
      </c>
      <c r="L4835" s="2" t="str">
        <f t="shared" si="376"/>
        <v>ALT REVENU</v>
      </c>
      <c r="M4835" s="40" t="str">
        <f>INDEX(CODE!A:B,MATCH(L4835,CODE!A:A,0),2)</f>
        <v>NOT USED</v>
      </c>
    </row>
    <row r="4836" spans="1:13">
      <c r="A4836" s="36">
        <v>202001</v>
      </c>
      <c r="B4836" s="37" t="s">
        <v>58</v>
      </c>
      <c r="C4836" s="37" t="s">
        <v>195</v>
      </c>
      <c r="D4836" s="37" t="s">
        <v>90</v>
      </c>
      <c r="F4836" s="37">
        <v>0</v>
      </c>
      <c r="H4836" s="60">
        <f t="shared" si="377"/>
        <v>0</v>
      </c>
      <c r="I4836" s="60">
        <f t="shared" si="378"/>
        <v>0</v>
      </c>
      <c r="J4836" s="60">
        <f t="shared" si="379"/>
        <v>0</v>
      </c>
      <c r="K4836" s="1" t="str">
        <f t="shared" si="380"/>
        <v>IND</v>
      </c>
      <c r="L4836" s="2" t="str">
        <f t="shared" si="376"/>
        <v>CUSTOMER C</v>
      </c>
      <c r="M4836" s="40" t="str">
        <f>INDEX(CODE!A:B,MATCH(L4836,CODE!A:A,0),2)</f>
        <v>NOT USED</v>
      </c>
    </row>
    <row r="4837" spans="1:13">
      <c r="A4837" s="36">
        <v>202001</v>
      </c>
      <c r="B4837" s="37" t="s">
        <v>58</v>
      </c>
      <c r="C4837" s="37" t="s">
        <v>195</v>
      </c>
      <c r="D4837" s="37" t="s">
        <v>92</v>
      </c>
      <c r="E4837" s="37">
        <v>-186120.02</v>
      </c>
      <c r="F4837" s="37">
        <v>0</v>
      </c>
      <c r="G4837" s="37">
        <v>0</v>
      </c>
      <c r="H4837" s="60">
        <f t="shared" si="377"/>
        <v>-186120.02</v>
      </c>
      <c r="I4837" s="60">
        <f t="shared" si="378"/>
        <v>0</v>
      </c>
      <c r="J4837" s="60">
        <f t="shared" si="379"/>
        <v>0</v>
      </c>
      <c r="K4837" s="1" t="str">
        <f t="shared" si="380"/>
        <v>IND</v>
      </c>
      <c r="L4837" s="2" t="str">
        <f t="shared" si="376"/>
        <v>REVENUE_AC</v>
      </c>
      <c r="M4837" s="40" t="str">
        <f>INDEX(CODE!A:B,MATCH(L4837,CODE!A:A,0),2)</f>
        <v>NOT USED</v>
      </c>
    </row>
    <row r="4838" spans="1:13">
      <c r="A4838" s="36">
        <v>202001</v>
      </c>
      <c r="B4838" s="37" t="s">
        <v>58</v>
      </c>
      <c r="C4838" s="37" t="s">
        <v>195</v>
      </c>
      <c r="D4838" s="37" t="s">
        <v>104</v>
      </c>
      <c r="E4838" s="37">
        <v>2940.87</v>
      </c>
      <c r="F4838" s="37">
        <v>0</v>
      </c>
      <c r="G4838" s="37">
        <v>0</v>
      </c>
      <c r="H4838" s="60">
        <f t="shared" si="377"/>
        <v>2940.87</v>
      </c>
      <c r="I4838" s="60">
        <f t="shared" si="378"/>
        <v>0</v>
      </c>
      <c r="J4838" s="60">
        <f t="shared" si="379"/>
        <v>0</v>
      </c>
      <c r="K4838" s="1" t="str">
        <f t="shared" si="380"/>
        <v>IND</v>
      </c>
      <c r="L4838" s="2" t="str">
        <f t="shared" si="376"/>
        <v>REVENUE AD</v>
      </c>
      <c r="M4838" s="40" t="str">
        <f>INDEX(CODE!A:B,MATCH(L4838,CODE!A:A,0),2)</f>
        <v>NOT USED</v>
      </c>
    </row>
    <row r="4839" spans="1:13">
      <c r="A4839" s="36">
        <v>202001</v>
      </c>
      <c r="B4839" s="37" t="s">
        <v>58</v>
      </c>
      <c r="C4839" s="37" t="s">
        <v>196</v>
      </c>
      <c r="D4839" s="37" t="s">
        <v>197</v>
      </c>
      <c r="E4839" s="37">
        <v>439000</v>
      </c>
      <c r="F4839" s="37">
        <v>0</v>
      </c>
      <c r="G4839" s="37">
        <v>7663000</v>
      </c>
      <c r="H4839" s="60">
        <f t="shared" si="377"/>
        <v>0</v>
      </c>
      <c r="I4839" s="60">
        <f t="shared" si="378"/>
        <v>0</v>
      </c>
      <c r="J4839" s="60">
        <f t="shared" si="379"/>
        <v>0</v>
      </c>
      <c r="K4839" s="1" t="str">
        <f t="shared" si="380"/>
        <v>IND</v>
      </c>
      <c r="L4839" s="2" t="str">
        <f t="shared" si="376"/>
        <v>UNBILLED R</v>
      </c>
      <c r="M4839" s="40" t="str">
        <f>INDEX(CODE!A:B,MATCH(L4839,CODE!A:A,0),2)</f>
        <v>NOT USED</v>
      </c>
    </row>
    <row r="4840" spans="1:13">
      <c r="A4840" s="36">
        <v>202001</v>
      </c>
      <c r="B4840" s="37" t="s">
        <v>60</v>
      </c>
      <c r="C4840" s="37" t="s">
        <v>186</v>
      </c>
      <c r="D4840" s="37" t="s">
        <v>61</v>
      </c>
      <c r="E4840" s="37">
        <v>-2346.25</v>
      </c>
      <c r="F4840" s="37">
        <v>2708</v>
      </c>
      <c r="G4840" s="37">
        <v>322322</v>
      </c>
      <c r="H4840" s="60">
        <f t="shared" si="377"/>
        <v>0</v>
      </c>
      <c r="I4840" s="60">
        <f t="shared" si="378"/>
        <v>0</v>
      </c>
      <c r="J4840" s="60">
        <f t="shared" si="379"/>
        <v>0</v>
      </c>
      <c r="K4840" s="1" t="str">
        <f t="shared" si="380"/>
        <v>IRG</v>
      </c>
      <c r="L4840" s="2" t="str">
        <f t="shared" si="376"/>
        <v>02APSV0040</v>
      </c>
      <c r="M4840" s="40" t="str">
        <f>INDEX(CODE!A:B,MATCH(L4840,CODE!A:A,0),2)</f>
        <v>Separate - APS</v>
      </c>
    </row>
    <row r="4841" spans="1:13">
      <c r="A4841" s="36">
        <v>202001</v>
      </c>
      <c r="B4841" s="37" t="s">
        <v>60</v>
      </c>
      <c r="C4841" s="37" t="s">
        <v>186</v>
      </c>
      <c r="D4841" s="37" t="s">
        <v>199</v>
      </c>
      <c r="E4841" s="37">
        <v>-2.56</v>
      </c>
      <c r="F4841" s="37">
        <v>9</v>
      </c>
      <c r="G4841" s="37">
        <v>352</v>
      </c>
      <c r="H4841" s="60">
        <f t="shared" si="377"/>
        <v>0</v>
      </c>
      <c r="I4841" s="60">
        <f t="shared" si="378"/>
        <v>0</v>
      </c>
      <c r="J4841" s="60">
        <f t="shared" si="379"/>
        <v>0</v>
      </c>
      <c r="K4841" s="1" t="str">
        <f t="shared" si="380"/>
        <v>IRG</v>
      </c>
      <c r="L4841" s="2" t="str">
        <f t="shared" si="376"/>
        <v>02NMT40135</v>
      </c>
      <c r="M4841" s="40" t="str">
        <f>INDEX(CODE!A:B,MATCH(L4841,CODE!A:A,0),2)</f>
        <v>Separate - APS</v>
      </c>
    </row>
    <row r="4842" spans="1:13">
      <c r="A4842" s="36">
        <v>202001</v>
      </c>
      <c r="B4842" s="37" t="s">
        <v>60</v>
      </c>
      <c r="C4842" s="37" t="s">
        <v>186</v>
      </c>
      <c r="D4842" s="37" t="s">
        <v>200</v>
      </c>
      <c r="F4842" s="37">
        <v>0</v>
      </c>
      <c r="H4842" s="60">
        <f t="shared" si="377"/>
        <v>0</v>
      </c>
      <c r="I4842" s="60">
        <f t="shared" si="378"/>
        <v>0</v>
      </c>
      <c r="J4842" s="60">
        <f t="shared" si="379"/>
        <v>0</v>
      </c>
      <c r="K4842" s="1" t="str">
        <f t="shared" si="380"/>
        <v>IRG</v>
      </c>
      <c r="L4842" s="2" t="str">
        <f t="shared" si="376"/>
        <v>CUSTOMER C</v>
      </c>
      <c r="M4842" s="40" t="str">
        <f>INDEX(CODE!A:B,MATCH(L4842,CODE!A:A,0),2)</f>
        <v>NOT USED</v>
      </c>
    </row>
    <row r="4843" spans="1:13">
      <c r="A4843" s="36">
        <v>202001</v>
      </c>
      <c r="B4843" s="37" t="s">
        <v>60</v>
      </c>
      <c r="C4843" s="37" t="s">
        <v>186</v>
      </c>
      <c r="D4843" s="37" t="s">
        <v>201</v>
      </c>
      <c r="E4843" s="37">
        <v>-510.52</v>
      </c>
      <c r="F4843" s="37">
        <v>0</v>
      </c>
      <c r="G4843" s="37">
        <v>0</v>
      </c>
      <c r="H4843" s="60">
        <f t="shared" si="377"/>
        <v>0</v>
      </c>
      <c r="I4843" s="60">
        <f t="shared" si="378"/>
        <v>0</v>
      </c>
      <c r="J4843" s="60">
        <f t="shared" si="379"/>
        <v>0</v>
      </c>
      <c r="K4843" s="1" t="str">
        <f t="shared" si="380"/>
        <v>IRG</v>
      </c>
      <c r="L4843" s="2" t="str">
        <f t="shared" si="376"/>
        <v>IRRIGATION</v>
      </c>
      <c r="M4843" s="40" t="str">
        <f>INDEX(CODE!A:B,MATCH(L4843,CODE!A:A,0),2)</f>
        <v>NOT USED</v>
      </c>
    </row>
    <row r="4844" spans="1:13">
      <c r="A4844" s="36">
        <v>202001</v>
      </c>
      <c r="B4844" s="37" t="s">
        <v>60</v>
      </c>
      <c r="C4844" s="37" t="s">
        <v>195</v>
      </c>
      <c r="D4844" s="37" t="s">
        <v>61</v>
      </c>
      <c r="E4844" s="37">
        <v>23026.080000000002</v>
      </c>
      <c r="F4844" s="37">
        <v>2708</v>
      </c>
      <c r="G4844" s="37">
        <v>322322</v>
      </c>
      <c r="H4844" s="60">
        <f t="shared" si="377"/>
        <v>23026.080000000002</v>
      </c>
      <c r="I4844" s="60">
        <f t="shared" si="378"/>
        <v>2708</v>
      </c>
      <c r="J4844" s="60">
        <f t="shared" si="379"/>
        <v>322322</v>
      </c>
      <c r="K4844" s="1" t="str">
        <f t="shared" si="380"/>
        <v>IRG</v>
      </c>
      <c r="L4844" s="2" t="str">
        <f t="shared" si="376"/>
        <v>02APSV0040</v>
      </c>
      <c r="M4844" s="40" t="str">
        <f>INDEX(CODE!A:B,MATCH(L4844,CODE!A:A,0),2)</f>
        <v>Separate - APS</v>
      </c>
    </row>
    <row r="4845" spans="1:13">
      <c r="A4845" s="36">
        <v>202001</v>
      </c>
      <c r="B4845" s="37" t="s">
        <v>60</v>
      </c>
      <c r="C4845" s="37" t="s">
        <v>195</v>
      </c>
      <c r="D4845" s="37" t="s">
        <v>62</v>
      </c>
      <c r="E4845" s="37">
        <v>20549.78</v>
      </c>
      <c r="F4845" s="37">
        <v>2424</v>
      </c>
      <c r="G4845" s="37">
        <v>290149</v>
      </c>
      <c r="H4845" s="60">
        <f t="shared" si="377"/>
        <v>20549.78</v>
      </c>
      <c r="I4845" s="60">
        <f t="shared" si="378"/>
        <v>2424</v>
      </c>
      <c r="J4845" s="60">
        <f t="shared" si="379"/>
        <v>290149</v>
      </c>
      <c r="K4845" s="1" t="str">
        <f t="shared" si="380"/>
        <v>IRG</v>
      </c>
      <c r="L4845" s="2" t="str">
        <f t="shared" si="376"/>
        <v>02APSV040X</v>
      </c>
      <c r="M4845" s="40" t="str">
        <f>INDEX(CODE!A:B,MATCH(L4845,CODE!A:A,0),2)</f>
        <v>Separate - APS</v>
      </c>
    </row>
    <row r="4846" spans="1:13">
      <c r="A4846" s="36">
        <v>202001</v>
      </c>
      <c r="B4846" s="37" t="s">
        <v>60</v>
      </c>
      <c r="C4846" s="37" t="s">
        <v>195</v>
      </c>
      <c r="D4846" s="37" t="s">
        <v>79</v>
      </c>
      <c r="E4846" s="37">
        <v>224.33</v>
      </c>
      <c r="G4846" s="37">
        <v>0</v>
      </c>
      <c r="H4846" s="60">
        <f t="shared" si="377"/>
        <v>224.33</v>
      </c>
      <c r="I4846" s="60">
        <f t="shared" si="378"/>
        <v>0</v>
      </c>
      <c r="J4846" s="60">
        <f t="shared" si="379"/>
        <v>0</v>
      </c>
      <c r="K4846" s="1" t="str">
        <f t="shared" si="380"/>
        <v>IRG</v>
      </c>
      <c r="L4846" s="2" t="str">
        <f t="shared" si="376"/>
        <v>02LNX00102</v>
      </c>
      <c r="M4846" s="40" t="str">
        <f>INDEX(CODE!A:B,MATCH(L4846,CODE!A:A,0),2)</f>
        <v>NOT USED</v>
      </c>
    </row>
    <row r="4847" spans="1:13">
      <c r="A4847" s="36">
        <v>202001</v>
      </c>
      <c r="B4847" s="37" t="s">
        <v>60</v>
      </c>
      <c r="C4847" s="37" t="s">
        <v>195</v>
      </c>
      <c r="D4847" s="37" t="s">
        <v>81</v>
      </c>
      <c r="E4847" s="37">
        <v>7.5</v>
      </c>
      <c r="G4847" s="37">
        <v>0</v>
      </c>
      <c r="H4847" s="60">
        <f t="shared" si="377"/>
        <v>7.5</v>
      </c>
      <c r="I4847" s="60">
        <f t="shared" si="378"/>
        <v>0</v>
      </c>
      <c r="J4847" s="60">
        <f t="shared" si="379"/>
        <v>0</v>
      </c>
      <c r="K4847" s="1" t="str">
        <f t="shared" si="380"/>
        <v>IRG</v>
      </c>
      <c r="L4847" s="2" t="str">
        <f t="shared" si="376"/>
        <v>02LNX00105</v>
      </c>
      <c r="M4847" s="40" t="str">
        <f>INDEX(CODE!A:B,MATCH(L4847,CODE!A:A,0),2)</f>
        <v>NOT USED</v>
      </c>
    </row>
    <row r="4848" spans="1:13">
      <c r="A4848" s="36">
        <v>202001</v>
      </c>
      <c r="B4848" s="37" t="s">
        <v>60</v>
      </c>
      <c r="C4848" s="37" t="s">
        <v>195</v>
      </c>
      <c r="D4848" s="37" t="s">
        <v>45</v>
      </c>
      <c r="E4848" s="37">
        <v>26.78</v>
      </c>
      <c r="F4848" s="37">
        <v>9</v>
      </c>
      <c r="G4848" s="37">
        <v>352</v>
      </c>
      <c r="H4848" s="60">
        <f t="shared" si="377"/>
        <v>26.78</v>
      </c>
      <c r="I4848" s="60">
        <f t="shared" si="378"/>
        <v>9</v>
      </c>
      <c r="J4848" s="60">
        <f t="shared" si="379"/>
        <v>352</v>
      </c>
      <c r="K4848" s="1" t="str">
        <f t="shared" si="380"/>
        <v>IRG</v>
      </c>
      <c r="L4848" s="2" t="str">
        <f t="shared" si="376"/>
        <v>02NMT40135</v>
      </c>
      <c r="M4848" s="40" t="str">
        <f>INDEX(CODE!A:B,MATCH(L4848,CODE!A:A,0),2)</f>
        <v>Separate - APS</v>
      </c>
    </row>
    <row r="4849" spans="1:13">
      <c r="A4849" s="36">
        <v>202001</v>
      </c>
      <c r="B4849" s="37" t="s">
        <v>60</v>
      </c>
      <c r="C4849" s="37" t="s">
        <v>195</v>
      </c>
      <c r="D4849" s="37" t="s">
        <v>73</v>
      </c>
      <c r="E4849" s="37">
        <v>38.69</v>
      </c>
      <c r="F4849" s="37">
        <v>7</v>
      </c>
      <c r="G4849" s="37">
        <v>557</v>
      </c>
      <c r="H4849" s="60">
        <f t="shared" si="377"/>
        <v>38.69</v>
      </c>
      <c r="I4849" s="60">
        <f t="shared" si="378"/>
        <v>7</v>
      </c>
      <c r="J4849" s="60">
        <f t="shared" si="379"/>
        <v>557</v>
      </c>
      <c r="K4849" s="1" t="str">
        <f t="shared" si="380"/>
        <v>IRG</v>
      </c>
      <c r="L4849" s="2" t="str">
        <f t="shared" si="376"/>
        <v>02NMX40135</v>
      </c>
      <c r="M4849" s="40" t="str">
        <f>INDEX(CODE!A:B,MATCH(L4849,CODE!A:A,0),2)</f>
        <v>Separate - APS</v>
      </c>
    </row>
    <row r="4850" spans="1:13">
      <c r="A4850" s="36">
        <v>202001</v>
      </c>
      <c r="B4850" s="37" t="s">
        <v>60</v>
      </c>
      <c r="C4850" s="37" t="s">
        <v>195</v>
      </c>
      <c r="D4850" s="37" t="s">
        <v>96</v>
      </c>
      <c r="E4850" s="37">
        <v>-1920.69</v>
      </c>
      <c r="F4850" s="37">
        <v>0</v>
      </c>
      <c r="G4850" s="37">
        <v>0</v>
      </c>
      <c r="H4850" s="60">
        <f t="shared" si="377"/>
        <v>-1920.69</v>
      </c>
      <c r="I4850" s="60">
        <f t="shared" si="378"/>
        <v>0</v>
      </c>
      <c r="J4850" s="60">
        <f t="shared" si="379"/>
        <v>0</v>
      </c>
      <c r="K4850" s="1" t="str">
        <f t="shared" si="380"/>
        <v>IRG</v>
      </c>
      <c r="L4850" s="2" t="str">
        <f t="shared" si="376"/>
        <v>301470-DSM</v>
      </c>
      <c r="M4850" s="40" t="str">
        <f>INDEX(CODE!A:B,MATCH(L4850,CODE!A:A,0),2)</f>
        <v>NOT USED</v>
      </c>
    </row>
    <row r="4851" spans="1:13">
      <c r="A4851" s="36">
        <v>202001</v>
      </c>
      <c r="B4851" s="37" t="s">
        <v>60</v>
      </c>
      <c r="C4851" s="37" t="s">
        <v>195</v>
      </c>
      <c r="D4851" s="37" t="s">
        <v>46</v>
      </c>
      <c r="E4851" s="37">
        <v>79.05</v>
      </c>
      <c r="F4851" s="37">
        <v>0</v>
      </c>
      <c r="G4851" s="37">
        <v>0</v>
      </c>
      <c r="H4851" s="60">
        <f t="shared" si="377"/>
        <v>79.05</v>
      </c>
      <c r="I4851" s="60">
        <f t="shared" si="378"/>
        <v>0</v>
      </c>
      <c r="J4851" s="60">
        <f t="shared" si="379"/>
        <v>0</v>
      </c>
      <c r="K4851" s="1" t="str">
        <f t="shared" si="380"/>
        <v>IRG</v>
      </c>
      <c r="L4851" s="2" t="str">
        <f t="shared" si="376"/>
        <v>301480-BLU</v>
      </c>
      <c r="M4851" s="40" t="str">
        <f>INDEX(CODE!A:B,MATCH(L4851,CODE!A:A,0),2)</f>
        <v>NOT USED</v>
      </c>
    </row>
    <row r="4852" spans="1:13">
      <c r="A4852" s="36">
        <v>202001</v>
      </c>
      <c r="B4852" s="37" t="s">
        <v>60</v>
      </c>
      <c r="C4852" s="37" t="s">
        <v>195</v>
      </c>
      <c r="D4852" s="37" t="s">
        <v>103</v>
      </c>
      <c r="E4852" s="37">
        <v>0</v>
      </c>
      <c r="F4852" s="37">
        <v>0</v>
      </c>
      <c r="G4852" s="37">
        <v>0</v>
      </c>
      <c r="H4852" s="60">
        <f t="shared" si="377"/>
        <v>0</v>
      </c>
      <c r="I4852" s="60">
        <f t="shared" si="378"/>
        <v>0</v>
      </c>
      <c r="J4852" s="60">
        <f t="shared" si="379"/>
        <v>0</v>
      </c>
      <c r="K4852" s="1" t="str">
        <f t="shared" si="380"/>
        <v>IRG</v>
      </c>
      <c r="L4852" s="2" t="str">
        <f t="shared" si="376"/>
        <v>ALT REVENU</v>
      </c>
      <c r="M4852" s="40" t="str">
        <f>INDEX(CODE!A:B,MATCH(L4852,CODE!A:A,0),2)</f>
        <v>NOT USED</v>
      </c>
    </row>
    <row r="4853" spans="1:13">
      <c r="A4853" s="36">
        <v>202001</v>
      </c>
      <c r="B4853" s="37" t="s">
        <v>60</v>
      </c>
      <c r="C4853" s="37" t="s">
        <v>195</v>
      </c>
      <c r="D4853" s="37" t="s">
        <v>97</v>
      </c>
      <c r="F4853" s="37">
        <v>0</v>
      </c>
      <c r="H4853" s="60">
        <f t="shared" si="377"/>
        <v>0</v>
      </c>
      <c r="I4853" s="60">
        <f t="shared" si="378"/>
        <v>0</v>
      </c>
      <c r="J4853" s="60">
        <f t="shared" si="379"/>
        <v>0</v>
      </c>
      <c r="K4853" s="1" t="str">
        <f t="shared" si="380"/>
        <v>IRG</v>
      </c>
      <c r="L4853" s="2" t="str">
        <f t="shared" si="376"/>
        <v>CUSTOMER C</v>
      </c>
      <c r="M4853" s="40" t="str">
        <f>INDEX(CODE!A:B,MATCH(L4853,CODE!A:A,0),2)</f>
        <v>NOT USED</v>
      </c>
    </row>
    <row r="4854" spans="1:13">
      <c r="A4854" s="36">
        <v>202001</v>
      </c>
      <c r="B4854" s="37" t="s">
        <v>60</v>
      </c>
      <c r="C4854" s="37" t="s">
        <v>195</v>
      </c>
      <c r="D4854" s="37" t="s">
        <v>92</v>
      </c>
      <c r="E4854" s="37">
        <v>-38335.980000000003</v>
      </c>
      <c r="F4854" s="37">
        <v>0</v>
      </c>
      <c r="G4854" s="37">
        <v>0</v>
      </c>
      <c r="H4854" s="60">
        <f t="shared" si="377"/>
        <v>-38335.980000000003</v>
      </c>
      <c r="I4854" s="60">
        <f t="shared" si="378"/>
        <v>0</v>
      </c>
      <c r="J4854" s="60">
        <f t="shared" si="379"/>
        <v>0</v>
      </c>
      <c r="K4854" s="1" t="str">
        <f t="shared" si="380"/>
        <v>IRG</v>
      </c>
      <c r="L4854" s="2" t="str">
        <f t="shared" si="376"/>
        <v>REVENUE_AC</v>
      </c>
      <c r="M4854" s="40" t="str">
        <f>INDEX(CODE!A:B,MATCH(L4854,CODE!A:A,0),2)</f>
        <v>NOT USED</v>
      </c>
    </row>
    <row r="4855" spans="1:13">
      <c r="A4855" s="36">
        <v>202001</v>
      </c>
      <c r="B4855" s="37" t="s">
        <v>60</v>
      </c>
      <c r="C4855" s="37" t="s">
        <v>195</v>
      </c>
      <c r="D4855" s="37" t="s">
        <v>104</v>
      </c>
      <c r="E4855" s="37">
        <v>592.16</v>
      </c>
      <c r="F4855" s="37">
        <v>0</v>
      </c>
      <c r="G4855" s="37">
        <v>0</v>
      </c>
      <c r="H4855" s="60">
        <f t="shared" si="377"/>
        <v>592.16</v>
      </c>
      <c r="I4855" s="60">
        <f t="shared" si="378"/>
        <v>0</v>
      </c>
      <c r="J4855" s="60">
        <f t="shared" si="379"/>
        <v>0</v>
      </c>
      <c r="K4855" s="1" t="str">
        <f t="shared" si="380"/>
        <v>IRG</v>
      </c>
      <c r="L4855" s="2" t="str">
        <f t="shared" si="376"/>
        <v>REVENUE AD</v>
      </c>
      <c r="M4855" s="40" t="str">
        <f>INDEX(CODE!A:B,MATCH(L4855,CODE!A:A,0),2)</f>
        <v>NOT USED</v>
      </c>
    </row>
    <row r="4856" spans="1:13">
      <c r="A4856" s="36">
        <v>202001</v>
      </c>
      <c r="B4856" s="37" t="s">
        <v>60</v>
      </c>
      <c r="C4856" s="37" t="s">
        <v>196</v>
      </c>
      <c r="D4856" s="37" t="s">
        <v>202</v>
      </c>
      <c r="E4856" s="37">
        <v>75000</v>
      </c>
      <c r="F4856" s="37">
        <v>0</v>
      </c>
      <c r="G4856" s="37">
        <v>-186000</v>
      </c>
      <c r="H4856" s="60">
        <f t="shared" si="377"/>
        <v>0</v>
      </c>
      <c r="I4856" s="60">
        <f t="shared" si="378"/>
        <v>0</v>
      </c>
      <c r="J4856" s="60">
        <f t="shared" si="379"/>
        <v>0</v>
      </c>
      <c r="K4856" s="1" t="str">
        <f t="shared" si="380"/>
        <v>IRG</v>
      </c>
      <c r="L4856" s="2" t="str">
        <f t="shared" si="376"/>
        <v>IRRIGATION</v>
      </c>
      <c r="M4856" s="40" t="str">
        <f>INDEX(CODE!A:B,MATCH(L4856,CODE!A:A,0),2)</f>
        <v>NOT USED</v>
      </c>
    </row>
    <row r="4857" spans="1:13">
      <c r="A4857" s="36">
        <v>202001</v>
      </c>
      <c r="B4857" s="37" t="s">
        <v>63</v>
      </c>
      <c r="C4857" s="37" t="s">
        <v>195</v>
      </c>
      <c r="D4857" s="37" t="s">
        <v>98</v>
      </c>
      <c r="E4857" s="37">
        <v>7.57</v>
      </c>
      <c r="G4857" s="37">
        <v>0</v>
      </c>
      <c r="H4857" s="60">
        <f t="shared" si="377"/>
        <v>7.57</v>
      </c>
      <c r="I4857" s="60">
        <f t="shared" si="378"/>
        <v>0</v>
      </c>
      <c r="J4857" s="60">
        <f t="shared" si="379"/>
        <v>0</v>
      </c>
      <c r="K4857" s="1" t="str">
        <f t="shared" si="380"/>
        <v>PUB</v>
      </c>
      <c r="L4857" s="2" t="str">
        <f t="shared" si="376"/>
        <v>02CFR00012</v>
      </c>
      <c r="M4857" s="40" t="str">
        <f>INDEX(CODE!A:B,MATCH(L4857,CODE!A:A,0),2)</f>
        <v>NOT USED</v>
      </c>
    </row>
    <row r="4858" spans="1:13">
      <c r="A4858" s="36">
        <v>202001</v>
      </c>
      <c r="B4858" s="37" t="s">
        <v>63</v>
      </c>
      <c r="C4858" s="37" t="s">
        <v>195</v>
      </c>
      <c r="D4858" s="37" t="s">
        <v>64</v>
      </c>
      <c r="E4858" s="37">
        <v>171.95</v>
      </c>
      <c r="F4858" s="37">
        <v>5</v>
      </c>
      <c r="G4858" s="37">
        <v>1423</v>
      </c>
      <c r="H4858" s="60">
        <f t="shared" si="377"/>
        <v>171.95</v>
      </c>
      <c r="I4858" s="60">
        <f t="shared" si="378"/>
        <v>5</v>
      </c>
      <c r="J4858" s="60">
        <f t="shared" si="379"/>
        <v>1423</v>
      </c>
      <c r="K4858" s="1" t="str">
        <f t="shared" si="380"/>
        <v>PUB</v>
      </c>
      <c r="L4858" s="2" t="str">
        <f t="shared" si="376"/>
        <v>02COSL0052</v>
      </c>
      <c r="M4858" s="40" t="str">
        <f>INDEX(CODE!A:B,MATCH(L4858,CODE!A:A,0),2)</f>
        <v>NOT USED</v>
      </c>
    </row>
    <row r="4859" spans="1:13">
      <c r="A4859" s="36">
        <v>202001</v>
      </c>
      <c r="B4859" s="37" t="s">
        <v>63</v>
      </c>
      <c r="C4859" s="37" t="s">
        <v>195</v>
      </c>
      <c r="D4859" s="37" t="s">
        <v>65</v>
      </c>
      <c r="E4859" s="37">
        <v>17952.95</v>
      </c>
      <c r="F4859" s="37">
        <v>119</v>
      </c>
      <c r="G4859" s="37">
        <v>250113</v>
      </c>
      <c r="H4859" s="60">
        <f t="shared" si="377"/>
        <v>17952.95</v>
      </c>
      <c r="I4859" s="60">
        <f t="shared" si="378"/>
        <v>119</v>
      </c>
      <c r="J4859" s="60">
        <f t="shared" si="379"/>
        <v>250113</v>
      </c>
      <c r="K4859" s="1" t="str">
        <f t="shared" si="380"/>
        <v>PUB</v>
      </c>
      <c r="L4859" s="2" t="str">
        <f t="shared" si="376"/>
        <v>02CUSL053F</v>
      </c>
      <c r="M4859" s="40" t="str">
        <f>INDEX(CODE!A:B,MATCH(L4859,CODE!A:A,0),2)</f>
        <v>NOT USED</v>
      </c>
    </row>
    <row r="4860" spans="1:13">
      <c r="A4860" s="36">
        <v>202001</v>
      </c>
      <c r="B4860" s="37" t="s">
        <v>63</v>
      </c>
      <c r="C4860" s="37" t="s">
        <v>195</v>
      </c>
      <c r="D4860" s="37" t="s">
        <v>66</v>
      </c>
      <c r="E4860" s="37">
        <v>5934.07</v>
      </c>
      <c r="F4860" s="37">
        <v>111</v>
      </c>
      <c r="G4860" s="37">
        <v>82671</v>
      </c>
      <c r="H4860" s="60">
        <f t="shared" si="377"/>
        <v>5934.07</v>
      </c>
      <c r="I4860" s="60">
        <f t="shared" si="378"/>
        <v>111</v>
      </c>
      <c r="J4860" s="60">
        <f t="shared" si="379"/>
        <v>82671</v>
      </c>
      <c r="K4860" s="1" t="str">
        <f t="shared" si="380"/>
        <v>PUB</v>
      </c>
      <c r="L4860" s="2" t="str">
        <f t="shared" si="376"/>
        <v>02CUSL053M</v>
      </c>
      <c r="M4860" s="40" t="str">
        <f>INDEX(CODE!A:B,MATCH(L4860,CODE!A:A,0),2)</f>
        <v>NOT USED</v>
      </c>
    </row>
    <row r="4861" spans="1:13">
      <c r="A4861" s="36">
        <v>202001</v>
      </c>
      <c r="B4861" s="37" t="s">
        <v>63</v>
      </c>
      <c r="C4861" s="37" t="s">
        <v>195</v>
      </c>
      <c r="D4861" s="37" t="s">
        <v>67</v>
      </c>
      <c r="E4861" s="37">
        <v>6172.69</v>
      </c>
      <c r="F4861" s="37">
        <v>7</v>
      </c>
      <c r="G4861" s="37">
        <v>46696</v>
      </c>
      <c r="H4861" s="60">
        <f t="shared" si="377"/>
        <v>6172.69</v>
      </c>
      <c r="I4861" s="60">
        <f t="shared" si="378"/>
        <v>7</v>
      </c>
      <c r="J4861" s="60">
        <f t="shared" si="379"/>
        <v>46696</v>
      </c>
      <c r="K4861" s="1" t="str">
        <f t="shared" si="380"/>
        <v>PUB</v>
      </c>
      <c r="L4861" s="2" t="str">
        <f t="shared" si="376"/>
        <v>02MVSL0057</v>
      </c>
      <c r="M4861" s="40" t="str">
        <f>INDEX(CODE!A:B,MATCH(L4861,CODE!A:A,0),2)</f>
        <v>NOT USED</v>
      </c>
    </row>
    <row r="4862" spans="1:13">
      <c r="A4862" s="36">
        <v>202001</v>
      </c>
      <c r="B4862" s="37" t="s">
        <v>63</v>
      </c>
      <c r="C4862" s="37" t="s">
        <v>195</v>
      </c>
      <c r="D4862" s="37" t="s">
        <v>47</v>
      </c>
      <c r="E4862" s="37">
        <v>59764.19</v>
      </c>
      <c r="F4862" s="37">
        <v>218</v>
      </c>
      <c r="G4862" s="37">
        <v>210270</v>
      </c>
      <c r="H4862" s="60">
        <f t="shared" si="377"/>
        <v>59764.19</v>
      </c>
      <c r="I4862" s="60">
        <f t="shared" si="378"/>
        <v>218</v>
      </c>
      <c r="J4862" s="60">
        <f t="shared" si="379"/>
        <v>210270</v>
      </c>
      <c r="K4862" s="1" t="str">
        <f t="shared" si="380"/>
        <v>PUB</v>
      </c>
      <c r="L4862" s="2" t="str">
        <f t="shared" si="376"/>
        <v>02SLCO0051</v>
      </c>
      <c r="M4862" s="40" t="str">
        <f>INDEX(CODE!A:B,MATCH(L4862,CODE!A:A,0),2)</f>
        <v>NOT USED</v>
      </c>
    </row>
    <row r="4863" spans="1:13">
      <c r="A4863" s="36">
        <v>202001</v>
      </c>
      <c r="B4863" s="37" t="s">
        <v>63</v>
      </c>
      <c r="C4863" s="37" t="s">
        <v>195</v>
      </c>
      <c r="D4863" s="37" t="s">
        <v>99</v>
      </c>
      <c r="E4863" s="37">
        <v>1354.75</v>
      </c>
      <c r="F4863" s="37">
        <v>0</v>
      </c>
      <c r="G4863" s="37">
        <v>0</v>
      </c>
      <c r="H4863" s="60">
        <f t="shared" si="377"/>
        <v>1354.75</v>
      </c>
      <c r="I4863" s="60">
        <f t="shared" si="378"/>
        <v>0</v>
      </c>
      <c r="J4863" s="60">
        <f t="shared" si="379"/>
        <v>0</v>
      </c>
      <c r="K4863" s="1" t="str">
        <f t="shared" si="380"/>
        <v>PUB</v>
      </c>
      <c r="L4863" s="2" t="str">
        <f t="shared" si="376"/>
        <v>301670-DSM</v>
      </c>
      <c r="M4863" s="40" t="str">
        <f>INDEX(CODE!A:B,MATCH(L4863,CODE!A:A,0),2)</f>
        <v>NOT USED</v>
      </c>
    </row>
    <row r="4864" spans="1:13">
      <c r="A4864" s="36">
        <v>202001</v>
      </c>
      <c r="B4864" s="37" t="s">
        <v>63</v>
      </c>
      <c r="C4864" s="37" t="s">
        <v>195</v>
      </c>
      <c r="D4864" s="37" t="s">
        <v>90</v>
      </c>
      <c r="F4864" s="37">
        <v>0</v>
      </c>
      <c r="H4864" s="60">
        <f t="shared" si="377"/>
        <v>0</v>
      </c>
      <c r="I4864" s="60">
        <f t="shared" si="378"/>
        <v>0</v>
      </c>
      <c r="J4864" s="60">
        <f t="shared" si="379"/>
        <v>0</v>
      </c>
      <c r="K4864" s="1" t="str">
        <f t="shared" si="380"/>
        <v>PUB</v>
      </c>
      <c r="L4864" s="2" t="str">
        <f t="shared" ref="L4864:L4927" si="381">LEFT(D4864,10)</f>
        <v>CUSTOMER C</v>
      </c>
      <c r="M4864" s="40" t="str">
        <f>INDEX(CODE!A:B,MATCH(L4864,CODE!A:A,0),2)</f>
        <v>NOT USED</v>
      </c>
    </row>
    <row r="4865" spans="1:13">
      <c r="A4865" s="36">
        <v>202001</v>
      </c>
      <c r="B4865" s="37" t="s">
        <v>63</v>
      </c>
      <c r="C4865" s="37" t="s">
        <v>195</v>
      </c>
      <c r="D4865" s="37" t="s">
        <v>92</v>
      </c>
      <c r="E4865" s="37">
        <v>-3431.7</v>
      </c>
      <c r="F4865" s="37">
        <v>0</v>
      </c>
      <c r="G4865" s="37">
        <v>0</v>
      </c>
      <c r="H4865" s="60">
        <f t="shared" si="377"/>
        <v>-3431.7</v>
      </c>
      <c r="I4865" s="60">
        <f t="shared" si="378"/>
        <v>0</v>
      </c>
      <c r="J4865" s="60">
        <f t="shared" si="379"/>
        <v>0</v>
      </c>
      <c r="K4865" s="1" t="str">
        <f t="shared" si="380"/>
        <v>PUB</v>
      </c>
      <c r="L4865" s="2" t="str">
        <f t="shared" si="381"/>
        <v>REVENUE_AC</v>
      </c>
      <c r="M4865" s="40" t="str">
        <f>INDEX(CODE!A:B,MATCH(L4865,CODE!A:A,0),2)</f>
        <v>NOT USED</v>
      </c>
    </row>
    <row r="4866" spans="1:13">
      <c r="A4866" s="36">
        <v>202001</v>
      </c>
      <c r="B4866" s="37" t="s">
        <v>63</v>
      </c>
      <c r="C4866" s="37" t="s">
        <v>196</v>
      </c>
      <c r="D4866" s="37" t="s">
        <v>197</v>
      </c>
      <c r="E4866" s="37">
        <v>-10000</v>
      </c>
      <c r="F4866" s="37">
        <v>0</v>
      </c>
      <c r="G4866" s="37">
        <v>-74000</v>
      </c>
      <c r="H4866" s="60">
        <f t="shared" si="377"/>
        <v>0</v>
      </c>
      <c r="I4866" s="60">
        <f t="shared" si="378"/>
        <v>0</v>
      </c>
      <c r="J4866" s="60">
        <f t="shared" si="379"/>
        <v>0</v>
      </c>
      <c r="K4866" s="1" t="str">
        <f t="shared" si="380"/>
        <v>PUB</v>
      </c>
      <c r="L4866" s="2" t="str">
        <f t="shared" si="381"/>
        <v>UNBILLED R</v>
      </c>
      <c r="M4866" s="40" t="str">
        <f>INDEX(CODE!A:B,MATCH(L4866,CODE!A:A,0),2)</f>
        <v>NOT USED</v>
      </c>
    </row>
    <row r="4867" spans="1:13">
      <c r="A4867" s="36">
        <v>202001</v>
      </c>
      <c r="B4867" s="37" t="s">
        <v>68</v>
      </c>
      <c r="C4867" s="37" t="s">
        <v>186</v>
      </c>
      <c r="D4867" s="37" t="s">
        <v>203</v>
      </c>
      <c r="E4867" s="37">
        <v>-17723</v>
      </c>
      <c r="F4867" s="37">
        <v>1299</v>
      </c>
      <c r="G4867" s="37">
        <v>2434473</v>
      </c>
      <c r="H4867" s="60">
        <f t="shared" ref="H4867:H4930" si="382">IF($C4867="R",E4867,0)</f>
        <v>0</v>
      </c>
      <c r="I4867" s="60">
        <f t="shared" ref="I4867:I4930" si="383">IF($C4867="R",F4867,0)</f>
        <v>0</v>
      </c>
      <c r="J4867" s="60">
        <f t="shared" ref="J4867:J4930" si="384">IF($C4867="R",G4867,0)</f>
        <v>0</v>
      </c>
      <c r="K4867" s="1" t="str">
        <f t="shared" ref="K4867:K4930" si="385">IF(LEFT(B4867,3)="IRR","IRG",LEFT(B4867,3))</f>
        <v>RES</v>
      </c>
      <c r="L4867" s="2" t="str">
        <f t="shared" si="381"/>
        <v>02NETMT135</v>
      </c>
      <c r="M4867" s="40" t="str">
        <f>INDEX(CODE!A:B,MATCH(L4867,CODE!A:A,0),2)</f>
        <v>Separate - Res</v>
      </c>
    </row>
    <row r="4868" spans="1:13">
      <c r="A4868" s="36">
        <v>202001</v>
      </c>
      <c r="B4868" s="37" t="s">
        <v>68</v>
      </c>
      <c r="C4868" s="37" t="s">
        <v>186</v>
      </c>
      <c r="D4868" s="37" t="s">
        <v>204</v>
      </c>
      <c r="E4868" s="37">
        <v>-555.52</v>
      </c>
      <c r="G4868" s="37">
        <v>76631</v>
      </c>
      <c r="H4868" s="60">
        <f t="shared" si="382"/>
        <v>0</v>
      </c>
      <c r="I4868" s="60">
        <f t="shared" si="383"/>
        <v>0</v>
      </c>
      <c r="J4868" s="60">
        <f t="shared" si="384"/>
        <v>0</v>
      </c>
      <c r="K4868" s="1" t="str">
        <f t="shared" si="385"/>
        <v>RES</v>
      </c>
      <c r="L4868" s="2" t="str">
        <f t="shared" si="381"/>
        <v>02OALTB15R</v>
      </c>
      <c r="M4868" s="40" t="str">
        <f>INDEX(CODE!A:B,MATCH(L4868,CODE!A:A,0),2)</f>
        <v>NOT USED</v>
      </c>
    </row>
    <row r="4869" spans="1:13">
      <c r="A4869" s="36">
        <v>202001</v>
      </c>
      <c r="B4869" s="37" t="s">
        <v>68</v>
      </c>
      <c r="C4869" s="37" t="s">
        <v>186</v>
      </c>
      <c r="D4869" s="37" t="s">
        <v>205</v>
      </c>
      <c r="E4869" s="37">
        <v>-1252151.79</v>
      </c>
      <c r="F4869" s="37">
        <v>102108</v>
      </c>
      <c r="G4869" s="37">
        <v>171998777</v>
      </c>
      <c r="H4869" s="60">
        <f t="shared" si="382"/>
        <v>0</v>
      </c>
      <c r="I4869" s="60">
        <f t="shared" si="383"/>
        <v>0</v>
      </c>
      <c r="J4869" s="60">
        <f t="shared" si="384"/>
        <v>0</v>
      </c>
      <c r="K4869" s="1" t="str">
        <f t="shared" si="385"/>
        <v>RES</v>
      </c>
      <c r="L4869" s="2" t="str">
        <f t="shared" si="381"/>
        <v>02RESD0016</v>
      </c>
      <c r="M4869" s="40" t="str">
        <f>INDEX(CODE!A:B,MATCH(L4869,CODE!A:A,0),2)</f>
        <v>Separate - Res</v>
      </c>
    </row>
    <row r="4870" spans="1:13">
      <c r="A4870" s="36">
        <v>202001</v>
      </c>
      <c r="B4870" s="37" t="s">
        <v>68</v>
      </c>
      <c r="C4870" s="37" t="s">
        <v>186</v>
      </c>
      <c r="D4870" s="37" t="s">
        <v>206</v>
      </c>
      <c r="E4870" s="37">
        <v>-72563.25</v>
      </c>
      <c r="F4870" s="37">
        <v>5505</v>
      </c>
      <c r="G4870" s="37">
        <v>9967567</v>
      </c>
      <c r="H4870" s="60">
        <f t="shared" si="382"/>
        <v>0</v>
      </c>
      <c r="I4870" s="60">
        <f t="shared" si="383"/>
        <v>0</v>
      </c>
      <c r="J4870" s="60">
        <f t="shared" si="384"/>
        <v>0</v>
      </c>
      <c r="K4870" s="1" t="str">
        <f t="shared" si="385"/>
        <v>RES</v>
      </c>
      <c r="L4870" s="2" t="str">
        <f t="shared" si="381"/>
        <v>02RESD0017</v>
      </c>
      <c r="M4870" s="40" t="str">
        <f>INDEX(CODE!A:B,MATCH(L4870,CODE!A:A,0),2)</f>
        <v>Separate - Res</v>
      </c>
    </row>
    <row r="4871" spans="1:13">
      <c r="A4871" s="36">
        <v>202001</v>
      </c>
      <c r="B4871" s="37" t="s">
        <v>68</v>
      </c>
      <c r="C4871" s="37" t="s">
        <v>186</v>
      </c>
      <c r="D4871" s="37" t="s">
        <v>207</v>
      </c>
      <c r="E4871" s="37">
        <v>-1578.58</v>
      </c>
      <c r="F4871" s="37">
        <v>78</v>
      </c>
      <c r="G4871" s="37">
        <v>216836</v>
      </c>
      <c r="H4871" s="60">
        <f t="shared" si="382"/>
        <v>0</v>
      </c>
      <c r="I4871" s="60">
        <f t="shared" si="383"/>
        <v>0</v>
      </c>
      <c r="J4871" s="60">
        <f t="shared" si="384"/>
        <v>0</v>
      </c>
      <c r="K4871" s="1" t="str">
        <f t="shared" si="385"/>
        <v>RES</v>
      </c>
      <c r="L4871" s="2" t="str">
        <f t="shared" si="381"/>
        <v>02RESD0018</v>
      </c>
      <c r="M4871" s="40" t="str">
        <f>INDEX(CODE!A:B,MATCH(L4871,CODE!A:A,0),2)</f>
        <v>Separate - Res</v>
      </c>
    </row>
    <row r="4872" spans="1:13">
      <c r="A4872" s="36">
        <v>202001</v>
      </c>
      <c r="B4872" s="37" t="s">
        <v>68</v>
      </c>
      <c r="C4872" s="37" t="s">
        <v>186</v>
      </c>
      <c r="D4872" s="37" t="s">
        <v>208</v>
      </c>
      <c r="E4872" s="37">
        <v>-208.35</v>
      </c>
      <c r="F4872" s="37">
        <v>11</v>
      </c>
      <c r="G4872" s="37">
        <v>28621</v>
      </c>
      <c r="H4872" s="60">
        <f t="shared" si="382"/>
        <v>0</v>
      </c>
      <c r="I4872" s="60">
        <f t="shared" si="383"/>
        <v>0</v>
      </c>
      <c r="J4872" s="60">
        <f t="shared" si="384"/>
        <v>0</v>
      </c>
      <c r="K4872" s="1" t="str">
        <f t="shared" si="385"/>
        <v>RES</v>
      </c>
      <c r="L4872" s="2" t="str">
        <f t="shared" si="381"/>
        <v>02RESD018X</v>
      </c>
      <c r="M4872" s="40" t="str">
        <f>INDEX(CODE!A:B,MATCH(L4872,CODE!A:A,0),2)</f>
        <v>Separate - Res</v>
      </c>
    </row>
    <row r="4873" spans="1:13">
      <c r="A4873" s="36">
        <v>202001</v>
      </c>
      <c r="B4873" s="37" t="s">
        <v>68</v>
      </c>
      <c r="C4873" s="37" t="s">
        <v>186</v>
      </c>
      <c r="D4873" s="37" t="s">
        <v>209</v>
      </c>
      <c r="E4873" s="37">
        <v>-14713.92</v>
      </c>
      <c r="F4873" s="37">
        <v>3413</v>
      </c>
      <c r="G4873" s="37">
        <v>2021191</v>
      </c>
      <c r="H4873" s="60">
        <f t="shared" si="382"/>
        <v>0</v>
      </c>
      <c r="I4873" s="60">
        <f t="shared" si="383"/>
        <v>0</v>
      </c>
      <c r="J4873" s="60">
        <f t="shared" si="384"/>
        <v>0</v>
      </c>
      <c r="K4873" s="1" t="str">
        <f t="shared" si="385"/>
        <v>RES</v>
      </c>
      <c r="L4873" s="2" t="str">
        <f t="shared" si="381"/>
        <v>02RGNSB024</v>
      </c>
      <c r="M4873" s="40" t="str">
        <f>INDEX(CODE!A:B,MATCH(L4873,CODE!A:A,0),2)</f>
        <v>Separate - Small GS</v>
      </c>
    </row>
    <row r="4874" spans="1:13">
      <c r="A4874" s="36">
        <v>202001</v>
      </c>
      <c r="B4874" s="37" t="s">
        <v>68</v>
      </c>
      <c r="C4874" s="37" t="s">
        <v>186</v>
      </c>
      <c r="D4874" s="37" t="s">
        <v>213</v>
      </c>
      <c r="E4874" s="37">
        <v>-1024.3</v>
      </c>
      <c r="F4874" s="37">
        <v>1</v>
      </c>
      <c r="G4874" s="37">
        <v>140700</v>
      </c>
      <c r="H4874" s="60">
        <f t="shared" si="382"/>
        <v>0</v>
      </c>
      <c r="I4874" s="60">
        <f t="shared" si="383"/>
        <v>0</v>
      </c>
      <c r="J4874" s="60">
        <f t="shared" si="384"/>
        <v>0</v>
      </c>
      <c r="K4874" s="1" t="str">
        <f t="shared" si="385"/>
        <v>RES</v>
      </c>
      <c r="L4874" s="2" t="str">
        <f t="shared" si="381"/>
        <v>02RGNSB036</v>
      </c>
      <c r="M4874" s="40" t="str">
        <f>INDEX(CODE!A:B,MATCH(L4874,CODE!A:A,0),2)</f>
        <v>Separate - Large GS</v>
      </c>
    </row>
    <row r="4875" spans="1:13">
      <c r="A4875" s="36">
        <v>202001</v>
      </c>
      <c r="B4875" s="37" t="s">
        <v>68</v>
      </c>
      <c r="C4875" s="37" t="s">
        <v>186</v>
      </c>
      <c r="D4875" s="37" t="s">
        <v>212</v>
      </c>
      <c r="E4875" s="37">
        <v>-298.47000000000003</v>
      </c>
      <c r="F4875" s="37">
        <v>37</v>
      </c>
      <c r="G4875" s="37">
        <v>40998</v>
      </c>
      <c r="H4875" s="60">
        <f t="shared" si="382"/>
        <v>0</v>
      </c>
      <c r="I4875" s="60">
        <f t="shared" si="383"/>
        <v>0</v>
      </c>
      <c r="J4875" s="60">
        <f t="shared" si="384"/>
        <v>0</v>
      </c>
      <c r="K4875" s="1" t="str">
        <f t="shared" si="385"/>
        <v>RES</v>
      </c>
      <c r="L4875" s="2" t="str">
        <f t="shared" si="381"/>
        <v>02RNM24135</v>
      </c>
      <c r="M4875" s="40" t="str">
        <f>INDEX(CODE!A:B,MATCH(L4875,CODE!A:A,0),2)</f>
        <v>Separate - Small GS</v>
      </c>
    </row>
    <row r="4876" spans="1:13">
      <c r="A4876" s="36">
        <v>202001</v>
      </c>
      <c r="B4876" s="37" t="s">
        <v>68</v>
      </c>
      <c r="C4876" s="37" t="s">
        <v>186</v>
      </c>
      <c r="D4876" s="37" t="s">
        <v>193</v>
      </c>
      <c r="E4876" s="37">
        <v>-288353.94</v>
      </c>
      <c r="F4876" s="37">
        <v>0</v>
      </c>
      <c r="G4876" s="37">
        <v>0</v>
      </c>
      <c r="H4876" s="60">
        <f t="shared" si="382"/>
        <v>0</v>
      </c>
      <c r="I4876" s="60">
        <f t="shared" si="383"/>
        <v>0</v>
      </c>
      <c r="J4876" s="60">
        <f t="shared" si="384"/>
        <v>0</v>
      </c>
      <c r="K4876" s="1" t="str">
        <f t="shared" si="385"/>
        <v>RES</v>
      </c>
      <c r="L4876" s="2" t="str">
        <f t="shared" si="381"/>
        <v>BPA BALANC</v>
      </c>
      <c r="M4876" s="40" t="str">
        <f>INDEX(CODE!A:B,MATCH(L4876,CODE!A:A,0),2)</f>
        <v>NOT USED</v>
      </c>
    </row>
    <row r="4877" spans="1:13">
      <c r="A4877" s="36">
        <v>202001</v>
      </c>
      <c r="B4877" s="37" t="s">
        <v>68</v>
      </c>
      <c r="C4877" s="37" t="s">
        <v>186</v>
      </c>
      <c r="D4877" s="37" t="s">
        <v>194</v>
      </c>
      <c r="F4877" s="37">
        <v>0</v>
      </c>
      <c r="H4877" s="60">
        <f t="shared" si="382"/>
        <v>0</v>
      </c>
      <c r="I4877" s="60">
        <f t="shared" si="383"/>
        <v>0</v>
      </c>
      <c r="J4877" s="60">
        <f t="shared" si="384"/>
        <v>0</v>
      </c>
      <c r="K4877" s="1" t="str">
        <f t="shared" si="385"/>
        <v>RES</v>
      </c>
      <c r="L4877" s="2" t="str">
        <f t="shared" si="381"/>
        <v>CUSTOMER C</v>
      </c>
      <c r="M4877" s="40" t="str">
        <f>INDEX(CODE!A:B,MATCH(L4877,CODE!A:A,0),2)</f>
        <v>NOT USED</v>
      </c>
    </row>
    <row r="4878" spans="1:13">
      <c r="A4878" s="36">
        <v>202001</v>
      </c>
      <c r="B4878" s="37" t="s">
        <v>68</v>
      </c>
      <c r="C4878" s="37" t="s">
        <v>195</v>
      </c>
      <c r="D4878" s="37" t="s">
        <v>100</v>
      </c>
      <c r="E4878" s="37">
        <v>-0.49</v>
      </c>
      <c r="G4878" s="37">
        <v>0</v>
      </c>
      <c r="H4878" s="60">
        <f t="shared" si="382"/>
        <v>-0.49</v>
      </c>
      <c r="I4878" s="60">
        <f t="shared" si="383"/>
        <v>0</v>
      </c>
      <c r="J4878" s="60">
        <f t="shared" si="384"/>
        <v>0</v>
      </c>
      <c r="K4878" s="1" t="str">
        <f t="shared" si="385"/>
        <v>RES</v>
      </c>
      <c r="L4878" s="2" t="str">
        <f t="shared" si="381"/>
        <v>02BLSKY01R</v>
      </c>
      <c r="M4878" s="40" t="str">
        <f>INDEX(CODE!A:B,MATCH(L4878,CODE!A:A,0),2)</f>
        <v>NOT USED</v>
      </c>
    </row>
    <row r="4879" spans="1:13">
      <c r="A4879" s="36">
        <v>202001</v>
      </c>
      <c r="B4879" s="37" t="s">
        <v>68</v>
      </c>
      <c r="C4879" s="37" t="s">
        <v>195</v>
      </c>
      <c r="D4879" s="37" t="s">
        <v>82</v>
      </c>
      <c r="E4879" s="37">
        <v>94.37</v>
      </c>
      <c r="G4879" s="37">
        <v>0</v>
      </c>
      <c r="H4879" s="60">
        <f t="shared" si="382"/>
        <v>94.37</v>
      </c>
      <c r="I4879" s="60">
        <f t="shared" si="383"/>
        <v>0</v>
      </c>
      <c r="J4879" s="60">
        <f t="shared" si="384"/>
        <v>0</v>
      </c>
      <c r="K4879" s="1" t="str">
        <f t="shared" si="385"/>
        <v>RES</v>
      </c>
      <c r="L4879" s="2" t="str">
        <f t="shared" si="381"/>
        <v>02LNX00109</v>
      </c>
      <c r="M4879" s="40" t="str">
        <f>INDEX(CODE!A:B,MATCH(L4879,CODE!A:A,0),2)</f>
        <v>NOT USED</v>
      </c>
    </row>
    <row r="4880" spans="1:13">
      <c r="A4880" s="36">
        <v>202001</v>
      </c>
      <c r="B4880" s="37" t="s">
        <v>68</v>
      </c>
      <c r="C4880" s="37" t="s">
        <v>195</v>
      </c>
      <c r="D4880" s="37" t="s">
        <v>48</v>
      </c>
      <c r="E4880" s="37">
        <v>248086.15</v>
      </c>
      <c r="F4880" s="37">
        <v>1299</v>
      </c>
      <c r="G4880" s="37">
        <v>2451813</v>
      </c>
      <c r="H4880" s="60">
        <f t="shared" si="382"/>
        <v>248086.15</v>
      </c>
      <c r="I4880" s="60">
        <f t="shared" si="383"/>
        <v>1299</v>
      </c>
      <c r="J4880" s="60">
        <f t="shared" si="384"/>
        <v>2451813</v>
      </c>
      <c r="K4880" s="1" t="str">
        <f t="shared" si="385"/>
        <v>RES</v>
      </c>
      <c r="L4880" s="2" t="str">
        <f t="shared" si="381"/>
        <v>02NETMT135</v>
      </c>
      <c r="M4880" s="40" t="str">
        <f>INDEX(CODE!A:B,MATCH(L4880,CODE!A:A,0),2)</f>
        <v>Separate - Res</v>
      </c>
    </row>
    <row r="4881" spans="1:13">
      <c r="A4881" s="36">
        <v>202001</v>
      </c>
      <c r="B4881" s="37" t="s">
        <v>68</v>
      </c>
      <c r="C4881" s="37" t="s">
        <v>195</v>
      </c>
      <c r="D4881" s="37" t="s">
        <v>49</v>
      </c>
      <c r="E4881" s="37">
        <v>12100.26</v>
      </c>
      <c r="F4881" s="37">
        <v>1006</v>
      </c>
      <c r="G4881" s="37">
        <v>76631</v>
      </c>
      <c r="H4881" s="60">
        <f t="shared" si="382"/>
        <v>12100.26</v>
      </c>
      <c r="I4881" s="60">
        <f t="shared" si="383"/>
        <v>1006</v>
      </c>
      <c r="J4881" s="60">
        <f t="shared" si="384"/>
        <v>76631</v>
      </c>
      <c r="K4881" s="1" t="str">
        <f t="shared" si="385"/>
        <v>RES</v>
      </c>
      <c r="L4881" s="2" t="str">
        <f t="shared" si="381"/>
        <v>02OALTB15R</v>
      </c>
      <c r="M4881" s="40" t="str">
        <f>INDEX(CODE!A:B,MATCH(L4881,CODE!A:A,0),2)</f>
        <v>NOT USED</v>
      </c>
    </row>
    <row r="4882" spans="1:13">
      <c r="A4882" s="36">
        <v>202001</v>
      </c>
      <c r="B4882" s="37" t="s">
        <v>68</v>
      </c>
      <c r="C4882" s="37" t="s">
        <v>195</v>
      </c>
      <c r="D4882" s="37" t="s">
        <v>69</v>
      </c>
      <c r="E4882" s="37">
        <v>16881481.629999999</v>
      </c>
      <c r="F4882" s="37">
        <v>102108</v>
      </c>
      <c r="G4882" s="37">
        <v>172142818</v>
      </c>
      <c r="H4882" s="60">
        <f t="shared" si="382"/>
        <v>16881481.629999999</v>
      </c>
      <c r="I4882" s="60">
        <f t="shared" si="383"/>
        <v>102108</v>
      </c>
      <c r="J4882" s="60">
        <f t="shared" si="384"/>
        <v>172142818</v>
      </c>
      <c r="K4882" s="1" t="str">
        <f t="shared" si="385"/>
        <v>RES</v>
      </c>
      <c r="L4882" s="2" t="str">
        <f t="shared" si="381"/>
        <v>02RESD0016</v>
      </c>
      <c r="M4882" s="40" t="str">
        <f>INDEX(CODE!A:B,MATCH(L4882,CODE!A:A,0),2)</f>
        <v>Separate - Res</v>
      </c>
    </row>
    <row r="4883" spans="1:13">
      <c r="A4883" s="36">
        <v>202001</v>
      </c>
      <c r="B4883" s="37" t="s">
        <v>68</v>
      </c>
      <c r="C4883" s="37" t="s">
        <v>195</v>
      </c>
      <c r="D4883" s="37" t="s">
        <v>70</v>
      </c>
      <c r="E4883" s="37">
        <v>982698.75</v>
      </c>
      <c r="F4883" s="37">
        <v>5505</v>
      </c>
      <c r="G4883" s="37">
        <v>9967567</v>
      </c>
      <c r="H4883" s="60">
        <f t="shared" si="382"/>
        <v>982698.75</v>
      </c>
      <c r="I4883" s="60">
        <f t="shared" si="383"/>
        <v>5505</v>
      </c>
      <c r="J4883" s="60">
        <f t="shared" si="384"/>
        <v>9967567</v>
      </c>
      <c r="K4883" s="1" t="str">
        <f t="shared" si="385"/>
        <v>RES</v>
      </c>
      <c r="L4883" s="2" t="str">
        <f t="shared" si="381"/>
        <v>02RESD0017</v>
      </c>
      <c r="M4883" s="40" t="str">
        <f>INDEX(CODE!A:B,MATCH(L4883,CODE!A:A,0),2)</f>
        <v>Separate - Res</v>
      </c>
    </row>
    <row r="4884" spans="1:13">
      <c r="A4884" s="36">
        <v>202001</v>
      </c>
      <c r="B4884" s="37" t="s">
        <v>68</v>
      </c>
      <c r="C4884" s="37" t="s">
        <v>195</v>
      </c>
      <c r="D4884" s="37" t="s">
        <v>71</v>
      </c>
      <c r="E4884" s="37">
        <v>22822.25</v>
      </c>
      <c r="F4884" s="37">
        <v>78</v>
      </c>
      <c r="G4884" s="37">
        <v>216836</v>
      </c>
      <c r="H4884" s="60">
        <f t="shared" si="382"/>
        <v>22822.25</v>
      </c>
      <c r="I4884" s="60">
        <f t="shared" si="383"/>
        <v>78</v>
      </c>
      <c r="J4884" s="60">
        <f t="shared" si="384"/>
        <v>216836</v>
      </c>
      <c r="K4884" s="1" t="str">
        <f t="shared" si="385"/>
        <v>RES</v>
      </c>
      <c r="L4884" s="2" t="str">
        <f t="shared" si="381"/>
        <v>02RESD0018</v>
      </c>
      <c r="M4884" s="40" t="str">
        <f>INDEX(CODE!A:B,MATCH(L4884,CODE!A:A,0),2)</f>
        <v>Separate - Res</v>
      </c>
    </row>
    <row r="4885" spans="1:13">
      <c r="A4885" s="36">
        <v>202001</v>
      </c>
      <c r="B4885" s="37" t="s">
        <v>68</v>
      </c>
      <c r="C4885" s="37" t="s">
        <v>195</v>
      </c>
      <c r="D4885" s="37" t="s">
        <v>72</v>
      </c>
      <c r="E4885" s="37">
        <v>2988.71</v>
      </c>
      <c r="F4885" s="37">
        <v>11</v>
      </c>
      <c r="G4885" s="37">
        <v>28621</v>
      </c>
      <c r="H4885" s="60">
        <f t="shared" si="382"/>
        <v>2988.71</v>
      </c>
      <c r="I4885" s="60">
        <f t="shared" si="383"/>
        <v>11</v>
      </c>
      <c r="J4885" s="60">
        <f t="shared" si="384"/>
        <v>28621</v>
      </c>
      <c r="K4885" s="1" t="str">
        <f t="shared" si="385"/>
        <v>RES</v>
      </c>
      <c r="L4885" s="2" t="str">
        <f t="shared" si="381"/>
        <v>02RESD018X</v>
      </c>
      <c r="M4885" s="40" t="str">
        <f>INDEX(CODE!A:B,MATCH(L4885,CODE!A:A,0),2)</f>
        <v>Separate - Res</v>
      </c>
    </row>
    <row r="4886" spans="1:13">
      <c r="A4886" s="36">
        <v>202001</v>
      </c>
      <c r="B4886" s="37" t="s">
        <v>68</v>
      </c>
      <c r="C4886" s="37" t="s">
        <v>195</v>
      </c>
      <c r="D4886" s="37" t="s">
        <v>50</v>
      </c>
      <c r="E4886" s="37">
        <v>237206.8</v>
      </c>
      <c r="F4886" s="37">
        <v>3413</v>
      </c>
      <c r="G4886" s="37">
        <v>2088121</v>
      </c>
      <c r="H4886" s="60">
        <f t="shared" si="382"/>
        <v>237206.8</v>
      </c>
      <c r="I4886" s="60">
        <f t="shared" si="383"/>
        <v>3413</v>
      </c>
      <c r="J4886" s="60">
        <f t="shared" si="384"/>
        <v>2088121</v>
      </c>
      <c r="K4886" s="1" t="str">
        <f t="shared" si="385"/>
        <v>RES</v>
      </c>
      <c r="L4886" s="2" t="str">
        <f t="shared" si="381"/>
        <v>02RGNSB024</v>
      </c>
      <c r="M4886" s="40" t="str">
        <f>INDEX(CODE!A:B,MATCH(L4886,CODE!A:A,0),2)</f>
        <v>Separate - Small GS</v>
      </c>
    </row>
    <row r="4887" spans="1:13">
      <c r="A4887" s="36">
        <v>202001</v>
      </c>
      <c r="B4887" s="37" t="s">
        <v>68</v>
      </c>
      <c r="C4887" s="37" t="s">
        <v>195</v>
      </c>
      <c r="D4887" s="37" t="s">
        <v>74</v>
      </c>
      <c r="E4887" s="37">
        <v>14110.29</v>
      </c>
      <c r="F4887" s="37">
        <v>2</v>
      </c>
      <c r="G4887" s="37">
        <v>191340</v>
      </c>
      <c r="H4887" s="60">
        <f t="shared" si="382"/>
        <v>14110.29</v>
      </c>
      <c r="I4887" s="60">
        <f t="shared" si="383"/>
        <v>2</v>
      </c>
      <c r="J4887" s="60">
        <f t="shared" si="384"/>
        <v>191340</v>
      </c>
      <c r="K4887" s="1" t="str">
        <f t="shared" si="385"/>
        <v>RES</v>
      </c>
      <c r="L4887" s="2" t="str">
        <f t="shared" si="381"/>
        <v>02RGNSB036</v>
      </c>
      <c r="M4887" s="40" t="str">
        <f>INDEX(CODE!A:B,MATCH(L4887,CODE!A:A,0),2)</f>
        <v>Separate - Large GS</v>
      </c>
    </row>
    <row r="4888" spans="1:13">
      <c r="A4888" s="36">
        <v>202001</v>
      </c>
      <c r="B4888" s="37" t="s">
        <v>68</v>
      </c>
      <c r="C4888" s="37" t="s">
        <v>195</v>
      </c>
      <c r="D4888" s="37" t="s">
        <v>75</v>
      </c>
      <c r="E4888" s="37">
        <v>4124.97</v>
      </c>
      <c r="F4888" s="37">
        <v>37</v>
      </c>
      <c r="G4888" s="37">
        <v>40998</v>
      </c>
      <c r="H4888" s="60">
        <f t="shared" si="382"/>
        <v>4124.97</v>
      </c>
      <c r="I4888" s="60">
        <f t="shared" si="383"/>
        <v>37</v>
      </c>
      <c r="J4888" s="60">
        <f t="shared" si="384"/>
        <v>40998</v>
      </c>
      <c r="K4888" s="1" t="str">
        <f t="shared" si="385"/>
        <v>RES</v>
      </c>
      <c r="L4888" s="2" t="str">
        <f t="shared" si="381"/>
        <v>02RNM24135</v>
      </c>
      <c r="M4888" s="40" t="str">
        <f>INDEX(CODE!A:B,MATCH(L4888,CODE!A:A,0),2)</f>
        <v>Separate - Small GS</v>
      </c>
    </row>
    <row r="4889" spans="1:13">
      <c r="A4889" s="36">
        <v>202001</v>
      </c>
      <c r="B4889" s="37" t="s">
        <v>68</v>
      </c>
      <c r="C4889" s="37" t="s">
        <v>195</v>
      </c>
      <c r="D4889" s="37" t="s">
        <v>101</v>
      </c>
      <c r="E4889" s="37">
        <v>552300.74</v>
      </c>
      <c r="F4889" s="37">
        <v>0</v>
      </c>
      <c r="G4889" s="37">
        <v>0</v>
      </c>
      <c r="H4889" s="60">
        <f t="shared" si="382"/>
        <v>552300.74</v>
      </c>
      <c r="I4889" s="60">
        <f t="shared" si="383"/>
        <v>0</v>
      </c>
      <c r="J4889" s="60">
        <f t="shared" si="384"/>
        <v>0</v>
      </c>
      <c r="K4889" s="1" t="str">
        <f t="shared" si="385"/>
        <v>RES</v>
      </c>
      <c r="L4889" s="2" t="str">
        <f t="shared" si="381"/>
        <v>301170-DSM</v>
      </c>
      <c r="M4889" s="40" t="str">
        <f>INDEX(CODE!A:B,MATCH(L4889,CODE!A:A,0),2)</f>
        <v>NOT USED</v>
      </c>
    </row>
    <row r="4890" spans="1:13">
      <c r="A4890" s="36">
        <v>202001</v>
      </c>
      <c r="B4890" s="37" t="s">
        <v>68</v>
      </c>
      <c r="C4890" s="37" t="s">
        <v>195</v>
      </c>
      <c r="D4890" s="37" t="s">
        <v>102</v>
      </c>
      <c r="E4890" s="37">
        <v>14209.78</v>
      </c>
      <c r="F4890" s="37">
        <v>0</v>
      </c>
      <c r="G4890" s="37">
        <v>0</v>
      </c>
      <c r="H4890" s="60">
        <f t="shared" si="382"/>
        <v>14209.78</v>
      </c>
      <c r="I4890" s="60">
        <f t="shared" si="383"/>
        <v>0</v>
      </c>
      <c r="J4890" s="60">
        <f t="shared" si="384"/>
        <v>0</v>
      </c>
      <c r="K4890" s="1" t="str">
        <f t="shared" si="385"/>
        <v>RES</v>
      </c>
      <c r="L4890" s="2" t="str">
        <f t="shared" si="381"/>
        <v>301180-BLU</v>
      </c>
      <c r="M4890" s="40" t="str">
        <f>INDEX(CODE!A:B,MATCH(L4890,CODE!A:A,0),2)</f>
        <v>NOT USED</v>
      </c>
    </row>
    <row r="4891" spans="1:13">
      <c r="A4891" s="36">
        <v>202001</v>
      </c>
      <c r="B4891" s="37" t="s">
        <v>68</v>
      </c>
      <c r="C4891" s="37" t="s">
        <v>195</v>
      </c>
      <c r="D4891" s="37" t="s">
        <v>103</v>
      </c>
      <c r="E4891" s="37">
        <v>0</v>
      </c>
      <c r="F4891" s="37">
        <v>0</v>
      </c>
      <c r="G4891" s="37">
        <v>0</v>
      </c>
      <c r="H4891" s="60">
        <f t="shared" si="382"/>
        <v>0</v>
      </c>
      <c r="I4891" s="60">
        <f t="shared" si="383"/>
        <v>0</v>
      </c>
      <c r="J4891" s="60">
        <f t="shared" si="384"/>
        <v>0</v>
      </c>
      <c r="K4891" s="1" t="str">
        <f t="shared" si="385"/>
        <v>RES</v>
      </c>
      <c r="L4891" s="2" t="str">
        <f t="shared" si="381"/>
        <v>ALT REVENU</v>
      </c>
      <c r="M4891" s="40" t="str">
        <f>INDEX(CODE!A:B,MATCH(L4891,CODE!A:A,0),2)</f>
        <v>NOT USED</v>
      </c>
    </row>
    <row r="4892" spans="1:13">
      <c r="A4892" s="36">
        <v>202001</v>
      </c>
      <c r="B4892" s="37" t="s">
        <v>68</v>
      </c>
      <c r="C4892" s="37" t="s">
        <v>195</v>
      </c>
      <c r="D4892" s="37" t="s">
        <v>90</v>
      </c>
      <c r="F4892" s="37">
        <v>0</v>
      </c>
      <c r="H4892" s="60">
        <f t="shared" si="382"/>
        <v>0</v>
      </c>
      <c r="I4892" s="60">
        <f t="shared" si="383"/>
        <v>0</v>
      </c>
      <c r="J4892" s="60">
        <f t="shared" si="384"/>
        <v>0</v>
      </c>
      <c r="K4892" s="1" t="str">
        <f t="shared" si="385"/>
        <v>RES</v>
      </c>
      <c r="L4892" s="2" t="str">
        <f t="shared" si="381"/>
        <v>CUSTOMER C</v>
      </c>
      <c r="M4892" s="40" t="str">
        <f>INDEX(CODE!A:B,MATCH(L4892,CODE!A:A,0),2)</f>
        <v>NOT USED</v>
      </c>
    </row>
    <row r="4893" spans="1:13">
      <c r="A4893" s="36">
        <v>202001</v>
      </c>
      <c r="B4893" s="37" t="s">
        <v>68</v>
      </c>
      <c r="C4893" s="37" t="s">
        <v>195</v>
      </c>
      <c r="D4893" s="37" t="s">
        <v>92</v>
      </c>
      <c r="E4893" s="37">
        <v>-977966.87</v>
      </c>
      <c r="F4893" s="37">
        <v>0</v>
      </c>
      <c r="G4893" s="37">
        <v>0</v>
      </c>
      <c r="H4893" s="60">
        <f t="shared" si="382"/>
        <v>-977966.87</v>
      </c>
      <c r="I4893" s="60">
        <f t="shared" si="383"/>
        <v>0</v>
      </c>
      <c r="J4893" s="60">
        <f t="shared" si="384"/>
        <v>0</v>
      </c>
      <c r="K4893" s="1" t="str">
        <f t="shared" si="385"/>
        <v>RES</v>
      </c>
      <c r="L4893" s="2" t="str">
        <f t="shared" si="381"/>
        <v>REVENUE_AC</v>
      </c>
      <c r="M4893" s="40" t="str">
        <f>INDEX(CODE!A:B,MATCH(L4893,CODE!A:A,0),2)</f>
        <v>NOT USED</v>
      </c>
    </row>
    <row r="4894" spans="1:13">
      <c r="A4894" s="36">
        <v>202001</v>
      </c>
      <c r="B4894" s="37" t="s">
        <v>68</v>
      </c>
      <c r="C4894" s="37" t="s">
        <v>195</v>
      </c>
      <c r="D4894" s="37" t="s">
        <v>104</v>
      </c>
      <c r="E4894" s="37">
        <v>6002.94</v>
      </c>
      <c r="F4894" s="37">
        <v>0</v>
      </c>
      <c r="G4894" s="37">
        <v>0</v>
      </c>
      <c r="H4894" s="60">
        <f t="shared" si="382"/>
        <v>6002.94</v>
      </c>
      <c r="I4894" s="60">
        <f t="shared" si="383"/>
        <v>0</v>
      </c>
      <c r="J4894" s="60">
        <f t="shared" si="384"/>
        <v>0</v>
      </c>
      <c r="K4894" s="1" t="str">
        <f t="shared" si="385"/>
        <v>RES</v>
      </c>
      <c r="L4894" s="2" t="str">
        <f t="shared" si="381"/>
        <v>REVENUE AD</v>
      </c>
      <c r="M4894" s="40" t="str">
        <f>INDEX(CODE!A:B,MATCH(L4894,CODE!A:A,0),2)</f>
        <v>NOT USED</v>
      </c>
    </row>
    <row r="4895" spans="1:13">
      <c r="A4895" s="36">
        <v>202001</v>
      </c>
      <c r="B4895" s="37" t="s">
        <v>68</v>
      </c>
      <c r="C4895" s="37" t="s">
        <v>196</v>
      </c>
      <c r="D4895" s="37" t="s">
        <v>197</v>
      </c>
      <c r="E4895" s="37">
        <v>54000</v>
      </c>
      <c r="F4895" s="37">
        <v>0</v>
      </c>
      <c r="G4895" s="37">
        <v>-7192000</v>
      </c>
      <c r="H4895" s="60">
        <f t="shared" si="382"/>
        <v>0</v>
      </c>
      <c r="I4895" s="60">
        <f t="shared" si="383"/>
        <v>0</v>
      </c>
      <c r="J4895" s="60">
        <f t="shared" si="384"/>
        <v>0</v>
      </c>
      <c r="K4895" s="1" t="str">
        <f t="shared" si="385"/>
        <v>RES</v>
      </c>
      <c r="L4895" s="2" t="str">
        <f t="shared" si="381"/>
        <v>UNBILLED R</v>
      </c>
      <c r="M4895" s="40" t="str">
        <f>INDEX(CODE!A:B,MATCH(L4895,CODE!A:A,0),2)</f>
        <v>NOT USED</v>
      </c>
    </row>
    <row r="4896" spans="1:13">
      <c r="A4896" s="36">
        <v>202002</v>
      </c>
      <c r="B4896" s="37" t="s">
        <v>51</v>
      </c>
      <c r="C4896" s="37" t="s">
        <v>186</v>
      </c>
      <c r="D4896" s="37" t="s">
        <v>187</v>
      </c>
      <c r="E4896" s="37">
        <v>-16387.990000000002</v>
      </c>
      <c r="F4896" s="37">
        <v>1524</v>
      </c>
      <c r="G4896" s="37">
        <v>2251132</v>
      </c>
      <c r="H4896" s="60">
        <f t="shared" si="382"/>
        <v>0</v>
      </c>
      <c r="I4896" s="60">
        <f t="shared" si="383"/>
        <v>0</v>
      </c>
      <c r="J4896" s="60">
        <f t="shared" si="384"/>
        <v>0</v>
      </c>
      <c r="K4896" s="1" t="str">
        <f t="shared" si="385"/>
        <v>COM</v>
      </c>
      <c r="L4896" s="2" t="str">
        <f t="shared" si="381"/>
        <v>02GNSB0024</v>
      </c>
      <c r="M4896" s="40" t="str">
        <f>INDEX(CODE!A:B,MATCH(L4896,CODE!A:A,0),2)</f>
        <v>Separate - Small GS</v>
      </c>
    </row>
    <row r="4897" spans="1:13">
      <c r="A4897" s="36">
        <v>202002</v>
      </c>
      <c r="B4897" s="37" t="s">
        <v>51</v>
      </c>
      <c r="C4897" s="37" t="s">
        <v>186</v>
      </c>
      <c r="D4897" s="37" t="s">
        <v>188</v>
      </c>
      <c r="E4897" s="37">
        <v>-0.52</v>
      </c>
      <c r="F4897" s="37">
        <v>1</v>
      </c>
      <c r="G4897" s="37">
        <v>72</v>
      </c>
      <c r="H4897" s="60">
        <f t="shared" si="382"/>
        <v>0</v>
      </c>
      <c r="I4897" s="60">
        <f t="shared" si="383"/>
        <v>0</v>
      </c>
      <c r="J4897" s="60">
        <f t="shared" si="384"/>
        <v>0</v>
      </c>
      <c r="K4897" s="1" t="str">
        <f t="shared" si="385"/>
        <v>COM</v>
      </c>
      <c r="L4897" s="2" t="str">
        <f t="shared" si="381"/>
        <v>02GNSB024F</v>
      </c>
      <c r="M4897" s="40" t="str">
        <f>INDEX(CODE!A:B,MATCH(L4897,CODE!A:A,0),2)</f>
        <v>Separate - Small GS</v>
      </c>
    </row>
    <row r="4898" spans="1:13">
      <c r="A4898" s="36">
        <v>202002</v>
      </c>
      <c r="B4898" s="37" t="s">
        <v>51</v>
      </c>
      <c r="C4898" s="37" t="s">
        <v>186</v>
      </c>
      <c r="D4898" s="37" t="s">
        <v>189</v>
      </c>
      <c r="E4898" s="37">
        <v>-35.96</v>
      </c>
      <c r="F4898" s="37">
        <v>70</v>
      </c>
      <c r="G4898" s="37">
        <v>4943</v>
      </c>
      <c r="H4898" s="60">
        <f t="shared" si="382"/>
        <v>0</v>
      </c>
      <c r="I4898" s="60">
        <f t="shared" si="383"/>
        <v>0</v>
      </c>
      <c r="J4898" s="60">
        <f t="shared" si="384"/>
        <v>0</v>
      </c>
      <c r="K4898" s="1" t="str">
        <f t="shared" si="385"/>
        <v>COM</v>
      </c>
      <c r="L4898" s="2" t="str">
        <f t="shared" si="381"/>
        <v>02GNSB24FP</v>
      </c>
      <c r="M4898" s="40" t="str">
        <f>INDEX(CODE!A:B,MATCH(L4898,CODE!A:A,0),2)</f>
        <v>Separate - Small GS</v>
      </c>
    </row>
    <row r="4899" spans="1:13">
      <c r="A4899" s="36">
        <v>202002</v>
      </c>
      <c r="B4899" s="37" t="s">
        <v>51</v>
      </c>
      <c r="C4899" s="37" t="s">
        <v>186</v>
      </c>
      <c r="D4899" s="37" t="s">
        <v>190</v>
      </c>
      <c r="E4899" s="37">
        <v>-32445.87</v>
      </c>
      <c r="F4899" s="37">
        <v>89</v>
      </c>
      <c r="G4899" s="37">
        <v>4456855</v>
      </c>
      <c r="H4899" s="60">
        <f t="shared" si="382"/>
        <v>0</v>
      </c>
      <c r="I4899" s="60">
        <f t="shared" si="383"/>
        <v>0</v>
      </c>
      <c r="J4899" s="60">
        <f t="shared" si="384"/>
        <v>0</v>
      </c>
      <c r="K4899" s="1" t="str">
        <f t="shared" si="385"/>
        <v>COM</v>
      </c>
      <c r="L4899" s="2" t="str">
        <f t="shared" si="381"/>
        <v>02LGSB0036</v>
      </c>
      <c r="M4899" s="40" t="str">
        <f>INDEX(CODE!A:B,MATCH(L4899,CODE!A:A,0),2)</f>
        <v>Separate - Large GS</v>
      </c>
    </row>
    <row r="4900" spans="1:13">
      <c r="A4900" s="36">
        <v>202002</v>
      </c>
      <c r="B4900" s="37" t="s">
        <v>51</v>
      </c>
      <c r="C4900" s="37" t="s">
        <v>186</v>
      </c>
      <c r="D4900" s="37" t="s">
        <v>191</v>
      </c>
      <c r="E4900" s="37">
        <v>-49.67</v>
      </c>
      <c r="F4900" s="37">
        <v>21</v>
      </c>
      <c r="G4900" s="37">
        <v>6823</v>
      </c>
      <c r="H4900" s="60">
        <f t="shared" si="382"/>
        <v>0</v>
      </c>
      <c r="I4900" s="60">
        <f t="shared" si="383"/>
        <v>0</v>
      </c>
      <c r="J4900" s="60">
        <f t="shared" si="384"/>
        <v>0</v>
      </c>
      <c r="K4900" s="1" t="str">
        <f t="shared" si="385"/>
        <v>COM</v>
      </c>
      <c r="L4900" s="2" t="str">
        <f t="shared" si="381"/>
        <v>02NMB24135</v>
      </c>
      <c r="M4900" s="40" t="str">
        <f>INDEX(CODE!A:B,MATCH(L4900,CODE!A:A,0),2)</f>
        <v>Separate - Small GS</v>
      </c>
    </row>
    <row r="4901" spans="1:13">
      <c r="A4901" s="36">
        <v>202002</v>
      </c>
      <c r="B4901" s="37" t="s">
        <v>51</v>
      </c>
      <c r="C4901" s="37" t="s">
        <v>186</v>
      </c>
      <c r="D4901" s="37" t="s">
        <v>192</v>
      </c>
      <c r="E4901" s="37">
        <v>-301.81</v>
      </c>
      <c r="G4901" s="37">
        <v>41581</v>
      </c>
      <c r="H4901" s="60">
        <f t="shared" si="382"/>
        <v>0</v>
      </c>
      <c r="I4901" s="60">
        <f t="shared" si="383"/>
        <v>0</v>
      </c>
      <c r="J4901" s="60">
        <f t="shared" si="384"/>
        <v>0</v>
      </c>
      <c r="K4901" s="1" t="str">
        <f t="shared" si="385"/>
        <v>COM</v>
      </c>
      <c r="L4901" s="2" t="str">
        <f t="shared" si="381"/>
        <v>02OALTB15N</v>
      </c>
      <c r="M4901" s="40" t="str">
        <f>INDEX(CODE!A:B,MATCH(L4901,CODE!A:A,0),2)</f>
        <v>NOT USED</v>
      </c>
    </row>
    <row r="4902" spans="1:13">
      <c r="A4902" s="36">
        <v>202002</v>
      </c>
      <c r="B4902" s="37" t="s">
        <v>51</v>
      </c>
      <c r="C4902" s="37" t="s">
        <v>186</v>
      </c>
      <c r="D4902" s="37" t="s">
        <v>193</v>
      </c>
      <c r="E4902" s="37">
        <v>-6679.39</v>
      </c>
      <c r="F4902" s="37">
        <v>0</v>
      </c>
      <c r="G4902" s="37">
        <v>0</v>
      </c>
      <c r="H4902" s="60">
        <f t="shared" si="382"/>
        <v>0</v>
      </c>
      <c r="I4902" s="60">
        <f t="shared" si="383"/>
        <v>0</v>
      </c>
      <c r="J4902" s="60">
        <f t="shared" si="384"/>
        <v>0</v>
      </c>
      <c r="K4902" s="1" t="str">
        <f t="shared" si="385"/>
        <v>COM</v>
      </c>
      <c r="L4902" s="2" t="str">
        <f t="shared" si="381"/>
        <v>BPA BALANC</v>
      </c>
      <c r="M4902" s="40" t="str">
        <f>INDEX(CODE!A:B,MATCH(L4902,CODE!A:A,0),2)</f>
        <v>NOT USED</v>
      </c>
    </row>
    <row r="4903" spans="1:13">
      <c r="A4903" s="36">
        <v>202002</v>
      </c>
      <c r="B4903" s="37" t="s">
        <v>51</v>
      </c>
      <c r="C4903" s="37" t="s">
        <v>186</v>
      </c>
      <c r="D4903" s="37" t="s">
        <v>194</v>
      </c>
      <c r="F4903" s="37">
        <v>0</v>
      </c>
      <c r="H4903" s="60">
        <f t="shared" si="382"/>
        <v>0</v>
      </c>
      <c r="I4903" s="60">
        <f t="shared" si="383"/>
        <v>0</v>
      </c>
      <c r="J4903" s="60">
        <f t="shared" si="384"/>
        <v>0</v>
      </c>
      <c r="K4903" s="1" t="str">
        <f t="shared" si="385"/>
        <v>COM</v>
      </c>
      <c r="L4903" s="2" t="str">
        <f t="shared" si="381"/>
        <v>CUSTOMER C</v>
      </c>
      <c r="M4903" s="40" t="str">
        <f>INDEX(CODE!A:B,MATCH(L4903,CODE!A:A,0),2)</f>
        <v>NOT USED</v>
      </c>
    </row>
    <row r="4904" spans="1:13">
      <c r="A4904" s="36">
        <v>202002</v>
      </c>
      <c r="B4904" s="37" t="s">
        <v>51</v>
      </c>
      <c r="C4904" s="37" t="s">
        <v>195</v>
      </c>
      <c r="D4904" s="37" t="s">
        <v>78</v>
      </c>
      <c r="E4904" s="37">
        <v>129.59</v>
      </c>
      <c r="F4904" s="37">
        <v>1</v>
      </c>
      <c r="G4904" s="37">
        <v>561</v>
      </c>
      <c r="H4904" s="60">
        <f t="shared" si="382"/>
        <v>129.59</v>
      </c>
      <c r="I4904" s="60">
        <f t="shared" si="383"/>
        <v>1</v>
      </c>
      <c r="J4904" s="60">
        <f t="shared" si="384"/>
        <v>561</v>
      </c>
      <c r="K4904" s="1" t="str">
        <f t="shared" si="385"/>
        <v>COM</v>
      </c>
      <c r="L4904" s="2" t="str">
        <f t="shared" si="381"/>
        <v>02GN24EV45</v>
      </c>
      <c r="M4904" s="40" t="str">
        <f>INDEX(CODE!A:B,MATCH(L4904,CODE!A:A,0),2)</f>
        <v>Separate - Small GS</v>
      </c>
    </row>
    <row r="4905" spans="1:13">
      <c r="A4905" s="36">
        <v>202002</v>
      </c>
      <c r="B4905" s="37" t="s">
        <v>51</v>
      </c>
      <c r="C4905" s="37" t="s">
        <v>195</v>
      </c>
      <c r="D4905" s="37" t="s">
        <v>36</v>
      </c>
      <c r="E4905" s="37">
        <v>220091.15</v>
      </c>
      <c r="F4905" s="37">
        <v>1524</v>
      </c>
      <c r="G4905" s="37">
        <v>2251133</v>
      </c>
      <c r="H4905" s="60">
        <f t="shared" si="382"/>
        <v>220091.15</v>
      </c>
      <c r="I4905" s="60">
        <f t="shared" si="383"/>
        <v>1524</v>
      </c>
      <c r="J4905" s="60">
        <f t="shared" si="384"/>
        <v>2251133</v>
      </c>
      <c r="K4905" s="1" t="str">
        <f t="shared" si="385"/>
        <v>COM</v>
      </c>
      <c r="L4905" s="2" t="str">
        <f t="shared" si="381"/>
        <v>02GNSB0024</v>
      </c>
      <c r="M4905" s="40" t="str">
        <f>INDEX(CODE!A:B,MATCH(L4905,CODE!A:A,0),2)</f>
        <v>Separate - Small GS</v>
      </c>
    </row>
    <row r="4906" spans="1:13">
      <c r="A4906" s="36">
        <v>202002</v>
      </c>
      <c r="B4906" s="37" t="s">
        <v>51</v>
      </c>
      <c r="C4906" s="37" t="s">
        <v>195</v>
      </c>
      <c r="D4906" s="37" t="s">
        <v>37</v>
      </c>
      <c r="E4906" s="37">
        <v>1637.11</v>
      </c>
      <c r="F4906" s="37">
        <v>6</v>
      </c>
      <c r="G4906" s="37">
        <v>12857</v>
      </c>
      <c r="H4906" s="60">
        <f t="shared" si="382"/>
        <v>1637.11</v>
      </c>
      <c r="I4906" s="60">
        <f t="shared" si="383"/>
        <v>6</v>
      </c>
      <c r="J4906" s="60">
        <f t="shared" si="384"/>
        <v>12857</v>
      </c>
      <c r="K4906" s="1" t="str">
        <f t="shared" si="385"/>
        <v>COM</v>
      </c>
      <c r="L4906" s="2" t="str">
        <f t="shared" si="381"/>
        <v>02GNSB024F</v>
      </c>
      <c r="M4906" s="40" t="str">
        <f>INDEX(CODE!A:B,MATCH(L4906,CODE!A:A,0),2)</f>
        <v>Separate - Small GS</v>
      </c>
    </row>
    <row r="4907" spans="1:13">
      <c r="A4907" s="36">
        <v>202002</v>
      </c>
      <c r="B4907" s="37" t="s">
        <v>51</v>
      </c>
      <c r="C4907" s="37" t="s">
        <v>195</v>
      </c>
      <c r="D4907" s="37" t="s">
        <v>38</v>
      </c>
      <c r="E4907" s="37">
        <v>787.78</v>
      </c>
      <c r="F4907" s="37">
        <v>70</v>
      </c>
      <c r="G4907" s="37">
        <v>4943</v>
      </c>
      <c r="H4907" s="60">
        <f t="shared" si="382"/>
        <v>787.78</v>
      </c>
      <c r="I4907" s="60">
        <f t="shared" si="383"/>
        <v>70</v>
      </c>
      <c r="J4907" s="60">
        <f t="shared" si="384"/>
        <v>4943</v>
      </c>
      <c r="K4907" s="1" t="str">
        <f t="shared" si="385"/>
        <v>COM</v>
      </c>
      <c r="L4907" s="2" t="str">
        <f t="shared" si="381"/>
        <v>02GNSB24FP</v>
      </c>
      <c r="M4907" s="40" t="str">
        <f>INDEX(CODE!A:B,MATCH(L4907,CODE!A:A,0),2)</f>
        <v>Separate - Small GS</v>
      </c>
    </row>
    <row r="4908" spans="1:13">
      <c r="A4908" s="36">
        <v>202002</v>
      </c>
      <c r="B4908" s="37" t="s">
        <v>51</v>
      </c>
      <c r="C4908" s="37" t="s">
        <v>195</v>
      </c>
      <c r="D4908" s="37" t="s">
        <v>52</v>
      </c>
      <c r="E4908" s="37">
        <v>3668455.89</v>
      </c>
      <c r="F4908" s="37">
        <v>14563</v>
      </c>
      <c r="G4908" s="37">
        <v>40167626</v>
      </c>
      <c r="H4908" s="60">
        <f t="shared" si="382"/>
        <v>3668455.89</v>
      </c>
      <c r="I4908" s="60">
        <f t="shared" si="383"/>
        <v>14563</v>
      </c>
      <c r="J4908" s="60">
        <f t="shared" si="384"/>
        <v>40167626</v>
      </c>
      <c r="K4908" s="1" t="str">
        <f t="shared" si="385"/>
        <v>COM</v>
      </c>
      <c r="L4908" s="2" t="str">
        <f t="shared" si="381"/>
        <v>02GNSV0024</v>
      </c>
      <c r="M4908" s="40" t="str">
        <f>INDEX(CODE!A:B,MATCH(L4908,CODE!A:A,0),2)</f>
        <v>Separate - Small GS</v>
      </c>
    </row>
    <row r="4909" spans="1:13">
      <c r="A4909" s="36">
        <v>202002</v>
      </c>
      <c r="B4909" s="37" t="s">
        <v>51</v>
      </c>
      <c r="C4909" s="37" t="s">
        <v>195</v>
      </c>
      <c r="D4909" s="37" t="s">
        <v>53</v>
      </c>
      <c r="E4909" s="37">
        <v>12400.19</v>
      </c>
      <c r="F4909" s="37">
        <v>104</v>
      </c>
      <c r="G4909" s="37">
        <v>89196</v>
      </c>
      <c r="H4909" s="60">
        <f t="shared" si="382"/>
        <v>12400.19</v>
      </c>
      <c r="I4909" s="60">
        <f t="shared" si="383"/>
        <v>104</v>
      </c>
      <c r="J4909" s="60">
        <f t="shared" si="384"/>
        <v>89196</v>
      </c>
      <c r="K4909" s="1" t="str">
        <f t="shared" si="385"/>
        <v>COM</v>
      </c>
      <c r="L4909" s="2" t="str">
        <f t="shared" si="381"/>
        <v>02GNSV024F</v>
      </c>
      <c r="M4909" s="40" t="str">
        <f>INDEX(CODE!A:B,MATCH(L4909,CODE!A:A,0),2)</f>
        <v>Separate - Small GS</v>
      </c>
    </row>
    <row r="4910" spans="1:13">
      <c r="A4910" s="36">
        <v>202002</v>
      </c>
      <c r="B4910" s="37" t="s">
        <v>51</v>
      </c>
      <c r="C4910" s="37" t="s">
        <v>195</v>
      </c>
      <c r="D4910" s="37" t="s">
        <v>39</v>
      </c>
      <c r="E4910" s="37">
        <v>352781.67</v>
      </c>
      <c r="F4910" s="37">
        <v>89</v>
      </c>
      <c r="G4910" s="37">
        <v>4456848</v>
      </c>
      <c r="H4910" s="60">
        <f t="shared" si="382"/>
        <v>352781.67</v>
      </c>
      <c r="I4910" s="60">
        <f t="shared" si="383"/>
        <v>89</v>
      </c>
      <c r="J4910" s="60">
        <f t="shared" si="384"/>
        <v>4456848</v>
      </c>
      <c r="K4910" s="1" t="str">
        <f t="shared" si="385"/>
        <v>COM</v>
      </c>
      <c r="L4910" s="2" t="str">
        <f t="shared" si="381"/>
        <v>02LGSB0036</v>
      </c>
      <c r="M4910" s="40" t="str">
        <f>INDEX(CODE!A:B,MATCH(L4910,CODE!A:A,0),2)</f>
        <v>Separate - Large GS</v>
      </c>
    </row>
    <row r="4911" spans="1:13">
      <c r="A4911" s="36">
        <v>202002</v>
      </c>
      <c r="B4911" s="37" t="s">
        <v>51</v>
      </c>
      <c r="C4911" s="37" t="s">
        <v>195</v>
      </c>
      <c r="D4911" s="37" t="s">
        <v>54</v>
      </c>
      <c r="E4911" s="37">
        <v>5099105.09</v>
      </c>
      <c r="F4911" s="37">
        <v>861</v>
      </c>
      <c r="G4911" s="37">
        <v>66609675</v>
      </c>
      <c r="H4911" s="60">
        <f t="shared" si="382"/>
        <v>5099105.09</v>
      </c>
      <c r="I4911" s="60">
        <f t="shared" si="383"/>
        <v>861</v>
      </c>
      <c r="J4911" s="60">
        <f t="shared" si="384"/>
        <v>66609675</v>
      </c>
      <c r="K4911" s="1" t="str">
        <f t="shared" si="385"/>
        <v>COM</v>
      </c>
      <c r="L4911" s="2" t="str">
        <f t="shared" si="381"/>
        <v>02LGSV0036</v>
      </c>
      <c r="M4911" s="40" t="str">
        <f>INDEX(CODE!A:B,MATCH(L4911,CODE!A:A,0),2)</f>
        <v>Separate - Large GS</v>
      </c>
    </row>
    <row r="4912" spans="1:13">
      <c r="A4912" s="36">
        <v>202002</v>
      </c>
      <c r="B4912" s="37" t="s">
        <v>51</v>
      </c>
      <c r="C4912" s="37" t="s">
        <v>195</v>
      </c>
      <c r="D4912" s="37" t="s">
        <v>55</v>
      </c>
      <c r="E4912" s="37">
        <v>1066756.29</v>
      </c>
      <c r="F4912" s="37">
        <v>38</v>
      </c>
      <c r="G4912" s="37">
        <v>14149380</v>
      </c>
      <c r="H4912" s="60">
        <f t="shared" si="382"/>
        <v>1066756.29</v>
      </c>
      <c r="I4912" s="60">
        <f t="shared" si="383"/>
        <v>38</v>
      </c>
      <c r="J4912" s="60">
        <f t="shared" si="384"/>
        <v>14149380</v>
      </c>
      <c r="K4912" s="1" t="str">
        <f t="shared" si="385"/>
        <v>COM</v>
      </c>
      <c r="L4912" s="2" t="str">
        <f t="shared" si="381"/>
        <v>02LGSV048T</v>
      </c>
      <c r="M4912" s="40" t="str">
        <f>INDEX(CODE!A:B,MATCH(L4912,CODE!A:A,0),2)</f>
        <v>NOT USED</v>
      </c>
    </row>
    <row r="4913" spans="1:13">
      <c r="A4913" s="36">
        <v>202002</v>
      </c>
      <c r="B4913" s="37" t="s">
        <v>51</v>
      </c>
      <c r="C4913" s="37" t="s">
        <v>195</v>
      </c>
      <c r="D4913" s="37" t="s">
        <v>79</v>
      </c>
      <c r="E4913" s="37">
        <v>4847.38</v>
      </c>
      <c r="G4913" s="37">
        <v>0</v>
      </c>
      <c r="H4913" s="60">
        <f t="shared" si="382"/>
        <v>4847.38</v>
      </c>
      <c r="I4913" s="60">
        <f t="shared" si="383"/>
        <v>0</v>
      </c>
      <c r="J4913" s="60">
        <f t="shared" si="384"/>
        <v>0</v>
      </c>
      <c r="K4913" s="1" t="str">
        <f t="shared" si="385"/>
        <v>COM</v>
      </c>
      <c r="L4913" s="2" t="str">
        <f t="shared" si="381"/>
        <v>02LNX00102</v>
      </c>
      <c r="M4913" s="40" t="str">
        <f>INDEX(CODE!A:B,MATCH(L4913,CODE!A:A,0),2)</f>
        <v>NOT USED</v>
      </c>
    </row>
    <row r="4914" spans="1:13">
      <c r="A4914" s="36">
        <v>202002</v>
      </c>
      <c r="B4914" s="37" t="s">
        <v>51</v>
      </c>
      <c r="C4914" s="37" t="s">
        <v>195</v>
      </c>
      <c r="D4914" s="37" t="s">
        <v>81</v>
      </c>
      <c r="E4914" s="37">
        <v>206.89</v>
      </c>
      <c r="G4914" s="37">
        <v>0</v>
      </c>
      <c r="H4914" s="60">
        <f t="shared" si="382"/>
        <v>206.89</v>
      </c>
      <c r="I4914" s="60">
        <f t="shared" si="383"/>
        <v>0</v>
      </c>
      <c r="J4914" s="60">
        <f t="shared" si="384"/>
        <v>0</v>
      </c>
      <c r="K4914" s="1" t="str">
        <f t="shared" si="385"/>
        <v>COM</v>
      </c>
      <c r="L4914" s="2" t="str">
        <f t="shared" si="381"/>
        <v>02LNX00105</v>
      </c>
      <c r="M4914" s="40" t="str">
        <f>INDEX(CODE!A:B,MATCH(L4914,CODE!A:A,0),2)</f>
        <v>NOT USED</v>
      </c>
    </row>
    <row r="4915" spans="1:13">
      <c r="A4915" s="36">
        <v>202002</v>
      </c>
      <c r="B4915" s="37" t="s">
        <v>51</v>
      </c>
      <c r="C4915" s="37" t="s">
        <v>195</v>
      </c>
      <c r="D4915" s="37" t="s">
        <v>82</v>
      </c>
      <c r="E4915" s="37">
        <v>23151.43</v>
      </c>
      <c r="G4915" s="37">
        <v>0</v>
      </c>
      <c r="H4915" s="60">
        <f t="shared" si="382"/>
        <v>23151.43</v>
      </c>
      <c r="I4915" s="60">
        <f t="shared" si="383"/>
        <v>0</v>
      </c>
      <c r="J4915" s="60">
        <f t="shared" si="384"/>
        <v>0</v>
      </c>
      <c r="K4915" s="1" t="str">
        <f t="shared" si="385"/>
        <v>COM</v>
      </c>
      <c r="L4915" s="2" t="str">
        <f t="shared" si="381"/>
        <v>02LNX00109</v>
      </c>
      <c r="M4915" s="40" t="str">
        <f>INDEX(CODE!A:B,MATCH(L4915,CODE!A:A,0),2)</f>
        <v>NOT USED</v>
      </c>
    </row>
    <row r="4916" spans="1:13">
      <c r="A4916" s="36">
        <v>202002</v>
      </c>
      <c r="B4916" s="37" t="s">
        <v>51</v>
      </c>
      <c r="C4916" s="37" t="s">
        <v>195</v>
      </c>
      <c r="D4916" s="37" t="s">
        <v>83</v>
      </c>
      <c r="E4916" s="37">
        <v>268.19</v>
      </c>
      <c r="G4916" s="37">
        <v>0</v>
      </c>
      <c r="H4916" s="60">
        <f t="shared" si="382"/>
        <v>268.19</v>
      </c>
      <c r="I4916" s="60">
        <f t="shared" si="383"/>
        <v>0</v>
      </c>
      <c r="J4916" s="60">
        <f t="shared" si="384"/>
        <v>0</v>
      </c>
      <c r="K4916" s="1" t="str">
        <f t="shared" si="385"/>
        <v>COM</v>
      </c>
      <c r="L4916" s="2" t="str">
        <f t="shared" si="381"/>
        <v>02LNX00110</v>
      </c>
      <c r="M4916" s="40" t="str">
        <f>INDEX(CODE!A:B,MATCH(L4916,CODE!A:A,0),2)</f>
        <v>NOT USED</v>
      </c>
    </row>
    <row r="4917" spans="1:13">
      <c r="A4917" s="36">
        <v>202002</v>
      </c>
      <c r="B4917" s="37" t="s">
        <v>51</v>
      </c>
      <c r="C4917" s="37" t="s">
        <v>195</v>
      </c>
      <c r="D4917" s="37" t="s">
        <v>84</v>
      </c>
      <c r="E4917" s="37">
        <v>55.73</v>
      </c>
      <c r="G4917" s="37">
        <v>0</v>
      </c>
      <c r="H4917" s="60">
        <f t="shared" si="382"/>
        <v>55.73</v>
      </c>
      <c r="I4917" s="60">
        <f t="shared" si="383"/>
        <v>0</v>
      </c>
      <c r="J4917" s="60">
        <f t="shared" si="384"/>
        <v>0</v>
      </c>
      <c r="K4917" s="1" t="str">
        <f t="shared" si="385"/>
        <v>COM</v>
      </c>
      <c r="L4917" s="2" t="str">
        <f t="shared" si="381"/>
        <v>02LNX00112</v>
      </c>
      <c r="M4917" s="40" t="str">
        <f>INDEX(CODE!A:B,MATCH(L4917,CODE!A:A,0),2)</f>
        <v>NOT USED</v>
      </c>
    </row>
    <row r="4918" spans="1:13">
      <c r="A4918" s="36">
        <v>202002</v>
      </c>
      <c r="B4918" s="37" t="s">
        <v>51</v>
      </c>
      <c r="C4918" s="37" t="s">
        <v>195</v>
      </c>
      <c r="D4918" s="37" t="s">
        <v>85</v>
      </c>
      <c r="E4918" s="37">
        <v>574.08000000000004</v>
      </c>
      <c r="G4918" s="37">
        <v>0</v>
      </c>
      <c r="H4918" s="60">
        <f t="shared" si="382"/>
        <v>574.08000000000004</v>
      </c>
      <c r="I4918" s="60">
        <f t="shared" si="383"/>
        <v>0</v>
      </c>
      <c r="J4918" s="60">
        <f t="shared" si="384"/>
        <v>0</v>
      </c>
      <c r="K4918" s="1" t="str">
        <f t="shared" si="385"/>
        <v>COM</v>
      </c>
      <c r="L4918" s="2" t="str">
        <f t="shared" si="381"/>
        <v>02LNX00300</v>
      </c>
      <c r="M4918" s="40" t="str">
        <f>INDEX(CODE!A:B,MATCH(L4918,CODE!A:A,0),2)</f>
        <v>NOT USED</v>
      </c>
    </row>
    <row r="4919" spans="1:13">
      <c r="A4919" s="36">
        <v>202002</v>
      </c>
      <c r="B4919" s="37" t="s">
        <v>51</v>
      </c>
      <c r="C4919" s="37" t="s">
        <v>195</v>
      </c>
      <c r="D4919" s="37" t="s">
        <v>87</v>
      </c>
      <c r="E4919" s="37">
        <v>5791.51</v>
      </c>
      <c r="G4919" s="37">
        <v>0</v>
      </c>
      <c r="H4919" s="60">
        <f t="shared" si="382"/>
        <v>5791.51</v>
      </c>
      <c r="I4919" s="60">
        <f t="shared" si="383"/>
        <v>0</v>
      </c>
      <c r="J4919" s="60">
        <f t="shared" si="384"/>
        <v>0</v>
      </c>
      <c r="K4919" s="1" t="str">
        <f t="shared" si="385"/>
        <v>COM</v>
      </c>
      <c r="L4919" s="2" t="str">
        <f t="shared" si="381"/>
        <v>02LNX00311</v>
      </c>
      <c r="M4919" s="40" t="str">
        <f>INDEX(CODE!A:B,MATCH(L4919,CODE!A:A,0),2)</f>
        <v>NOT USED</v>
      </c>
    </row>
    <row r="4920" spans="1:13">
      <c r="A4920" s="36">
        <v>202002</v>
      </c>
      <c r="B4920" s="37" t="s">
        <v>51</v>
      </c>
      <c r="C4920" s="37" t="s">
        <v>195</v>
      </c>
      <c r="D4920" s="37" t="s">
        <v>77</v>
      </c>
      <c r="E4920" s="37">
        <v>1054.48</v>
      </c>
      <c r="F4920" s="37">
        <v>21</v>
      </c>
      <c r="G4920" s="37">
        <v>6823</v>
      </c>
      <c r="H4920" s="60">
        <f t="shared" si="382"/>
        <v>1054.48</v>
      </c>
      <c r="I4920" s="60">
        <f t="shared" si="383"/>
        <v>21</v>
      </c>
      <c r="J4920" s="60">
        <f t="shared" si="384"/>
        <v>6823</v>
      </c>
      <c r="K4920" s="1" t="str">
        <f t="shared" si="385"/>
        <v>COM</v>
      </c>
      <c r="L4920" s="2" t="str">
        <f t="shared" si="381"/>
        <v>02NMB24135</v>
      </c>
      <c r="M4920" s="40" t="str">
        <f>INDEX(CODE!A:B,MATCH(L4920,CODE!A:A,0),2)</f>
        <v>Separate - Small GS</v>
      </c>
    </row>
    <row r="4921" spans="1:13">
      <c r="A4921" s="36">
        <v>202002</v>
      </c>
      <c r="B4921" s="37" t="s">
        <v>51</v>
      </c>
      <c r="C4921" s="37" t="s">
        <v>195</v>
      </c>
      <c r="D4921" s="37" t="s">
        <v>40</v>
      </c>
      <c r="E4921" s="37">
        <v>44316.18</v>
      </c>
      <c r="F4921" s="37">
        <v>109</v>
      </c>
      <c r="G4921" s="37">
        <v>493929</v>
      </c>
      <c r="H4921" s="60">
        <f t="shared" si="382"/>
        <v>44316.18</v>
      </c>
      <c r="I4921" s="60">
        <f t="shared" si="383"/>
        <v>109</v>
      </c>
      <c r="J4921" s="60">
        <f t="shared" si="384"/>
        <v>493929</v>
      </c>
      <c r="K4921" s="1" t="str">
        <f t="shared" si="385"/>
        <v>COM</v>
      </c>
      <c r="L4921" s="2" t="str">
        <f t="shared" si="381"/>
        <v>02NMT24135</v>
      </c>
      <c r="M4921" s="40" t="str">
        <f>INDEX(CODE!A:B,MATCH(L4921,CODE!A:A,0),2)</f>
        <v>Separate - Small GS</v>
      </c>
    </row>
    <row r="4922" spans="1:13">
      <c r="A4922" s="36">
        <v>202002</v>
      </c>
      <c r="B4922" s="37" t="s">
        <v>51</v>
      </c>
      <c r="C4922" s="37" t="s">
        <v>195</v>
      </c>
      <c r="D4922" s="37" t="s">
        <v>41</v>
      </c>
      <c r="E4922" s="37">
        <v>89731.42</v>
      </c>
      <c r="F4922" s="37">
        <v>17</v>
      </c>
      <c r="G4922" s="37">
        <v>1085899</v>
      </c>
      <c r="H4922" s="60">
        <f t="shared" si="382"/>
        <v>89731.42</v>
      </c>
      <c r="I4922" s="60">
        <f t="shared" si="383"/>
        <v>17</v>
      </c>
      <c r="J4922" s="60">
        <f t="shared" si="384"/>
        <v>1085899</v>
      </c>
      <c r="K4922" s="1" t="str">
        <f t="shared" si="385"/>
        <v>COM</v>
      </c>
      <c r="L4922" s="2" t="str">
        <f t="shared" si="381"/>
        <v>02NMT36135</v>
      </c>
      <c r="M4922" s="40" t="str">
        <f>INDEX(CODE!A:B,MATCH(L4922,CODE!A:A,0),2)</f>
        <v>Separate - Large GS</v>
      </c>
    </row>
    <row r="4923" spans="1:13">
      <c r="A4923" s="36">
        <v>202002</v>
      </c>
      <c r="B4923" s="37" t="s">
        <v>51</v>
      </c>
      <c r="C4923" s="37" t="s">
        <v>195</v>
      </c>
      <c r="D4923" s="37" t="s">
        <v>42</v>
      </c>
      <c r="E4923" s="37">
        <v>67017.69</v>
      </c>
      <c r="F4923" s="37">
        <v>2</v>
      </c>
      <c r="G4923" s="37">
        <v>926400</v>
      </c>
      <c r="H4923" s="60">
        <f t="shared" si="382"/>
        <v>67017.69</v>
      </c>
      <c r="I4923" s="60">
        <f t="shared" si="383"/>
        <v>2</v>
      </c>
      <c r="J4923" s="60">
        <f t="shared" si="384"/>
        <v>926400</v>
      </c>
      <c r="K4923" s="1" t="str">
        <f t="shared" si="385"/>
        <v>COM</v>
      </c>
      <c r="L4923" s="2" t="str">
        <f t="shared" si="381"/>
        <v>02NMT48135</v>
      </c>
      <c r="M4923" s="40" t="str">
        <f>INDEX(CODE!A:B,MATCH(L4923,CODE!A:A,0),2)</f>
        <v>NOT USED</v>
      </c>
    </row>
    <row r="4924" spans="1:13">
      <c r="A4924" s="36">
        <v>202002</v>
      </c>
      <c r="B4924" s="37" t="s">
        <v>51</v>
      </c>
      <c r="C4924" s="37" t="s">
        <v>195</v>
      </c>
      <c r="D4924" s="37" t="s">
        <v>56</v>
      </c>
      <c r="E4924" s="37">
        <v>17059.72</v>
      </c>
      <c r="F4924" s="37">
        <v>763</v>
      </c>
      <c r="G4924" s="37">
        <v>116087</v>
      </c>
      <c r="H4924" s="60">
        <f t="shared" si="382"/>
        <v>17059.72</v>
      </c>
      <c r="I4924" s="60">
        <f t="shared" si="383"/>
        <v>763</v>
      </c>
      <c r="J4924" s="60">
        <f t="shared" si="384"/>
        <v>116087</v>
      </c>
      <c r="K4924" s="1" t="str">
        <f t="shared" si="385"/>
        <v>COM</v>
      </c>
      <c r="L4924" s="2" t="str">
        <f t="shared" si="381"/>
        <v>02OALT015N</v>
      </c>
      <c r="M4924" s="40" t="str">
        <f>INDEX(CODE!A:B,MATCH(L4924,CODE!A:A,0),2)</f>
        <v>NOT USED</v>
      </c>
    </row>
    <row r="4925" spans="1:13">
      <c r="A4925" s="36">
        <v>202002</v>
      </c>
      <c r="B4925" s="37" t="s">
        <v>51</v>
      </c>
      <c r="C4925" s="37" t="s">
        <v>195</v>
      </c>
      <c r="D4925" s="37" t="s">
        <v>43</v>
      </c>
      <c r="E4925" s="37">
        <v>6648.81</v>
      </c>
      <c r="F4925" s="37">
        <v>463</v>
      </c>
      <c r="G4925" s="37">
        <v>41581</v>
      </c>
      <c r="H4925" s="60">
        <f t="shared" si="382"/>
        <v>6648.81</v>
      </c>
      <c r="I4925" s="60">
        <f t="shared" si="383"/>
        <v>463</v>
      </c>
      <c r="J4925" s="60">
        <f t="shared" si="384"/>
        <v>41581</v>
      </c>
      <c r="K4925" s="1" t="str">
        <f t="shared" si="385"/>
        <v>COM</v>
      </c>
      <c r="L4925" s="2" t="str">
        <f t="shared" si="381"/>
        <v>02OALTB15N</v>
      </c>
      <c r="M4925" s="40" t="str">
        <f>INDEX(CODE!A:B,MATCH(L4925,CODE!A:A,0),2)</f>
        <v>NOT USED</v>
      </c>
    </row>
    <row r="4926" spans="1:13">
      <c r="A4926" s="36">
        <v>202002</v>
      </c>
      <c r="B4926" s="37" t="s">
        <v>51</v>
      </c>
      <c r="C4926" s="37" t="s">
        <v>195</v>
      </c>
      <c r="D4926" s="37" t="s">
        <v>57</v>
      </c>
      <c r="E4926" s="37">
        <v>2037.48</v>
      </c>
      <c r="F4926" s="37">
        <v>27</v>
      </c>
      <c r="G4926" s="37">
        <v>21843</v>
      </c>
      <c r="H4926" s="60">
        <f t="shared" si="382"/>
        <v>2037.48</v>
      </c>
      <c r="I4926" s="60">
        <f t="shared" si="383"/>
        <v>27</v>
      </c>
      <c r="J4926" s="60">
        <f t="shared" si="384"/>
        <v>21843</v>
      </c>
      <c r="K4926" s="1" t="str">
        <f t="shared" si="385"/>
        <v>COM</v>
      </c>
      <c r="L4926" s="2" t="str">
        <f t="shared" si="381"/>
        <v>02RCFL0054</v>
      </c>
      <c r="M4926" s="40" t="str">
        <f>INDEX(CODE!A:B,MATCH(L4926,CODE!A:A,0),2)</f>
        <v>NOT USED</v>
      </c>
    </row>
    <row r="4927" spans="1:13">
      <c r="A4927" s="36">
        <v>202002</v>
      </c>
      <c r="B4927" s="37" t="s">
        <v>51</v>
      </c>
      <c r="C4927" s="37" t="s">
        <v>195</v>
      </c>
      <c r="D4927" s="37" t="s">
        <v>89</v>
      </c>
      <c r="E4927" s="37">
        <v>-144914.95000000001</v>
      </c>
      <c r="F4927" s="37">
        <v>0</v>
      </c>
      <c r="G4927" s="37">
        <v>0</v>
      </c>
      <c r="H4927" s="60">
        <f t="shared" si="382"/>
        <v>-144914.95000000001</v>
      </c>
      <c r="I4927" s="60">
        <f t="shared" si="383"/>
        <v>0</v>
      </c>
      <c r="J4927" s="60">
        <f t="shared" si="384"/>
        <v>0</v>
      </c>
      <c r="K4927" s="1" t="str">
        <f t="shared" si="385"/>
        <v>COM</v>
      </c>
      <c r="L4927" s="2" t="str">
        <f t="shared" si="381"/>
        <v>301270-DSM</v>
      </c>
      <c r="M4927" s="40" t="str">
        <f>INDEX(CODE!A:B,MATCH(L4927,CODE!A:A,0),2)</f>
        <v>NOT USED</v>
      </c>
    </row>
    <row r="4928" spans="1:13">
      <c r="A4928" s="36">
        <v>202002</v>
      </c>
      <c r="B4928" s="37" t="s">
        <v>51</v>
      </c>
      <c r="C4928" s="37" t="s">
        <v>195</v>
      </c>
      <c r="D4928" s="37" t="s">
        <v>44</v>
      </c>
      <c r="E4928" s="37">
        <v>729.9</v>
      </c>
      <c r="F4928" s="37">
        <v>2</v>
      </c>
      <c r="G4928" s="37">
        <v>0</v>
      </c>
      <c r="H4928" s="60">
        <f t="shared" si="382"/>
        <v>729.9</v>
      </c>
      <c r="I4928" s="60">
        <f t="shared" si="383"/>
        <v>2</v>
      </c>
      <c r="J4928" s="60">
        <f t="shared" si="384"/>
        <v>0</v>
      </c>
      <c r="K4928" s="1" t="str">
        <f t="shared" si="385"/>
        <v>COM</v>
      </c>
      <c r="L4928" s="2" t="str">
        <f t="shared" ref="L4928:L4991" si="386">LEFT(D4928,10)</f>
        <v>301280-BLU</v>
      </c>
      <c r="M4928" s="40" t="str">
        <f>INDEX(CODE!A:B,MATCH(L4928,CODE!A:A,0),2)</f>
        <v>NOT USED</v>
      </c>
    </row>
    <row r="4929" spans="1:13">
      <c r="A4929" s="36">
        <v>202002</v>
      </c>
      <c r="B4929" s="37" t="s">
        <v>51</v>
      </c>
      <c r="C4929" s="37" t="s">
        <v>195</v>
      </c>
      <c r="D4929" s="37" t="s">
        <v>103</v>
      </c>
      <c r="E4929" s="37">
        <v>0</v>
      </c>
      <c r="F4929" s="37">
        <v>0</v>
      </c>
      <c r="G4929" s="37">
        <v>0</v>
      </c>
      <c r="H4929" s="60">
        <f t="shared" si="382"/>
        <v>0</v>
      </c>
      <c r="I4929" s="60">
        <f t="shared" si="383"/>
        <v>0</v>
      </c>
      <c r="J4929" s="60">
        <f t="shared" si="384"/>
        <v>0</v>
      </c>
      <c r="K4929" s="1" t="str">
        <f t="shared" si="385"/>
        <v>COM</v>
      </c>
      <c r="L4929" s="2" t="str">
        <f t="shared" si="386"/>
        <v>ALT REVENU</v>
      </c>
      <c r="M4929" s="40" t="str">
        <f>INDEX(CODE!A:B,MATCH(L4929,CODE!A:A,0),2)</f>
        <v>NOT USED</v>
      </c>
    </row>
    <row r="4930" spans="1:13">
      <c r="A4930" s="36">
        <v>202002</v>
      </c>
      <c r="B4930" s="37" t="s">
        <v>51</v>
      </c>
      <c r="C4930" s="37" t="s">
        <v>195</v>
      </c>
      <c r="D4930" s="37" t="s">
        <v>90</v>
      </c>
      <c r="F4930" s="37">
        <v>0</v>
      </c>
      <c r="H4930" s="60">
        <f t="shared" si="382"/>
        <v>0</v>
      </c>
      <c r="I4930" s="60">
        <f t="shared" si="383"/>
        <v>0</v>
      </c>
      <c r="J4930" s="60">
        <f t="shared" si="384"/>
        <v>0</v>
      </c>
      <c r="K4930" s="1" t="str">
        <f t="shared" si="385"/>
        <v>COM</v>
      </c>
      <c r="L4930" s="2" t="str">
        <f t="shared" si="386"/>
        <v>CUSTOMER C</v>
      </c>
      <c r="M4930" s="40" t="str">
        <f>INDEX(CODE!A:B,MATCH(L4930,CODE!A:A,0),2)</f>
        <v>NOT USED</v>
      </c>
    </row>
    <row r="4931" spans="1:13">
      <c r="A4931" s="36">
        <v>202002</v>
      </c>
      <c r="B4931" s="37" t="s">
        <v>51</v>
      </c>
      <c r="C4931" s="37" t="s">
        <v>195</v>
      </c>
      <c r="D4931" s="37" t="s">
        <v>91</v>
      </c>
      <c r="E4931" s="37">
        <v>0</v>
      </c>
      <c r="F4931" s="37">
        <v>0</v>
      </c>
      <c r="G4931" s="37">
        <v>0</v>
      </c>
      <c r="H4931" s="60">
        <f t="shared" ref="H4931:H4994" si="387">IF($C4931="R",E4931,0)</f>
        <v>0</v>
      </c>
      <c r="I4931" s="60">
        <f t="shared" ref="I4931:I4994" si="388">IF($C4931="R",F4931,0)</f>
        <v>0</v>
      </c>
      <c r="J4931" s="60">
        <f t="shared" ref="J4931:J4994" si="389">IF($C4931="R",G4931,0)</f>
        <v>0</v>
      </c>
      <c r="K4931" s="1" t="str">
        <f t="shared" ref="K4931:K4994" si="390">IF(LEFT(B4931,3)="IRR","IRG",LEFT(B4931,3))</f>
        <v>COM</v>
      </c>
      <c r="L4931" s="2" t="str">
        <f t="shared" si="386"/>
        <v>INCOME TAX</v>
      </c>
      <c r="M4931" s="40" t="str">
        <f>INDEX(CODE!A:B,MATCH(L4931,CODE!A:A,0),2)</f>
        <v>NOT USED</v>
      </c>
    </row>
    <row r="4932" spans="1:13">
      <c r="A4932" s="36">
        <v>202002</v>
      </c>
      <c r="B4932" s="37" t="s">
        <v>51</v>
      </c>
      <c r="C4932" s="37" t="s">
        <v>195</v>
      </c>
      <c r="D4932" s="37" t="s">
        <v>92</v>
      </c>
      <c r="E4932" s="37">
        <v>-603574.47</v>
      </c>
      <c r="F4932" s="37">
        <v>0</v>
      </c>
      <c r="G4932" s="37">
        <v>0</v>
      </c>
      <c r="H4932" s="60">
        <f t="shared" si="387"/>
        <v>-603574.47</v>
      </c>
      <c r="I4932" s="60">
        <f t="shared" si="388"/>
        <v>0</v>
      </c>
      <c r="J4932" s="60">
        <f t="shared" si="389"/>
        <v>0</v>
      </c>
      <c r="K4932" s="1" t="str">
        <f t="shared" si="390"/>
        <v>COM</v>
      </c>
      <c r="L4932" s="2" t="str">
        <f t="shared" si="386"/>
        <v>REVENUE_AC</v>
      </c>
      <c r="M4932" s="40" t="str">
        <f>INDEX(CODE!A:B,MATCH(L4932,CODE!A:A,0),2)</f>
        <v>NOT USED</v>
      </c>
    </row>
    <row r="4933" spans="1:13">
      <c r="A4933" s="36">
        <v>202002</v>
      </c>
      <c r="B4933" s="37" t="s">
        <v>51</v>
      </c>
      <c r="C4933" s="37" t="s">
        <v>195</v>
      </c>
      <c r="D4933" s="37" t="s">
        <v>104</v>
      </c>
      <c r="E4933" s="37">
        <v>5281.69</v>
      </c>
      <c r="F4933" s="37">
        <v>0</v>
      </c>
      <c r="G4933" s="37">
        <v>0</v>
      </c>
      <c r="H4933" s="60">
        <f t="shared" si="387"/>
        <v>5281.69</v>
      </c>
      <c r="I4933" s="60">
        <f t="shared" si="388"/>
        <v>0</v>
      </c>
      <c r="J4933" s="60">
        <f t="shared" si="389"/>
        <v>0</v>
      </c>
      <c r="K4933" s="1" t="str">
        <f t="shared" si="390"/>
        <v>COM</v>
      </c>
      <c r="L4933" s="2" t="str">
        <f t="shared" si="386"/>
        <v>REVENUE AD</v>
      </c>
      <c r="M4933" s="40" t="str">
        <f>INDEX(CODE!A:B,MATCH(L4933,CODE!A:A,0),2)</f>
        <v>NOT USED</v>
      </c>
    </row>
    <row r="4934" spans="1:13">
      <c r="A4934" s="36">
        <v>202002</v>
      </c>
      <c r="B4934" s="37" t="s">
        <v>51</v>
      </c>
      <c r="C4934" s="37" t="s">
        <v>196</v>
      </c>
      <c r="D4934" s="37" t="s">
        <v>197</v>
      </c>
      <c r="E4934" s="37">
        <v>-378000</v>
      </c>
      <c r="F4934" s="37">
        <v>0</v>
      </c>
      <c r="G4934" s="37">
        <v>-1376000</v>
      </c>
      <c r="H4934" s="60">
        <f t="shared" si="387"/>
        <v>0</v>
      </c>
      <c r="I4934" s="60">
        <f t="shared" si="388"/>
        <v>0</v>
      </c>
      <c r="J4934" s="60">
        <f t="shared" si="389"/>
        <v>0</v>
      </c>
      <c r="K4934" s="1" t="str">
        <f t="shared" si="390"/>
        <v>COM</v>
      </c>
      <c r="L4934" s="2" t="str">
        <f t="shared" si="386"/>
        <v>UNBILLED R</v>
      </c>
      <c r="M4934" s="40" t="str">
        <f>INDEX(CODE!A:B,MATCH(L4934,CODE!A:A,0),2)</f>
        <v>NOT USED</v>
      </c>
    </row>
    <row r="4935" spans="1:13">
      <c r="A4935" s="36">
        <v>202002</v>
      </c>
      <c r="B4935" s="37" t="s">
        <v>58</v>
      </c>
      <c r="C4935" s="37" t="s">
        <v>186</v>
      </c>
      <c r="D4935" s="37" t="s">
        <v>187</v>
      </c>
      <c r="E4935" s="37">
        <v>-454.01</v>
      </c>
      <c r="F4935" s="37">
        <v>42</v>
      </c>
      <c r="G4935" s="37">
        <v>62365</v>
      </c>
      <c r="H4935" s="60">
        <f t="shared" si="387"/>
        <v>0</v>
      </c>
      <c r="I4935" s="60">
        <f t="shared" si="388"/>
        <v>0</v>
      </c>
      <c r="J4935" s="60">
        <f t="shared" si="389"/>
        <v>0</v>
      </c>
      <c r="K4935" s="1" t="str">
        <f t="shared" si="390"/>
        <v>IND</v>
      </c>
      <c r="L4935" s="2" t="str">
        <f t="shared" si="386"/>
        <v>02GNSB0024</v>
      </c>
      <c r="M4935" s="40" t="str">
        <f>INDEX(CODE!A:B,MATCH(L4935,CODE!A:A,0),2)</f>
        <v>Separate - Small GS</v>
      </c>
    </row>
    <row r="4936" spans="1:13">
      <c r="A4936" s="36">
        <v>202002</v>
      </c>
      <c r="B4936" s="37" t="s">
        <v>58</v>
      </c>
      <c r="C4936" s="37" t="s">
        <v>186</v>
      </c>
      <c r="D4936" s="37" t="s">
        <v>189</v>
      </c>
      <c r="E4936" s="37">
        <v>-0.08</v>
      </c>
      <c r="F4936" s="37">
        <v>1</v>
      </c>
      <c r="G4936" s="37">
        <v>11</v>
      </c>
      <c r="H4936" s="60">
        <f t="shared" si="387"/>
        <v>0</v>
      </c>
      <c r="I4936" s="60">
        <f t="shared" si="388"/>
        <v>0</v>
      </c>
      <c r="J4936" s="60">
        <f t="shared" si="389"/>
        <v>0</v>
      </c>
      <c r="K4936" s="1" t="str">
        <f t="shared" si="390"/>
        <v>IND</v>
      </c>
      <c r="L4936" s="2" t="str">
        <f t="shared" si="386"/>
        <v>02GNSB24FP</v>
      </c>
      <c r="M4936" s="40" t="str">
        <f>INDEX(CODE!A:B,MATCH(L4936,CODE!A:A,0),2)</f>
        <v>Separate - Small GS</v>
      </c>
    </row>
    <row r="4937" spans="1:13">
      <c r="A4937" s="36">
        <v>202002</v>
      </c>
      <c r="B4937" s="37" t="s">
        <v>58</v>
      </c>
      <c r="C4937" s="37" t="s">
        <v>186</v>
      </c>
      <c r="D4937" s="37" t="s">
        <v>190</v>
      </c>
      <c r="E4937" s="37">
        <v>-340.1</v>
      </c>
      <c r="F4937" s="37">
        <v>9</v>
      </c>
      <c r="G4937" s="37">
        <v>46720</v>
      </c>
      <c r="H4937" s="60">
        <f t="shared" si="387"/>
        <v>0</v>
      </c>
      <c r="I4937" s="60">
        <f t="shared" si="388"/>
        <v>0</v>
      </c>
      <c r="J4937" s="60">
        <f t="shared" si="389"/>
        <v>0</v>
      </c>
      <c r="K4937" s="1" t="str">
        <f t="shared" si="390"/>
        <v>IND</v>
      </c>
      <c r="L4937" s="2" t="str">
        <f t="shared" si="386"/>
        <v>02LGSB0036</v>
      </c>
      <c r="M4937" s="40" t="str">
        <f>INDEX(CODE!A:B,MATCH(L4937,CODE!A:A,0),2)</f>
        <v>Separate - Large GS</v>
      </c>
    </row>
    <row r="4938" spans="1:13">
      <c r="A4938" s="36">
        <v>202002</v>
      </c>
      <c r="B4938" s="37" t="s">
        <v>58</v>
      </c>
      <c r="C4938" s="37" t="s">
        <v>186</v>
      </c>
      <c r="D4938" s="37" t="s">
        <v>192</v>
      </c>
      <c r="E4938" s="37">
        <v>-16.2</v>
      </c>
      <c r="G4938" s="37">
        <v>2228</v>
      </c>
      <c r="H4938" s="60">
        <f t="shared" si="387"/>
        <v>0</v>
      </c>
      <c r="I4938" s="60">
        <f t="shared" si="388"/>
        <v>0</v>
      </c>
      <c r="J4938" s="60">
        <f t="shared" si="389"/>
        <v>0</v>
      </c>
      <c r="K4938" s="1" t="str">
        <f t="shared" si="390"/>
        <v>IND</v>
      </c>
      <c r="L4938" s="2" t="str">
        <f t="shared" si="386"/>
        <v>02OALTB15N</v>
      </c>
      <c r="M4938" s="40" t="str">
        <f>INDEX(CODE!A:B,MATCH(L4938,CODE!A:A,0),2)</f>
        <v>NOT USED</v>
      </c>
    </row>
    <row r="4939" spans="1:13">
      <c r="A4939" s="36">
        <v>202002</v>
      </c>
      <c r="B4939" s="37" t="s">
        <v>58</v>
      </c>
      <c r="C4939" s="37" t="s">
        <v>186</v>
      </c>
      <c r="D4939" s="37" t="s">
        <v>193</v>
      </c>
      <c r="E4939" s="37">
        <v>-114.88</v>
      </c>
      <c r="F4939" s="37">
        <v>0</v>
      </c>
      <c r="G4939" s="37">
        <v>0</v>
      </c>
      <c r="H4939" s="60">
        <f t="shared" si="387"/>
        <v>0</v>
      </c>
      <c r="I4939" s="60">
        <f t="shared" si="388"/>
        <v>0</v>
      </c>
      <c r="J4939" s="60">
        <f t="shared" si="389"/>
        <v>0</v>
      </c>
      <c r="K4939" s="1" t="str">
        <f t="shared" si="390"/>
        <v>IND</v>
      </c>
      <c r="L4939" s="2" t="str">
        <f t="shared" si="386"/>
        <v>BPA BALANC</v>
      </c>
      <c r="M4939" s="40" t="str">
        <f>INDEX(CODE!A:B,MATCH(L4939,CODE!A:A,0),2)</f>
        <v>NOT USED</v>
      </c>
    </row>
    <row r="4940" spans="1:13">
      <c r="A4940" s="36">
        <v>202002</v>
      </c>
      <c r="B4940" s="37" t="s">
        <v>58</v>
      </c>
      <c r="C4940" s="37" t="s">
        <v>186</v>
      </c>
      <c r="D4940" s="37" t="s">
        <v>194</v>
      </c>
      <c r="F4940" s="37">
        <v>0</v>
      </c>
      <c r="H4940" s="60">
        <f t="shared" si="387"/>
        <v>0</v>
      </c>
      <c r="I4940" s="60">
        <f t="shared" si="388"/>
        <v>0</v>
      </c>
      <c r="J4940" s="60">
        <f t="shared" si="389"/>
        <v>0</v>
      </c>
      <c r="K4940" s="1" t="str">
        <f t="shared" si="390"/>
        <v>IND</v>
      </c>
      <c r="L4940" s="2" t="str">
        <f t="shared" si="386"/>
        <v>CUSTOMER C</v>
      </c>
      <c r="M4940" s="40" t="str">
        <f>INDEX(CODE!A:B,MATCH(L4940,CODE!A:A,0),2)</f>
        <v>NOT USED</v>
      </c>
    </row>
    <row r="4941" spans="1:13">
      <c r="A4941" s="36">
        <v>202002</v>
      </c>
      <c r="B4941" s="37" t="s">
        <v>58</v>
      </c>
      <c r="C4941" s="37" t="s">
        <v>195</v>
      </c>
      <c r="D4941" s="37" t="s">
        <v>36</v>
      </c>
      <c r="E4941" s="37">
        <v>6871.19</v>
      </c>
      <c r="F4941" s="37">
        <v>42</v>
      </c>
      <c r="G4941" s="37">
        <v>62365</v>
      </c>
      <c r="H4941" s="60">
        <f t="shared" si="387"/>
        <v>6871.19</v>
      </c>
      <c r="I4941" s="60">
        <f t="shared" si="388"/>
        <v>42</v>
      </c>
      <c r="J4941" s="60">
        <f t="shared" si="389"/>
        <v>62365</v>
      </c>
      <c r="K4941" s="1" t="str">
        <f t="shared" si="390"/>
        <v>IND</v>
      </c>
      <c r="L4941" s="2" t="str">
        <f t="shared" si="386"/>
        <v>02GNSB0024</v>
      </c>
      <c r="M4941" s="40" t="str">
        <f>INDEX(CODE!A:B,MATCH(L4941,CODE!A:A,0),2)</f>
        <v>Separate - Small GS</v>
      </c>
    </row>
    <row r="4942" spans="1:13">
      <c r="A4942" s="36">
        <v>202002</v>
      </c>
      <c r="B4942" s="37" t="s">
        <v>58</v>
      </c>
      <c r="C4942" s="37" t="s">
        <v>195</v>
      </c>
      <c r="D4942" s="37" t="s">
        <v>38</v>
      </c>
      <c r="E4942" s="37">
        <v>1.17</v>
      </c>
      <c r="F4942" s="37">
        <v>1</v>
      </c>
      <c r="G4942" s="37">
        <v>11</v>
      </c>
      <c r="H4942" s="60">
        <f t="shared" si="387"/>
        <v>1.17</v>
      </c>
      <c r="I4942" s="60">
        <f t="shared" si="388"/>
        <v>1</v>
      </c>
      <c r="J4942" s="60">
        <f t="shared" si="389"/>
        <v>11</v>
      </c>
      <c r="K4942" s="1" t="str">
        <f t="shared" si="390"/>
        <v>IND</v>
      </c>
      <c r="L4942" s="2" t="str">
        <f t="shared" si="386"/>
        <v>02GNSB24FP</v>
      </c>
      <c r="M4942" s="40" t="str">
        <f>INDEX(CODE!A:B,MATCH(L4942,CODE!A:A,0),2)</f>
        <v>Separate - Small GS</v>
      </c>
    </row>
    <row r="4943" spans="1:13">
      <c r="A4943" s="36">
        <v>202002</v>
      </c>
      <c r="B4943" s="37" t="s">
        <v>58</v>
      </c>
      <c r="C4943" s="37" t="s">
        <v>195</v>
      </c>
      <c r="D4943" s="37" t="s">
        <v>52</v>
      </c>
      <c r="E4943" s="37">
        <v>116554.72</v>
      </c>
      <c r="F4943" s="37">
        <v>325</v>
      </c>
      <c r="G4943" s="37">
        <v>1256426</v>
      </c>
      <c r="H4943" s="60">
        <f t="shared" si="387"/>
        <v>116554.72</v>
      </c>
      <c r="I4943" s="60">
        <f t="shared" si="388"/>
        <v>325</v>
      </c>
      <c r="J4943" s="60">
        <f t="shared" si="389"/>
        <v>1256426</v>
      </c>
      <c r="K4943" s="1" t="str">
        <f t="shared" si="390"/>
        <v>IND</v>
      </c>
      <c r="L4943" s="2" t="str">
        <f t="shared" si="386"/>
        <v>02GNSV0024</v>
      </c>
      <c r="M4943" s="40" t="str">
        <f>INDEX(CODE!A:B,MATCH(L4943,CODE!A:A,0),2)</f>
        <v>Separate - Small GS</v>
      </c>
    </row>
    <row r="4944" spans="1:13">
      <c r="A4944" s="36">
        <v>202002</v>
      </c>
      <c r="B4944" s="37" t="s">
        <v>58</v>
      </c>
      <c r="C4944" s="37" t="s">
        <v>195</v>
      </c>
      <c r="D4944" s="37" t="s">
        <v>53</v>
      </c>
      <c r="E4944" s="37">
        <v>725.55</v>
      </c>
      <c r="F4944" s="37">
        <v>4</v>
      </c>
      <c r="G4944" s="37">
        <v>2776</v>
      </c>
      <c r="H4944" s="60">
        <f t="shared" si="387"/>
        <v>725.55</v>
      </c>
      <c r="I4944" s="60">
        <f t="shared" si="388"/>
        <v>4</v>
      </c>
      <c r="J4944" s="60">
        <f t="shared" si="389"/>
        <v>2776</v>
      </c>
      <c r="K4944" s="1" t="str">
        <f t="shared" si="390"/>
        <v>IND</v>
      </c>
      <c r="L4944" s="2" t="str">
        <f t="shared" si="386"/>
        <v>02GNSV024F</v>
      </c>
      <c r="M4944" s="40" t="str">
        <f>INDEX(CODE!A:B,MATCH(L4944,CODE!A:A,0),2)</f>
        <v>Separate - Small GS</v>
      </c>
    </row>
    <row r="4945" spans="1:13">
      <c r="A4945" s="36">
        <v>202002</v>
      </c>
      <c r="B4945" s="37" t="s">
        <v>58</v>
      </c>
      <c r="C4945" s="37" t="s">
        <v>195</v>
      </c>
      <c r="D4945" s="37" t="s">
        <v>39</v>
      </c>
      <c r="E4945" s="37">
        <v>9215.75</v>
      </c>
      <c r="F4945" s="37">
        <v>9</v>
      </c>
      <c r="G4945" s="37">
        <v>46720</v>
      </c>
      <c r="H4945" s="60">
        <f t="shared" si="387"/>
        <v>9215.75</v>
      </c>
      <c r="I4945" s="60">
        <f t="shared" si="388"/>
        <v>9</v>
      </c>
      <c r="J4945" s="60">
        <f t="shared" si="389"/>
        <v>46720</v>
      </c>
      <c r="K4945" s="1" t="str">
        <f t="shared" si="390"/>
        <v>IND</v>
      </c>
      <c r="L4945" s="2" t="str">
        <f t="shared" si="386"/>
        <v>02LGSB0036</v>
      </c>
      <c r="M4945" s="40" t="str">
        <f>INDEX(CODE!A:B,MATCH(L4945,CODE!A:A,0),2)</f>
        <v>Separate - Large GS</v>
      </c>
    </row>
    <row r="4946" spans="1:13">
      <c r="A4946" s="36">
        <v>202002</v>
      </c>
      <c r="B4946" s="37" t="s">
        <v>58</v>
      </c>
      <c r="C4946" s="37" t="s">
        <v>195</v>
      </c>
      <c r="D4946" s="37" t="s">
        <v>54</v>
      </c>
      <c r="E4946" s="37">
        <v>613450.82999999996</v>
      </c>
      <c r="F4946" s="37">
        <v>96</v>
      </c>
      <c r="G4946" s="37">
        <v>7510374</v>
      </c>
      <c r="H4946" s="60">
        <f t="shared" si="387"/>
        <v>613450.82999999996</v>
      </c>
      <c r="I4946" s="60">
        <f t="shared" si="388"/>
        <v>96</v>
      </c>
      <c r="J4946" s="60">
        <f t="shared" si="389"/>
        <v>7510374</v>
      </c>
      <c r="K4946" s="1" t="str">
        <f t="shared" si="390"/>
        <v>IND</v>
      </c>
      <c r="L4946" s="2" t="str">
        <f t="shared" si="386"/>
        <v>02LGSV0036</v>
      </c>
      <c r="M4946" s="40" t="str">
        <f>INDEX(CODE!A:B,MATCH(L4946,CODE!A:A,0),2)</f>
        <v>Separate - Large GS</v>
      </c>
    </row>
    <row r="4947" spans="1:13">
      <c r="A4947" s="36">
        <v>202002</v>
      </c>
      <c r="B4947" s="37" t="s">
        <v>58</v>
      </c>
      <c r="C4947" s="37" t="s">
        <v>195</v>
      </c>
      <c r="D4947" s="37" t="s">
        <v>55</v>
      </c>
      <c r="E4947" s="37">
        <v>3640725.94</v>
      </c>
      <c r="F4947" s="37">
        <v>29</v>
      </c>
      <c r="G4947" s="37">
        <v>57148400</v>
      </c>
      <c r="H4947" s="60">
        <f t="shared" si="387"/>
        <v>3640725.94</v>
      </c>
      <c r="I4947" s="60">
        <f t="shared" si="388"/>
        <v>29</v>
      </c>
      <c r="J4947" s="60">
        <f t="shared" si="389"/>
        <v>57148400</v>
      </c>
      <c r="K4947" s="1" t="str">
        <f t="shared" si="390"/>
        <v>IND</v>
      </c>
      <c r="L4947" s="2" t="str">
        <f t="shared" si="386"/>
        <v>02LGSV048T</v>
      </c>
      <c r="M4947" s="40" t="str">
        <f>INDEX(CODE!A:B,MATCH(L4947,CODE!A:A,0),2)</f>
        <v>NOT USED</v>
      </c>
    </row>
    <row r="4948" spans="1:13">
      <c r="A4948" s="36">
        <v>202002</v>
      </c>
      <c r="B4948" s="37" t="s">
        <v>58</v>
      </c>
      <c r="C4948" s="37" t="s">
        <v>195</v>
      </c>
      <c r="D4948" s="37" t="s">
        <v>85</v>
      </c>
      <c r="E4948" s="37">
        <v>1826.67</v>
      </c>
      <c r="G4948" s="37">
        <v>0</v>
      </c>
      <c r="H4948" s="60">
        <f t="shared" si="387"/>
        <v>1826.67</v>
      </c>
      <c r="I4948" s="60">
        <f t="shared" si="388"/>
        <v>0</v>
      </c>
      <c r="J4948" s="60">
        <f t="shared" si="389"/>
        <v>0</v>
      </c>
      <c r="K4948" s="1" t="str">
        <f t="shared" si="390"/>
        <v>IND</v>
      </c>
      <c r="L4948" s="2" t="str">
        <f t="shared" si="386"/>
        <v>02LNX00300</v>
      </c>
      <c r="M4948" s="40" t="str">
        <f>INDEX(CODE!A:B,MATCH(L4948,CODE!A:A,0),2)</f>
        <v>NOT USED</v>
      </c>
    </row>
    <row r="4949" spans="1:13">
      <c r="A4949" s="36">
        <v>202002</v>
      </c>
      <c r="B4949" s="37" t="s">
        <v>58</v>
      </c>
      <c r="C4949" s="37" t="s">
        <v>195</v>
      </c>
      <c r="D4949" s="37" t="s">
        <v>40</v>
      </c>
      <c r="E4949" s="37">
        <v>256.24</v>
      </c>
      <c r="F4949" s="37">
        <v>1</v>
      </c>
      <c r="G4949" s="37">
        <v>2560</v>
      </c>
      <c r="H4949" s="60">
        <f t="shared" si="387"/>
        <v>256.24</v>
      </c>
      <c r="I4949" s="60">
        <f t="shared" si="388"/>
        <v>1</v>
      </c>
      <c r="J4949" s="60">
        <f t="shared" si="389"/>
        <v>2560</v>
      </c>
      <c r="K4949" s="1" t="str">
        <f t="shared" si="390"/>
        <v>IND</v>
      </c>
      <c r="L4949" s="2" t="str">
        <f t="shared" si="386"/>
        <v>02NMT24135</v>
      </c>
      <c r="M4949" s="40" t="str">
        <f>INDEX(CODE!A:B,MATCH(L4949,CODE!A:A,0),2)</f>
        <v>Separate - Small GS</v>
      </c>
    </row>
    <row r="4950" spans="1:13">
      <c r="A4950" s="36">
        <v>202002</v>
      </c>
      <c r="B4950" s="37" t="s">
        <v>58</v>
      </c>
      <c r="C4950" s="37" t="s">
        <v>195</v>
      </c>
      <c r="D4950" s="37" t="s">
        <v>56</v>
      </c>
      <c r="E4950" s="37">
        <v>1076.3800000000001</v>
      </c>
      <c r="F4950" s="37">
        <v>37</v>
      </c>
      <c r="G4950" s="37">
        <v>8031</v>
      </c>
      <c r="H4950" s="60">
        <f t="shared" si="387"/>
        <v>1076.3800000000001</v>
      </c>
      <c r="I4950" s="60">
        <f t="shared" si="388"/>
        <v>37</v>
      </c>
      <c r="J4950" s="60">
        <f t="shared" si="389"/>
        <v>8031</v>
      </c>
      <c r="K4950" s="1" t="str">
        <f t="shared" si="390"/>
        <v>IND</v>
      </c>
      <c r="L4950" s="2" t="str">
        <f t="shared" si="386"/>
        <v>02OALT015N</v>
      </c>
      <c r="M4950" s="40" t="str">
        <f>INDEX(CODE!A:B,MATCH(L4950,CODE!A:A,0),2)</f>
        <v>NOT USED</v>
      </c>
    </row>
    <row r="4951" spans="1:13">
      <c r="A4951" s="36">
        <v>202002</v>
      </c>
      <c r="B4951" s="37" t="s">
        <v>58</v>
      </c>
      <c r="C4951" s="37" t="s">
        <v>195</v>
      </c>
      <c r="D4951" s="37" t="s">
        <v>43</v>
      </c>
      <c r="E4951" s="37">
        <v>341.87</v>
      </c>
      <c r="F4951" s="37">
        <v>14</v>
      </c>
      <c r="G4951" s="37">
        <v>2228</v>
      </c>
      <c r="H4951" s="60">
        <f t="shared" si="387"/>
        <v>341.87</v>
      </c>
      <c r="I4951" s="60">
        <f t="shared" si="388"/>
        <v>14</v>
      </c>
      <c r="J4951" s="60">
        <f t="shared" si="389"/>
        <v>2228</v>
      </c>
      <c r="K4951" s="1" t="str">
        <f t="shared" si="390"/>
        <v>IND</v>
      </c>
      <c r="L4951" s="2" t="str">
        <f t="shared" si="386"/>
        <v>02OALTB15N</v>
      </c>
      <c r="M4951" s="40" t="str">
        <f>INDEX(CODE!A:B,MATCH(L4951,CODE!A:A,0),2)</f>
        <v>NOT USED</v>
      </c>
    </row>
    <row r="4952" spans="1:13">
      <c r="A4952" s="36">
        <v>202002</v>
      </c>
      <c r="B4952" s="37" t="s">
        <v>58</v>
      </c>
      <c r="C4952" s="37" t="s">
        <v>195</v>
      </c>
      <c r="D4952" s="37" t="s">
        <v>59</v>
      </c>
      <c r="E4952" s="37">
        <v>19864.34</v>
      </c>
      <c r="F4952" s="37">
        <v>1</v>
      </c>
      <c r="G4952" s="37">
        <v>33000</v>
      </c>
      <c r="H4952" s="60">
        <f t="shared" si="387"/>
        <v>19864.34</v>
      </c>
      <c r="I4952" s="60">
        <f t="shared" si="388"/>
        <v>1</v>
      </c>
      <c r="J4952" s="60">
        <f t="shared" si="389"/>
        <v>33000</v>
      </c>
      <c r="K4952" s="1" t="str">
        <f t="shared" si="390"/>
        <v>IND</v>
      </c>
      <c r="L4952" s="2" t="str">
        <f t="shared" si="386"/>
        <v>02PRSV47TM</v>
      </c>
      <c r="M4952" s="40" t="str">
        <f>INDEX(CODE!A:B,MATCH(L4952,CODE!A:A,0),2)</f>
        <v>NOT USED</v>
      </c>
    </row>
    <row r="4953" spans="1:13">
      <c r="A4953" s="36">
        <v>202002</v>
      </c>
      <c r="B4953" s="37" t="s">
        <v>58</v>
      </c>
      <c r="C4953" s="37" t="s">
        <v>195</v>
      </c>
      <c r="D4953" s="37" t="s">
        <v>94</v>
      </c>
      <c r="E4953" s="37">
        <v>-120608.02</v>
      </c>
      <c r="F4953" s="37">
        <v>0</v>
      </c>
      <c r="G4953" s="37">
        <v>0</v>
      </c>
      <c r="H4953" s="60">
        <f t="shared" si="387"/>
        <v>-120608.02</v>
      </c>
      <c r="I4953" s="60">
        <f t="shared" si="388"/>
        <v>0</v>
      </c>
      <c r="J4953" s="60">
        <f t="shared" si="389"/>
        <v>0</v>
      </c>
      <c r="K4953" s="1" t="str">
        <f t="shared" si="390"/>
        <v>IND</v>
      </c>
      <c r="L4953" s="2" t="str">
        <f t="shared" si="386"/>
        <v>301370-DSM</v>
      </c>
      <c r="M4953" s="40" t="str">
        <f>INDEX(CODE!A:B,MATCH(L4953,CODE!A:A,0),2)</f>
        <v>NOT USED</v>
      </c>
    </row>
    <row r="4954" spans="1:13">
      <c r="A4954" s="36">
        <v>202002</v>
      </c>
      <c r="B4954" s="37" t="s">
        <v>58</v>
      </c>
      <c r="C4954" s="37" t="s">
        <v>195</v>
      </c>
      <c r="D4954" s="37" t="s">
        <v>76</v>
      </c>
      <c r="E4954" s="37">
        <v>0.4</v>
      </c>
      <c r="F4954" s="37">
        <v>0</v>
      </c>
      <c r="G4954" s="37">
        <v>0</v>
      </c>
      <c r="H4954" s="60">
        <f t="shared" si="387"/>
        <v>0.4</v>
      </c>
      <c r="I4954" s="60">
        <f t="shared" si="388"/>
        <v>0</v>
      </c>
      <c r="J4954" s="60">
        <f t="shared" si="389"/>
        <v>0</v>
      </c>
      <c r="K4954" s="1" t="str">
        <f t="shared" si="390"/>
        <v>IND</v>
      </c>
      <c r="L4954" s="2" t="str">
        <f t="shared" si="386"/>
        <v>301380-BLU</v>
      </c>
      <c r="M4954" s="40" t="str">
        <f>INDEX(CODE!A:B,MATCH(L4954,CODE!A:A,0),2)</f>
        <v>NOT USED</v>
      </c>
    </row>
    <row r="4955" spans="1:13">
      <c r="A4955" s="36">
        <v>202002</v>
      </c>
      <c r="B4955" s="37" t="s">
        <v>58</v>
      </c>
      <c r="C4955" s="37" t="s">
        <v>195</v>
      </c>
      <c r="D4955" s="37" t="s">
        <v>103</v>
      </c>
      <c r="E4955" s="37">
        <v>0</v>
      </c>
      <c r="F4955" s="37">
        <v>0</v>
      </c>
      <c r="G4955" s="37">
        <v>0</v>
      </c>
      <c r="H4955" s="60">
        <f t="shared" si="387"/>
        <v>0</v>
      </c>
      <c r="I4955" s="60">
        <f t="shared" si="388"/>
        <v>0</v>
      </c>
      <c r="J4955" s="60">
        <f t="shared" si="389"/>
        <v>0</v>
      </c>
      <c r="K4955" s="1" t="str">
        <f t="shared" si="390"/>
        <v>IND</v>
      </c>
      <c r="L4955" s="2" t="str">
        <f t="shared" si="386"/>
        <v>ALT REVENU</v>
      </c>
      <c r="M4955" s="40" t="str">
        <f>INDEX(CODE!A:B,MATCH(L4955,CODE!A:A,0),2)</f>
        <v>NOT USED</v>
      </c>
    </row>
    <row r="4956" spans="1:13">
      <c r="A4956" s="36">
        <v>202002</v>
      </c>
      <c r="B4956" s="37" t="s">
        <v>58</v>
      </c>
      <c r="C4956" s="37" t="s">
        <v>195</v>
      </c>
      <c r="D4956" s="37" t="s">
        <v>90</v>
      </c>
      <c r="F4956" s="37">
        <v>0</v>
      </c>
      <c r="H4956" s="60">
        <f t="shared" si="387"/>
        <v>0</v>
      </c>
      <c r="I4956" s="60">
        <f t="shared" si="388"/>
        <v>0</v>
      </c>
      <c r="J4956" s="60">
        <f t="shared" si="389"/>
        <v>0</v>
      </c>
      <c r="K4956" s="1" t="str">
        <f t="shared" si="390"/>
        <v>IND</v>
      </c>
      <c r="L4956" s="2" t="str">
        <f t="shared" si="386"/>
        <v>CUSTOMER C</v>
      </c>
      <c r="M4956" s="40" t="str">
        <f>INDEX(CODE!A:B,MATCH(L4956,CODE!A:A,0),2)</f>
        <v>NOT USED</v>
      </c>
    </row>
    <row r="4957" spans="1:13">
      <c r="A4957" s="36">
        <v>202002</v>
      </c>
      <c r="B4957" s="37" t="s">
        <v>58</v>
      </c>
      <c r="C4957" s="37" t="s">
        <v>195</v>
      </c>
      <c r="D4957" s="37" t="s">
        <v>91</v>
      </c>
      <c r="E4957" s="37">
        <v>0</v>
      </c>
      <c r="F4957" s="37">
        <v>0</v>
      </c>
      <c r="G4957" s="37">
        <v>0</v>
      </c>
      <c r="H4957" s="60">
        <f t="shared" si="387"/>
        <v>0</v>
      </c>
      <c r="I4957" s="60">
        <f t="shared" si="388"/>
        <v>0</v>
      </c>
      <c r="J4957" s="60">
        <f t="shared" si="389"/>
        <v>0</v>
      </c>
      <c r="K4957" s="1" t="str">
        <f t="shared" si="390"/>
        <v>IND</v>
      </c>
      <c r="L4957" s="2" t="str">
        <f t="shared" si="386"/>
        <v>INCOME TAX</v>
      </c>
      <c r="M4957" s="40" t="str">
        <f>INDEX(CODE!A:B,MATCH(L4957,CODE!A:A,0),2)</f>
        <v>NOT USED</v>
      </c>
    </row>
    <row r="4958" spans="1:13">
      <c r="A4958" s="36">
        <v>202002</v>
      </c>
      <c r="B4958" s="37" t="s">
        <v>58</v>
      </c>
      <c r="C4958" s="37" t="s">
        <v>195</v>
      </c>
      <c r="D4958" s="37" t="s">
        <v>92</v>
      </c>
      <c r="E4958" s="37">
        <v>-62581.8</v>
      </c>
      <c r="F4958" s="37">
        <v>0</v>
      </c>
      <c r="G4958" s="37">
        <v>0</v>
      </c>
      <c r="H4958" s="60">
        <f t="shared" si="387"/>
        <v>-62581.8</v>
      </c>
      <c r="I4958" s="60">
        <f t="shared" si="388"/>
        <v>0</v>
      </c>
      <c r="J4958" s="60">
        <f t="shared" si="389"/>
        <v>0</v>
      </c>
      <c r="K4958" s="1" t="str">
        <f t="shared" si="390"/>
        <v>IND</v>
      </c>
      <c r="L4958" s="2" t="str">
        <f t="shared" si="386"/>
        <v>REVENUE_AC</v>
      </c>
      <c r="M4958" s="40" t="str">
        <f>INDEX(CODE!A:B,MATCH(L4958,CODE!A:A,0),2)</f>
        <v>NOT USED</v>
      </c>
    </row>
    <row r="4959" spans="1:13">
      <c r="A4959" s="36">
        <v>202002</v>
      </c>
      <c r="B4959" s="37" t="s">
        <v>58</v>
      </c>
      <c r="C4959" s="37" t="s">
        <v>195</v>
      </c>
      <c r="D4959" s="37" t="s">
        <v>104</v>
      </c>
      <c r="E4959" s="37">
        <v>2675.74</v>
      </c>
      <c r="F4959" s="37">
        <v>0</v>
      </c>
      <c r="G4959" s="37">
        <v>0</v>
      </c>
      <c r="H4959" s="60">
        <f t="shared" si="387"/>
        <v>2675.74</v>
      </c>
      <c r="I4959" s="60">
        <f t="shared" si="388"/>
        <v>0</v>
      </c>
      <c r="J4959" s="60">
        <f t="shared" si="389"/>
        <v>0</v>
      </c>
      <c r="K4959" s="1" t="str">
        <f t="shared" si="390"/>
        <v>IND</v>
      </c>
      <c r="L4959" s="2" t="str">
        <f t="shared" si="386"/>
        <v>REVENUE AD</v>
      </c>
      <c r="M4959" s="40" t="str">
        <f>INDEX(CODE!A:B,MATCH(L4959,CODE!A:A,0),2)</f>
        <v>NOT USED</v>
      </c>
    </row>
    <row r="4960" spans="1:13">
      <c r="A4960" s="36">
        <v>202002</v>
      </c>
      <c r="B4960" s="37" t="s">
        <v>58</v>
      </c>
      <c r="C4960" s="37" t="s">
        <v>196</v>
      </c>
      <c r="D4960" s="37" t="s">
        <v>197</v>
      </c>
      <c r="E4960" s="37">
        <v>-895000</v>
      </c>
      <c r="F4960" s="37">
        <v>0</v>
      </c>
      <c r="G4960" s="37">
        <v>-15043000</v>
      </c>
      <c r="H4960" s="60">
        <f t="shared" si="387"/>
        <v>0</v>
      </c>
      <c r="I4960" s="60">
        <f t="shared" si="388"/>
        <v>0</v>
      </c>
      <c r="J4960" s="60">
        <f t="shared" si="389"/>
        <v>0</v>
      </c>
      <c r="K4960" s="1" t="str">
        <f t="shared" si="390"/>
        <v>IND</v>
      </c>
      <c r="L4960" s="2" t="str">
        <f t="shared" si="386"/>
        <v>UNBILLED R</v>
      </c>
      <c r="M4960" s="40" t="str">
        <f>INDEX(CODE!A:B,MATCH(L4960,CODE!A:A,0),2)</f>
        <v>NOT USED</v>
      </c>
    </row>
    <row r="4961" spans="1:13">
      <c r="A4961" s="36">
        <v>202002</v>
      </c>
      <c r="B4961" s="37" t="s">
        <v>60</v>
      </c>
      <c r="C4961" s="37" t="s">
        <v>186</v>
      </c>
      <c r="D4961" s="37" t="s">
        <v>61</v>
      </c>
      <c r="E4961" s="37">
        <v>-620.19000000000005</v>
      </c>
      <c r="F4961" s="37">
        <v>2689</v>
      </c>
      <c r="G4961" s="37">
        <v>61545</v>
      </c>
      <c r="H4961" s="60">
        <f t="shared" si="387"/>
        <v>0</v>
      </c>
      <c r="I4961" s="60">
        <f t="shared" si="388"/>
        <v>0</v>
      </c>
      <c r="J4961" s="60">
        <f t="shared" si="389"/>
        <v>0</v>
      </c>
      <c r="K4961" s="1" t="str">
        <f t="shared" si="390"/>
        <v>IRG</v>
      </c>
      <c r="L4961" s="2" t="str">
        <f t="shared" si="386"/>
        <v>02APSV0040</v>
      </c>
      <c r="M4961" s="40" t="str">
        <f>INDEX(CODE!A:B,MATCH(L4961,CODE!A:A,0),2)</f>
        <v>Separate - APS</v>
      </c>
    </row>
    <row r="4962" spans="1:13">
      <c r="A4962" s="36">
        <v>202002</v>
      </c>
      <c r="B4962" s="37" t="s">
        <v>60</v>
      </c>
      <c r="C4962" s="37" t="s">
        <v>186</v>
      </c>
      <c r="D4962" s="37" t="s">
        <v>199</v>
      </c>
      <c r="E4962" s="37">
        <v>-0.45</v>
      </c>
      <c r="F4962" s="37">
        <v>9</v>
      </c>
      <c r="G4962" s="37">
        <v>62</v>
      </c>
      <c r="H4962" s="60">
        <f t="shared" si="387"/>
        <v>0</v>
      </c>
      <c r="I4962" s="60">
        <f t="shared" si="388"/>
        <v>0</v>
      </c>
      <c r="J4962" s="60">
        <f t="shared" si="389"/>
        <v>0</v>
      </c>
      <c r="K4962" s="1" t="str">
        <f t="shared" si="390"/>
        <v>IRG</v>
      </c>
      <c r="L4962" s="2" t="str">
        <f t="shared" si="386"/>
        <v>02NMT40135</v>
      </c>
      <c r="M4962" s="40" t="str">
        <f>INDEX(CODE!A:B,MATCH(L4962,CODE!A:A,0),2)</f>
        <v>Separate - APS</v>
      </c>
    </row>
    <row r="4963" spans="1:13">
      <c r="A4963" s="36">
        <v>202002</v>
      </c>
      <c r="B4963" s="37" t="s">
        <v>60</v>
      </c>
      <c r="C4963" s="37" t="s">
        <v>186</v>
      </c>
      <c r="D4963" s="37" t="s">
        <v>200</v>
      </c>
      <c r="F4963" s="37">
        <v>0</v>
      </c>
      <c r="H4963" s="60">
        <f t="shared" si="387"/>
        <v>0</v>
      </c>
      <c r="I4963" s="60">
        <f t="shared" si="388"/>
        <v>0</v>
      </c>
      <c r="J4963" s="60">
        <f t="shared" si="389"/>
        <v>0</v>
      </c>
      <c r="K4963" s="1" t="str">
        <f t="shared" si="390"/>
        <v>IRG</v>
      </c>
      <c r="L4963" s="2" t="str">
        <f t="shared" si="386"/>
        <v>CUSTOMER C</v>
      </c>
      <c r="M4963" s="40" t="str">
        <f>INDEX(CODE!A:B,MATCH(L4963,CODE!A:A,0),2)</f>
        <v>NOT USED</v>
      </c>
    </row>
    <row r="4964" spans="1:13">
      <c r="A4964" s="36">
        <v>202002</v>
      </c>
      <c r="B4964" s="37" t="s">
        <v>60</v>
      </c>
      <c r="C4964" s="37" t="s">
        <v>186</v>
      </c>
      <c r="D4964" s="37" t="s">
        <v>201</v>
      </c>
      <c r="E4964" s="37">
        <v>-82.06</v>
      </c>
      <c r="F4964" s="37">
        <v>0</v>
      </c>
      <c r="G4964" s="37">
        <v>0</v>
      </c>
      <c r="H4964" s="60">
        <f t="shared" si="387"/>
        <v>0</v>
      </c>
      <c r="I4964" s="60">
        <f t="shared" si="388"/>
        <v>0</v>
      </c>
      <c r="J4964" s="60">
        <f t="shared" si="389"/>
        <v>0</v>
      </c>
      <c r="K4964" s="1" t="str">
        <f t="shared" si="390"/>
        <v>IRG</v>
      </c>
      <c r="L4964" s="2" t="str">
        <f t="shared" si="386"/>
        <v>IRRIGATION</v>
      </c>
      <c r="M4964" s="40" t="str">
        <f>INDEX(CODE!A:B,MATCH(L4964,CODE!A:A,0),2)</f>
        <v>NOT USED</v>
      </c>
    </row>
    <row r="4965" spans="1:13">
      <c r="A4965" s="36">
        <v>202002</v>
      </c>
      <c r="B4965" s="37" t="s">
        <v>60</v>
      </c>
      <c r="C4965" s="37" t="s">
        <v>195</v>
      </c>
      <c r="D4965" s="37" t="s">
        <v>61</v>
      </c>
      <c r="E4965" s="37">
        <v>2479</v>
      </c>
      <c r="F4965" s="37">
        <v>2689</v>
      </c>
      <c r="G4965" s="37">
        <v>61544</v>
      </c>
      <c r="H4965" s="60">
        <f t="shared" si="387"/>
        <v>2479</v>
      </c>
      <c r="I4965" s="60">
        <f t="shared" si="388"/>
        <v>2689</v>
      </c>
      <c r="J4965" s="60">
        <f t="shared" si="389"/>
        <v>61544</v>
      </c>
      <c r="K4965" s="1" t="str">
        <f t="shared" si="390"/>
        <v>IRG</v>
      </c>
      <c r="L4965" s="2" t="str">
        <f t="shared" si="386"/>
        <v>02APSV0040</v>
      </c>
      <c r="M4965" s="40" t="str">
        <f>INDEX(CODE!A:B,MATCH(L4965,CODE!A:A,0),2)</f>
        <v>Separate - APS</v>
      </c>
    </row>
    <row r="4966" spans="1:13">
      <c r="A4966" s="36">
        <v>202002</v>
      </c>
      <c r="B4966" s="37" t="s">
        <v>60</v>
      </c>
      <c r="C4966" s="37" t="s">
        <v>195</v>
      </c>
      <c r="D4966" s="37" t="s">
        <v>62</v>
      </c>
      <c r="E4966" s="37">
        <v>37197.660000000003</v>
      </c>
      <c r="F4966" s="37">
        <v>2442</v>
      </c>
      <c r="G4966" s="37">
        <v>472802</v>
      </c>
      <c r="H4966" s="60">
        <f t="shared" si="387"/>
        <v>37197.660000000003</v>
      </c>
      <c r="I4966" s="60">
        <f t="shared" si="388"/>
        <v>2442</v>
      </c>
      <c r="J4966" s="60">
        <f t="shared" si="389"/>
        <v>472802</v>
      </c>
      <c r="K4966" s="1" t="str">
        <f t="shared" si="390"/>
        <v>IRG</v>
      </c>
      <c r="L4966" s="2" t="str">
        <f t="shared" si="386"/>
        <v>02APSV040X</v>
      </c>
      <c r="M4966" s="40" t="str">
        <f>INDEX(CODE!A:B,MATCH(L4966,CODE!A:A,0),2)</f>
        <v>Separate - APS</v>
      </c>
    </row>
    <row r="4967" spans="1:13">
      <c r="A4967" s="36">
        <v>202002</v>
      </c>
      <c r="B4967" s="37" t="s">
        <v>60</v>
      </c>
      <c r="C4967" s="37" t="s">
        <v>195</v>
      </c>
      <c r="D4967" s="37" t="s">
        <v>79</v>
      </c>
      <c r="E4967" s="37">
        <v>231.14</v>
      </c>
      <c r="G4967" s="37">
        <v>0</v>
      </c>
      <c r="H4967" s="60">
        <f t="shared" si="387"/>
        <v>231.14</v>
      </c>
      <c r="I4967" s="60">
        <f t="shared" si="388"/>
        <v>0</v>
      </c>
      <c r="J4967" s="60">
        <f t="shared" si="389"/>
        <v>0</v>
      </c>
      <c r="K4967" s="1" t="str">
        <f t="shared" si="390"/>
        <v>IRG</v>
      </c>
      <c r="L4967" s="2" t="str">
        <f t="shared" si="386"/>
        <v>02LNX00102</v>
      </c>
      <c r="M4967" s="40" t="str">
        <f>INDEX(CODE!A:B,MATCH(L4967,CODE!A:A,0),2)</f>
        <v>NOT USED</v>
      </c>
    </row>
    <row r="4968" spans="1:13">
      <c r="A4968" s="36">
        <v>202002</v>
      </c>
      <c r="B4968" s="37" t="s">
        <v>60</v>
      </c>
      <c r="C4968" s="37" t="s">
        <v>195</v>
      </c>
      <c r="D4968" s="37" t="s">
        <v>81</v>
      </c>
      <c r="E4968" s="37">
        <v>7.43</v>
      </c>
      <c r="G4968" s="37">
        <v>0</v>
      </c>
      <c r="H4968" s="60">
        <f t="shared" si="387"/>
        <v>7.43</v>
      </c>
      <c r="I4968" s="60">
        <f t="shared" si="388"/>
        <v>0</v>
      </c>
      <c r="J4968" s="60">
        <f t="shared" si="389"/>
        <v>0</v>
      </c>
      <c r="K4968" s="1" t="str">
        <f t="shared" si="390"/>
        <v>IRG</v>
      </c>
      <c r="L4968" s="2" t="str">
        <f t="shared" si="386"/>
        <v>02LNX00105</v>
      </c>
      <c r="M4968" s="40" t="str">
        <f>INDEX(CODE!A:B,MATCH(L4968,CODE!A:A,0),2)</f>
        <v>NOT USED</v>
      </c>
    </row>
    <row r="4969" spans="1:13">
      <c r="A4969" s="36">
        <v>202002</v>
      </c>
      <c r="B4969" s="37" t="s">
        <v>60</v>
      </c>
      <c r="C4969" s="37" t="s">
        <v>195</v>
      </c>
      <c r="D4969" s="37" t="s">
        <v>83</v>
      </c>
      <c r="E4969" s="37">
        <v>-1091.45</v>
      </c>
      <c r="G4969" s="37">
        <v>0</v>
      </c>
      <c r="H4969" s="60">
        <f t="shared" si="387"/>
        <v>-1091.45</v>
      </c>
      <c r="I4969" s="60">
        <f t="shared" si="388"/>
        <v>0</v>
      </c>
      <c r="J4969" s="60">
        <f t="shared" si="389"/>
        <v>0</v>
      </c>
      <c r="K4969" s="1" t="str">
        <f t="shared" si="390"/>
        <v>IRG</v>
      </c>
      <c r="L4969" s="2" t="str">
        <f t="shared" si="386"/>
        <v>02LNX00110</v>
      </c>
      <c r="M4969" s="40" t="str">
        <f>INDEX(CODE!A:B,MATCH(L4969,CODE!A:A,0),2)</f>
        <v>NOT USED</v>
      </c>
    </row>
    <row r="4970" spans="1:13">
      <c r="A4970" s="36">
        <v>202002</v>
      </c>
      <c r="B4970" s="37" t="s">
        <v>60</v>
      </c>
      <c r="C4970" s="37" t="s">
        <v>195</v>
      </c>
      <c r="D4970" s="37" t="s">
        <v>88</v>
      </c>
      <c r="E4970" s="37">
        <v>-1364.46</v>
      </c>
      <c r="G4970" s="37">
        <v>0</v>
      </c>
      <c r="H4970" s="60">
        <f t="shared" si="387"/>
        <v>-1364.46</v>
      </c>
      <c r="I4970" s="60">
        <f t="shared" si="388"/>
        <v>0</v>
      </c>
      <c r="J4970" s="60">
        <f t="shared" si="389"/>
        <v>0</v>
      </c>
      <c r="K4970" s="1" t="str">
        <f t="shared" si="390"/>
        <v>IRG</v>
      </c>
      <c r="L4970" s="2" t="str">
        <f t="shared" si="386"/>
        <v>02LNX00312</v>
      </c>
      <c r="M4970" s="40" t="str">
        <f>INDEX(CODE!A:B,MATCH(L4970,CODE!A:A,0),2)</f>
        <v>NOT USED</v>
      </c>
    </row>
    <row r="4971" spans="1:13">
      <c r="A4971" s="36">
        <v>202002</v>
      </c>
      <c r="B4971" s="37" t="s">
        <v>60</v>
      </c>
      <c r="C4971" s="37" t="s">
        <v>195</v>
      </c>
      <c r="D4971" s="37" t="s">
        <v>45</v>
      </c>
      <c r="E4971" s="37">
        <v>7.2</v>
      </c>
      <c r="F4971" s="37">
        <v>9</v>
      </c>
      <c r="G4971" s="37">
        <v>62</v>
      </c>
      <c r="H4971" s="60">
        <f t="shared" si="387"/>
        <v>7.2</v>
      </c>
      <c r="I4971" s="60">
        <f t="shared" si="388"/>
        <v>9</v>
      </c>
      <c r="J4971" s="60">
        <f t="shared" si="389"/>
        <v>62</v>
      </c>
      <c r="K4971" s="1" t="str">
        <f t="shared" si="390"/>
        <v>IRG</v>
      </c>
      <c r="L4971" s="2" t="str">
        <f t="shared" si="386"/>
        <v>02NMT40135</v>
      </c>
      <c r="M4971" s="40" t="str">
        <f>INDEX(CODE!A:B,MATCH(L4971,CODE!A:A,0),2)</f>
        <v>Separate - APS</v>
      </c>
    </row>
    <row r="4972" spans="1:13">
      <c r="A4972" s="36">
        <v>202002</v>
      </c>
      <c r="B4972" s="37" t="s">
        <v>60</v>
      </c>
      <c r="C4972" s="37" t="s">
        <v>195</v>
      </c>
      <c r="D4972" s="37" t="s">
        <v>73</v>
      </c>
      <c r="E4972" s="37">
        <v>28.57</v>
      </c>
      <c r="F4972" s="37">
        <v>8</v>
      </c>
      <c r="G4972" s="37">
        <v>413</v>
      </c>
      <c r="H4972" s="60">
        <f t="shared" si="387"/>
        <v>28.57</v>
      </c>
      <c r="I4972" s="60">
        <f t="shared" si="388"/>
        <v>8</v>
      </c>
      <c r="J4972" s="60">
        <f t="shared" si="389"/>
        <v>413</v>
      </c>
      <c r="K4972" s="1" t="str">
        <f t="shared" si="390"/>
        <v>IRG</v>
      </c>
      <c r="L4972" s="2" t="str">
        <f t="shared" si="386"/>
        <v>02NMX40135</v>
      </c>
      <c r="M4972" s="40" t="str">
        <f>INDEX(CODE!A:B,MATCH(L4972,CODE!A:A,0),2)</f>
        <v>Separate - APS</v>
      </c>
    </row>
    <row r="4973" spans="1:13">
      <c r="A4973" s="36">
        <v>202002</v>
      </c>
      <c r="B4973" s="37" t="s">
        <v>60</v>
      </c>
      <c r="C4973" s="37" t="s">
        <v>195</v>
      </c>
      <c r="D4973" s="37" t="s">
        <v>96</v>
      </c>
      <c r="E4973" s="37">
        <v>-82634.039999999994</v>
      </c>
      <c r="F4973" s="37">
        <v>0</v>
      </c>
      <c r="G4973" s="37">
        <v>0</v>
      </c>
      <c r="H4973" s="60">
        <f t="shared" si="387"/>
        <v>-82634.039999999994</v>
      </c>
      <c r="I4973" s="60">
        <f t="shared" si="388"/>
        <v>0</v>
      </c>
      <c r="J4973" s="60">
        <f t="shared" si="389"/>
        <v>0</v>
      </c>
      <c r="K4973" s="1" t="str">
        <f t="shared" si="390"/>
        <v>IRG</v>
      </c>
      <c r="L4973" s="2" t="str">
        <f t="shared" si="386"/>
        <v>301470-DSM</v>
      </c>
      <c r="M4973" s="40" t="str">
        <f>INDEX(CODE!A:B,MATCH(L4973,CODE!A:A,0),2)</f>
        <v>NOT USED</v>
      </c>
    </row>
    <row r="4974" spans="1:13">
      <c r="A4974" s="36">
        <v>202002</v>
      </c>
      <c r="B4974" s="37" t="s">
        <v>60</v>
      </c>
      <c r="C4974" s="37" t="s">
        <v>195</v>
      </c>
      <c r="D4974" s="37" t="s">
        <v>46</v>
      </c>
      <c r="E4974" s="37">
        <v>31.91</v>
      </c>
      <c r="F4974" s="37">
        <v>0</v>
      </c>
      <c r="G4974" s="37">
        <v>0</v>
      </c>
      <c r="H4974" s="60">
        <f t="shared" si="387"/>
        <v>31.91</v>
      </c>
      <c r="I4974" s="60">
        <f t="shared" si="388"/>
        <v>0</v>
      </c>
      <c r="J4974" s="60">
        <f t="shared" si="389"/>
        <v>0</v>
      </c>
      <c r="K4974" s="1" t="str">
        <f t="shared" si="390"/>
        <v>IRG</v>
      </c>
      <c r="L4974" s="2" t="str">
        <f t="shared" si="386"/>
        <v>301480-BLU</v>
      </c>
      <c r="M4974" s="40" t="str">
        <f>INDEX(CODE!A:B,MATCH(L4974,CODE!A:A,0),2)</f>
        <v>NOT USED</v>
      </c>
    </row>
    <row r="4975" spans="1:13">
      <c r="A4975" s="36">
        <v>202002</v>
      </c>
      <c r="B4975" s="37" t="s">
        <v>60</v>
      </c>
      <c r="C4975" s="37" t="s">
        <v>195</v>
      </c>
      <c r="D4975" s="37" t="s">
        <v>103</v>
      </c>
      <c r="E4975" s="37">
        <v>0</v>
      </c>
      <c r="F4975" s="37">
        <v>0</v>
      </c>
      <c r="G4975" s="37">
        <v>0</v>
      </c>
      <c r="H4975" s="60">
        <f t="shared" si="387"/>
        <v>0</v>
      </c>
      <c r="I4975" s="60">
        <f t="shared" si="388"/>
        <v>0</v>
      </c>
      <c r="J4975" s="60">
        <f t="shared" si="389"/>
        <v>0</v>
      </c>
      <c r="K4975" s="1" t="str">
        <f t="shared" si="390"/>
        <v>IRG</v>
      </c>
      <c r="L4975" s="2" t="str">
        <f t="shared" si="386"/>
        <v>ALT REVENU</v>
      </c>
      <c r="M4975" s="40" t="str">
        <f>INDEX(CODE!A:B,MATCH(L4975,CODE!A:A,0),2)</f>
        <v>NOT USED</v>
      </c>
    </row>
    <row r="4976" spans="1:13">
      <c r="A4976" s="36">
        <v>202002</v>
      </c>
      <c r="B4976" s="37" t="s">
        <v>60</v>
      </c>
      <c r="C4976" s="37" t="s">
        <v>195</v>
      </c>
      <c r="D4976" s="37" t="s">
        <v>97</v>
      </c>
      <c r="F4976" s="37">
        <v>0</v>
      </c>
      <c r="H4976" s="60">
        <f t="shared" si="387"/>
        <v>0</v>
      </c>
      <c r="I4976" s="60">
        <f t="shared" si="388"/>
        <v>0</v>
      </c>
      <c r="J4976" s="60">
        <f t="shared" si="389"/>
        <v>0</v>
      </c>
      <c r="K4976" s="1" t="str">
        <f t="shared" si="390"/>
        <v>IRG</v>
      </c>
      <c r="L4976" s="2" t="str">
        <f t="shared" si="386"/>
        <v>CUSTOMER C</v>
      </c>
      <c r="M4976" s="40" t="str">
        <f>INDEX(CODE!A:B,MATCH(L4976,CODE!A:A,0),2)</f>
        <v>NOT USED</v>
      </c>
    </row>
    <row r="4977" spans="1:13">
      <c r="A4977" s="36">
        <v>202002</v>
      </c>
      <c r="B4977" s="37" t="s">
        <v>60</v>
      </c>
      <c r="C4977" s="37" t="s">
        <v>195</v>
      </c>
      <c r="D4977" s="37" t="s">
        <v>91</v>
      </c>
      <c r="E4977" s="37">
        <v>0</v>
      </c>
      <c r="F4977" s="37">
        <v>0</v>
      </c>
      <c r="G4977" s="37">
        <v>0</v>
      </c>
      <c r="H4977" s="60">
        <f t="shared" si="387"/>
        <v>0</v>
      </c>
      <c r="I4977" s="60">
        <f t="shared" si="388"/>
        <v>0</v>
      </c>
      <c r="J4977" s="60">
        <f t="shared" si="389"/>
        <v>0</v>
      </c>
      <c r="K4977" s="1" t="str">
        <f t="shared" si="390"/>
        <v>IRG</v>
      </c>
      <c r="L4977" s="2" t="str">
        <f t="shared" si="386"/>
        <v>INCOME TAX</v>
      </c>
      <c r="M4977" s="40" t="str">
        <f>INDEX(CODE!A:B,MATCH(L4977,CODE!A:A,0),2)</f>
        <v>NOT USED</v>
      </c>
    </row>
    <row r="4978" spans="1:13">
      <c r="A4978" s="36">
        <v>202002</v>
      </c>
      <c r="B4978" s="37" t="s">
        <v>60</v>
      </c>
      <c r="C4978" s="37" t="s">
        <v>195</v>
      </c>
      <c r="D4978" s="37" t="s">
        <v>92</v>
      </c>
      <c r="E4978" s="37">
        <v>-3792.86</v>
      </c>
      <c r="F4978" s="37">
        <v>0</v>
      </c>
      <c r="G4978" s="37">
        <v>0</v>
      </c>
      <c r="H4978" s="60">
        <f t="shared" si="387"/>
        <v>-3792.86</v>
      </c>
      <c r="I4978" s="60">
        <f t="shared" si="388"/>
        <v>0</v>
      </c>
      <c r="J4978" s="60">
        <f t="shared" si="389"/>
        <v>0</v>
      </c>
      <c r="K4978" s="1" t="str">
        <f t="shared" si="390"/>
        <v>IRG</v>
      </c>
      <c r="L4978" s="2" t="str">
        <f t="shared" si="386"/>
        <v>REVENUE_AC</v>
      </c>
      <c r="M4978" s="40" t="str">
        <f>INDEX(CODE!A:B,MATCH(L4978,CODE!A:A,0),2)</f>
        <v>NOT USED</v>
      </c>
    </row>
    <row r="4979" spans="1:13">
      <c r="A4979" s="36">
        <v>202002</v>
      </c>
      <c r="B4979" s="37" t="s">
        <v>60</v>
      </c>
      <c r="C4979" s="37" t="s">
        <v>195</v>
      </c>
      <c r="D4979" s="37" t="s">
        <v>104</v>
      </c>
      <c r="E4979" s="37">
        <v>538.78</v>
      </c>
      <c r="F4979" s="37">
        <v>0</v>
      </c>
      <c r="G4979" s="37">
        <v>0</v>
      </c>
      <c r="H4979" s="60">
        <f t="shared" si="387"/>
        <v>538.78</v>
      </c>
      <c r="I4979" s="60">
        <f t="shared" si="388"/>
        <v>0</v>
      </c>
      <c r="J4979" s="60">
        <f t="shared" si="389"/>
        <v>0</v>
      </c>
      <c r="K4979" s="1" t="str">
        <f t="shared" si="390"/>
        <v>IRG</v>
      </c>
      <c r="L4979" s="2" t="str">
        <f t="shared" si="386"/>
        <v>REVENUE AD</v>
      </c>
      <c r="M4979" s="40" t="str">
        <f>INDEX(CODE!A:B,MATCH(L4979,CODE!A:A,0),2)</f>
        <v>NOT USED</v>
      </c>
    </row>
    <row r="4980" spans="1:13">
      <c r="A4980" s="36">
        <v>202002</v>
      </c>
      <c r="B4980" s="37" t="s">
        <v>60</v>
      </c>
      <c r="C4980" s="37" t="s">
        <v>196</v>
      </c>
      <c r="D4980" s="37" t="s">
        <v>202</v>
      </c>
      <c r="E4980" s="37">
        <v>-118000</v>
      </c>
      <c r="F4980" s="37">
        <v>0</v>
      </c>
      <c r="G4980" s="37">
        <v>-682000</v>
      </c>
      <c r="H4980" s="60">
        <f t="shared" si="387"/>
        <v>0</v>
      </c>
      <c r="I4980" s="60">
        <f t="shared" si="388"/>
        <v>0</v>
      </c>
      <c r="J4980" s="60">
        <f t="shared" si="389"/>
        <v>0</v>
      </c>
      <c r="K4980" s="1" t="str">
        <f t="shared" si="390"/>
        <v>IRG</v>
      </c>
      <c r="L4980" s="2" t="str">
        <f t="shared" si="386"/>
        <v>IRRIGATION</v>
      </c>
      <c r="M4980" s="40" t="str">
        <f>INDEX(CODE!A:B,MATCH(L4980,CODE!A:A,0),2)</f>
        <v>NOT USED</v>
      </c>
    </row>
    <row r="4981" spans="1:13">
      <c r="A4981" s="36">
        <v>202002</v>
      </c>
      <c r="B4981" s="37" t="s">
        <v>63</v>
      </c>
      <c r="C4981" s="37" t="s">
        <v>195</v>
      </c>
      <c r="D4981" s="37" t="s">
        <v>98</v>
      </c>
      <c r="E4981" s="37">
        <v>7.57</v>
      </c>
      <c r="G4981" s="37">
        <v>0</v>
      </c>
      <c r="H4981" s="60">
        <f t="shared" si="387"/>
        <v>7.57</v>
      </c>
      <c r="I4981" s="60">
        <f t="shared" si="388"/>
        <v>0</v>
      </c>
      <c r="J4981" s="60">
        <f t="shared" si="389"/>
        <v>0</v>
      </c>
      <c r="K4981" s="1" t="str">
        <f t="shared" si="390"/>
        <v>PUB</v>
      </c>
      <c r="L4981" s="2" t="str">
        <f t="shared" si="386"/>
        <v>02CFR00012</v>
      </c>
      <c r="M4981" s="40" t="str">
        <f>INDEX(CODE!A:B,MATCH(L4981,CODE!A:A,0),2)</f>
        <v>NOT USED</v>
      </c>
    </row>
    <row r="4982" spans="1:13">
      <c r="A4982" s="36">
        <v>202002</v>
      </c>
      <c r="B4982" s="37" t="s">
        <v>63</v>
      </c>
      <c r="C4982" s="37" t="s">
        <v>195</v>
      </c>
      <c r="D4982" s="37" t="s">
        <v>64</v>
      </c>
      <c r="E4982" s="37">
        <v>160.22999999999999</v>
      </c>
      <c r="F4982" s="37">
        <v>5</v>
      </c>
      <c r="G4982" s="37">
        <v>1379</v>
      </c>
      <c r="H4982" s="60">
        <f t="shared" si="387"/>
        <v>160.22999999999999</v>
      </c>
      <c r="I4982" s="60">
        <f t="shared" si="388"/>
        <v>5</v>
      </c>
      <c r="J4982" s="60">
        <f t="shared" si="389"/>
        <v>1379</v>
      </c>
      <c r="K4982" s="1" t="str">
        <f t="shared" si="390"/>
        <v>PUB</v>
      </c>
      <c r="L4982" s="2" t="str">
        <f t="shared" si="386"/>
        <v>02COSL0052</v>
      </c>
      <c r="M4982" s="40" t="str">
        <f>INDEX(CODE!A:B,MATCH(L4982,CODE!A:A,0),2)</f>
        <v>NOT USED</v>
      </c>
    </row>
    <row r="4983" spans="1:13">
      <c r="A4983" s="36">
        <v>202002</v>
      </c>
      <c r="B4983" s="37" t="s">
        <v>63</v>
      </c>
      <c r="C4983" s="37" t="s">
        <v>195</v>
      </c>
      <c r="D4983" s="37" t="s">
        <v>65</v>
      </c>
      <c r="E4983" s="37">
        <v>17680.02</v>
      </c>
      <c r="F4983" s="37">
        <v>118</v>
      </c>
      <c r="G4983" s="37">
        <v>246310</v>
      </c>
      <c r="H4983" s="60">
        <f t="shared" si="387"/>
        <v>17680.02</v>
      </c>
      <c r="I4983" s="60">
        <f t="shared" si="388"/>
        <v>118</v>
      </c>
      <c r="J4983" s="60">
        <f t="shared" si="389"/>
        <v>246310</v>
      </c>
      <c r="K4983" s="1" t="str">
        <f t="shared" si="390"/>
        <v>PUB</v>
      </c>
      <c r="L4983" s="2" t="str">
        <f t="shared" si="386"/>
        <v>02CUSL053F</v>
      </c>
      <c r="M4983" s="40" t="str">
        <f>INDEX(CODE!A:B,MATCH(L4983,CODE!A:A,0),2)</f>
        <v>NOT USED</v>
      </c>
    </row>
    <row r="4984" spans="1:13">
      <c r="A4984" s="36">
        <v>202002</v>
      </c>
      <c r="B4984" s="37" t="s">
        <v>63</v>
      </c>
      <c r="C4984" s="37" t="s">
        <v>195</v>
      </c>
      <c r="D4984" s="37" t="s">
        <v>66</v>
      </c>
      <c r="E4984" s="37">
        <v>5190.0600000000004</v>
      </c>
      <c r="F4984" s="37">
        <v>111</v>
      </c>
      <c r="G4984" s="37">
        <v>72305</v>
      </c>
      <c r="H4984" s="60">
        <f t="shared" si="387"/>
        <v>5190.0600000000004</v>
      </c>
      <c r="I4984" s="60">
        <f t="shared" si="388"/>
        <v>111</v>
      </c>
      <c r="J4984" s="60">
        <f t="shared" si="389"/>
        <v>72305</v>
      </c>
      <c r="K4984" s="1" t="str">
        <f t="shared" si="390"/>
        <v>PUB</v>
      </c>
      <c r="L4984" s="2" t="str">
        <f t="shared" si="386"/>
        <v>02CUSL053M</v>
      </c>
      <c r="M4984" s="40" t="str">
        <f>INDEX(CODE!A:B,MATCH(L4984,CODE!A:A,0),2)</f>
        <v>NOT USED</v>
      </c>
    </row>
    <row r="4985" spans="1:13">
      <c r="A4985" s="36">
        <v>202002</v>
      </c>
      <c r="B4985" s="37" t="s">
        <v>63</v>
      </c>
      <c r="C4985" s="37" t="s">
        <v>195</v>
      </c>
      <c r="D4985" s="37" t="s">
        <v>67</v>
      </c>
      <c r="E4985" s="37">
        <v>4974.7</v>
      </c>
      <c r="F4985" s="37">
        <v>4</v>
      </c>
      <c r="G4985" s="37">
        <v>37779</v>
      </c>
      <c r="H4985" s="60">
        <f t="shared" si="387"/>
        <v>4974.7</v>
      </c>
      <c r="I4985" s="60">
        <f t="shared" si="388"/>
        <v>4</v>
      </c>
      <c r="J4985" s="60">
        <f t="shared" si="389"/>
        <v>37779</v>
      </c>
      <c r="K4985" s="1" t="str">
        <f t="shared" si="390"/>
        <v>PUB</v>
      </c>
      <c r="L4985" s="2" t="str">
        <f t="shared" si="386"/>
        <v>02MVSL0057</v>
      </c>
      <c r="M4985" s="40" t="str">
        <f>INDEX(CODE!A:B,MATCH(L4985,CODE!A:A,0),2)</f>
        <v>NOT USED</v>
      </c>
    </row>
    <row r="4986" spans="1:13">
      <c r="A4986" s="36">
        <v>202002</v>
      </c>
      <c r="B4986" s="37" t="s">
        <v>63</v>
      </c>
      <c r="C4986" s="37" t="s">
        <v>195</v>
      </c>
      <c r="D4986" s="37" t="s">
        <v>47</v>
      </c>
      <c r="E4986" s="37">
        <v>62554.09</v>
      </c>
      <c r="F4986" s="37">
        <v>221</v>
      </c>
      <c r="G4986" s="37">
        <v>213485</v>
      </c>
      <c r="H4986" s="60">
        <f t="shared" si="387"/>
        <v>62554.09</v>
      </c>
      <c r="I4986" s="60">
        <f t="shared" si="388"/>
        <v>221</v>
      </c>
      <c r="J4986" s="60">
        <f t="shared" si="389"/>
        <v>213485</v>
      </c>
      <c r="K4986" s="1" t="str">
        <f t="shared" si="390"/>
        <v>PUB</v>
      </c>
      <c r="L4986" s="2" t="str">
        <f t="shared" si="386"/>
        <v>02SLCO0051</v>
      </c>
      <c r="M4986" s="40" t="str">
        <f>INDEX(CODE!A:B,MATCH(L4986,CODE!A:A,0),2)</f>
        <v>NOT USED</v>
      </c>
    </row>
    <row r="4987" spans="1:13">
      <c r="A4987" s="36">
        <v>202002</v>
      </c>
      <c r="B4987" s="37" t="s">
        <v>63</v>
      </c>
      <c r="C4987" s="37" t="s">
        <v>195</v>
      </c>
      <c r="D4987" s="37" t="s">
        <v>99</v>
      </c>
      <c r="E4987" s="37">
        <v>-1323.29</v>
      </c>
      <c r="F4987" s="37">
        <v>0</v>
      </c>
      <c r="G4987" s="37">
        <v>0</v>
      </c>
      <c r="H4987" s="60">
        <f t="shared" si="387"/>
        <v>-1323.29</v>
      </c>
      <c r="I4987" s="60">
        <f t="shared" si="388"/>
        <v>0</v>
      </c>
      <c r="J4987" s="60">
        <f t="shared" si="389"/>
        <v>0</v>
      </c>
      <c r="K4987" s="1" t="str">
        <f t="shared" si="390"/>
        <v>PUB</v>
      </c>
      <c r="L4987" s="2" t="str">
        <f t="shared" si="386"/>
        <v>301670-DSM</v>
      </c>
      <c r="M4987" s="40" t="str">
        <f>INDEX(CODE!A:B,MATCH(L4987,CODE!A:A,0),2)</f>
        <v>NOT USED</v>
      </c>
    </row>
    <row r="4988" spans="1:13">
      <c r="A4988" s="36">
        <v>202002</v>
      </c>
      <c r="B4988" s="37" t="s">
        <v>63</v>
      </c>
      <c r="C4988" s="37" t="s">
        <v>195</v>
      </c>
      <c r="D4988" s="37" t="s">
        <v>90</v>
      </c>
      <c r="F4988" s="37">
        <v>0</v>
      </c>
      <c r="H4988" s="60">
        <f t="shared" si="387"/>
        <v>0</v>
      </c>
      <c r="I4988" s="60">
        <f t="shared" si="388"/>
        <v>0</v>
      </c>
      <c r="J4988" s="60">
        <f t="shared" si="389"/>
        <v>0</v>
      </c>
      <c r="K4988" s="1" t="str">
        <f t="shared" si="390"/>
        <v>PUB</v>
      </c>
      <c r="L4988" s="2" t="str">
        <f t="shared" si="386"/>
        <v>CUSTOMER C</v>
      </c>
      <c r="M4988" s="40" t="str">
        <f>INDEX(CODE!A:B,MATCH(L4988,CODE!A:A,0),2)</f>
        <v>NOT USED</v>
      </c>
    </row>
    <row r="4989" spans="1:13">
      <c r="A4989" s="36">
        <v>202002</v>
      </c>
      <c r="B4989" s="37" t="s">
        <v>63</v>
      </c>
      <c r="C4989" s="37" t="s">
        <v>195</v>
      </c>
      <c r="D4989" s="37" t="s">
        <v>91</v>
      </c>
      <c r="E4989" s="37">
        <v>0</v>
      </c>
      <c r="F4989" s="37">
        <v>0</v>
      </c>
      <c r="G4989" s="37">
        <v>0</v>
      </c>
      <c r="H4989" s="60">
        <f t="shared" si="387"/>
        <v>0</v>
      </c>
      <c r="I4989" s="60">
        <f t="shared" si="388"/>
        <v>0</v>
      </c>
      <c r="J4989" s="60">
        <f t="shared" si="389"/>
        <v>0</v>
      </c>
      <c r="K4989" s="1" t="str">
        <f t="shared" si="390"/>
        <v>PUB</v>
      </c>
      <c r="L4989" s="2" t="str">
        <f t="shared" si="386"/>
        <v>INCOME TAX</v>
      </c>
      <c r="M4989" s="40" t="str">
        <f>INDEX(CODE!A:B,MATCH(L4989,CODE!A:A,0),2)</f>
        <v>NOT USED</v>
      </c>
    </row>
    <row r="4990" spans="1:13">
      <c r="A4990" s="36">
        <v>202002</v>
      </c>
      <c r="B4990" s="37" t="s">
        <v>63</v>
      </c>
      <c r="C4990" s="37" t="s">
        <v>195</v>
      </c>
      <c r="D4990" s="37" t="s">
        <v>92</v>
      </c>
      <c r="E4990" s="37">
        <v>-3026.43</v>
      </c>
      <c r="F4990" s="37">
        <v>0</v>
      </c>
      <c r="G4990" s="37">
        <v>0</v>
      </c>
      <c r="H4990" s="60">
        <f t="shared" si="387"/>
        <v>-3026.43</v>
      </c>
      <c r="I4990" s="60">
        <f t="shared" si="388"/>
        <v>0</v>
      </c>
      <c r="J4990" s="60">
        <f t="shared" si="389"/>
        <v>0</v>
      </c>
      <c r="K4990" s="1" t="str">
        <f t="shared" si="390"/>
        <v>PUB</v>
      </c>
      <c r="L4990" s="2" t="str">
        <f t="shared" si="386"/>
        <v>REVENUE_AC</v>
      </c>
      <c r="M4990" s="40" t="str">
        <f>INDEX(CODE!A:B,MATCH(L4990,CODE!A:A,0),2)</f>
        <v>NOT USED</v>
      </c>
    </row>
    <row r="4991" spans="1:13">
      <c r="A4991" s="36">
        <v>202002</v>
      </c>
      <c r="B4991" s="37" t="s">
        <v>63</v>
      </c>
      <c r="C4991" s="37" t="s">
        <v>196</v>
      </c>
      <c r="D4991" s="37" t="s">
        <v>197</v>
      </c>
      <c r="E4991" s="37">
        <v>-73000</v>
      </c>
      <c r="F4991" s="37">
        <v>0</v>
      </c>
      <c r="G4991" s="37">
        <v>-515000</v>
      </c>
      <c r="H4991" s="60">
        <f t="shared" si="387"/>
        <v>0</v>
      </c>
      <c r="I4991" s="60">
        <f t="shared" si="388"/>
        <v>0</v>
      </c>
      <c r="J4991" s="60">
        <f t="shared" si="389"/>
        <v>0</v>
      </c>
      <c r="K4991" s="1" t="str">
        <f t="shared" si="390"/>
        <v>PUB</v>
      </c>
      <c r="L4991" s="2" t="str">
        <f t="shared" si="386"/>
        <v>UNBILLED R</v>
      </c>
      <c r="M4991" s="40" t="str">
        <f>INDEX(CODE!A:B,MATCH(L4991,CODE!A:A,0),2)</f>
        <v>NOT USED</v>
      </c>
    </row>
    <row r="4992" spans="1:13">
      <c r="A4992" s="36">
        <v>202002</v>
      </c>
      <c r="B4992" s="37" t="s">
        <v>68</v>
      </c>
      <c r="C4992" s="37" t="s">
        <v>186</v>
      </c>
      <c r="D4992" s="37" t="s">
        <v>203</v>
      </c>
      <c r="E4992" s="37">
        <v>-13437.39</v>
      </c>
      <c r="F4992" s="37">
        <v>1325</v>
      </c>
      <c r="G4992" s="37">
        <v>1845763</v>
      </c>
      <c r="H4992" s="60">
        <f t="shared" si="387"/>
        <v>0</v>
      </c>
      <c r="I4992" s="60">
        <f t="shared" si="388"/>
        <v>0</v>
      </c>
      <c r="J4992" s="60">
        <f t="shared" si="389"/>
        <v>0</v>
      </c>
      <c r="K4992" s="1" t="str">
        <f t="shared" si="390"/>
        <v>RES</v>
      </c>
      <c r="L4992" s="2" t="str">
        <f t="shared" ref="L4992:L5055" si="391">LEFT(D4992,10)</f>
        <v>02NETMT135</v>
      </c>
      <c r="M4992" s="40" t="str">
        <f>INDEX(CODE!A:B,MATCH(L4992,CODE!A:A,0),2)</f>
        <v>Separate - Res</v>
      </c>
    </row>
    <row r="4993" spans="1:13">
      <c r="A4993" s="36">
        <v>202002</v>
      </c>
      <c r="B4993" s="37" t="s">
        <v>68</v>
      </c>
      <c r="C4993" s="37" t="s">
        <v>186</v>
      </c>
      <c r="D4993" s="37" t="s">
        <v>204</v>
      </c>
      <c r="E4993" s="37">
        <v>-556.63</v>
      </c>
      <c r="G4993" s="37">
        <v>76784</v>
      </c>
      <c r="H4993" s="60">
        <f t="shared" si="387"/>
        <v>0</v>
      </c>
      <c r="I4993" s="60">
        <f t="shared" si="388"/>
        <v>0</v>
      </c>
      <c r="J4993" s="60">
        <f t="shared" si="389"/>
        <v>0</v>
      </c>
      <c r="K4993" s="1" t="str">
        <f t="shared" si="390"/>
        <v>RES</v>
      </c>
      <c r="L4993" s="2" t="str">
        <f t="shared" si="391"/>
        <v>02OALTB15R</v>
      </c>
      <c r="M4993" s="40" t="str">
        <f>INDEX(CODE!A:B,MATCH(L4993,CODE!A:A,0),2)</f>
        <v>NOT USED</v>
      </c>
    </row>
    <row r="4994" spans="1:13">
      <c r="A4994" s="36">
        <v>202002</v>
      </c>
      <c r="B4994" s="37" t="s">
        <v>68</v>
      </c>
      <c r="C4994" s="37" t="s">
        <v>186</v>
      </c>
      <c r="D4994" s="37" t="s">
        <v>205</v>
      </c>
      <c r="E4994" s="37">
        <v>-1066734.2</v>
      </c>
      <c r="F4994" s="37">
        <v>102352</v>
      </c>
      <c r="G4994" s="37">
        <v>146530529</v>
      </c>
      <c r="H4994" s="60">
        <f t="shared" si="387"/>
        <v>0</v>
      </c>
      <c r="I4994" s="60">
        <f t="shared" si="388"/>
        <v>0</v>
      </c>
      <c r="J4994" s="60">
        <f t="shared" si="389"/>
        <v>0</v>
      </c>
      <c r="K4994" s="1" t="str">
        <f t="shared" si="390"/>
        <v>RES</v>
      </c>
      <c r="L4994" s="2" t="str">
        <f t="shared" si="391"/>
        <v>02RESD0016</v>
      </c>
      <c r="M4994" s="40" t="str">
        <f>INDEX(CODE!A:B,MATCH(L4994,CODE!A:A,0),2)</f>
        <v>Separate - Res</v>
      </c>
    </row>
    <row r="4995" spans="1:13">
      <c r="A4995" s="36">
        <v>202002</v>
      </c>
      <c r="B4995" s="37" t="s">
        <v>68</v>
      </c>
      <c r="C4995" s="37" t="s">
        <v>186</v>
      </c>
      <c r="D4995" s="37" t="s">
        <v>206</v>
      </c>
      <c r="E4995" s="37">
        <v>-63001.23</v>
      </c>
      <c r="F4995" s="37">
        <v>5324</v>
      </c>
      <c r="G4995" s="37">
        <v>8653181</v>
      </c>
      <c r="H4995" s="60">
        <f t="shared" ref="H4995:H5058" si="392">IF($C4995="R",E4995,0)</f>
        <v>0</v>
      </c>
      <c r="I4995" s="60">
        <f t="shared" ref="I4995:I5058" si="393">IF($C4995="R",F4995,0)</f>
        <v>0</v>
      </c>
      <c r="J4995" s="60">
        <f t="shared" ref="J4995:J5058" si="394">IF($C4995="R",G4995,0)</f>
        <v>0</v>
      </c>
      <c r="K4995" s="1" t="str">
        <f t="shared" ref="K4995:K5058" si="395">IF(LEFT(B4995,3)="IRR","IRG",LEFT(B4995,3))</f>
        <v>RES</v>
      </c>
      <c r="L4995" s="2" t="str">
        <f t="shared" si="391"/>
        <v>02RESD0017</v>
      </c>
      <c r="M4995" s="40" t="str">
        <f>INDEX(CODE!A:B,MATCH(L4995,CODE!A:A,0),2)</f>
        <v>Separate - Res</v>
      </c>
    </row>
    <row r="4996" spans="1:13">
      <c r="A4996" s="36">
        <v>202002</v>
      </c>
      <c r="B4996" s="37" t="s">
        <v>68</v>
      </c>
      <c r="C4996" s="37" t="s">
        <v>186</v>
      </c>
      <c r="D4996" s="37" t="s">
        <v>207</v>
      </c>
      <c r="E4996" s="37">
        <v>-1371.21</v>
      </c>
      <c r="F4996" s="37">
        <v>77</v>
      </c>
      <c r="G4996" s="37">
        <v>188357</v>
      </c>
      <c r="H4996" s="60">
        <f t="shared" si="392"/>
        <v>0</v>
      </c>
      <c r="I4996" s="60">
        <f t="shared" si="393"/>
        <v>0</v>
      </c>
      <c r="J4996" s="60">
        <f t="shared" si="394"/>
        <v>0</v>
      </c>
      <c r="K4996" s="1" t="str">
        <f t="shared" si="395"/>
        <v>RES</v>
      </c>
      <c r="L4996" s="2" t="str">
        <f t="shared" si="391"/>
        <v>02RESD0018</v>
      </c>
      <c r="M4996" s="40" t="str">
        <f>INDEX(CODE!A:B,MATCH(L4996,CODE!A:A,0),2)</f>
        <v>Separate - Res</v>
      </c>
    </row>
    <row r="4997" spans="1:13">
      <c r="A4997" s="36">
        <v>202002</v>
      </c>
      <c r="B4997" s="37" t="s">
        <v>68</v>
      </c>
      <c r="C4997" s="37" t="s">
        <v>186</v>
      </c>
      <c r="D4997" s="37" t="s">
        <v>208</v>
      </c>
      <c r="E4997" s="37">
        <v>-178.1</v>
      </c>
      <c r="F4997" s="37">
        <v>11</v>
      </c>
      <c r="G4997" s="37">
        <v>24466</v>
      </c>
      <c r="H4997" s="60">
        <f t="shared" si="392"/>
        <v>0</v>
      </c>
      <c r="I4997" s="60">
        <f t="shared" si="393"/>
        <v>0</v>
      </c>
      <c r="J4997" s="60">
        <f t="shared" si="394"/>
        <v>0</v>
      </c>
      <c r="K4997" s="1" t="str">
        <f t="shared" si="395"/>
        <v>RES</v>
      </c>
      <c r="L4997" s="2" t="str">
        <f t="shared" si="391"/>
        <v>02RESD018X</v>
      </c>
      <c r="M4997" s="40" t="str">
        <f>INDEX(CODE!A:B,MATCH(L4997,CODE!A:A,0),2)</f>
        <v>Separate - Res</v>
      </c>
    </row>
    <row r="4998" spans="1:13">
      <c r="A4998" s="36">
        <v>202002</v>
      </c>
      <c r="B4998" s="37" t="s">
        <v>68</v>
      </c>
      <c r="C4998" s="37" t="s">
        <v>186</v>
      </c>
      <c r="D4998" s="37" t="s">
        <v>209</v>
      </c>
      <c r="E4998" s="37">
        <v>-12972.41</v>
      </c>
      <c r="F4998" s="37">
        <v>3411</v>
      </c>
      <c r="G4998" s="37">
        <v>1781961</v>
      </c>
      <c r="H4998" s="60">
        <f t="shared" si="392"/>
        <v>0</v>
      </c>
      <c r="I4998" s="60">
        <f t="shared" si="393"/>
        <v>0</v>
      </c>
      <c r="J4998" s="60">
        <f t="shared" si="394"/>
        <v>0</v>
      </c>
      <c r="K4998" s="1" t="str">
        <f t="shared" si="395"/>
        <v>RES</v>
      </c>
      <c r="L4998" s="2" t="str">
        <f t="shared" si="391"/>
        <v>02RGNSB024</v>
      </c>
      <c r="M4998" s="40" t="str">
        <f>INDEX(CODE!A:B,MATCH(L4998,CODE!A:A,0),2)</f>
        <v>Separate - Small GS</v>
      </c>
    </row>
    <row r="4999" spans="1:13">
      <c r="A4999" s="36">
        <v>202002</v>
      </c>
      <c r="B4999" s="37" t="s">
        <v>68</v>
      </c>
      <c r="C4999" s="37" t="s">
        <v>186</v>
      </c>
      <c r="D4999" s="37" t="s">
        <v>213</v>
      </c>
      <c r="E4999" s="37">
        <v>-794.98</v>
      </c>
      <c r="F4999" s="37">
        <v>1</v>
      </c>
      <c r="G4999" s="37">
        <v>109200</v>
      </c>
      <c r="H4999" s="60">
        <f t="shared" si="392"/>
        <v>0</v>
      </c>
      <c r="I4999" s="60">
        <f t="shared" si="393"/>
        <v>0</v>
      </c>
      <c r="J4999" s="60">
        <f t="shared" si="394"/>
        <v>0</v>
      </c>
      <c r="K4999" s="1" t="str">
        <f t="shared" si="395"/>
        <v>RES</v>
      </c>
      <c r="L4999" s="2" t="str">
        <f t="shared" si="391"/>
        <v>02RGNSB036</v>
      </c>
      <c r="M4999" s="40" t="str">
        <f>INDEX(CODE!A:B,MATCH(L4999,CODE!A:A,0),2)</f>
        <v>Separate - Large GS</v>
      </c>
    </row>
    <row r="5000" spans="1:13">
      <c r="A5000" s="36">
        <v>202002</v>
      </c>
      <c r="B5000" s="37" t="s">
        <v>68</v>
      </c>
      <c r="C5000" s="37" t="s">
        <v>186</v>
      </c>
      <c r="D5000" s="37" t="s">
        <v>212</v>
      </c>
      <c r="E5000" s="37">
        <v>-225.72</v>
      </c>
      <c r="F5000" s="37">
        <v>38</v>
      </c>
      <c r="G5000" s="37">
        <v>31004</v>
      </c>
      <c r="H5000" s="60">
        <f t="shared" si="392"/>
        <v>0</v>
      </c>
      <c r="I5000" s="60">
        <f t="shared" si="393"/>
        <v>0</v>
      </c>
      <c r="J5000" s="60">
        <f t="shared" si="394"/>
        <v>0</v>
      </c>
      <c r="K5000" s="1" t="str">
        <f t="shared" si="395"/>
        <v>RES</v>
      </c>
      <c r="L5000" s="2" t="str">
        <f t="shared" si="391"/>
        <v>02RNM24135</v>
      </c>
      <c r="M5000" s="40" t="str">
        <f>INDEX(CODE!A:B,MATCH(L5000,CODE!A:A,0),2)</f>
        <v>Separate - Small GS</v>
      </c>
    </row>
    <row r="5001" spans="1:13">
      <c r="A5001" s="36">
        <v>202002</v>
      </c>
      <c r="B5001" s="37" t="s">
        <v>68</v>
      </c>
      <c r="C5001" s="37" t="s">
        <v>186</v>
      </c>
      <c r="D5001" s="37" t="s">
        <v>193</v>
      </c>
      <c r="E5001" s="37">
        <v>-157236.4</v>
      </c>
      <c r="F5001" s="37">
        <v>0</v>
      </c>
      <c r="G5001" s="37">
        <v>0</v>
      </c>
      <c r="H5001" s="60">
        <f t="shared" si="392"/>
        <v>0</v>
      </c>
      <c r="I5001" s="60">
        <f t="shared" si="393"/>
        <v>0</v>
      </c>
      <c r="J5001" s="60">
        <f t="shared" si="394"/>
        <v>0</v>
      </c>
      <c r="K5001" s="1" t="str">
        <f t="shared" si="395"/>
        <v>RES</v>
      </c>
      <c r="L5001" s="2" t="str">
        <f t="shared" si="391"/>
        <v>BPA BALANC</v>
      </c>
      <c r="M5001" s="40" t="str">
        <f>INDEX(CODE!A:B,MATCH(L5001,CODE!A:A,0),2)</f>
        <v>NOT USED</v>
      </c>
    </row>
    <row r="5002" spans="1:13">
      <c r="A5002" s="36">
        <v>202002</v>
      </c>
      <c r="B5002" s="37" t="s">
        <v>68</v>
      </c>
      <c r="C5002" s="37" t="s">
        <v>186</v>
      </c>
      <c r="D5002" s="37" t="s">
        <v>194</v>
      </c>
      <c r="F5002" s="37">
        <v>0</v>
      </c>
      <c r="H5002" s="60">
        <f t="shared" si="392"/>
        <v>0</v>
      </c>
      <c r="I5002" s="60">
        <f t="shared" si="393"/>
        <v>0</v>
      </c>
      <c r="J5002" s="60">
        <f t="shared" si="394"/>
        <v>0</v>
      </c>
      <c r="K5002" s="1" t="str">
        <f t="shared" si="395"/>
        <v>RES</v>
      </c>
      <c r="L5002" s="2" t="str">
        <f t="shared" si="391"/>
        <v>CUSTOMER C</v>
      </c>
      <c r="M5002" s="40" t="str">
        <f>INDEX(CODE!A:B,MATCH(L5002,CODE!A:A,0),2)</f>
        <v>NOT USED</v>
      </c>
    </row>
    <row r="5003" spans="1:13">
      <c r="A5003" s="36">
        <v>202002</v>
      </c>
      <c r="B5003" s="37" t="s">
        <v>68</v>
      </c>
      <c r="C5003" s="37" t="s">
        <v>195</v>
      </c>
      <c r="D5003" s="37" t="s">
        <v>82</v>
      </c>
      <c r="E5003" s="37">
        <v>79.97</v>
      </c>
      <c r="G5003" s="37">
        <v>0</v>
      </c>
      <c r="H5003" s="60">
        <f t="shared" si="392"/>
        <v>79.97</v>
      </c>
      <c r="I5003" s="60">
        <f t="shared" si="393"/>
        <v>0</v>
      </c>
      <c r="J5003" s="60">
        <f t="shared" si="394"/>
        <v>0</v>
      </c>
      <c r="K5003" s="1" t="str">
        <f t="shared" si="395"/>
        <v>RES</v>
      </c>
      <c r="L5003" s="2" t="str">
        <f t="shared" si="391"/>
        <v>02LNX00109</v>
      </c>
      <c r="M5003" s="40" t="str">
        <f>INDEX(CODE!A:B,MATCH(L5003,CODE!A:A,0),2)</f>
        <v>NOT USED</v>
      </c>
    </row>
    <row r="5004" spans="1:13">
      <c r="A5004" s="36">
        <v>202002</v>
      </c>
      <c r="B5004" s="37" t="s">
        <v>68</v>
      </c>
      <c r="C5004" s="37" t="s">
        <v>195</v>
      </c>
      <c r="D5004" s="37" t="s">
        <v>48</v>
      </c>
      <c r="E5004" s="37">
        <v>181570.02</v>
      </c>
      <c r="F5004" s="37">
        <v>1325</v>
      </c>
      <c r="G5004" s="37">
        <v>1855181</v>
      </c>
      <c r="H5004" s="60">
        <f t="shared" si="392"/>
        <v>181570.02</v>
      </c>
      <c r="I5004" s="60">
        <f t="shared" si="393"/>
        <v>1325</v>
      </c>
      <c r="J5004" s="60">
        <f t="shared" si="394"/>
        <v>1855181</v>
      </c>
      <c r="K5004" s="1" t="str">
        <f t="shared" si="395"/>
        <v>RES</v>
      </c>
      <c r="L5004" s="2" t="str">
        <f t="shared" si="391"/>
        <v>02NETMT135</v>
      </c>
      <c r="M5004" s="40" t="str">
        <f>INDEX(CODE!A:B,MATCH(L5004,CODE!A:A,0),2)</f>
        <v>Separate - Res</v>
      </c>
    </row>
    <row r="5005" spans="1:13">
      <c r="A5005" s="36">
        <v>202002</v>
      </c>
      <c r="B5005" s="37" t="s">
        <v>68</v>
      </c>
      <c r="C5005" s="37" t="s">
        <v>195</v>
      </c>
      <c r="D5005" s="37" t="s">
        <v>49</v>
      </c>
      <c r="E5005" s="37">
        <v>12122.31</v>
      </c>
      <c r="F5005" s="37">
        <v>1007</v>
      </c>
      <c r="G5005" s="37">
        <v>76784</v>
      </c>
      <c r="H5005" s="60">
        <f t="shared" si="392"/>
        <v>12122.31</v>
      </c>
      <c r="I5005" s="60">
        <f t="shared" si="393"/>
        <v>1007</v>
      </c>
      <c r="J5005" s="60">
        <f t="shared" si="394"/>
        <v>76784</v>
      </c>
      <c r="K5005" s="1" t="str">
        <f t="shared" si="395"/>
        <v>RES</v>
      </c>
      <c r="L5005" s="2" t="str">
        <f t="shared" si="391"/>
        <v>02OALTB15R</v>
      </c>
      <c r="M5005" s="40" t="str">
        <f>INDEX(CODE!A:B,MATCH(L5005,CODE!A:A,0),2)</f>
        <v>NOT USED</v>
      </c>
    </row>
    <row r="5006" spans="1:13">
      <c r="A5006" s="36">
        <v>202002</v>
      </c>
      <c r="B5006" s="37" t="s">
        <v>68</v>
      </c>
      <c r="C5006" s="37" t="s">
        <v>195</v>
      </c>
      <c r="D5006" s="37" t="s">
        <v>69</v>
      </c>
      <c r="E5006" s="37">
        <v>13965955.640000001</v>
      </c>
      <c r="F5006" s="37">
        <v>102352</v>
      </c>
      <c r="G5006" s="37">
        <v>146661780</v>
      </c>
      <c r="H5006" s="60">
        <f t="shared" si="392"/>
        <v>13965955.640000001</v>
      </c>
      <c r="I5006" s="60">
        <f t="shared" si="393"/>
        <v>102352</v>
      </c>
      <c r="J5006" s="60">
        <f t="shared" si="394"/>
        <v>146661780</v>
      </c>
      <c r="K5006" s="1" t="str">
        <f t="shared" si="395"/>
        <v>RES</v>
      </c>
      <c r="L5006" s="2" t="str">
        <f t="shared" si="391"/>
        <v>02RESD0016</v>
      </c>
      <c r="M5006" s="40" t="str">
        <f>INDEX(CODE!A:B,MATCH(L5006,CODE!A:A,0),2)</f>
        <v>Separate - Res</v>
      </c>
    </row>
    <row r="5007" spans="1:13">
      <c r="A5007" s="36">
        <v>202002</v>
      </c>
      <c r="B5007" s="37" t="s">
        <v>68</v>
      </c>
      <c r="C5007" s="37" t="s">
        <v>195</v>
      </c>
      <c r="D5007" s="37" t="s">
        <v>70</v>
      </c>
      <c r="E5007" s="37">
        <v>830095.35999999999</v>
      </c>
      <c r="F5007" s="37">
        <v>5324</v>
      </c>
      <c r="G5007" s="37">
        <v>8653182</v>
      </c>
      <c r="H5007" s="60">
        <f t="shared" si="392"/>
        <v>830095.35999999999</v>
      </c>
      <c r="I5007" s="60">
        <f t="shared" si="393"/>
        <v>5324</v>
      </c>
      <c r="J5007" s="60">
        <f t="shared" si="394"/>
        <v>8653182</v>
      </c>
      <c r="K5007" s="1" t="str">
        <f t="shared" si="395"/>
        <v>RES</v>
      </c>
      <c r="L5007" s="2" t="str">
        <f t="shared" si="391"/>
        <v>02RESD0017</v>
      </c>
      <c r="M5007" s="40" t="str">
        <f>INDEX(CODE!A:B,MATCH(L5007,CODE!A:A,0),2)</f>
        <v>Separate - Res</v>
      </c>
    </row>
    <row r="5008" spans="1:13">
      <c r="A5008" s="36">
        <v>202002</v>
      </c>
      <c r="B5008" s="37" t="s">
        <v>68</v>
      </c>
      <c r="C5008" s="37" t="s">
        <v>195</v>
      </c>
      <c r="D5008" s="37" t="s">
        <v>71</v>
      </c>
      <c r="E5008" s="37">
        <v>19529.3</v>
      </c>
      <c r="F5008" s="37">
        <v>77</v>
      </c>
      <c r="G5008" s="37">
        <v>188357</v>
      </c>
      <c r="H5008" s="60">
        <f t="shared" si="392"/>
        <v>19529.3</v>
      </c>
      <c r="I5008" s="60">
        <f t="shared" si="393"/>
        <v>77</v>
      </c>
      <c r="J5008" s="60">
        <f t="shared" si="394"/>
        <v>188357</v>
      </c>
      <c r="K5008" s="1" t="str">
        <f t="shared" si="395"/>
        <v>RES</v>
      </c>
      <c r="L5008" s="2" t="str">
        <f t="shared" si="391"/>
        <v>02RESD0018</v>
      </c>
      <c r="M5008" s="40" t="str">
        <f>INDEX(CODE!A:B,MATCH(L5008,CODE!A:A,0),2)</f>
        <v>Separate - Res</v>
      </c>
    </row>
    <row r="5009" spans="1:13">
      <c r="A5009" s="36">
        <v>202002</v>
      </c>
      <c r="B5009" s="37" t="s">
        <v>68</v>
      </c>
      <c r="C5009" s="37" t="s">
        <v>195</v>
      </c>
      <c r="D5009" s="37" t="s">
        <v>72</v>
      </c>
      <c r="E5009" s="37">
        <v>2515.7399999999998</v>
      </c>
      <c r="F5009" s="37">
        <v>11</v>
      </c>
      <c r="G5009" s="37">
        <v>24466</v>
      </c>
      <c r="H5009" s="60">
        <f t="shared" si="392"/>
        <v>2515.7399999999998</v>
      </c>
      <c r="I5009" s="60">
        <f t="shared" si="393"/>
        <v>11</v>
      </c>
      <c r="J5009" s="60">
        <f t="shared" si="394"/>
        <v>24466</v>
      </c>
      <c r="K5009" s="1" t="str">
        <f t="shared" si="395"/>
        <v>RES</v>
      </c>
      <c r="L5009" s="2" t="str">
        <f t="shared" si="391"/>
        <v>02RESD018X</v>
      </c>
      <c r="M5009" s="40" t="str">
        <f>INDEX(CODE!A:B,MATCH(L5009,CODE!A:A,0),2)</f>
        <v>Separate - Res</v>
      </c>
    </row>
    <row r="5010" spans="1:13">
      <c r="A5010" s="36">
        <v>202002</v>
      </c>
      <c r="B5010" s="37" t="s">
        <v>68</v>
      </c>
      <c r="C5010" s="37" t="s">
        <v>195</v>
      </c>
      <c r="D5010" s="37" t="s">
        <v>50</v>
      </c>
      <c r="E5010" s="37">
        <v>214942.37</v>
      </c>
      <c r="F5010" s="37">
        <v>3411</v>
      </c>
      <c r="G5010" s="37">
        <v>1842362</v>
      </c>
      <c r="H5010" s="60">
        <f t="shared" si="392"/>
        <v>214942.37</v>
      </c>
      <c r="I5010" s="60">
        <f t="shared" si="393"/>
        <v>3411</v>
      </c>
      <c r="J5010" s="60">
        <f t="shared" si="394"/>
        <v>1842362</v>
      </c>
      <c r="K5010" s="1" t="str">
        <f t="shared" si="395"/>
        <v>RES</v>
      </c>
      <c r="L5010" s="2" t="str">
        <f t="shared" si="391"/>
        <v>02RGNSB024</v>
      </c>
      <c r="M5010" s="40" t="str">
        <f>INDEX(CODE!A:B,MATCH(L5010,CODE!A:A,0),2)</f>
        <v>Separate - Small GS</v>
      </c>
    </row>
    <row r="5011" spans="1:13">
      <c r="A5011" s="36">
        <v>202002</v>
      </c>
      <c r="B5011" s="37" t="s">
        <v>68</v>
      </c>
      <c r="C5011" s="37" t="s">
        <v>195</v>
      </c>
      <c r="D5011" s="37" t="s">
        <v>74</v>
      </c>
      <c r="E5011" s="37">
        <v>10625.34</v>
      </c>
      <c r="F5011" s="37">
        <v>2</v>
      </c>
      <c r="G5011" s="37">
        <v>144640</v>
      </c>
      <c r="H5011" s="60">
        <f t="shared" si="392"/>
        <v>10625.34</v>
      </c>
      <c r="I5011" s="60">
        <f t="shared" si="393"/>
        <v>2</v>
      </c>
      <c r="J5011" s="60">
        <f t="shared" si="394"/>
        <v>144640</v>
      </c>
      <c r="K5011" s="1" t="str">
        <f t="shared" si="395"/>
        <v>RES</v>
      </c>
      <c r="L5011" s="2" t="str">
        <f t="shared" si="391"/>
        <v>02RGNSB036</v>
      </c>
      <c r="M5011" s="40" t="str">
        <f>INDEX(CODE!A:B,MATCH(L5011,CODE!A:A,0),2)</f>
        <v>Separate - Large GS</v>
      </c>
    </row>
    <row r="5012" spans="1:13">
      <c r="A5012" s="36">
        <v>202002</v>
      </c>
      <c r="B5012" s="37" t="s">
        <v>68</v>
      </c>
      <c r="C5012" s="37" t="s">
        <v>195</v>
      </c>
      <c r="D5012" s="37" t="s">
        <v>75</v>
      </c>
      <c r="E5012" s="37">
        <v>3351.68</v>
      </c>
      <c r="F5012" s="37">
        <v>38</v>
      </c>
      <c r="G5012" s="37">
        <v>31004</v>
      </c>
      <c r="H5012" s="60">
        <f t="shared" si="392"/>
        <v>3351.68</v>
      </c>
      <c r="I5012" s="60">
        <f t="shared" si="393"/>
        <v>38</v>
      </c>
      <c r="J5012" s="60">
        <f t="shared" si="394"/>
        <v>31004</v>
      </c>
      <c r="K5012" s="1" t="str">
        <f t="shared" si="395"/>
        <v>RES</v>
      </c>
      <c r="L5012" s="2" t="str">
        <f t="shared" si="391"/>
        <v>02RNM24135</v>
      </c>
      <c r="M5012" s="40" t="str">
        <f>INDEX(CODE!A:B,MATCH(L5012,CODE!A:A,0),2)</f>
        <v>Separate - Small GS</v>
      </c>
    </row>
    <row r="5013" spans="1:13">
      <c r="A5013" s="36">
        <v>202002</v>
      </c>
      <c r="B5013" s="37" t="s">
        <v>68</v>
      </c>
      <c r="C5013" s="37" t="s">
        <v>195</v>
      </c>
      <c r="D5013" s="37" t="s">
        <v>101</v>
      </c>
      <c r="E5013" s="37">
        <v>142515.29999999999</v>
      </c>
      <c r="F5013" s="37">
        <v>0</v>
      </c>
      <c r="G5013" s="37">
        <v>0</v>
      </c>
      <c r="H5013" s="60">
        <f t="shared" si="392"/>
        <v>142515.29999999999</v>
      </c>
      <c r="I5013" s="60">
        <f t="shared" si="393"/>
        <v>0</v>
      </c>
      <c r="J5013" s="60">
        <f t="shared" si="394"/>
        <v>0</v>
      </c>
      <c r="K5013" s="1" t="str">
        <f t="shared" si="395"/>
        <v>RES</v>
      </c>
      <c r="L5013" s="2" t="str">
        <f t="shared" si="391"/>
        <v>301170-DSM</v>
      </c>
      <c r="M5013" s="40" t="str">
        <f>INDEX(CODE!A:B,MATCH(L5013,CODE!A:A,0),2)</f>
        <v>NOT USED</v>
      </c>
    </row>
    <row r="5014" spans="1:13">
      <c r="A5014" s="36">
        <v>202002</v>
      </c>
      <c r="B5014" s="37" t="s">
        <v>68</v>
      </c>
      <c r="C5014" s="37" t="s">
        <v>195</v>
      </c>
      <c r="D5014" s="37" t="s">
        <v>102</v>
      </c>
      <c r="E5014" s="37">
        <v>5449.85</v>
      </c>
      <c r="F5014" s="37">
        <v>0</v>
      </c>
      <c r="G5014" s="37">
        <v>0</v>
      </c>
      <c r="H5014" s="60">
        <f t="shared" si="392"/>
        <v>5449.85</v>
      </c>
      <c r="I5014" s="60">
        <f t="shared" si="393"/>
        <v>0</v>
      </c>
      <c r="J5014" s="60">
        <f t="shared" si="394"/>
        <v>0</v>
      </c>
      <c r="K5014" s="1" t="str">
        <f t="shared" si="395"/>
        <v>RES</v>
      </c>
      <c r="L5014" s="2" t="str">
        <f t="shared" si="391"/>
        <v>301180-BLU</v>
      </c>
      <c r="M5014" s="40" t="str">
        <f>INDEX(CODE!A:B,MATCH(L5014,CODE!A:A,0),2)</f>
        <v>NOT USED</v>
      </c>
    </row>
    <row r="5015" spans="1:13">
      <c r="A5015" s="36">
        <v>202002</v>
      </c>
      <c r="B5015" s="37" t="s">
        <v>68</v>
      </c>
      <c r="C5015" s="37" t="s">
        <v>195</v>
      </c>
      <c r="D5015" s="37" t="s">
        <v>103</v>
      </c>
      <c r="E5015" s="37">
        <v>0</v>
      </c>
      <c r="F5015" s="37">
        <v>0</v>
      </c>
      <c r="G5015" s="37">
        <v>0</v>
      </c>
      <c r="H5015" s="60">
        <f t="shared" si="392"/>
        <v>0</v>
      </c>
      <c r="I5015" s="60">
        <f t="shared" si="393"/>
        <v>0</v>
      </c>
      <c r="J5015" s="60">
        <f t="shared" si="394"/>
        <v>0</v>
      </c>
      <c r="K5015" s="1" t="str">
        <f t="shared" si="395"/>
        <v>RES</v>
      </c>
      <c r="L5015" s="2" t="str">
        <f t="shared" si="391"/>
        <v>ALT REVENU</v>
      </c>
      <c r="M5015" s="40" t="str">
        <f>INDEX(CODE!A:B,MATCH(L5015,CODE!A:A,0),2)</f>
        <v>NOT USED</v>
      </c>
    </row>
    <row r="5016" spans="1:13">
      <c r="A5016" s="36">
        <v>202002</v>
      </c>
      <c r="B5016" s="37" t="s">
        <v>68</v>
      </c>
      <c r="C5016" s="37" t="s">
        <v>195</v>
      </c>
      <c r="D5016" s="37" t="s">
        <v>90</v>
      </c>
      <c r="F5016" s="37">
        <v>0</v>
      </c>
      <c r="H5016" s="60">
        <f t="shared" si="392"/>
        <v>0</v>
      </c>
      <c r="I5016" s="60">
        <f t="shared" si="393"/>
        <v>0</v>
      </c>
      <c r="J5016" s="60">
        <f t="shared" si="394"/>
        <v>0</v>
      </c>
      <c r="K5016" s="1" t="str">
        <f t="shared" si="395"/>
        <v>RES</v>
      </c>
      <c r="L5016" s="2" t="str">
        <f t="shared" si="391"/>
        <v>CUSTOMER C</v>
      </c>
      <c r="M5016" s="40" t="str">
        <f>INDEX(CODE!A:B,MATCH(L5016,CODE!A:A,0),2)</f>
        <v>NOT USED</v>
      </c>
    </row>
    <row r="5017" spans="1:13">
      <c r="A5017" s="36">
        <v>202002</v>
      </c>
      <c r="B5017" s="37" t="s">
        <v>68</v>
      </c>
      <c r="C5017" s="37" t="s">
        <v>195</v>
      </c>
      <c r="D5017" s="37" t="s">
        <v>91</v>
      </c>
      <c r="E5017" s="37">
        <v>0</v>
      </c>
      <c r="F5017" s="37">
        <v>0</v>
      </c>
      <c r="G5017" s="37">
        <v>0</v>
      </c>
      <c r="H5017" s="60">
        <f t="shared" si="392"/>
        <v>0</v>
      </c>
      <c r="I5017" s="60">
        <f t="shared" si="393"/>
        <v>0</v>
      </c>
      <c r="J5017" s="60">
        <f t="shared" si="394"/>
        <v>0</v>
      </c>
      <c r="K5017" s="1" t="str">
        <f t="shared" si="395"/>
        <v>RES</v>
      </c>
      <c r="L5017" s="2" t="str">
        <f t="shared" si="391"/>
        <v>INCOME TAX</v>
      </c>
      <c r="M5017" s="40" t="str">
        <f>INDEX(CODE!A:B,MATCH(L5017,CODE!A:A,0),2)</f>
        <v>NOT USED</v>
      </c>
    </row>
    <row r="5018" spans="1:13">
      <c r="A5018" s="36">
        <v>202002</v>
      </c>
      <c r="B5018" s="37" t="s">
        <v>68</v>
      </c>
      <c r="C5018" s="37" t="s">
        <v>195</v>
      </c>
      <c r="D5018" s="37" t="s">
        <v>92</v>
      </c>
      <c r="E5018" s="37">
        <v>-771736.6</v>
      </c>
      <c r="F5018" s="37">
        <v>0</v>
      </c>
      <c r="G5018" s="37">
        <v>0</v>
      </c>
      <c r="H5018" s="60">
        <f t="shared" si="392"/>
        <v>-771736.6</v>
      </c>
      <c r="I5018" s="60">
        <f t="shared" si="393"/>
        <v>0</v>
      </c>
      <c r="J5018" s="60">
        <f t="shared" si="394"/>
        <v>0</v>
      </c>
      <c r="K5018" s="1" t="str">
        <f t="shared" si="395"/>
        <v>RES</v>
      </c>
      <c r="L5018" s="2" t="str">
        <f t="shared" si="391"/>
        <v>REVENUE_AC</v>
      </c>
      <c r="M5018" s="40" t="str">
        <f>INDEX(CODE!A:B,MATCH(L5018,CODE!A:A,0),2)</f>
        <v>NOT USED</v>
      </c>
    </row>
    <row r="5019" spans="1:13">
      <c r="A5019" s="36">
        <v>202002</v>
      </c>
      <c r="B5019" s="37" t="s">
        <v>68</v>
      </c>
      <c r="C5019" s="37" t="s">
        <v>195</v>
      </c>
      <c r="D5019" s="37" t="s">
        <v>104</v>
      </c>
      <c r="E5019" s="37">
        <v>5461.75</v>
      </c>
      <c r="F5019" s="37">
        <v>0</v>
      </c>
      <c r="G5019" s="37">
        <v>0</v>
      </c>
      <c r="H5019" s="60">
        <f t="shared" si="392"/>
        <v>5461.75</v>
      </c>
      <c r="I5019" s="60">
        <f t="shared" si="393"/>
        <v>0</v>
      </c>
      <c r="J5019" s="60">
        <f t="shared" si="394"/>
        <v>0</v>
      </c>
      <c r="K5019" s="1" t="str">
        <f t="shared" si="395"/>
        <v>RES</v>
      </c>
      <c r="L5019" s="2" t="str">
        <f t="shared" si="391"/>
        <v>REVENUE AD</v>
      </c>
      <c r="M5019" s="40" t="str">
        <f>INDEX(CODE!A:B,MATCH(L5019,CODE!A:A,0),2)</f>
        <v>NOT USED</v>
      </c>
    </row>
    <row r="5020" spans="1:13">
      <c r="A5020" s="36">
        <v>202002</v>
      </c>
      <c r="B5020" s="37" t="s">
        <v>68</v>
      </c>
      <c r="C5020" s="37" t="s">
        <v>196</v>
      </c>
      <c r="D5020" s="37" t="s">
        <v>210</v>
      </c>
      <c r="E5020" s="37">
        <v>19000</v>
      </c>
      <c r="F5020" s="37">
        <v>0</v>
      </c>
      <c r="G5020" s="37">
        <v>0</v>
      </c>
      <c r="H5020" s="60">
        <f t="shared" si="392"/>
        <v>0</v>
      </c>
      <c r="I5020" s="60">
        <f t="shared" si="393"/>
        <v>0</v>
      </c>
      <c r="J5020" s="60">
        <f t="shared" si="394"/>
        <v>0</v>
      </c>
      <c r="K5020" s="1" t="str">
        <f t="shared" si="395"/>
        <v>RES</v>
      </c>
      <c r="L5020" s="2" t="str">
        <f t="shared" si="391"/>
        <v>301119 - U</v>
      </c>
      <c r="M5020" s="40" t="str">
        <f>INDEX(CODE!A:B,MATCH(L5020,CODE!A:A,0),2)</f>
        <v>NOT USED</v>
      </c>
    </row>
    <row r="5021" spans="1:13">
      <c r="A5021" s="36">
        <v>202002</v>
      </c>
      <c r="B5021" s="37" t="s">
        <v>68</v>
      </c>
      <c r="C5021" s="37" t="s">
        <v>196</v>
      </c>
      <c r="D5021" s="37" t="s">
        <v>197</v>
      </c>
      <c r="E5021" s="37">
        <v>-5196000</v>
      </c>
      <c r="F5021" s="37">
        <v>0</v>
      </c>
      <c r="G5021" s="37">
        <v>-17967000</v>
      </c>
      <c r="H5021" s="60">
        <f t="shared" si="392"/>
        <v>0</v>
      </c>
      <c r="I5021" s="60">
        <f t="shared" si="393"/>
        <v>0</v>
      </c>
      <c r="J5021" s="60">
        <f t="shared" si="394"/>
        <v>0</v>
      </c>
      <c r="K5021" s="1" t="str">
        <f t="shared" si="395"/>
        <v>RES</v>
      </c>
      <c r="L5021" s="2" t="str">
        <f t="shared" si="391"/>
        <v>UNBILLED R</v>
      </c>
      <c r="M5021" s="40" t="str">
        <f>INDEX(CODE!A:B,MATCH(L5021,CODE!A:A,0),2)</f>
        <v>NOT USED</v>
      </c>
    </row>
    <row r="5022" spans="1:13">
      <c r="A5022" s="36">
        <v>202003</v>
      </c>
      <c r="B5022" s="37" t="s">
        <v>51</v>
      </c>
      <c r="C5022" s="37" t="s">
        <v>186</v>
      </c>
      <c r="D5022" s="37" t="s">
        <v>187</v>
      </c>
      <c r="E5022" s="37">
        <v>-14493.85</v>
      </c>
      <c r="F5022" s="37">
        <v>1518</v>
      </c>
      <c r="G5022" s="37">
        <v>1990927</v>
      </c>
      <c r="H5022" s="60">
        <f t="shared" si="392"/>
        <v>0</v>
      </c>
      <c r="I5022" s="60">
        <f t="shared" si="393"/>
        <v>0</v>
      </c>
      <c r="J5022" s="60">
        <f t="shared" si="394"/>
        <v>0</v>
      </c>
      <c r="K5022" s="1" t="str">
        <f t="shared" si="395"/>
        <v>COM</v>
      </c>
      <c r="L5022" s="2" t="str">
        <f t="shared" si="391"/>
        <v>02GNSB0024</v>
      </c>
      <c r="M5022" s="40" t="str">
        <f>INDEX(CODE!A:B,MATCH(L5022,CODE!A:A,0),2)</f>
        <v>Separate - Small GS</v>
      </c>
    </row>
    <row r="5023" spans="1:13">
      <c r="A5023" s="36">
        <v>202003</v>
      </c>
      <c r="B5023" s="37" t="s">
        <v>51</v>
      </c>
      <c r="C5023" s="37" t="s">
        <v>186</v>
      </c>
      <c r="D5023" s="37" t="s">
        <v>188</v>
      </c>
      <c r="E5023" s="37">
        <v>-0.52</v>
      </c>
      <c r="F5023" s="37">
        <v>1</v>
      </c>
      <c r="G5023" s="37">
        <v>72</v>
      </c>
      <c r="H5023" s="60">
        <f t="shared" si="392"/>
        <v>0</v>
      </c>
      <c r="I5023" s="60">
        <f t="shared" si="393"/>
        <v>0</v>
      </c>
      <c r="J5023" s="60">
        <f t="shared" si="394"/>
        <v>0</v>
      </c>
      <c r="K5023" s="1" t="str">
        <f t="shared" si="395"/>
        <v>COM</v>
      </c>
      <c r="L5023" s="2" t="str">
        <f t="shared" si="391"/>
        <v>02GNSB024F</v>
      </c>
      <c r="M5023" s="40" t="str">
        <f>INDEX(CODE!A:B,MATCH(L5023,CODE!A:A,0),2)</f>
        <v>Separate - Small GS</v>
      </c>
    </row>
    <row r="5024" spans="1:13">
      <c r="A5024" s="36">
        <v>202003</v>
      </c>
      <c r="B5024" s="37" t="s">
        <v>51</v>
      </c>
      <c r="C5024" s="37" t="s">
        <v>186</v>
      </c>
      <c r="D5024" s="37" t="s">
        <v>189</v>
      </c>
      <c r="E5024" s="37">
        <v>-168.95</v>
      </c>
      <c r="F5024" s="37">
        <v>72</v>
      </c>
      <c r="G5024" s="37">
        <v>23205</v>
      </c>
      <c r="H5024" s="60">
        <f t="shared" si="392"/>
        <v>0</v>
      </c>
      <c r="I5024" s="60">
        <f t="shared" si="393"/>
        <v>0</v>
      </c>
      <c r="J5024" s="60">
        <f t="shared" si="394"/>
        <v>0</v>
      </c>
      <c r="K5024" s="1" t="str">
        <f t="shared" si="395"/>
        <v>COM</v>
      </c>
      <c r="L5024" s="2" t="str">
        <f t="shared" si="391"/>
        <v>02GNSB24FP</v>
      </c>
      <c r="M5024" s="40" t="str">
        <f>INDEX(CODE!A:B,MATCH(L5024,CODE!A:A,0),2)</f>
        <v>Separate - Small GS</v>
      </c>
    </row>
    <row r="5025" spans="1:13">
      <c r="A5025" s="36">
        <v>202003</v>
      </c>
      <c r="B5025" s="37" t="s">
        <v>51</v>
      </c>
      <c r="C5025" s="37" t="s">
        <v>186</v>
      </c>
      <c r="D5025" s="37" t="s">
        <v>190</v>
      </c>
      <c r="E5025" s="37">
        <v>-26073.52</v>
      </c>
      <c r="F5025" s="37">
        <v>89</v>
      </c>
      <c r="G5025" s="37">
        <v>3581527</v>
      </c>
      <c r="H5025" s="60">
        <f t="shared" si="392"/>
        <v>0</v>
      </c>
      <c r="I5025" s="60">
        <f t="shared" si="393"/>
        <v>0</v>
      </c>
      <c r="J5025" s="60">
        <f t="shared" si="394"/>
        <v>0</v>
      </c>
      <c r="K5025" s="1" t="str">
        <f t="shared" si="395"/>
        <v>COM</v>
      </c>
      <c r="L5025" s="2" t="str">
        <f t="shared" si="391"/>
        <v>02LGSB0036</v>
      </c>
      <c r="M5025" s="40" t="str">
        <f>INDEX(CODE!A:B,MATCH(L5025,CODE!A:A,0),2)</f>
        <v>Separate - Large GS</v>
      </c>
    </row>
    <row r="5026" spans="1:13">
      <c r="A5026" s="36">
        <v>202003</v>
      </c>
      <c r="B5026" s="37" t="s">
        <v>51</v>
      </c>
      <c r="C5026" s="37" t="s">
        <v>186</v>
      </c>
      <c r="D5026" s="37" t="s">
        <v>191</v>
      </c>
      <c r="E5026" s="37">
        <v>-18.43</v>
      </c>
      <c r="F5026" s="37">
        <v>22</v>
      </c>
      <c r="G5026" s="37">
        <v>2533</v>
      </c>
      <c r="H5026" s="60">
        <f t="shared" si="392"/>
        <v>0</v>
      </c>
      <c r="I5026" s="60">
        <f t="shared" si="393"/>
        <v>0</v>
      </c>
      <c r="J5026" s="60">
        <f t="shared" si="394"/>
        <v>0</v>
      </c>
      <c r="K5026" s="1" t="str">
        <f t="shared" si="395"/>
        <v>COM</v>
      </c>
      <c r="L5026" s="2" t="str">
        <f t="shared" si="391"/>
        <v>02NMB24135</v>
      </c>
      <c r="M5026" s="40" t="str">
        <f>INDEX(CODE!A:B,MATCH(L5026,CODE!A:A,0),2)</f>
        <v>Separate - Small GS</v>
      </c>
    </row>
    <row r="5027" spans="1:13">
      <c r="A5027" s="36">
        <v>202003</v>
      </c>
      <c r="B5027" s="37" t="s">
        <v>51</v>
      </c>
      <c r="C5027" s="37" t="s">
        <v>186</v>
      </c>
      <c r="D5027" s="37" t="s">
        <v>192</v>
      </c>
      <c r="E5027" s="37">
        <v>-303.38</v>
      </c>
      <c r="G5027" s="37">
        <v>41797</v>
      </c>
      <c r="H5027" s="60">
        <f t="shared" si="392"/>
        <v>0</v>
      </c>
      <c r="I5027" s="60">
        <f t="shared" si="393"/>
        <v>0</v>
      </c>
      <c r="J5027" s="60">
        <f t="shared" si="394"/>
        <v>0</v>
      </c>
      <c r="K5027" s="1" t="str">
        <f t="shared" si="395"/>
        <v>COM</v>
      </c>
      <c r="L5027" s="2" t="str">
        <f t="shared" si="391"/>
        <v>02OALTB15N</v>
      </c>
      <c r="M5027" s="40" t="str">
        <f>INDEX(CODE!A:B,MATCH(L5027,CODE!A:A,0),2)</f>
        <v>NOT USED</v>
      </c>
    </row>
    <row r="5028" spans="1:13">
      <c r="A5028" s="36">
        <v>202003</v>
      </c>
      <c r="B5028" s="37" t="s">
        <v>51</v>
      </c>
      <c r="C5028" s="37" t="s">
        <v>186</v>
      </c>
      <c r="D5028" s="37" t="s">
        <v>193</v>
      </c>
      <c r="E5028" s="37">
        <v>-4493.6899999999996</v>
      </c>
      <c r="F5028" s="37">
        <v>0</v>
      </c>
      <c r="G5028" s="37">
        <v>0</v>
      </c>
      <c r="H5028" s="60">
        <f t="shared" si="392"/>
        <v>0</v>
      </c>
      <c r="I5028" s="60">
        <f t="shared" si="393"/>
        <v>0</v>
      </c>
      <c r="J5028" s="60">
        <f t="shared" si="394"/>
        <v>0</v>
      </c>
      <c r="K5028" s="1" t="str">
        <f t="shared" si="395"/>
        <v>COM</v>
      </c>
      <c r="L5028" s="2" t="str">
        <f t="shared" si="391"/>
        <v>BPA BALANC</v>
      </c>
      <c r="M5028" s="40" t="str">
        <f>INDEX(CODE!A:B,MATCH(L5028,CODE!A:A,0),2)</f>
        <v>NOT USED</v>
      </c>
    </row>
    <row r="5029" spans="1:13">
      <c r="A5029" s="36">
        <v>202003</v>
      </c>
      <c r="B5029" s="37" t="s">
        <v>51</v>
      </c>
      <c r="C5029" s="37" t="s">
        <v>186</v>
      </c>
      <c r="D5029" s="37" t="s">
        <v>194</v>
      </c>
      <c r="F5029" s="37">
        <v>0</v>
      </c>
      <c r="H5029" s="60">
        <f t="shared" si="392"/>
        <v>0</v>
      </c>
      <c r="I5029" s="60">
        <f t="shared" si="393"/>
        <v>0</v>
      </c>
      <c r="J5029" s="60">
        <f t="shared" si="394"/>
        <v>0</v>
      </c>
      <c r="K5029" s="1" t="str">
        <f t="shared" si="395"/>
        <v>COM</v>
      </c>
      <c r="L5029" s="2" t="str">
        <f t="shared" si="391"/>
        <v>CUSTOMER C</v>
      </c>
      <c r="M5029" s="40" t="str">
        <f>INDEX(CODE!A:B,MATCH(L5029,CODE!A:A,0),2)</f>
        <v>NOT USED</v>
      </c>
    </row>
    <row r="5030" spans="1:13">
      <c r="A5030" s="36">
        <v>202003</v>
      </c>
      <c r="B5030" s="37" t="s">
        <v>51</v>
      </c>
      <c r="C5030" s="37" t="s">
        <v>195</v>
      </c>
      <c r="D5030" s="37" t="s">
        <v>78</v>
      </c>
      <c r="E5030" s="37">
        <v>32.65</v>
      </c>
      <c r="F5030" s="37">
        <v>1</v>
      </c>
      <c r="G5030" s="37">
        <v>-94</v>
      </c>
      <c r="H5030" s="60">
        <f t="shared" si="392"/>
        <v>32.65</v>
      </c>
      <c r="I5030" s="60">
        <f t="shared" si="393"/>
        <v>1</v>
      </c>
      <c r="J5030" s="60">
        <f t="shared" si="394"/>
        <v>-94</v>
      </c>
      <c r="K5030" s="1" t="str">
        <f t="shared" si="395"/>
        <v>COM</v>
      </c>
      <c r="L5030" s="2" t="str">
        <f t="shared" si="391"/>
        <v>02GN24EV45</v>
      </c>
      <c r="M5030" s="40" t="str">
        <f>INDEX(CODE!A:B,MATCH(L5030,CODE!A:A,0),2)</f>
        <v>Separate - Small GS</v>
      </c>
    </row>
    <row r="5031" spans="1:13">
      <c r="A5031" s="36">
        <v>202003</v>
      </c>
      <c r="B5031" s="37" t="s">
        <v>51</v>
      </c>
      <c r="C5031" s="37" t="s">
        <v>195</v>
      </c>
      <c r="D5031" s="37" t="s">
        <v>36</v>
      </c>
      <c r="E5031" s="37">
        <v>196472.36</v>
      </c>
      <c r="F5031" s="37">
        <v>1518</v>
      </c>
      <c r="G5031" s="37">
        <v>1990927</v>
      </c>
      <c r="H5031" s="60">
        <f t="shared" si="392"/>
        <v>196472.36</v>
      </c>
      <c r="I5031" s="60">
        <f t="shared" si="393"/>
        <v>1518</v>
      </c>
      <c r="J5031" s="60">
        <f t="shared" si="394"/>
        <v>1990927</v>
      </c>
      <c r="K5031" s="1" t="str">
        <f t="shared" si="395"/>
        <v>COM</v>
      </c>
      <c r="L5031" s="2" t="str">
        <f t="shared" si="391"/>
        <v>02GNSB0024</v>
      </c>
      <c r="M5031" s="40" t="str">
        <f>INDEX(CODE!A:B,MATCH(L5031,CODE!A:A,0),2)</f>
        <v>Separate - Small GS</v>
      </c>
    </row>
    <row r="5032" spans="1:13">
      <c r="A5032" s="36">
        <v>202003</v>
      </c>
      <c r="B5032" s="37" t="s">
        <v>51</v>
      </c>
      <c r="C5032" s="37" t="s">
        <v>195</v>
      </c>
      <c r="D5032" s="37" t="s">
        <v>37</v>
      </c>
      <c r="E5032" s="37">
        <v>1635.8</v>
      </c>
      <c r="F5032" s="37">
        <v>6</v>
      </c>
      <c r="G5032" s="37">
        <v>12857</v>
      </c>
      <c r="H5032" s="60">
        <f t="shared" si="392"/>
        <v>1635.8</v>
      </c>
      <c r="I5032" s="60">
        <f t="shared" si="393"/>
        <v>6</v>
      </c>
      <c r="J5032" s="60">
        <f t="shared" si="394"/>
        <v>12857</v>
      </c>
      <c r="K5032" s="1" t="str">
        <f t="shared" si="395"/>
        <v>COM</v>
      </c>
      <c r="L5032" s="2" t="str">
        <f t="shared" si="391"/>
        <v>02GNSB024F</v>
      </c>
      <c r="M5032" s="40" t="str">
        <f>INDEX(CODE!A:B,MATCH(L5032,CODE!A:A,0),2)</f>
        <v>Separate - Small GS</v>
      </c>
    </row>
    <row r="5033" spans="1:13">
      <c r="A5033" s="36">
        <v>202003</v>
      </c>
      <c r="B5033" s="37" t="s">
        <v>51</v>
      </c>
      <c r="C5033" s="37" t="s">
        <v>195</v>
      </c>
      <c r="D5033" s="37" t="s">
        <v>38</v>
      </c>
      <c r="E5033" s="37">
        <v>6003.38</v>
      </c>
      <c r="F5033" s="37">
        <v>72</v>
      </c>
      <c r="G5033" s="37">
        <v>23205</v>
      </c>
      <c r="H5033" s="60">
        <f t="shared" si="392"/>
        <v>6003.38</v>
      </c>
      <c r="I5033" s="60">
        <f t="shared" si="393"/>
        <v>72</v>
      </c>
      <c r="J5033" s="60">
        <f t="shared" si="394"/>
        <v>23205</v>
      </c>
      <c r="K5033" s="1" t="str">
        <f t="shared" si="395"/>
        <v>COM</v>
      </c>
      <c r="L5033" s="2" t="str">
        <f t="shared" si="391"/>
        <v>02GNSB24FP</v>
      </c>
      <c r="M5033" s="40" t="str">
        <f>INDEX(CODE!A:B,MATCH(L5033,CODE!A:A,0),2)</f>
        <v>Separate - Small GS</v>
      </c>
    </row>
    <row r="5034" spans="1:13">
      <c r="A5034" s="36">
        <v>202003</v>
      </c>
      <c r="B5034" s="37" t="s">
        <v>51</v>
      </c>
      <c r="C5034" s="37" t="s">
        <v>195</v>
      </c>
      <c r="D5034" s="37" t="s">
        <v>52</v>
      </c>
      <c r="E5034" s="37">
        <v>3418331.17</v>
      </c>
      <c r="F5034" s="37">
        <v>14573</v>
      </c>
      <c r="G5034" s="37">
        <v>37297159</v>
      </c>
      <c r="H5034" s="60">
        <f t="shared" si="392"/>
        <v>3418331.17</v>
      </c>
      <c r="I5034" s="60">
        <f t="shared" si="393"/>
        <v>14573</v>
      </c>
      <c r="J5034" s="60">
        <f t="shared" si="394"/>
        <v>37297159</v>
      </c>
      <c r="K5034" s="1" t="str">
        <f t="shared" si="395"/>
        <v>COM</v>
      </c>
      <c r="L5034" s="2" t="str">
        <f t="shared" si="391"/>
        <v>02GNSV0024</v>
      </c>
      <c r="M5034" s="40" t="str">
        <f>INDEX(CODE!A:B,MATCH(L5034,CODE!A:A,0),2)</f>
        <v>Separate - Small GS</v>
      </c>
    </row>
    <row r="5035" spans="1:13">
      <c r="A5035" s="36">
        <v>202003</v>
      </c>
      <c r="B5035" s="37" t="s">
        <v>51</v>
      </c>
      <c r="C5035" s="37" t="s">
        <v>195</v>
      </c>
      <c r="D5035" s="37" t="s">
        <v>53</v>
      </c>
      <c r="E5035" s="37">
        <v>12309.82</v>
      </c>
      <c r="F5035" s="37">
        <v>104</v>
      </c>
      <c r="G5035" s="37">
        <v>89196</v>
      </c>
      <c r="H5035" s="60">
        <f t="shared" si="392"/>
        <v>12309.82</v>
      </c>
      <c r="I5035" s="60">
        <f t="shared" si="393"/>
        <v>104</v>
      </c>
      <c r="J5035" s="60">
        <f t="shared" si="394"/>
        <v>89196</v>
      </c>
      <c r="K5035" s="1" t="str">
        <f t="shared" si="395"/>
        <v>COM</v>
      </c>
      <c r="L5035" s="2" t="str">
        <f t="shared" si="391"/>
        <v>02GNSV024F</v>
      </c>
      <c r="M5035" s="40" t="str">
        <f>INDEX(CODE!A:B,MATCH(L5035,CODE!A:A,0),2)</f>
        <v>Separate - Small GS</v>
      </c>
    </row>
    <row r="5036" spans="1:13">
      <c r="A5036" s="36">
        <v>202003</v>
      </c>
      <c r="B5036" s="37" t="s">
        <v>51</v>
      </c>
      <c r="C5036" s="37" t="s">
        <v>195</v>
      </c>
      <c r="D5036" s="37" t="s">
        <v>39</v>
      </c>
      <c r="E5036" s="37">
        <v>287641.25</v>
      </c>
      <c r="F5036" s="37">
        <v>89</v>
      </c>
      <c r="G5036" s="37">
        <v>3581527</v>
      </c>
      <c r="H5036" s="60">
        <f t="shared" si="392"/>
        <v>287641.25</v>
      </c>
      <c r="I5036" s="60">
        <f t="shared" si="393"/>
        <v>89</v>
      </c>
      <c r="J5036" s="60">
        <f t="shared" si="394"/>
        <v>3581527</v>
      </c>
      <c r="K5036" s="1" t="str">
        <f t="shared" si="395"/>
        <v>COM</v>
      </c>
      <c r="L5036" s="2" t="str">
        <f t="shared" si="391"/>
        <v>02LGSB0036</v>
      </c>
      <c r="M5036" s="40" t="str">
        <f>INDEX(CODE!A:B,MATCH(L5036,CODE!A:A,0),2)</f>
        <v>Separate - Large GS</v>
      </c>
    </row>
    <row r="5037" spans="1:13">
      <c r="A5037" s="36">
        <v>202003</v>
      </c>
      <c r="B5037" s="37" t="s">
        <v>51</v>
      </c>
      <c r="C5037" s="37" t="s">
        <v>195</v>
      </c>
      <c r="D5037" s="37" t="s">
        <v>54</v>
      </c>
      <c r="E5037" s="37">
        <v>4351364.32</v>
      </c>
      <c r="F5037" s="37">
        <v>859</v>
      </c>
      <c r="G5037" s="37">
        <v>57062701</v>
      </c>
      <c r="H5037" s="60">
        <f t="shared" si="392"/>
        <v>4351364.32</v>
      </c>
      <c r="I5037" s="60">
        <f t="shared" si="393"/>
        <v>859</v>
      </c>
      <c r="J5037" s="60">
        <f t="shared" si="394"/>
        <v>57062701</v>
      </c>
      <c r="K5037" s="1" t="str">
        <f t="shared" si="395"/>
        <v>COM</v>
      </c>
      <c r="L5037" s="2" t="str">
        <f t="shared" si="391"/>
        <v>02LGSV0036</v>
      </c>
      <c r="M5037" s="40" t="str">
        <f>INDEX(CODE!A:B,MATCH(L5037,CODE!A:A,0),2)</f>
        <v>Separate - Large GS</v>
      </c>
    </row>
    <row r="5038" spans="1:13">
      <c r="A5038" s="36">
        <v>202003</v>
      </c>
      <c r="B5038" s="37" t="s">
        <v>51</v>
      </c>
      <c r="C5038" s="37" t="s">
        <v>195</v>
      </c>
      <c r="D5038" s="37" t="s">
        <v>55</v>
      </c>
      <c r="E5038" s="37">
        <v>1004651.25</v>
      </c>
      <c r="F5038" s="37">
        <v>38</v>
      </c>
      <c r="G5038" s="37">
        <v>13251620</v>
      </c>
      <c r="H5038" s="60">
        <f t="shared" si="392"/>
        <v>1004651.25</v>
      </c>
      <c r="I5038" s="60">
        <f t="shared" si="393"/>
        <v>38</v>
      </c>
      <c r="J5038" s="60">
        <f t="shared" si="394"/>
        <v>13251620</v>
      </c>
      <c r="K5038" s="1" t="str">
        <f t="shared" si="395"/>
        <v>COM</v>
      </c>
      <c r="L5038" s="2" t="str">
        <f t="shared" si="391"/>
        <v>02LGSV048T</v>
      </c>
      <c r="M5038" s="40" t="str">
        <f>INDEX(CODE!A:B,MATCH(L5038,CODE!A:A,0),2)</f>
        <v>NOT USED</v>
      </c>
    </row>
    <row r="5039" spans="1:13">
      <c r="A5039" s="36">
        <v>202003</v>
      </c>
      <c r="B5039" s="37" t="s">
        <v>51</v>
      </c>
      <c r="C5039" s="37" t="s">
        <v>195</v>
      </c>
      <c r="D5039" s="37" t="s">
        <v>79</v>
      </c>
      <c r="E5039" s="37">
        <v>8018.84</v>
      </c>
      <c r="G5039" s="37">
        <v>0</v>
      </c>
      <c r="H5039" s="60">
        <f t="shared" si="392"/>
        <v>8018.84</v>
      </c>
      <c r="I5039" s="60">
        <f t="shared" si="393"/>
        <v>0</v>
      </c>
      <c r="J5039" s="60">
        <f t="shared" si="394"/>
        <v>0</v>
      </c>
      <c r="K5039" s="1" t="str">
        <f t="shared" si="395"/>
        <v>COM</v>
      </c>
      <c r="L5039" s="2" t="str">
        <f t="shared" si="391"/>
        <v>02LNX00102</v>
      </c>
      <c r="M5039" s="40" t="str">
        <f>INDEX(CODE!A:B,MATCH(L5039,CODE!A:A,0),2)</f>
        <v>NOT USED</v>
      </c>
    </row>
    <row r="5040" spans="1:13">
      <c r="A5040" s="36">
        <v>202003</v>
      </c>
      <c r="B5040" s="37" t="s">
        <v>51</v>
      </c>
      <c r="C5040" s="37" t="s">
        <v>195</v>
      </c>
      <c r="D5040" s="37" t="s">
        <v>81</v>
      </c>
      <c r="E5040" s="37">
        <v>213.8</v>
      </c>
      <c r="G5040" s="37">
        <v>0</v>
      </c>
      <c r="H5040" s="60">
        <f t="shared" si="392"/>
        <v>213.8</v>
      </c>
      <c r="I5040" s="60">
        <f t="shared" si="393"/>
        <v>0</v>
      </c>
      <c r="J5040" s="60">
        <f t="shared" si="394"/>
        <v>0</v>
      </c>
      <c r="K5040" s="1" t="str">
        <f t="shared" si="395"/>
        <v>COM</v>
      </c>
      <c r="L5040" s="2" t="str">
        <f t="shared" si="391"/>
        <v>02LNX00105</v>
      </c>
      <c r="M5040" s="40" t="str">
        <f>INDEX(CODE!A:B,MATCH(L5040,CODE!A:A,0),2)</f>
        <v>NOT USED</v>
      </c>
    </row>
    <row r="5041" spans="1:13">
      <c r="A5041" s="36">
        <v>202003</v>
      </c>
      <c r="B5041" s="37" t="s">
        <v>51</v>
      </c>
      <c r="C5041" s="37" t="s">
        <v>195</v>
      </c>
      <c r="D5041" s="37" t="s">
        <v>82</v>
      </c>
      <c r="E5041" s="37">
        <v>24627.31</v>
      </c>
      <c r="G5041" s="37">
        <v>0</v>
      </c>
      <c r="H5041" s="60">
        <f t="shared" si="392"/>
        <v>24627.31</v>
      </c>
      <c r="I5041" s="60">
        <f t="shared" si="393"/>
        <v>0</v>
      </c>
      <c r="J5041" s="60">
        <f t="shared" si="394"/>
        <v>0</v>
      </c>
      <c r="K5041" s="1" t="str">
        <f t="shared" si="395"/>
        <v>COM</v>
      </c>
      <c r="L5041" s="2" t="str">
        <f t="shared" si="391"/>
        <v>02LNX00109</v>
      </c>
      <c r="M5041" s="40" t="str">
        <f>INDEX(CODE!A:B,MATCH(L5041,CODE!A:A,0),2)</f>
        <v>NOT USED</v>
      </c>
    </row>
    <row r="5042" spans="1:13">
      <c r="A5042" s="36">
        <v>202003</v>
      </c>
      <c r="B5042" s="37" t="s">
        <v>51</v>
      </c>
      <c r="C5042" s="37" t="s">
        <v>195</v>
      </c>
      <c r="D5042" s="37" t="s">
        <v>83</v>
      </c>
      <c r="E5042" s="37">
        <v>5368.17</v>
      </c>
      <c r="G5042" s="37">
        <v>0</v>
      </c>
      <c r="H5042" s="60">
        <f t="shared" si="392"/>
        <v>5368.17</v>
      </c>
      <c r="I5042" s="60">
        <f t="shared" si="393"/>
        <v>0</v>
      </c>
      <c r="J5042" s="60">
        <f t="shared" si="394"/>
        <v>0</v>
      </c>
      <c r="K5042" s="1" t="str">
        <f t="shared" si="395"/>
        <v>COM</v>
      </c>
      <c r="L5042" s="2" t="str">
        <f t="shared" si="391"/>
        <v>02LNX00110</v>
      </c>
      <c r="M5042" s="40" t="str">
        <f>INDEX(CODE!A:B,MATCH(L5042,CODE!A:A,0),2)</f>
        <v>NOT USED</v>
      </c>
    </row>
    <row r="5043" spans="1:13">
      <c r="A5043" s="36">
        <v>202003</v>
      </c>
      <c r="B5043" s="37" t="s">
        <v>51</v>
      </c>
      <c r="C5043" s="37" t="s">
        <v>195</v>
      </c>
      <c r="D5043" s="37" t="s">
        <v>84</v>
      </c>
      <c r="E5043" s="37">
        <v>55.73</v>
      </c>
      <c r="G5043" s="37">
        <v>0</v>
      </c>
      <c r="H5043" s="60">
        <f t="shared" si="392"/>
        <v>55.73</v>
      </c>
      <c r="I5043" s="60">
        <f t="shared" si="393"/>
        <v>0</v>
      </c>
      <c r="J5043" s="60">
        <f t="shared" si="394"/>
        <v>0</v>
      </c>
      <c r="K5043" s="1" t="str">
        <f t="shared" si="395"/>
        <v>COM</v>
      </c>
      <c r="L5043" s="2" t="str">
        <f t="shared" si="391"/>
        <v>02LNX00112</v>
      </c>
      <c r="M5043" s="40" t="str">
        <f>INDEX(CODE!A:B,MATCH(L5043,CODE!A:A,0),2)</f>
        <v>NOT USED</v>
      </c>
    </row>
    <row r="5044" spans="1:13">
      <c r="A5044" s="36">
        <v>202003</v>
      </c>
      <c r="B5044" s="37" t="s">
        <v>51</v>
      </c>
      <c r="C5044" s="37" t="s">
        <v>195</v>
      </c>
      <c r="D5044" s="37" t="s">
        <v>85</v>
      </c>
      <c r="E5044" s="37">
        <v>620.99</v>
      </c>
      <c r="G5044" s="37">
        <v>0</v>
      </c>
      <c r="H5044" s="60">
        <f t="shared" si="392"/>
        <v>620.99</v>
      </c>
      <c r="I5044" s="60">
        <f t="shared" si="393"/>
        <v>0</v>
      </c>
      <c r="J5044" s="60">
        <f t="shared" si="394"/>
        <v>0</v>
      </c>
      <c r="K5044" s="1" t="str">
        <f t="shared" si="395"/>
        <v>COM</v>
      </c>
      <c r="L5044" s="2" t="str">
        <f t="shared" si="391"/>
        <v>02LNX00300</v>
      </c>
      <c r="M5044" s="40" t="str">
        <f>INDEX(CODE!A:B,MATCH(L5044,CODE!A:A,0),2)</f>
        <v>NOT USED</v>
      </c>
    </row>
    <row r="5045" spans="1:13">
      <c r="A5045" s="36">
        <v>202003</v>
      </c>
      <c r="B5045" s="37" t="s">
        <v>51</v>
      </c>
      <c r="C5045" s="37" t="s">
        <v>195</v>
      </c>
      <c r="D5045" s="37" t="s">
        <v>87</v>
      </c>
      <c r="E5045" s="37">
        <v>5718.36</v>
      </c>
      <c r="G5045" s="37">
        <v>0</v>
      </c>
      <c r="H5045" s="60">
        <f t="shared" si="392"/>
        <v>5718.36</v>
      </c>
      <c r="I5045" s="60">
        <f t="shared" si="393"/>
        <v>0</v>
      </c>
      <c r="J5045" s="60">
        <f t="shared" si="394"/>
        <v>0</v>
      </c>
      <c r="K5045" s="1" t="str">
        <f t="shared" si="395"/>
        <v>COM</v>
      </c>
      <c r="L5045" s="2" t="str">
        <f t="shared" si="391"/>
        <v>02LNX00311</v>
      </c>
      <c r="M5045" s="40" t="str">
        <f>INDEX(CODE!A:B,MATCH(L5045,CODE!A:A,0),2)</f>
        <v>NOT USED</v>
      </c>
    </row>
    <row r="5046" spans="1:13">
      <c r="A5046" s="36">
        <v>202003</v>
      </c>
      <c r="B5046" s="37" t="s">
        <v>51</v>
      </c>
      <c r="C5046" s="37" t="s">
        <v>195</v>
      </c>
      <c r="D5046" s="37" t="s">
        <v>77</v>
      </c>
      <c r="E5046" s="37">
        <v>635.87</v>
      </c>
      <c r="F5046" s="37">
        <v>22</v>
      </c>
      <c r="G5046" s="37">
        <v>2533</v>
      </c>
      <c r="H5046" s="60">
        <f t="shared" si="392"/>
        <v>635.87</v>
      </c>
      <c r="I5046" s="60">
        <f t="shared" si="393"/>
        <v>22</v>
      </c>
      <c r="J5046" s="60">
        <f t="shared" si="394"/>
        <v>2533</v>
      </c>
      <c r="K5046" s="1" t="str">
        <f t="shared" si="395"/>
        <v>COM</v>
      </c>
      <c r="L5046" s="2" t="str">
        <f t="shared" si="391"/>
        <v>02NMB24135</v>
      </c>
      <c r="M5046" s="40" t="str">
        <f>INDEX(CODE!A:B,MATCH(L5046,CODE!A:A,0),2)</f>
        <v>Separate - Small GS</v>
      </c>
    </row>
    <row r="5047" spans="1:13">
      <c r="A5047" s="36">
        <v>202003</v>
      </c>
      <c r="B5047" s="37" t="s">
        <v>51</v>
      </c>
      <c r="C5047" s="37" t="s">
        <v>195</v>
      </c>
      <c r="D5047" s="37" t="s">
        <v>40</v>
      </c>
      <c r="E5047" s="37">
        <v>35898.519999999997</v>
      </c>
      <c r="F5047" s="37">
        <v>108</v>
      </c>
      <c r="G5047" s="37">
        <v>393459</v>
      </c>
      <c r="H5047" s="60">
        <f t="shared" si="392"/>
        <v>35898.519999999997</v>
      </c>
      <c r="I5047" s="60">
        <f t="shared" si="393"/>
        <v>108</v>
      </c>
      <c r="J5047" s="60">
        <f t="shared" si="394"/>
        <v>393459</v>
      </c>
      <c r="K5047" s="1" t="str">
        <f t="shared" si="395"/>
        <v>COM</v>
      </c>
      <c r="L5047" s="2" t="str">
        <f t="shared" si="391"/>
        <v>02NMT24135</v>
      </c>
      <c r="M5047" s="40" t="str">
        <f>INDEX(CODE!A:B,MATCH(L5047,CODE!A:A,0),2)</f>
        <v>Separate - Small GS</v>
      </c>
    </row>
    <row r="5048" spans="1:13">
      <c r="A5048" s="36">
        <v>202003</v>
      </c>
      <c r="B5048" s="37" t="s">
        <v>51</v>
      </c>
      <c r="C5048" s="37" t="s">
        <v>195</v>
      </c>
      <c r="D5048" s="37" t="s">
        <v>41</v>
      </c>
      <c r="E5048" s="37">
        <v>103511.64</v>
      </c>
      <c r="F5048" s="37">
        <v>17</v>
      </c>
      <c r="G5048" s="37">
        <v>1333180</v>
      </c>
      <c r="H5048" s="60">
        <f t="shared" si="392"/>
        <v>103511.64</v>
      </c>
      <c r="I5048" s="60">
        <f t="shared" si="393"/>
        <v>17</v>
      </c>
      <c r="J5048" s="60">
        <f t="shared" si="394"/>
        <v>1333180</v>
      </c>
      <c r="K5048" s="1" t="str">
        <f t="shared" si="395"/>
        <v>COM</v>
      </c>
      <c r="L5048" s="2" t="str">
        <f t="shared" si="391"/>
        <v>02NMT36135</v>
      </c>
      <c r="M5048" s="40" t="str">
        <f>INDEX(CODE!A:B,MATCH(L5048,CODE!A:A,0),2)</f>
        <v>Separate - Large GS</v>
      </c>
    </row>
    <row r="5049" spans="1:13">
      <c r="A5049" s="36">
        <v>202003</v>
      </c>
      <c r="B5049" s="37" t="s">
        <v>51</v>
      </c>
      <c r="C5049" s="37" t="s">
        <v>195</v>
      </c>
      <c r="D5049" s="37" t="s">
        <v>42</v>
      </c>
      <c r="E5049" s="37">
        <v>63707.67</v>
      </c>
      <c r="F5049" s="37">
        <v>2</v>
      </c>
      <c r="G5049" s="37">
        <v>884400</v>
      </c>
      <c r="H5049" s="60">
        <f t="shared" si="392"/>
        <v>63707.67</v>
      </c>
      <c r="I5049" s="60">
        <f t="shared" si="393"/>
        <v>2</v>
      </c>
      <c r="J5049" s="60">
        <f t="shared" si="394"/>
        <v>884400</v>
      </c>
      <c r="K5049" s="1" t="str">
        <f t="shared" si="395"/>
        <v>COM</v>
      </c>
      <c r="L5049" s="2" t="str">
        <f t="shared" si="391"/>
        <v>02NMT48135</v>
      </c>
      <c r="M5049" s="40" t="str">
        <f>INDEX(CODE!A:B,MATCH(L5049,CODE!A:A,0),2)</f>
        <v>NOT USED</v>
      </c>
    </row>
    <row r="5050" spans="1:13">
      <c r="A5050" s="36">
        <v>202003</v>
      </c>
      <c r="B5050" s="37" t="s">
        <v>51</v>
      </c>
      <c r="C5050" s="37" t="s">
        <v>195</v>
      </c>
      <c r="D5050" s="37" t="s">
        <v>56</v>
      </c>
      <c r="E5050" s="37">
        <v>17291.41</v>
      </c>
      <c r="F5050" s="37">
        <v>764</v>
      </c>
      <c r="G5050" s="37">
        <v>117622</v>
      </c>
      <c r="H5050" s="60">
        <f t="shared" si="392"/>
        <v>17291.41</v>
      </c>
      <c r="I5050" s="60">
        <f t="shared" si="393"/>
        <v>764</v>
      </c>
      <c r="J5050" s="60">
        <f t="shared" si="394"/>
        <v>117622</v>
      </c>
      <c r="K5050" s="1" t="str">
        <f t="shared" si="395"/>
        <v>COM</v>
      </c>
      <c r="L5050" s="2" t="str">
        <f t="shared" si="391"/>
        <v>02OALT015N</v>
      </c>
      <c r="M5050" s="40" t="str">
        <f>INDEX(CODE!A:B,MATCH(L5050,CODE!A:A,0),2)</f>
        <v>NOT USED</v>
      </c>
    </row>
    <row r="5051" spans="1:13">
      <c r="A5051" s="36">
        <v>202003</v>
      </c>
      <c r="B5051" s="37" t="s">
        <v>51</v>
      </c>
      <c r="C5051" s="37" t="s">
        <v>195</v>
      </c>
      <c r="D5051" s="37" t="s">
        <v>43</v>
      </c>
      <c r="E5051" s="37">
        <v>6679.59</v>
      </c>
      <c r="F5051" s="37">
        <v>464</v>
      </c>
      <c r="G5051" s="37">
        <v>41797</v>
      </c>
      <c r="H5051" s="60">
        <f t="shared" si="392"/>
        <v>6679.59</v>
      </c>
      <c r="I5051" s="60">
        <f t="shared" si="393"/>
        <v>464</v>
      </c>
      <c r="J5051" s="60">
        <f t="shared" si="394"/>
        <v>41797</v>
      </c>
      <c r="K5051" s="1" t="str">
        <f t="shared" si="395"/>
        <v>COM</v>
      </c>
      <c r="L5051" s="2" t="str">
        <f t="shared" si="391"/>
        <v>02OALTB15N</v>
      </c>
      <c r="M5051" s="40" t="str">
        <f>INDEX(CODE!A:B,MATCH(L5051,CODE!A:A,0),2)</f>
        <v>NOT USED</v>
      </c>
    </row>
    <row r="5052" spans="1:13">
      <c r="A5052" s="36">
        <v>202003</v>
      </c>
      <c r="B5052" s="37" t="s">
        <v>51</v>
      </c>
      <c r="C5052" s="37" t="s">
        <v>195</v>
      </c>
      <c r="D5052" s="37" t="s">
        <v>57</v>
      </c>
      <c r="E5052" s="37">
        <v>2458.56</v>
      </c>
      <c r="F5052" s="37">
        <v>26</v>
      </c>
      <c r="G5052" s="37">
        <v>26973</v>
      </c>
      <c r="H5052" s="60">
        <f t="shared" si="392"/>
        <v>2458.56</v>
      </c>
      <c r="I5052" s="60">
        <f t="shared" si="393"/>
        <v>26</v>
      </c>
      <c r="J5052" s="60">
        <f t="shared" si="394"/>
        <v>26973</v>
      </c>
      <c r="K5052" s="1" t="str">
        <f t="shared" si="395"/>
        <v>COM</v>
      </c>
      <c r="L5052" s="2" t="str">
        <f t="shared" si="391"/>
        <v>02RCFL0054</v>
      </c>
      <c r="M5052" s="40" t="str">
        <f>INDEX(CODE!A:B,MATCH(L5052,CODE!A:A,0),2)</f>
        <v>NOT USED</v>
      </c>
    </row>
    <row r="5053" spans="1:13">
      <c r="A5053" s="36">
        <v>202003</v>
      </c>
      <c r="B5053" s="37" t="s">
        <v>51</v>
      </c>
      <c r="C5053" s="37" t="s">
        <v>195</v>
      </c>
      <c r="D5053" s="37" t="s">
        <v>89</v>
      </c>
      <c r="E5053" s="37">
        <v>380010.68</v>
      </c>
      <c r="F5053" s="37">
        <v>0</v>
      </c>
      <c r="G5053" s="37">
        <v>0</v>
      </c>
      <c r="H5053" s="60">
        <f t="shared" si="392"/>
        <v>380010.68</v>
      </c>
      <c r="I5053" s="60">
        <f t="shared" si="393"/>
        <v>0</v>
      </c>
      <c r="J5053" s="60">
        <f t="shared" si="394"/>
        <v>0</v>
      </c>
      <c r="K5053" s="1" t="str">
        <f t="shared" si="395"/>
        <v>COM</v>
      </c>
      <c r="L5053" s="2" t="str">
        <f t="shared" si="391"/>
        <v>301270-DSM</v>
      </c>
      <c r="M5053" s="40" t="str">
        <f>INDEX(CODE!A:B,MATCH(L5053,CODE!A:A,0),2)</f>
        <v>NOT USED</v>
      </c>
    </row>
    <row r="5054" spans="1:13">
      <c r="A5054" s="36">
        <v>202003</v>
      </c>
      <c r="B5054" s="37" t="s">
        <v>51</v>
      </c>
      <c r="C5054" s="37" t="s">
        <v>195</v>
      </c>
      <c r="D5054" s="37" t="s">
        <v>44</v>
      </c>
      <c r="E5054" s="37">
        <v>2270.9699999999998</v>
      </c>
      <c r="F5054" s="37">
        <v>2</v>
      </c>
      <c r="G5054" s="37">
        <v>0</v>
      </c>
      <c r="H5054" s="60">
        <f t="shared" si="392"/>
        <v>2270.9699999999998</v>
      </c>
      <c r="I5054" s="60">
        <f t="shared" si="393"/>
        <v>2</v>
      </c>
      <c r="J5054" s="60">
        <f t="shared" si="394"/>
        <v>0</v>
      </c>
      <c r="K5054" s="1" t="str">
        <f t="shared" si="395"/>
        <v>COM</v>
      </c>
      <c r="L5054" s="2" t="str">
        <f t="shared" si="391"/>
        <v>301280-BLU</v>
      </c>
      <c r="M5054" s="40" t="str">
        <f>INDEX(CODE!A:B,MATCH(L5054,CODE!A:A,0),2)</f>
        <v>NOT USED</v>
      </c>
    </row>
    <row r="5055" spans="1:13">
      <c r="A5055" s="36">
        <v>202003</v>
      </c>
      <c r="B5055" s="37" t="s">
        <v>51</v>
      </c>
      <c r="C5055" s="37" t="s">
        <v>195</v>
      </c>
      <c r="D5055" s="37" t="s">
        <v>103</v>
      </c>
      <c r="E5055" s="37">
        <v>0</v>
      </c>
      <c r="F5055" s="37">
        <v>0</v>
      </c>
      <c r="G5055" s="37">
        <v>0</v>
      </c>
      <c r="H5055" s="60">
        <f t="shared" si="392"/>
        <v>0</v>
      </c>
      <c r="I5055" s="60">
        <f t="shared" si="393"/>
        <v>0</v>
      </c>
      <c r="J5055" s="60">
        <f t="shared" si="394"/>
        <v>0</v>
      </c>
      <c r="K5055" s="1" t="str">
        <f t="shared" si="395"/>
        <v>COM</v>
      </c>
      <c r="L5055" s="2" t="str">
        <f t="shared" si="391"/>
        <v>ALT REVENU</v>
      </c>
      <c r="M5055" s="40" t="str">
        <f>INDEX(CODE!A:B,MATCH(L5055,CODE!A:A,0),2)</f>
        <v>NOT USED</v>
      </c>
    </row>
    <row r="5056" spans="1:13">
      <c r="A5056" s="36">
        <v>202003</v>
      </c>
      <c r="B5056" s="37" t="s">
        <v>51</v>
      </c>
      <c r="C5056" s="37" t="s">
        <v>195</v>
      </c>
      <c r="D5056" s="37" t="s">
        <v>90</v>
      </c>
      <c r="F5056" s="37">
        <v>0</v>
      </c>
      <c r="H5056" s="60">
        <f t="shared" si="392"/>
        <v>0</v>
      </c>
      <c r="I5056" s="60">
        <f t="shared" si="393"/>
        <v>0</v>
      </c>
      <c r="J5056" s="60">
        <f t="shared" si="394"/>
        <v>0</v>
      </c>
      <c r="K5056" s="1" t="str">
        <f t="shared" si="395"/>
        <v>COM</v>
      </c>
      <c r="L5056" s="2" t="str">
        <f t="shared" ref="L5056:L5119" si="396">LEFT(D5056,10)</f>
        <v>CUSTOMER C</v>
      </c>
      <c r="M5056" s="40" t="str">
        <f>INDEX(CODE!A:B,MATCH(L5056,CODE!A:A,0),2)</f>
        <v>NOT USED</v>
      </c>
    </row>
    <row r="5057" spans="1:13">
      <c r="A5057" s="36">
        <v>202003</v>
      </c>
      <c r="B5057" s="37" t="s">
        <v>51</v>
      </c>
      <c r="C5057" s="37" t="s">
        <v>195</v>
      </c>
      <c r="D5057" s="37" t="s">
        <v>91</v>
      </c>
      <c r="E5057" s="37">
        <v>0</v>
      </c>
      <c r="F5057" s="37">
        <v>0</v>
      </c>
      <c r="G5057" s="37">
        <v>0</v>
      </c>
      <c r="H5057" s="60">
        <f t="shared" si="392"/>
        <v>0</v>
      </c>
      <c r="I5057" s="60">
        <f t="shared" si="393"/>
        <v>0</v>
      </c>
      <c r="J5057" s="60">
        <f t="shared" si="394"/>
        <v>0</v>
      </c>
      <c r="K5057" s="1" t="str">
        <f t="shared" si="395"/>
        <v>COM</v>
      </c>
      <c r="L5057" s="2" t="str">
        <f t="shared" si="396"/>
        <v>INCOME TAX</v>
      </c>
      <c r="M5057" s="40" t="str">
        <f>INDEX(CODE!A:B,MATCH(L5057,CODE!A:A,0),2)</f>
        <v>NOT USED</v>
      </c>
    </row>
    <row r="5058" spans="1:13">
      <c r="A5058" s="36">
        <v>202003</v>
      </c>
      <c r="B5058" s="37" t="s">
        <v>51</v>
      </c>
      <c r="C5058" s="37" t="s">
        <v>195</v>
      </c>
      <c r="D5058" s="37" t="s">
        <v>92</v>
      </c>
      <c r="E5058" s="37">
        <v>-575083.71</v>
      </c>
      <c r="F5058" s="37">
        <v>0</v>
      </c>
      <c r="G5058" s="37">
        <v>0</v>
      </c>
      <c r="H5058" s="60">
        <f t="shared" si="392"/>
        <v>-575083.71</v>
      </c>
      <c r="I5058" s="60">
        <f t="shared" si="393"/>
        <v>0</v>
      </c>
      <c r="J5058" s="60">
        <f t="shared" si="394"/>
        <v>0</v>
      </c>
      <c r="K5058" s="1" t="str">
        <f t="shared" si="395"/>
        <v>COM</v>
      </c>
      <c r="L5058" s="2" t="str">
        <f t="shared" si="396"/>
        <v>REVENUE_AC</v>
      </c>
      <c r="M5058" s="40" t="str">
        <f>INDEX(CODE!A:B,MATCH(L5058,CODE!A:A,0),2)</f>
        <v>NOT USED</v>
      </c>
    </row>
    <row r="5059" spans="1:13">
      <c r="A5059" s="36">
        <v>202003</v>
      </c>
      <c r="B5059" s="37" t="s">
        <v>51</v>
      </c>
      <c r="C5059" s="37" t="s">
        <v>195</v>
      </c>
      <c r="D5059" s="37" t="s">
        <v>104</v>
      </c>
      <c r="E5059" s="37">
        <v>4774.93</v>
      </c>
      <c r="F5059" s="37">
        <v>0</v>
      </c>
      <c r="G5059" s="37">
        <v>0</v>
      </c>
      <c r="H5059" s="60">
        <f t="shared" ref="H5059:H5122" si="397">IF($C5059="R",E5059,0)</f>
        <v>4774.93</v>
      </c>
      <c r="I5059" s="60">
        <f t="shared" ref="I5059:I5122" si="398">IF($C5059="R",F5059,0)</f>
        <v>0</v>
      </c>
      <c r="J5059" s="60">
        <f t="shared" ref="J5059:J5122" si="399">IF($C5059="R",G5059,0)</f>
        <v>0</v>
      </c>
      <c r="K5059" s="1" t="str">
        <f t="shared" ref="K5059:K5122" si="400">IF(LEFT(B5059,3)="IRR","IRG",LEFT(B5059,3))</f>
        <v>COM</v>
      </c>
      <c r="L5059" s="2" t="str">
        <f t="shared" si="396"/>
        <v>REVENUE AD</v>
      </c>
      <c r="M5059" s="40" t="str">
        <f>INDEX(CODE!A:B,MATCH(L5059,CODE!A:A,0),2)</f>
        <v>NOT USED</v>
      </c>
    </row>
    <row r="5060" spans="1:13">
      <c r="A5060" s="36">
        <v>202003</v>
      </c>
      <c r="B5060" s="37" t="s">
        <v>51</v>
      </c>
      <c r="C5060" s="37" t="s">
        <v>196</v>
      </c>
      <c r="D5060" s="37" t="s">
        <v>197</v>
      </c>
      <c r="E5060" s="37">
        <v>-55000</v>
      </c>
      <c r="F5060" s="37">
        <v>0</v>
      </c>
      <c r="G5060" s="37">
        <v>125000</v>
      </c>
      <c r="H5060" s="60">
        <f t="shared" si="397"/>
        <v>0</v>
      </c>
      <c r="I5060" s="60">
        <f t="shared" si="398"/>
        <v>0</v>
      </c>
      <c r="J5060" s="60">
        <f t="shared" si="399"/>
        <v>0</v>
      </c>
      <c r="K5060" s="1" t="str">
        <f t="shared" si="400"/>
        <v>COM</v>
      </c>
      <c r="L5060" s="2" t="str">
        <f t="shared" si="396"/>
        <v>UNBILLED R</v>
      </c>
      <c r="M5060" s="40" t="str">
        <f>INDEX(CODE!A:B,MATCH(L5060,CODE!A:A,0),2)</f>
        <v>NOT USED</v>
      </c>
    </row>
    <row r="5061" spans="1:13">
      <c r="A5061" s="36">
        <v>202003</v>
      </c>
      <c r="B5061" s="37" t="s">
        <v>58</v>
      </c>
      <c r="C5061" s="37" t="s">
        <v>186</v>
      </c>
      <c r="D5061" s="37" t="s">
        <v>187</v>
      </c>
      <c r="E5061" s="37">
        <v>-370.36</v>
      </c>
      <c r="F5061" s="37">
        <v>42</v>
      </c>
      <c r="G5061" s="37">
        <v>50877</v>
      </c>
      <c r="H5061" s="60">
        <f t="shared" si="397"/>
        <v>0</v>
      </c>
      <c r="I5061" s="60">
        <f t="shared" si="398"/>
        <v>0</v>
      </c>
      <c r="J5061" s="60">
        <f t="shared" si="399"/>
        <v>0</v>
      </c>
      <c r="K5061" s="1" t="str">
        <f t="shared" si="400"/>
        <v>IND</v>
      </c>
      <c r="L5061" s="2" t="str">
        <f t="shared" si="396"/>
        <v>02GNSB0024</v>
      </c>
      <c r="M5061" s="40" t="str">
        <f>INDEX(CODE!A:B,MATCH(L5061,CODE!A:A,0),2)</f>
        <v>Separate - Small GS</v>
      </c>
    </row>
    <row r="5062" spans="1:13">
      <c r="A5062" s="36">
        <v>202003</v>
      </c>
      <c r="B5062" s="37" t="s">
        <v>58</v>
      </c>
      <c r="C5062" s="37" t="s">
        <v>186</v>
      </c>
      <c r="D5062" s="37" t="s">
        <v>189</v>
      </c>
      <c r="E5062" s="37">
        <v>-0.72</v>
      </c>
      <c r="F5062" s="37">
        <v>1</v>
      </c>
      <c r="G5062" s="37">
        <v>99</v>
      </c>
      <c r="H5062" s="60">
        <f t="shared" si="397"/>
        <v>0</v>
      </c>
      <c r="I5062" s="60">
        <f t="shared" si="398"/>
        <v>0</v>
      </c>
      <c r="J5062" s="60">
        <f t="shared" si="399"/>
        <v>0</v>
      </c>
      <c r="K5062" s="1" t="str">
        <f t="shared" si="400"/>
        <v>IND</v>
      </c>
      <c r="L5062" s="2" t="str">
        <f t="shared" si="396"/>
        <v>02GNSB24FP</v>
      </c>
      <c r="M5062" s="40" t="str">
        <f>INDEX(CODE!A:B,MATCH(L5062,CODE!A:A,0),2)</f>
        <v>Separate - Small GS</v>
      </c>
    </row>
    <row r="5063" spans="1:13">
      <c r="A5063" s="36">
        <v>202003</v>
      </c>
      <c r="B5063" s="37" t="s">
        <v>58</v>
      </c>
      <c r="C5063" s="37" t="s">
        <v>186</v>
      </c>
      <c r="D5063" s="37" t="s">
        <v>190</v>
      </c>
      <c r="E5063" s="37">
        <v>-230.33</v>
      </c>
      <c r="F5063" s="37">
        <v>9</v>
      </c>
      <c r="G5063" s="37">
        <v>31640</v>
      </c>
      <c r="H5063" s="60">
        <f t="shared" si="397"/>
        <v>0</v>
      </c>
      <c r="I5063" s="60">
        <f t="shared" si="398"/>
        <v>0</v>
      </c>
      <c r="J5063" s="60">
        <f t="shared" si="399"/>
        <v>0</v>
      </c>
      <c r="K5063" s="1" t="str">
        <f t="shared" si="400"/>
        <v>IND</v>
      </c>
      <c r="L5063" s="2" t="str">
        <f t="shared" si="396"/>
        <v>02LGSB0036</v>
      </c>
      <c r="M5063" s="40" t="str">
        <f>INDEX(CODE!A:B,MATCH(L5063,CODE!A:A,0),2)</f>
        <v>Separate - Large GS</v>
      </c>
    </row>
    <row r="5064" spans="1:13">
      <c r="A5064" s="36">
        <v>202003</v>
      </c>
      <c r="B5064" s="37" t="s">
        <v>58</v>
      </c>
      <c r="C5064" s="37" t="s">
        <v>186</v>
      </c>
      <c r="D5064" s="37" t="s">
        <v>192</v>
      </c>
      <c r="E5064" s="37">
        <v>-16.2</v>
      </c>
      <c r="G5064" s="37">
        <v>2228</v>
      </c>
      <c r="H5064" s="60">
        <f t="shared" si="397"/>
        <v>0</v>
      </c>
      <c r="I5064" s="60">
        <f t="shared" si="398"/>
        <v>0</v>
      </c>
      <c r="J5064" s="60">
        <f t="shared" si="399"/>
        <v>0</v>
      </c>
      <c r="K5064" s="1" t="str">
        <f t="shared" si="400"/>
        <v>IND</v>
      </c>
      <c r="L5064" s="2" t="str">
        <f t="shared" si="396"/>
        <v>02OALTB15N</v>
      </c>
      <c r="M5064" s="40" t="str">
        <f>INDEX(CODE!A:B,MATCH(L5064,CODE!A:A,0),2)</f>
        <v>NOT USED</v>
      </c>
    </row>
    <row r="5065" spans="1:13">
      <c r="A5065" s="36">
        <v>202003</v>
      </c>
      <c r="B5065" s="37" t="s">
        <v>58</v>
      </c>
      <c r="C5065" s="37" t="s">
        <v>186</v>
      </c>
      <c r="D5065" s="37" t="s">
        <v>193</v>
      </c>
      <c r="E5065" s="37">
        <v>-69.489999999999995</v>
      </c>
      <c r="F5065" s="37">
        <v>0</v>
      </c>
      <c r="G5065" s="37">
        <v>0</v>
      </c>
      <c r="H5065" s="60">
        <f t="shared" si="397"/>
        <v>0</v>
      </c>
      <c r="I5065" s="60">
        <f t="shared" si="398"/>
        <v>0</v>
      </c>
      <c r="J5065" s="60">
        <f t="shared" si="399"/>
        <v>0</v>
      </c>
      <c r="K5065" s="1" t="str">
        <f t="shared" si="400"/>
        <v>IND</v>
      </c>
      <c r="L5065" s="2" t="str">
        <f t="shared" si="396"/>
        <v>BPA BALANC</v>
      </c>
      <c r="M5065" s="40" t="str">
        <f>INDEX(CODE!A:B,MATCH(L5065,CODE!A:A,0),2)</f>
        <v>NOT USED</v>
      </c>
    </row>
    <row r="5066" spans="1:13">
      <c r="A5066" s="36">
        <v>202003</v>
      </c>
      <c r="B5066" s="37" t="s">
        <v>58</v>
      </c>
      <c r="C5066" s="37" t="s">
        <v>186</v>
      </c>
      <c r="D5066" s="37" t="s">
        <v>194</v>
      </c>
      <c r="F5066" s="37">
        <v>0</v>
      </c>
      <c r="H5066" s="60">
        <f t="shared" si="397"/>
        <v>0</v>
      </c>
      <c r="I5066" s="60">
        <f t="shared" si="398"/>
        <v>0</v>
      </c>
      <c r="J5066" s="60">
        <f t="shared" si="399"/>
        <v>0</v>
      </c>
      <c r="K5066" s="1" t="str">
        <f t="shared" si="400"/>
        <v>IND</v>
      </c>
      <c r="L5066" s="2" t="str">
        <f t="shared" si="396"/>
        <v>CUSTOMER C</v>
      </c>
      <c r="M5066" s="40" t="str">
        <f>INDEX(CODE!A:B,MATCH(L5066,CODE!A:A,0),2)</f>
        <v>NOT USED</v>
      </c>
    </row>
    <row r="5067" spans="1:13">
      <c r="A5067" s="36">
        <v>202003</v>
      </c>
      <c r="B5067" s="37" t="s">
        <v>58</v>
      </c>
      <c r="C5067" s="37" t="s">
        <v>195</v>
      </c>
      <c r="D5067" s="37" t="s">
        <v>36</v>
      </c>
      <c r="E5067" s="37">
        <v>5852.62</v>
      </c>
      <c r="F5067" s="37">
        <v>42</v>
      </c>
      <c r="G5067" s="37">
        <v>50877</v>
      </c>
      <c r="H5067" s="60">
        <f t="shared" si="397"/>
        <v>5852.62</v>
      </c>
      <c r="I5067" s="60">
        <f t="shared" si="398"/>
        <v>42</v>
      </c>
      <c r="J5067" s="60">
        <f t="shared" si="399"/>
        <v>50877</v>
      </c>
      <c r="K5067" s="1" t="str">
        <f t="shared" si="400"/>
        <v>IND</v>
      </c>
      <c r="L5067" s="2" t="str">
        <f t="shared" si="396"/>
        <v>02GNSB0024</v>
      </c>
      <c r="M5067" s="40" t="str">
        <f>INDEX(CODE!A:B,MATCH(L5067,CODE!A:A,0),2)</f>
        <v>Separate - Small GS</v>
      </c>
    </row>
    <row r="5068" spans="1:13">
      <c r="A5068" s="36">
        <v>202003</v>
      </c>
      <c r="B5068" s="37" t="s">
        <v>58</v>
      </c>
      <c r="C5068" s="37" t="s">
        <v>195</v>
      </c>
      <c r="D5068" s="37" t="s">
        <v>38</v>
      </c>
      <c r="E5068" s="37">
        <v>253.28</v>
      </c>
      <c r="F5068" s="37">
        <v>1</v>
      </c>
      <c r="G5068" s="37">
        <v>99</v>
      </c>
      <c r="H5068" s="60">
        <f t="shared" si="397"/>
        <v>253.28</v>
      </c>
      <c r="I5068" s="60">
        <f t="shared" si="398"/>
        <v>1</v>
      </c>
      <c r="J5068" s="60">
        <f t="shared" si="399"/>
        <v>99</v>
      </c>
      <c r="K5068" s="1" t="str">
        <f t="shared" si="400"/>
        <v>IND</v>
      </c>
      <c r="L5068" s="2" t="str">
        <f t="shared" si="396"/>
        <v>02GNSB24FP</v>
      </c>
      <c r="M5068" s="40" t="str">
        <f>INDEX(CODE!A:B,MATCH(L5068,CODE!A:A,0),2)</f>
        <v>Separate - Small GS</v>
      </c>
    </row>
    <row r="5069" spans="1:13">
      <c r="A5069" s="36">
        <v>202003</v>
      </c>
      <c r="B5069" s="37" t="s">
        <v>58</v>
      </c>
      <c r="C5069" s="37" t="s">
        <v>195</v>
      </c>
      <c r="D5069" s="37" t="s">
        <v>52</v>
      </c>
      <c r="E5069" s="37">
        <v>108241.26</v>
      </c>
      <c r="F5069" s="37">
        <v>325</v>
      </c>
      <c r="G5069" s="37">
        <v>1172855</v>
      </c>
      <c r="H5069" s="60">
        <f t="shared" si="397"/>
        <v>108241.26</v>
      </c>
      <c r="I5069" s="60">
        <f t="shared" si="398"/>
        <v>325</v>
      </c>
      <c r="J5069" s="60">
        <f t="shared" si="399"/>
        <v>1172855</v>
      </c>
      <c r="K5069" s="1" t="str">
        <f t="shared" si="400"/>
        <v>IND</v>
      </c>
      <c r="L5069" s="2" t="str">
        <f t="shared" si="396"/>
        <v>02GNSV0024</v>
      </c>
      <c r="M5069" s="40" t="str">
        <f>INDEX(CODE!A:B,MATCH(L5069,CODE!A:A,0),2)</f>
        <v>Separate - Small GS</v>
      </c>
    </row>
    <row r="5070" spans="1:13">
      <c r="A5070" s="36">
        <v>202003</v>
      </c>
      <c r="B5070" s="37" t="s">
        <v>58</v>
      </c>
      <c r="C5070" s="37" t="s">
        <v>195</v>
      </c>
      <c r="D5070" s="37" t="s">
        <v>53</v>
      </c>
      <c r="E5070" s="37">
        <v>724.67</v>
      </c>
      <c r="F5070" s="37">
        <v>4</v>
      </c>
      <c r="G5070" s="37">
        <v>2776</v>
      </c>
      <c r="H5070" s="60">
        <f t="shared" si="397"/>
        <v>724.67</v>
      </c>
      <c r="I5070" s="60">
        <f t="shared" si="398"/>
        <v>4</v>
      </c>
      <c r="J5070" s="60">
        <f t="shared" si="399"/>
        <v>2776</v>
      </c>
      <c r="K5070" s="1" t="str">
        <f t="shared" si="400"/>
        <v>IND</v>
      </c>
      <c r="L5070" s="2" t="str">
        <f t="shared" si="396"/>
        <v>02GNSV024F</v>
      </c>
      <c r="M5070" s="40" t="str">
        <f>INDEX(CODE!A:B,MATCH(L5070,CODE!A:A,0),2)</f>
        <v>Separate - Small GS</v>
      </c>
    </row>
    <row r="5071" spans="1:13">
      <c r="A5071" s="36">
        <v>202003</v>
      </c>
      <c r="B5071" s="37" t="s">
        <v>58</v>
      </c>
      <c r="C5071" s="37" t="s">
        <v>195</v>
      </c>
      <c r="D5071" s="37" t="s">
        <v>39</v>
      </c>
      <c r="E5071" s="37">
        <v>8981.59</v>
      </c>
      <c r="F5071" s="37">
        <v>9</v>
      </c>
      <c r="G5071" s="37">
        <v>31640</v>
      </c>
      <c r="H5071" s="60">
        <f t="shared" si="397"/>
        <v>8981.59</v>
      </c>
      <c r="I5071" s="60">
        <f t="shared" si="398"/>
        <v>9</v>
      </c>
      <c r="J5071" s="60">
        <f t="shared" si="399"/>
        <v>31640</v>
      </c>
      <c r="K5071" s="1" t="str">
        <f t="shared" si="400"/>
        <v>IND</v>
      </c>
      <c r="L5071" s="2" t="str">
        <f t="shared" si="396"/>
        <v>02LGSB0036</v>
      </c>
      <c r="M5071" s="40" t="str">
        <f>INDEX(CODE!A:B,MATCH(L5071,CODE!A:A,0),2)</f>
        <v>Separate - Large GS</v>
      </c>
    </row>
    <row r="5072" spans="1:13">
      <c r="A5072" s="36">
        <v>202003</v>
      </c>
      <c r="B5072" s="37" t="s">
        <v>58</v>
      </c>
      <c r="C5072" s="37" t="s">
        <v>195</v>
      </c>
      <c r="D5072" s="37" t="s">
        <v>54</v>
      </c>
      <c r="E5072" s="37">
        <v>602434.5</v>
      </c>
      <c r="F5072" s="37">
        <v>93</v>
      </c>
      <c r="G5072" s="37">
        <v>7556320</v>
      </c>
      <c r="H5072" s="60">
        <f t="shared" si="397"/>
        <v>602434.5</v>
      </c>
      <c r="I5072" s="60">
        <f t="shared" si="398"/>
        <v>93</v>
      </c>
      <c r="J5072" s="60">
        <f t="shared" si="399"/>
        <v>7556320</v>
      </c>
      <c r="K5072" s="1" t="str">
        <f t="shared" si="400"/>
        <v>IND</v>
      </c>
      <c r="L5072" s="2" t="str">
        <f t="shared" si="396"/>
        <v>02LGSV0036</v>
      </c>
      <c r="M5072" s="40" t="str">
        <f>INDEX(CODE!A:B,MATCH(L5072,CODE!A:A,0),2)</f>
        <v>Separate - Large GS</v>
      </c>
    </row>
    <row r="5073" spans="1:13">
      <c r="A5073" s="36">
        <v>202003</v>
      </c>
      <c r="B5073" s="37" t="s">
        <v>58</v>
      </c>
      <c r="C5073" s="37" t="s">
        <v>195</v>
      </c>
      <c r="D5073" s="37" t="s">
        <v>55</v>
      </c>
      <c r="E5073" s="37">
        <v>3717961.18</v>
      </c>
      <c r="F5073" s="37">
        <v>29</v>
      </c>
      <c r="G5073" s="37">
        <v>57690650</v>
      </c>
      <c r="H5073" s="60">
        <f t="shared" si="397"/>
        <v>3717961.18</v>
      </c>
      <c r="I5073" s="60">
        <f t="shared" si="398"/>
        <v>29</v>
      </c>
      <c r="J5073" s="60">
        <f t="shared" si="399"/>
        <v>57690650</v>
      </c>
      <c r="K5073" s="1" t="str">
        <f t="shared" si="400"/>
        <v>IND</v>
      </c>
      <c r="L5073" s="2" t="str">
        <f t="shared" si="396"/>
        <v>02LGSV048T</v>
      </c>
      <c r="M5073" s="40" t="str">
        <f>INDEX(CODE!A:B,MATCH(L5073,CODE!A:A,0),2)</f>
        <v>NOT USED</v>
      </c>
    </row>
    <row r="5074" spans="1:13">
      <c r="A5074" s="36">
        <v>202003</v>
      </c>
      <c r="B5074" s="37" t="s">
        <v>58</v>
      </c>
      <c r="C5074" s="37" t="s">
        <v>195</v>
      </c>
      <c r="D5074" s="37" t="s">
        <v>85</v>
      </c>
      <c r="E5074" s="37">
        <v>1127.22</v>
      </c>
      <c r="G5074" s="37">
        <v>0</v>
      </c>
      <c r="H5074" s="60">
        <f t="shared" si="397"/>
        <v>1127.22</v>
      </c>
      <c r="I5074" s="60">
        <f t="shared" si="398"/>
        <v>0</v>
      </c>
      <c r="J5074" s="60">
        <f t="shared" si="399"/>
        <v>0</v>
      </c>
      <c r="K5074" s="1" t="str">
        <f t="shared" si="400"/>
        <v>IND</v>
      </c>
      <c r="L5074" s="2" t="str">
        <f t="shared" si="396"/>
        <v>02LNX00300</v>
      </c>
      <c r="M5074" s="40" t="str">
        <f>INDEX(CODE!A:B,MATCH(L5074,CODE!A:A,0),2)</f>
        <v>NOT USED</v>
      </c>
    </row>
    <row r="5075" spans="1:13">
      <c r="A5075" s="36">
        <v>202003</v>
      </c>
      <c r="B5075" s="37" t="s">
        <v>58</v>
      </c>
      <c r="C5075" s="37" t="s">
        <v>195</v>
      </c>
      <c r="D5075" s="37" t="s">
        <v>40</v>
      </c>
      <c r="E5075" s="37">
        <v>125.03</v>
      </c>
      <c r="F5075" s="37">
        <v>1</v>
      </c>
      <c r="G5075" s="37">
        <v>880</v>
      </c>
      <c r="H5075" s="60">
        <f t="shared" si="397"/>
        <v>125.03</v>
      </c>
      <c r="I5075" s="60">
        <f t="shared" si="398"/>
        <v>1</v>
      </c>
      <c r="J5075" s="60">
        <f t="shared" si="399"/>
        <v>880</v>
      </c>
      <c r="K5075" s="1" t="str">
        <f t="shared" si="400"/>
        <v>IND</v>
      </c>
      <c r="L5075" s="2" t="str">
        <f t="shared" si="396"/>
        <v>02NMT24135</v>
      </c>
      <c r="M5075" s="40" t="str">
        <f>INDEX(CODE!A:B,MATCH(L5075,CODE!A:A,0),2)</f>
        <v>Separate - Small GS</v>
      </c>
    </row>
    <row r="5076" spans="1:13">
      <c r="A5076" s="36">
        <v>202003</v>
      </c>
      <c r="B5076" s="37" t="s">
        <v>58</v>
      </c>
      <c r="C5076" s="37" t="s">
        <v>195</v>
      </c>
      <c r="D5076" s="37" t="s">
        <v>56</v>
      </c>
      <c r="E5076" s="37">
        <v>1138.8499999999999</v>
      </c>
      <c r="F5076" s="37">
        <v>37</v>
      </c>
      <c r="G5076" s="37">
        <v>8440</v>
      </c>
      <c r="H5076" s="60">
        <f t="shared" si="397"/>
        <v>1138.8499999999999</v>
      </c>
      <c r="I5076" s="60">
        <f t="shared" si="398"/>
        <v>37</v>
      </c>
      <c r="J5076" s="60">
        <f t="shared" si="399"/>
        <v>8440</v>
      </c>
      <c r="K5076" s="1" t="str">
        <f t="shared" si="400"/>
        <v>IND</v>
      </c>
      <c r="L5076" s="2" t="str">
        <f t="shared" si="396"/>
        <v>02OALT015N</v>
      </c>
      <c r="M5076" s="40" t="str">
        <f>INDEX(CODE!A:B,MATCH(L5076,CODE!A:A,0),2)</f>
        <v>NOT USED</v>
      </c>
    </row>
    <row r="5077" spans="1:13">
      <c r="A5077" s="36">
        <v>202003</v>
      </c>
      <c r="B5077" s="37" t="s">
        <v>58</v>
      </c>
      <c r="C5077" s="37" t="s">
        <v>195</v>
      </c>
      <c r="D5077" s="37" t="s">
        <v>43</v>
      </c>
      <c r="E5077" s="37">
        <v>341.87</v>
      </c>
      <c r="F5077" s="37">
        <v>14</v>
      </c>
      <c r="G5077" s="37">
        <v>2228</v>
      </c>
      <c r="H5077" s="60">
        <f t="shared" si="397"/>
        <v>341.87</v>
      </c>
      <c r="I5077" s="60">
        <f t="shared" si="398"/>
        <v>14</v>
      </c>
      <c r="J5077" s="60">
        <f t="shared" si="399"/>
        <v>2228</v>
      </c>
      <c r="K5077" s="1" t="str">
        <f t="shared" si="400"/>
        <v>IND</v>
      </c>
      <c r="L5077" s="2" t="str">
        <f t="shared" si="396"/>
        <v>02OALTB15N</v>
      </c>
      <c r="M5077" s="40" t="str">
        <f>INDEX(CODE!A:B,MATCH(L5077,CODE!A:A,0),2)</f>
        <v>NOT USED</v>
      </c>
    </row>
    <row r="5078" spans="1:13">
      <c r="A5078" s="36">
        <v>202003</v>
      </c>
      <c r="B5078" s="37" t="s">
        <v>58</v>
      </c>
      <c r="C5078" s="37" t="s">
        <v>195</v>
      </c>
      <c r="D5078" s="37" t="s">
        <v>59</v>
      </c>
      <c r="E5078" s="37">
        <v>21018.7</v>
      </c>
      <c r="F5078" s="37">
        <v>1</v>
      </c>
      <c r="G5078" s="37">
        <v>71000</v>
      </c>
      <c r="H5078" s="60">
        <f t="shared" si="397"/>
        <v>21018.7</v>
      </c>
      <c r="I5078" s="60">
        <f t="shared" si="398"/>
        <v>1</v>
      </c>
      <c r="J5078" s="60">
        <f t="shared" si="399"/>
        <v>71000</v>
      </c>
      <c r="K5078" s="1" t="str">
        <f t="shared" si="400"/>
        <v>IND</v>
      </c>
      <c r="L5078" s="2" t="str">
        <f t="shared" si="396"/>
        <v>02PRSV47TM</v>
      </c>
      <c r="M5078" s="40" t="str">
        <f>INDEX(CODE!A:B,MATCH(L5078,CODE!A:A,0),2)</f>
        <v>NOT USED</v>
      </c>
    </row>
    <row r="5079" spans="1:13">
      <c r="A5079" s="36">
        <v>202003</v>
      </c>
      <c r="B5079" s="37" t="s">
        <v>58</v>
      </c>
      <c r="C5079" s="37" t="s">
        <v>195</v>
      </c>
      <c r="D5079" s="37" t="s">
        <v>94</v>
      </c>
      <c r="E5079" s="37">
        <v>169319.69</v>
      </c>
      <c r="F5079" s="37">
        <v>0</v>
      </c>
      <c r="G5079" s="37">
        <v>0</v>
      </c>
      <c r="H5079" s="60">
        <f t="shared" si="397"/>
        <v>169319.69</v>
      </c>
      <c r="I5079" s="60">
        <f t="shared" si="398"/>
        <v>0</v>
      </c>
      <c r="J5079" s="60">
        <f t="shared" si="399"/>
        <v>0</v>
      </c>
      <c r="K5079" s="1" t="str">
        <f t="shared" si="400"/>
        <v>IND</v>
      </c>
      <c r="L5079" s="2" t="str">
        <f t="shared" si="396"/>
        <v>301370-DSM</v>
      </c>
      <c r="M5079" s="40" t="str">
        <f>INDEX(CODE!A:B,MATCH(L5079,CODE!A:A,0),2)</f>
        <v>NOT USED</v>
      </c>
    </row>
    <row r="5080" spans="1:13">
      <c r="A5080" s="36">
        <v>202003</v>
      </c>
      <c r="B5080" s="37" t="s">
        <v>58</v>
      </c>
      <c r="C5080" s="37" t="s">
        <v>195</v>
      </c>
      <c r="D5080" s="37" t="s">
        <v>76</v>
      </c>
      <c r="E5080" s="37">
        <v>1.34</v>
      </c>
      <c r="F5080" s="37">
        <v>0</v>
      </c>
      <c r="G5080" s="37">
        <v>0</v>
      </c>
      <c r="H5080" s="60">
        <f t="shared" si="397"/>
        <v>1.34</v>
      </c>
      <c r="I5080" s="60">
        <f t="shared" si="398"/>
        <v>0</v>
      </c>
      <c r="J5080" s="60">
        <f t="shared" si="399"/>
        <v>0</v>
      </c>
      <c r="K5080" s="1" t="str">
        <f t="shared" si="400"/>
        <v>IND</v>
      </c>
      <c r="L5080" s="2" t="str">
        <f t="shared" si="396"/>
        <v>301380-BLU</v>
      </c>
      <c r="M5080" s="40" t="str">
        <f>INDEX(CODE!A:B,MATCH(L5080,CODE!A:A,0),2)</f>
        <v>NOT USED</v>
      </c>
    </row>
    <row r="5081" spans="1:13">
      <c r="A5081" s="36">
        <v>202003</v>
      </c>
      <c r="B5081" s="37" t="s">
        <v>58</v>
      </c>
      <c r="C5081" s="37" t="s">
        <v>195</v>
      </c>
      <c r="D5081" s="37" t="s">
        <v>103</v>
      </c>
      <c r="E5081" s="37">
        <v>0</v>
      </c>
      <c r="F5081" s="37">
        <v>0</v>
      </c>
      <c r="G5081" s="37">
        <v>0</v>
      </c>
      <c r="H5081" s="60">
        <f t="shared" si="397"/>
        <v>0</v>
      </c>
      <c r="I5081" s="60">
        <f t="shared" si="398"/>
        <v>0</v>
      </c>
      <c r="J5081" s="60">
        <f t="shared" si="399"/>
        <v>0</v>
      </c>
      <c r="K5081" s="1" t="str">
        <f t="shared" si="400"/>
        <v>IND</v>
      </c>
      <c r="L5081" s="2" t="str">
        <f t="shared" si="396"/>
        <v>ALT REVENU</v>
      </c>
      <c r="M5081" s="40" t="str">
        <f>INDEX(CODE!A:B,MATCH(L5081,CODE!A:A,0),2)</f>
        <v>NOT USED</v>
      </c>
    </row>
    <row r="5082" spans="1:13">
      <c r="A5082" s="36">
        <v>202003</v>
      </c>
      <c r="B5082" s="37" t="s">
        <v>58</v>
      </c>
      <c r="C5082" s="37" t="s">
        <v>195</v>
      </c>
      <c r="D5082" s="37" t="s">
        <v>90</v>
      </c>
      <c r="F5082" s="37">
        <v>0</v>
      </c>
      <c r="H5082" s="60">
        <f t="shared" si="397"/>
        <v>0</v>
      </c>
      <c r="I5082" s="60">
        <f t="shared" si="398"/>
        <v>0</v>
      </c>
      <c r="J5082" s="60">
        <f t="shared" si="399"/>
        <v>0</v>
      </c>
      <c r="K5082" s="1" t="str">
        <f t="shared" si="400"/>
        <v>IND</v>
      </c>
      <c r="L5082" s="2" t="str">
        <f t="shared" si="396"/>
        <v>CUSTOMER C</v>
      </c>
      <c r="M5082" s="40" t="str">
        <f>INDEX(CODE!A:B,MATCH(L5082,CODE!A:A,0),2)</f>
        <v>NOT USED</v>
      </c>
    </row>
    <row r="5083" spans="1:13">
      <c r="A5083" s="36">
        <v>202003</v>
      </c>
      <c r="B5083" s="37" t="s">
        <v>58</v>
      </c>
      <c r="C5083" s="37" t="s">
        <v>195</v>
      </c>
      <c r="D5083" s="37" t="s">
        <v>91</v>
      </c>
      <c r="E5083" s="37">
        <v>0</v>
      </c>
      <c r="F5083" s="37">
        <v>0</v>
      </c>
      <c r="G5083" s="37">
        <v>0</v>
      </c>
      <c r="H5083" s="60">
        <f t="shared" si="397"/>
        <v>0</v>
      </c>
      <c r="I5083" s="60">
        <f t="shared" si="398"/>
        <v>0</v>
      </c>
      <c r="J5083" s="60">
        <f t="shared" si="399"/>
        <v>0</v>
      </c>
      <c r="K5083" s="1" t="str">
        <f t="shared" si="400"/>
        <v>IND</v>
      </c>
      <c r="L5083" s="2" t="str">
        <f t="shared" si="396"/>
        <v>INCOME TAX</v>
      </c>
      <c r="M5083" s="40" t="str">
        <f>INDEX(CODE!A:B,MATCH(L5083,CODE!A:A,0),2)</f>
        <v>NOT USED</v>
      </c>
    </row>
    <row r="5084" spans="1:13">
      <c r="A5084" s="36">
        <v>202003</v>
      </c>
      <c r="B5084" s="37" t="s">
        <v>58</v>
      </c>
      <c r="C5084" s="37" t="s">
        <v>195</v>
      </c>
      <c r="D5084" s="37" t="s">
        <v>92</v>
      </c>
      <c r="E5084" s="37">
        <v>-2788.83</v>
      </c>
      <c r="F5084" s="37">
        <v>0</v>
      </c>
      <c r="G5084" s="37">
        <v>0</v>
      </c>
      <c r="H5084" s="60">
        <f t="shared" si="397"/>
        <v>-2788.83</v>
      </c>
      <c r="I5084" s="60">
        <f t="shared" si="398"/>
        <v>0</v>
      </c>
      <c r="J5084" s="60">
        <f t="shared" si="399"/>
        <v>0</v>
      </c>
      <c r="K5084" s="1" t="str">
        <f t="shared" si="400"/>
        <v>IND</v>
      </c>
      <c r="L5084" s="2" t="str">
        <f t="shared" si="396"/>
        <v>REVENUE_AC</v>
      </c>
      <c r="M5084" s="40" t="str">
        <f>INDEX(CODE!A:B,MATCH(L5084,CODE!A:A,0),2)</f>
        <v>NOT USED</v>
      </c>
    </row>
    <row r="5085" spans="1:13">
      <c r="A5085" s="36">
        <v>202003</v>
      </c>
      <c r="B5085" s="37" t="s">
        <v>58</v>
      </c>
      <c r="C5085" s="37" t="s">
        <v>195</v>
      </c>
      <c r="D5085" s="37" t="s">
        <v>104</v>
      </c>
      <c r="E5085" s="37">
        <v>2419.0100000000002</v>
      </c>
      <c r="F5085" s="37">
        <v>0</v>
      </c>
      <c r="G5085" s="37">
        <v>0</v>
      </c>
      <c r="H5085" s="60">
        <f t="shared" si="397"/>
        <v>2419.0100000000002</v>
      </c>
      <c r="I5085" s="60">
        <f t="shared" si="398"/>
        <v>0</v>
      </c>
      <c r="J5085" s="60">
        <f t="shared" si="399"/>
        <v>0</v>
      </c>
      <c r="K5085" s="1" t="str">
        <f t="shared" si="400"/>
        <v>IND</v>
      </c>
      <c r="L5085" s="2" t="str">
        <f t="shared" si="396"/>
        <v>REVENUE AD</v>
      </c>
      <c r="M5085" s="40" t="str">
        <f>INDEX(CODE!A:B,MATCH(L5085,CODE!A:A,0),2)</f>
        <v>NOT USED</v>
      </c>
    </row>
    <row r="5086" spans="1:13">
      <c r="A5086" s="36">
        <v>202003</v>
      </c>
      <c r="B5086" s="37" t="s">
        <v>58</v>
      </c>
      <c r="C5086" s="37" t="s">
        <v>196</v>
      </c>
      <c r="D5086" s="37" t="s">
        <v>197</v>
      </c>
      <c r="E5086" s="37">
        <v>63000</v>
      </c>
      <c r="F5086" s="37">
        <v>0</v>
      </c>
      <c r="G5086" s="37">
        <v>854000</v>
      </c>
      <c r="H5086" s="60">
        <f t="shared" si="397"/>
        <v>0</v>
      </c>
      <c r="I5086" s="60">
        <f t="shared" si="398"/>
        <v>0</v>
      </c>
      <c r="J5086" s="60">
        <f t="shared" si="399"/>
        <v>0</v>
      </c>
      <c r="K5086" s="1" t="str">
        <f t="shared" si="400"/>
        <v>IND</v>
      </c>
      <c r="L5086" s="2" t="str">
        <f t="shared" si="396"/>
        <v>UNBILLED R</v>
      </c>
      <c r="M5086" s="40" t="str">
        <f>INDEX(CODE!A:B,MATCH(L5086,CODE!A:A,0),2)</f>
        <v>NOT USED</v>
      </c>
    </row>
    <row r="5087" spans="1:13">
      <c r="A5087" s="36">
        <v>202003</v>
      </c>
      <c r="B5087" s="37" t="s">
        <v>60</v>
      </c>
      <c r="C5087" s="37" t="s">
        <v>186</v>
      </c>
      <c r="D5087" s="37" t="s">
        <v>61</v>
      </c>
      <c r="E5087" s="37">
        <v>-10411.719999999999</v>
      </c>
      <c r="F5087" s="37">
        <v>2634</v>
      </c>
      <c r="G5087" s="37">
        <v>1429362</v>
      </c>
      <c r="H5087" s="60">
        <f t="shared" si="397"/>
        <v>0</v>
      </c>
      <c r="I5087" s="60">
        <f t="shared" si="398"/>
        <v>0</v>
      </c>
      <c r="J5087" s="60">
        <f t="shared" si="399"/>
        <v>0</v>
      </c>
      <c r="K5087" s="1" t="str">
        <f t="shared" si="400"/>
        <v>IRG</v>
      </c>
      <c r="L5087" s="2" t="str">
        <f t="shared" si="396"/>
        <v>02APSV0040</v>
      </c>
      <c r="M5087" s="40" t="str">
        <f>INDEX(CODE!A:B,MATCH(L5087,CODE!A:A,0),2)</f>
        <v>Separate - APS</v>
      </c>
    </row>
    <row r="5088" spans="1:13">
      <c r="A5088" s="36">
        <v>202003</v>
      </c>
      <c r="B5088" s="37" t="s">
        <v>60</v>
      </c>
      <c r="C5088" s="37" t="s">
        <v>186</v>
      </c>
      <c r="D5088" s="37" t="s">
        <v>199</v>
      </c>
      <c r="F5088" s="37">
        <v>9</v>
      </c>
      <c r="H5088" s="60">
        <f t="shared" si="397"/>
        <v>0</v>
      </c>
      <c r="I5088" s="60">
        <f t="shared" si="398"/>
        <v>0</v>
      </c>
      <c r="J5088" s="60">
        <f t="shared" si="399"/>
        <v>0</v>
      </c>
      <c r="K5088" s="1" t="str">
        <f t="shared" si="400"/>
        <v>IRG</v>
      </c>
      <c r="L5088" s="2" t="str">
        <f t="shared" si="396"/>
        <v>02NMT40135</v>
      </c>
      <c r="M5088" s="40" t="str">
        <f>INDEX(CODE!A:B,MATCH(L5088,CODE!A:A,0),2)</f>
        <v>Separate - APS</v>
      </c>
    </row>
    <row r="5089" spans="1:13">
      <c r="A5089" s="36">
        <v>202003</v>
      </c>
      <c r="B5089" s="37" t="s">
        <v>60</v>
      </c>
      <c r="C5089" s="37" t="s">
        <v>186</v>
      </c>
      <c r="D5089" s="37" t="s">
        <v>200</v>
      </c>
      <c r="F5089" s="37">
        <v>0</v>
      </c>
      <c r="H5089" s="60">
        <f t="shared" si="397"/>
        <v>0</v>
      </c>
      <c r="I5089" s="60">
        <f t="shared" si="398"/>
        <v>0</v>
      </c>
      <c r="J5089" s="60">
        <f t="shared" si="399"/>
        <v>0</v>
      </c>
      <c r="K5089" s="1" t="str">
        <f t="shared" si="400"/>
        <v>IRG</v>
      </c>
      <c r="L5089" s="2" t="str">
        <f t="shared" si="396"/>
        <v>CUSTOMER C</v>
      </c>
      <c r="M5089" s="40" t="str">
        <f>INDEX(CODE!A:B,MATCH(L5089,CODE!A:A,0),2)</f>
        <v>NOT USED</v>
      </c>
    </row>
    <row r="5090" spans="1:13">
      <c r="A5090" s="36">
        <v>202003</v>
      </c>
      <c r="B5090" s="37" t="s">
        <v>60</v>
      </c>
      <c r="C5090" s="37" t="s">
        <v>186</v>
      </c>
      <c r="D5090" s="37" t="s">
        <v>201</v>
      </c>
      <c r="E5090" s="37">
        <v>-1135</v>
      </c>
      <c r="F5090" s="37">
        <v>0</v>
      </c>
      <c r="G5090" s="37">
        <v>0</v>
      </c>
      <c r="H5090" s="60">
        <f t="shared" si="397"/>
        <v>0</v>
      </c>
      <c r="I5090" s="60">
        <f t="shared" si="398"/>
        <v>0</v>
      </c>
      <c r="J5090" s="60">
        <f t="shared" si="399"/>
        <v>0</v>
      </c>
      <c r="K5090" s="1" t="str">
        <f t="shared" si="400"/>
        <v>IRG</v>
      </c>
      <c r="L5090" s="2" t="str">
        <f t="shared" si="396"/>
        <v>IRRIGATION</v>
      </c>
      <c r="M5090" s="40" t="str">
        <f>INDEX(CODE!A:B,MATCH(L5090,CODE!A:A,0),2)</f>
        <v>NOT USED</v>
      </c>
    </row>
    <row r="5091" spans="1:13">
      <c r="A5091" s="36">
        <v>202003</v>
      </c>
      <c r="B5091" s="37" t="s">
        <v>60</v>
      </c>
      <c r="C5091" s="37" t="s">
        <v>195</v>
      </c>
      <c r="D5091" s="37" t="s">
        <v>61</v>
      </c>
      <c r="E5091" s="37">
        <v>104287.3</v>
      </c>
      <c r="F5091" s="37">
        <v>2634</v>
      </c>
      <c r="G5091" s="37">
        <v>1429362</v>
      </c>
      <c r="H5091" s="60">
        <f t="shared" si="397"/>
        <v>104287.3</v>
      </c>
      <c r="I5091" s="60">
        <f t="shared" si="398"/>
        <v>2634</v>
      </c>
      <c r="J5091" s="60">
        <f t="shared" si="399"/>
        <v>1429362</v>
      </c>
      <c r="K5091" s="1" t="str">
        <f t="shared" si="400"/>
        <v>IRG</v>
      </c>
      <c r="L5091" s="2" t="str">
        <f t="shared" si="396"/>
        <v>02APSV0040</v>
      </c>
      <c r="M5091" s="40" t="str">
        <f>INDEX(CODE!A:B,MATCH(L5091,CODE!A:A,0),2)</f>
        <v>Separate - APS</v>
      </c>
    </row>
    <row r="5092" spans="1:13">
      <c r="A5092" s="36">
        <v>202003</v>
      </c>
      <c r="B5092" s="37" t="s">
        <v>60</v>
      </c>
      <c r="C5092" s="37" t="s">
        <v>195</v>
      </c>
      <c r="D5092" s="37" t="s">
        <v>62</v>
      </c>
      <c r="E5092" s="37">
        <v>81159.64</v>
      </c>
      <c r="F5092" s="37">
        <v>2488</v>
      </c>
      <c r="G5092" s="37">
        <v>1178180</v>
      </c>
      <c r="H5092" s="60">
        <f t="shared" si="397"/>
        <v>81159.64</v>
      </c>
      <c r="I5092" s="60">
        <f t="shared" si="398"/>
        <v>2488</v>
      </c>
      <c r="J5092" s="60">
        <f t="shared" si="399"/>
        <v>1178180</v>
      </c>
      <c r="K5092" s="1" t="str">
        <f t="shared" si="400"/>
        <v>IRG</v>
      </c>
      <c r="L5092" s="2" t="str">
        <f t="shared" si="396"/>
        <v>02APSV040X</v>
      </c>
      <c r="M5092" s="40" t="str">
        <f>INDEX(CODE!A:B,MATCH(L5092,CODE!A:A,0),2)</f>
        <v>Separate - APS</v>
      </c>
    </row>
    <row r="5093" spans="1:13">
      <c r="A5093" s="36">
        <v>202003</v>
      </c>
      <c r="B5093" s="37" t="s">
        <v>60</v>
      </c>
      <c r="C5093" s="37" t="s">
        <v>195</v>
      </c>
      <c r="D5093" s="37" t="s">
        <v>79</v>
      </c>
      <c r="E5093" s="37">
        <v>237.16</v>
      </c>
      <c r="G5093" s="37">
        <v>0</v>
      </c>
      <c r="H5093" s="60">
        <f t="shared" si="397"/>
        <v>237.16</v>
      </c>
      <c r="I5093" s="60">
        <f t="shared" si="398"/>
        <v>0</v>
      </c>
      <c r="J5093" s="60">
        <f t="shared" si="399"/>
        <v>0</v>
      </c>
      <c r="K5093" s="1" t="str">
        <f t="shared" si="400"/>
        <v>IRG</v>
      </c>
      <c r="L5093" s="2" t="str">
        <f t="shared" si="396"/>
        <v>02LNX00102</v>
      </c>
      <c r="M5093" s="40" t="str">
        <f>INDEX(CODE!A:B,MATCH(L5093,CODE!A:A,0),2)</f>
        <v>NOT USED</v>
      </c>
    </row>
    <row r="5094" spans="1:13">
      <c r="A5094" s="36">
        <v>202003</v>
      </c>
      <c r="B5094" s="37" t="s">
        <v>60</v>
      </c>
      <c r="C5094" s="37" t="s">
        <v>195</v>
      </c>
      <c r="D5094" s="37" t="s">
        <v>81</v>
      </c>
      <c r="E5094" s="37">
        <v>7.36</v>
      </c>
      <c r="G5094" s="37">
        <v>0</v>
      </c>
      <c r="H5094" s="60">
        <f t="shared" si="397"/>
        <v>7.36</v>
      </c>
      <c r="I5094" s="60">
        <f t="shared" si="398"/>
        <v>0</v>
      </c>
      <c r="J5094" s="60">
        <f t="shared" si="399"/>
        <v>0</v>
      </c>
      <c r="K5094" s="1" t="str">
        <f t="shared" si="400"/>
        <v>IRG</v>
      </c>
      <c r="L5094" s="2" t="str">
        <f t="shared" si="396"/>
        <v>02LNX00105</v>
      </c>
      <c r="M5094" s="40" t="str">
        <f>INDEX(CODE!A:B,MATCH(L5094,CODE!A:A,0),2)</f>
        <v>NOT USED</v>
      </c>
    </row>
    <row r="5095" spans="1:13">
      <c r="A5095" s="36">
        <v>202003</v>
      </c>
      <c r="B5095" s="37" t="s">
        <v>60</v>
      </c>
      <c r="C5095" s="37" t="s">
        <v>195</v>
      </c>
      <c r="D5095" s="37" t="s">
        <v>86</v>
      </c>
      <c r="E5095" s="37">
        <v>-864.72</v>
      </c>
      <c r="G5095" s="37">
        <v>0</v>
      </c>
      <c r="H5095" s="60">
        <f t="shared" si="397"/>
        <v>-864.72</v>
      </c>
      <c r="I5095" s="60">
        <f t="shared" si="398"/>
        <v>0</v>
      </c>
      <c r="J5095" s="60">
        <f t="shared" si="399"/>
        <v>0</v>
      </c>
      <c r="K5095" s="1" t="str">
        <f t="shared" si="400"/>
        <v>IRG</v>
      </c>
      <c r="L5095" s="2" t="str">
        <f t="shared" si="396"/>
        <v>02LNX00310</v>
      </c>
      <c r="M5095" s="40" t="str">
        <f>INDEX(CODE!A:B,MATCH(L5095,CODE!A:A,0),2)</f>
        <v>NOT USED</v>
      </c>
    </row>
    <row r="5096" spans="1:13">
      <c r="A5096" s="36">
        <v>202003</v>
      </c>
      <c r="B5096" s="37" t="s">
        <v>60</v>
      </c>
      <c r="C5096" s="37" t="s">
        <v>195</v>
      </c>
      <c r="D5096" s="37" t="s">
        <v>45</v>
      </c>
      <c r="E5096" s="37">
        <v>4.0599999999999996</v>
      </c>
      <c r="F5096" s="37">
        <v>9</v>
      </c>
      <c r="G5096" s="37">
        <v>0</v>
      </c>
      <c r="H5096" s="60">
        <f t="shared" si="397"/>
        <v>4.0599999999999996</v>
      </c>
      <c r="I5096" s="60">
        <f t="shared" si="398"/>
        <v>9</v>
      </c>
      <c r="J5096" s="60">
        <f t="shared" si="399"/>
        <v>0</v>
      </c>
      <c r="K5096" s="1" t="str">
        <f t="shared" si="400"/>
        <v>IRG</v>
      </c>
      <c r="L5096" s="2" t="str">
        <f t="shared" si="396"/>
        <v>02NMT40135</v>
      </c>
      <c r="M5096" s="40" t="str">
        <f>INDEX(CODE!A:B,MATCH(L5096,CODE!A:A,0),2)</f>
        <v>Separate - APS</v>
      </c>
    </row>
    <row r="5097" spans="1:13">
      <c r="A5097" s="36">
        <v>202003</v>
      </c>
      <c r="B5097" s="37" t="s">
        <v>60</v>
      </c>
      <c r="C5097" s="37" t="s">
        <v>195</v>
      </c>
      <c r="D5097" s="37" t="s">
        <v>73</v>
      </c>
      <c r="E5097" s="37">
        <v>14.96</v>
      </c>
      <c r="F5097" s="37">
        <v>9</v>
      </c>
      <c r="G5097" s="37">
        <v>167</v>
      </c>
      <c r="H5097" s="60">
        <f t="shared" si="397"/>
        <v>14.96</v>
      </c>
      <c r="I5097" s="60">
        <f t="shared" si="398"/>
        <v>9</v>
      </c>
      <c r="J5097" s="60">
        <f t="shared" si="399"/>
        <v>167</v>
      </c>
      <c r="K5097" s="1" t="str">
        <f t="shared" si="400"/>
        <v>IRG</v>
      </c>
      <c r="L5097" s="2" t="str">
        <f t="shared" si="396"/>
        <v>02NMX40135</v>
      </c>
      <c r="M5097" s="40" t="str">
        <f>INDEX(CODE!A:B,MATCH(L5097,CODE!A:A,0),2)</f>
        <v>Separate - APS</v>
      </c>
    </row>
    <row r="5098" spans="1:13">
      <c r="A5098" s="36">
        <v>202003</v>
      </c>
      <c r="B5098" s="37" t="s">
        <v>60</v>
      </c>
      <c r="C5098" s="37" t="s">
        <v>195</v>
      </c>
      <c r="D5098" s="37" t="s">
        <v>95</v>
      </c>
      <c r="E5098" s="37">
        <v>70000</v>
      </c>
      <c r="F5098" s="37">
        <v>0</v>
      </c>
      <c r="G5098" s="37">
        <v>0</v>
      </c>
      <c r="H5098" s="60">
        <f t="shared" si="397"/>
        <v>70000</v>
      </c>
      <c r="I5098" s="60">
        <f t="shared" si="398"/>
        <v>0</v>
      </c>
      <c r="J5098" s="60">
        <f t="shared" si="399"/>
        <v>0</v>
      </c>
      <c r="K5098" s="1" t="str">
        <f t="shared" si="400"/>
        <v>IRG</v>
      </c>
      <c r="L5098" s="2" t="str">
        <f t="shared" si="396"/>
        <v>301461-IRR</v>
      </c>
      <c r="M5098" s="40" t="str">
        <f>INDEX(CODE!A:B,MATCH(L5098,CODE!A:A,0),2)</f>
        <v>NOT USED</v>
      </c>
    </row>
    <row r="5099" spans="1:13">
      <c r="A5099" s="36">
        <v>202003</v>
      </c>
      <c r="B5099" s="37" t="s">
        <v>60</v>
      </c>
      <c r="C5099" s="37" t="s">
        <v>195</v>
      </c>
      <c r="D5099" s="37" t="s">
        <v>96</v>
      </c>
      <c r="E5099" s="37">
        <v>7432.34</v>
      </c>
      <c r="F5099" s="37">
        <v>0</v>
      </c>
      <c r="G5099" s="37">
        <v>0</v>
      </c>
      <c r="H5099" s="60">
        <f t="shared" si="397"/>
        <v>7432.34</v>
      </c>
      <c r="I5099" s="60">
        <f t="shared" si="398"/>
        <v>0</v>
      </c>
      <c r="J5099" s="60">
        <f t="shared" si="399"/>
        <v>0</v>
      </c>
      <c r="K5099" s="1" t="str">
        <f t="shared" si="400"/>
        <v>IRG</v>
      </c>
      <c r="L5099" s="2" t="str">
        <f t="shared" si="396"/>
        <v>301470-DSM</v>
      </c>
      <c r="M5099" s="40" t="str">
        <f>INDEX(CODE!A:B,MATCH(L5099,CODE!A:A,0),2)</f>
        <v>NOT USED</v>
      </c>
    </row>
    <row r="5100" spans="1:13">
      <c r="A5100" s="36">
        <v>202003</v>
      </c>
      <c r="B5100" s="37" t="s">
        <v>60</v>
      </c>
      <c r="C5100" s="37" t="s">
        <v>195</v>
      </c>
      <c r="D5100" s="37" t="s">
        <v>46</v>
      </c>
      <c r="E5100" s="37">
        <v>118.6</v>
      </c>
      <c r="F5100" s="37">
        <v>0</v>
      </c>
      <c r="G5100" s="37">
        <v>0</v>
      </c>
      <c r="H5100" s="60">
        <f t="shared" si="397"/>
        <v>118.6</v>
      </c>
      <c r="I5100" s="60">
        <f t="shared" si="398"/>
        <v>0</v>
      </c>
      <c r="J5100" s="60">
        <f t="shared" si="399"/>
        <v>0</v>
      </c>
      <c r="K5100" s="1" t="str">
        <f t="shared" si="400"/>
        <v>IRG</v>
      </c>
      <c r="L5100" s="2" t="str">
        <f t="shared" si="396"/>
        <v>301480-BLU</v>
      </c>
      <c r="M5100" s="40" t="str">
        <f>INDEX(CODE!A:B,MATCH(L5100,CODE!A:A,0),2)</f>
        <v>NOT USED</v>
      </c>
    </row>
    <row r="5101" spans="1:13">
      <c r="A5101" s="36">
        <v>202003</v>
      </c>
      <c r="B5101" s="37" t="s">
        <v>60</v>
      </c>
      <c r="C5101" s="37" t="s">
        <v>195</v>
      </c>
      <c r="D5101" s="37" t="s">
        <v>103</v>
      </c>
      <c r="E5101" s="37">
        <v>0</v>
      </c>
      <c r="F5101" s="37">
        <v>0</v>
      </c>
      <c r="G5101" s="37">
        <v>0</v>
      </c>
      <c r="H5101" s="60">
        <f t="shared" si="397"/>
        <v>0</v>
      </c>
      <c r="I5101" s="60">
        <f t="shared" si="398"/>
        <v>0</v>
      </c>
      <c r="J5101" s="60">
        <f t="shared" si="399"/>
        <v>0</v>
      </c>
      <c r="K5101" s="1" t="str">
        <f t="shared" si="400"/>
        <v>IRG</v>
      </c>
      <c r="L5101" s="2" t="str">
        <f t="shared" si="396"/>
        <v>ALT REVENU</v>
      </c>
      <c r="M5101" s="40" t="str">
        <f>INDEX(CODE!A:B,MATCH(L5101,CODE!A:A,0),2)</f>
        <v>NOT USED</v>
      </c>
    </row>
    <row r="5102" spans="1:13">
      <c r="A5102" s="36">
        <v>202003</v>
      </c>
      <c r="B5102" s="37" t="s">
        <v>60</v>
      </c>
      <c r="C5102" s="37" t="s">
        <v>195</v>
      </c>
      <c r="D5102" s="37" t="s">
        <v>97</v>
      </c>
      <c r="F5102" s="37">
        <v>0</v>
      </c>
      <c r="H5102" s="60">
        <f t="shared" si="397"/>
        <v>0</v>
      </c>
      <c r="I5102" s="60">
        <f t="shared" si="398"/>
        <v>0</v>
      </c>
      <c r="J5102" s="60">
        <f t="shared" si="399"/>
        <v>0</v>
      </c>
      <c r="K5102" s="1" t="str">
        <f t="shared" si="400"/>
        <v>IRG</v>
      </c>
      <c r="L5102" s="2" t="str">
        <f t="shared" si="396"/>
        <v>CUSTOMER C</v>
      </c>
      <c r="M5102" s="40" t="str">
        <f>INDEX(CODE!A:B,MATCH(L5102,CODE!A:A,0),2)</f>
        <v>NOT USED</v>
      </c>
    </row>
    <row r="5103" spans="1:13">
      <c r="A5103" s="36">
        <v>202003</v>
      </c>
      <c r="B5103" s="37" t="s">
        <v>60</v>
      </c>
      <c r="C5103" s="37" t="s">
        <v>195</v>
      </c>
      <c r="D5103" s="37" t="s">
        <v>91</v>
      </c>
      <c r="E5103" s="37">
        <v>0</v>
      </c>
      <c r="F5103" s="37">
        <v>0</v>
      </c>
      <c r="G5103" s="37">
        <v>0</v>
      </c>
      <c r="H5103" s="60">
        <f t="shared" si="397"/>
        <v>0</v>
      </c>
      <c r="I5103" s="60">
        <f t="shared" si="398"/>
        <v>0</v>
      </c>
      <c r="J5103" s="60">
        <f t="shared" si="399"/>
        <v>0</v>
      </c>
      <c r="K5103" s="1" t="str">
        <f t="shared" si="400"/>
        <v>IRG</v>
      </c>
      <c r="L5103" s="2" t="str">
        <f t="shared" si="396"/>
        <v>INCOME TAX</v>
      </c>
      <c r="M5103" s="40" t="str">
        <f>INDEX(CODE!A:B,MATCH(L5103,CODE!A:A,0),2)</f>
        <v>NOT USED</v>
      </c>
    </row>
    <row r="5104" spans="1:13">
      <c r="A5104" s="36">
        <v>202003</v>
      </c>
      <c r="B5104" s="37" t="s">
        <v>60</v>
      </c>
      <c r="C5104" s="37" t="s">
        <v>195</v>
      </c>
      <c r="D5104" s="37" t="s">
        <v>92</v>
      </c>
      <c r="E5104" s="37">
        <v>-31625.15</v>
      </c>
      <c r="F5104" s="37">
        <v>0</v>
      </c>
      <c r="G5104" s="37">
        <v>0</v>
      </c>
      <c r="H5104" s="60">
        <f t="shared" si="397"/>
        <v>-31625.15</v>
      </c>
      <c r="I5104" s="60">
        <f t="shared" si="398"/>
        <v>0</v>
      </c>
      <c r="J5104" s="60">
        <f t="shared" si="399"/>
        <v>0</v>
      </c>
      <c r="K5104" s="1" t="str">
        <f t="shared" si="400"/>
        <v>IRG</v>
      </c>
      <c r="L5104" s="2" t="str">
        <f t="shared" si="396"/>
        <v>REVENUE_AC</v>
      </c>
      <c r="M5104" s="40" t="str">
        <f>INDEX(CODE!A:B,MATCH(L5104,CODE!A:A,0),2)</f>
        <v>NOT USED</v>
      </c>
    </row>
    <row r="5105" spans="1:13">
      <c r="A5105" s="36">
        <v>202003</v>
      </c>
      <c r="B5105" s="37" t="s">
        <v>60</v>
      </c>
      <c r="C5105" s="37" t="s">
        <v>195</v>
      </c>
      <c r="D5105" s="37" t="s">
        <v>104</v>
      </c>
      <c r="E5105" s="37">
        <v>487.08</v>
      </c>
      <c r="F5105" s="37">
        <v>0</v>
      </c>
      <c r="G5105" s="37">
        <v>0</v>
      </c>
      <c r="H5105" s="60">
        <f t="shared" si="397"/>
        <v>487.08</v>
      </c>
      <c r="I5105" s="60">
        <f t="shared" si="398"/>
        <v>0</v>
      </c>
      <c r="J5105" s="60">
        <f t="shared" si="399"/>
        <v>0</v>
      </c>
      <c r="K5105" s="1" t="str">
        <f t="shared" si="400"/>
        <v>IRG</v>
      </c>
      <c r="L5105" s="2" t="str">
        <f t="shared" si="396"/>
        <v>REVENUE AD</v>
      </c>
      <c r="M5105" s="40" t="str">
        <f>INDEX(CODE!A:B,MATCH(L5105,CODE!A:A,0),2)</f>
        <v>NOT USED</v>
      </c>
    </row>
    <row r="5106" spans="1:13">
      <c r="A5106" s="36">
        <v>202003</v>
      </c>
      <c r="B5106" s="37" t="s">
        <v>60</v>
      </c>
      <c r="C5106" s="37" t="s">
        <v>196</v>
      </c>
      <c r="D5106" s="37" t="s">
        <v>202</v>
      </c>
      <c r="E5106" s="37">
        <v>675000</v>
      </c>
      <c r="F5106" s="37">
        <v>0</v>
      </c>
      <c r="G5106" s="37">
        <v>2538000</v>
      </c>
      <c r="H5106" s="60">
        <f t="shared" si="397"/>
        <v>0</v>
      </c>
      <c r="I5106" s="60">
        <f t="shared" si="398"/>
        <v>0</v>
      </c>
      <c r="J5106" s="60">
        <f t="shared" si="399"/>
        <v>0</v>
      </c>
      <c r="K5106" s="1" t="str">
        <f t="shared" si="400"/>
        <v>IRG</v>
      </c>
      <c r="L5106" s="2" t="str">
        <f t="shared" si="396"/>
        <v>IRRIGATION</v>
      </c>
      <c r="M5106" s="40" t="str">
        <f>INDEX(CODE!A:B,MATCH(L5106,CODE!A:A,0),2)</f>
        <v>NOT USED</v>
      </c>
    </row>
    <row r="5107" spans="1:13">
      <c r="A5107" s="36">
        <v>202003</v>
      </c>
      <c r="B5107" s="37" t="s">
        <v>63</v>
      </c>
      <c r="C5107" s="37" t="s">
        <v>195</v>
      </c>
      <c r="D5107" s="37" t="s">
        <v>98</v>
      </c>
      <c r="E5107" s="37">
        <v>7.57</v>
      </c>
      <c r="G5107" s="37">
        <v>0</v>
      </c>
      <c r="H5107" s="60">
        <f t="shared" si="397"/>
        <v>7.57</v>
      </c>
      <c r="I5107" s="60">
        <f t="shared" si="398"/>
        <v>0</v>
      </c>
      <c r="J5107" s="60">
        <f t="shared" si="399"/>
        <v>0</v>
      </c>
      <c r="K5107" s="1" t="str">
        <f t="shared" si="400"/>
        <v>PUB</v>
      </c>
      <c r="L5107" s="2" t="str">
        <f t="shared" si="396"/>
        <v>02CFR00012</v>
      </c>
      <c r="M5107" s="40" t="str">
        <f>INDEX(CODE!A:B,MATCH(L5107,CODE!A:A,0),2)</f>
        <v>NOT USED</v>
      </c>
    </row>
    <row r="5108" spans="1:13">
      <c r="A5108" s="36">
        <v>202003</v>
      </c>
      <c r="B5108" s="37" t="s">
        <v>63</v>
      </c>
      <c r="C5108" s="37" t="s">
        <v>195</v>
      </c>
      <c r="D5108" s="37" t="s">
        <v>64</v>
      </c>
      <c r="E5108" s="37">
        <v>160.22999999999999</v>
      </c>
      <c r="F5108" s="37">
        <v>5</v>
      </c>
      <c r="G5108" s="37">
        <v>1379</v>
      </c>
      <c r="H5108" s="60">
        <f t="shared" si="397"/>
        <v>160.22999999999999</v>
      </c>
      <c r="I5108" s="60">
        <f t="shared" si="398"/>
        <v>5</v>
      </c>
      <c r="J5108" s="60">
        <f t="shared" si="399"/>
        <v>1379</v>
      </c>
      <c r="K5108" s="1" t="str">
        <f t="shared" si="400"/>
        <v>PUB</v>
      </c>
      <c r="L5108" s="2" t="str">
        <f t="shared" si="396"/>
        <v>02COSL0052</v>
      </c>
      <c r="M5108" s="40" t="str">
        <f>INDEX(CODE!A:B,MATCH(L5108,CODE!A:A,0),2)</f>
        <v>NOT USED</v>
      </c>
    </row>
    <row r="5109" spans="1:13">
      <c r="A5109" s="36">
        <v>202003</v>
      </c>
      <c r="B5109" s="37" t="s">
        <v>63</v>
      </c>
      <c r="C5109" s="37" t="s">
        <v>195</v>
      </c>
      <c r="D5109" s="37" t="s">
        <v>65</v>
      </c>
      <c r="E5109" s="37">
        <v>17688.88</v>
      </c>
      <c r="F5109" s="37">
        <v>118</v>
      </c>
      <c r="G5109" s="37">
        <v>246433</v>
      </c>
      <c r="H5109" s="60">
        <f t="shared" si="397"/>
        <v>17688.88</v>
      </c>
      <c r="I5109" s="60">
        <f t="shared" si="398"/>
        <v>118</v>
      </c>
      <c r="J5109" s="60">
        <f t="shared" si="399"/>
        <v>246433</v>
      </c>
      <c r="K5109" s="1" t="str">
        <f t="shared" si="400"/>
        <v>PUB</v>
      </c>
      <c r="L5109" s="2" t="str">
        <f t="shared" si="396"/>
        <v>02CUSL053F</v>
      </c>
      <c r="M5109" s="40" t="str">
        <f>INDEX(CODE!A:B,MATCH(L5109,CODE!A:A,0),2)</f>
        <v>NOT USED</v>
      </c>
    </row>
    <row r="5110" spans="1:13">
      <c r="A5110" s="36">
        <v>202003</v>
      </c>
      <c r="B5110" s="37" t="s">
        <v>63</v>
      </c>
      <c r="C5110" s="37" t="s">
        <v>195</v>
      </c>
      <c r="D5110" s="37" t="s">
        <v>66</v>
      </c>
      <c r="E5110" s="37">
        <v>4496.99</v>
      </c>
      <c r="F5110" s="37">
        <v>111</v>
      </c>
      <c r="G5110" s="37">
        <v>62649</v>
      </c>
      <c r="H5110" s="60">
        <f t="shared" si="397"/>
        <v>4496.99</v>
      </c>
      <c r="I5110" s="60">
        <f t="shared" si="398"/>
        <v>111</v>
      </c>
      <c r="J5110" s="60">
        <f t="shared" si="399"/>
        <v>62649</v>
      </c>
      <c r="K5110" s="1" t="str">
        <f t="shared" si="400"/>
        <v>PUB</v>
      </c>
      <c r="L5110" s="2" t="str">
        <f t="shared" si="396"/>
        <v>02CUSL053M</v>
      </c>
      <c r="M5110" s="40" t="str">
        <f>INDEX(CODE!A:B,MATCH(L5110,CODE!A:A,0),2)</f>
        <v>NOT USED</v>
      </c>
    </row>
    <row r="5111" spans="1:13">
      <c r="A5111" s="36">
        <v>202003</v>
      </c>
      <c r="B5111" s="37" t="s">
        <v>63</v>
      </c>
      <c r="C5111" s="37" t="s">
        <v>195</v>
      </c>
      <c r="D5111" s="37" t="s">
        <v>67</v>
      </c>
      <c r="E5111" s="37">
        <v>4967.67</v>
      </c>
      <c r="F5111" s="37">
        <v>4</v>
      </c>
      <c r="G5111" s="37">
        <v>37724</v>
      </c>
      <c r="H5111" s="60">
        <f t="shared" si="397"/>
        <v>4967.67</v>
      </c>
      <c r="I5111" s="60">
        <f t="shared" si="398"/>
        <v>4</v>
      </c>
      <c r="J5111" s="60">
        <f t="shared" si="399"/>
        <v>37724</v>
      </c>
      <c r="K5111" s="1" t="str">
        <f t="shared" si="400"/>
        <v>PUB</v>
      </c>
      <c r="L5111" s="2" t="str">
        <f t="shared" si="396"/>
        <v>02MVSL0057</v>
      </c>
      <c r="M5111" s="40" t="str">
        <f>INDEX(CODE!A:B,MATCH(L5111,CODE!A:A,0),2)</f>
        <v>NOT USED</v>
      </c>
    </row>
    <row r="5112" spans="1:13">
      <c r="A5112" s="36">
        <v>202003</v>
      </c>
      <c r="B5112" s="37" t="s">
        <v>63</v>
      </c>
      <c r="C5112" s="37" t="s">
        <v>195</v>
      </c>
      <c r="D5112" s="37" t="s">
        <v>47</v>
      </c>
      <c r="E5112" s="37">
        <v>60376.33</v>
      </c>
      <c r="F5112" s="37">
        <v>221</v>
      </c>
      <c r="G5112" s="37">
        <v>206928</v>
      </c>
      <c r="H5112" s="60">
        <f t="shared" si="397"/>
        <v>60376.33</v>
      </c>
      <c r="I5112" s="60">
        <f t="shared" si="398"/>
        <v>221</v>
      </c>
      <c r="J5112" s="60">
        <f t="shared" si="399"/>
        <v>206928</v>
      </c>
      <c r="K5112" s="1" t="str">
        <f t="shared" si="400"/>
        <v>PUB</v>
      </c>
      <c r="L5112" s="2" t="str">
        <f t="shared" si="396"/>
        <v>02SLCO0051</v>
      </c>
      <c r="M5112" s="40" t="str">
        <f>INDEX(CODE!A:B,MATCH(L5112,CODE!A:A,0),2)</f>
        <v>NOT USED</v>
      </c>
    </row>
    <row r="5113" spans="1:13">
      <c r="A5113" s="36">
        <v>202003</v>
      </c>
      <c r="B5113" s="37" t="s">
        <v>63</v>
      </c>
      <c r="C5113" s="37" t="s">
        <v>195</v>
      </c>
      <c r="D5113" s="37" t="s">
        <v>99</v>
      </c>
      <c r="E5113" s="37">
        <v>1768.26</v>
      </c>
      <c r="F5113" s="37">
        <v>0</v>
      </c>
      <c r="G5113" s="37">
        <v>0</v>
      </c>
      <c r="H5113" s="60">
        <f t="shared" si="397"/>
        <v>1768.26</v>
      </c>
      <c r="I5113" s="60">
        <f t="shared" si="398"/>
        <v>0</v>
      </c>
      <c r="J5113" s="60">
        <f t="shared" si="399"/>
        <v>0</v>
      </c>
      <c r="K5113" s="1" t="str">
        <f t="shared" si="400"/>
        <v>PUB</v>
      </c>
      <c r="L5113" s="2" t="str">
        <f t="shared" si="396"/>
        <v>301670-DSM</v>
      </c>
      <c r="M5113" s="40" t="str">
        <f>INDEX(CODE!A:B,MATCH(L5113,CODE!A:A,0),2)</f>
        <v>NOT USED</v>
      </c>
    </row>
    <row r="5114" spans="1:13">
      <c r="A5114" s="36">
        <v>202003</v>
      </c>
      <c r="B5114" s="37" t="s">
        <v>63</v>
      </c>
      <c r="C5114" s="37" t="s">
        <v>195</v>
      </c>
      <c r="D5114" s="37" t="s">
        <v>90</v>
      </c>
      <c r="F5114" s="37">
        <v>0</v>
      </c>
      <c r="H5114" s="60">
        <f t="shared" si="397"/>
        <v>0</v>
      </c>
      <c r="I5114" s="60">
        <f t="shared" si="398"/>
        <v>0</v>
      </c>
      <c r="J5114" s="60">
        <f t="shared" si="399"/>
        <v>0</v>
      </c>
      <c r="K5114" s="1" t="str">
        <f t="shared" si="400"/>
        <v>PUB</v>
      </c>
      <c r="L5114" s="2" t="str">
        <f t="shared" si="396"/>
        <v>CUSTOMER C</v>
      </c>
      <c r="M5114" s="40" t="str">
        <f>INDEX(CODE!A:B,MATCH(L5114,CODE!A:A,0),2)</f>
        <v>NOT USED</v>
      </c>
    </row>
    <row r="5115" spans="1:13">
      <c r="A5115" s="36">
        <v>202003</v>
      </c>
      <c r="B5115" s="37" t="s">
        <v>63</v>
      </c>
      <c r="C5115" s="37" t="s">
        <v>195</v>
      </c>
      <c r="D5115" s="37" t="s">
        <v>91</v>
      </c>
      <c r="E5115" s="37">
        <v>0</v>
      </c>
      <c r="F5115" s="37">
        <v>0</v>
      </c>
      <c r="G5115" s="37">
        <v>0</v>
      </c>
      <c r="H5115" s="60">
        <f t="shared" si="397"/>
        <v>0</v>
      </c>
      <c r="I5115" s="60">
        <f t="shared" si="398"/>
        <v>0</v>
      </c>
      <c r="J5115" s="60">
        <f t="shared" si="399"/>
        <v>0</v>
      </c>
      <c r="K5115" s="1" t="str">
        <f t="shared" si="400"/>
        <v>PUB</v>
      </c>
      <c r="L5115" s="2" t="str">
        <f t="shared" si="396"/>
        <v>INCOME TAX</v>
      </c>
      <c r="M5115" s="40" t="str">
        <f>INDEX(CODE!A:B,MATCH(L5115,CODE!A:A,0),2)</f>
        <v>NOT USED</v>
      </c>
    </row>
    <row r="5116" spans="1:13">
      <c r="A5116" s="36">
        <v>202003</v>
      </c>
      <c r="B5116" s="37" t="s">
        <v>63</v>
      </c>
      <c r="C5116" s="37" t="s">
        <v>195</v>
      </c>
      <c r="D5116" s="37" t="s">
        <v>92</v>
      </c>
      <c r="E5116" s="37">
        <v>-3463.74</v>
      </c>
      <c r="F5116" s="37">
        <v>0</v>
      </c>
      <c r="G5116" s="37">
        <v>0</v>
      </c>
      <c r="H5116" s="60">
        <f t="shared" si="397"/>
        <v>-3463.74</v>
      </c>
      <c r="I5116" s="60">
        <f t="shared" si="398"/>
        <v>0</v>
      </c>
      <c r="J5116" s="60">
        <f t="shared" si="399"/>
        <v>0</v>
      </c>
      <c r="K5116" s="1" t="str">
        <f t="shared" si="400"/>
        <v>PUB</v>
      </c>
      <c r="L5116" s="2" t="str">
        <f t="shared" si="396"/>
        <v>REVENUE_AC</v>
      </c>
      <c r="M5116" s="40" t="str">
        <f>INDEX(CODE!A:B,MATCH(L5116,CODE!A:A,0),2)</f>
        <v>NOT USED</v>
      </c>
    </row>
    <row r="5117" spans="1:13">
      <c r="A5117" s="36">
        <v>202003</v>
      </c>
      <c r="B5117" s="37" t="s">
        <v>63</v>
      </c>
      <c r="C5117" s="37" t="s">
        <v>196</v>
      </c>
      <c r="D5117" s="37" t="s">
        <v>197</v>
      </c>
      <c r="E5117" s="37">
        <v>-3000</v>
      </c>
      <c r="F5117" s="37">
        <v>0</v>
      </c>
      <c r="G5117" s="37">
        <v>-19000</v>
      </c>
      <c r="H5117" s="60">
        <f t="shared" si="397"/>
        <v>0</v>
      </c>
      <c r="I5117" s="60">
        <f t="shared" si="398"/>
        <v>0</v>
      </c>
      <c r="J5117" s="60">
        <f t="shared" si="399"/>
        <v>0</v>
      </c>
      <c r="K5117" s="1" t="str">
        <f t="shared" si="400"/>
        <v>PUB</v>
      </c>
      <c r="L5117" s="2" t="str">
        <f t="shared" si="396"/>
        <v>UNBILLED R</v>
      </c>
      <c r="M5117" s="40" t="str">
        <f>INDEX(CODE!A:B,MATCH(L5117,CODE!A:A,0),2)</f>
        <v>NOT USED</v>
      </c>
    </row>
    <row r="5118" spans="1:13">
      <c r="A5118" s="36">
        <v>202003</v>
      </c>
      <c r="B5118" s="37" t="s">
        <v>68</v>
      </c>
      <c r="C5118" s="37" t="s">
        <v>186</v>
      </c>
      <c r="D5118" s="37" t="s">
        <v>203</v>
      </c>
      <c r="E5118" s="37">
        <v>-7569.95</v>
      </c>
      <c r="F5118" s="37">
        <v>1338</v>
      </c>
      <c r="G5118" s="37">
        <v>1039829</v>
      </c>
      <c r="H5118" s="60">
        <f t="shared" si="397"/>
        <v>0</v>
      </c>
      <c r="I5118" s="60">
        <f t="shared" si="398"/>
        <v>0</v>
      </c>
      <c r="J5118" s="60">
        <f t="shared" si="399"/>
        <v>0</v>
      </c>
      <c r="K5118" s="1" t="str">
        <f t="shared" si="400"/>
        <v>RES</v>
      </c>
      <c r="L5118" s="2" t="str">
        <f t="shared" si="396"/>
        <v>02NETMT135</v>
      </c>
      <c r="M5118" s="40" t="str">
        <f>INDEX(CODE!A:B,MATCH(L5118,CODE!A:A,0),2)</f>
        <v>Separate - Res</v>
      </c>
    </row>
    <row r="5119" spans="1:13">
      <c r="A5119" s="36">
        <v>202003</v>
      </c>
      <c r="B5119" s="37" t="s">
        <v>68</v>
      </c>
      <c r="C5119" s="37" t="s">
        <v>186</v>
      </c>
      <c r="D5119" s="37" t="s">
        <v>204</v>
      </c>
      <c r="E5119" s="37">
        <v>-550.30999999999995</v>
      </c>
      <c r="G5119" s="37">
        <v>75915</v>
      </c>
      <c r="H5119" s="60">
        <f t="shared" si="397"/>
        <v>0</v>
      </c>
      <c r="I5119" s="60">
        <f t="shared" si="398"/>
        <v>0</v>
      </c>
      <c r="J5119" s="60">
        <f t="shared" si="399"/>
        <v>0</v>
      </c>
      <c r="K5119" s="1" t="str">
        <f t="shared" si="400"/>
        <v>RES</v>
      </c>
      <c r="L5119" s="2" t="str">
        <f t="shared" si="396"/>
        <v>02OALTB15R</v>
      </c>
      <c r="M5119" s="40" t="str">
        <f>INDEX(CODE!A:B,MATCH(L5119,CODE!A:A,0),2)</f>
        <v>NOT USED</v>
      </c>
    </row>
    <row r="5120" spans="1:13">
      <c r="A5120" s="36">
        <v>202003</v>
      </c>
      <c r="B5120" s="37" t="s">
        <v>68</v>
      </c>
      <c r="C5120" s="37" t="s">
        <v>186</v>
      </c>
      <c r="D5120" s="37" t="s">
        <v>205</v>
      </c>
      <c r="E5120" s="37">
        <v>-930180.97</v>
      </c>
      <c r="F5120" s="37">
        <v>102733</v>
      </c>
      <c r="G5120" s="37">
        <v>127772060</v>
      </c>
      <c r="H5120" s="60">
        <f t="shared" si="397"/>
        <v>0</v>
      </c>
      <c r="I5120" s="60">
        <f t="shared" si="398"/>
        <v>0</v>
      </c>
      <c r="J5120" s="60">
        <f t="shared" si="399"/>
        <v>0</v>
      </c>
      <c r="K5120" s="1" t="str">
        <f t="shared" si="400"/>
        <v>RES</v>
      </c>
      <c r="L5120" s="2" t="str">
        <f t="shared" ref="L5120:L5183" si="401">LEFT(D5120,10)</f>
        <v>02RESD0016</v>
      </c>
      <c r="M5120" s="40" t="str">
        <f>INDEX(CODE!A:B,MATCH(L5120,CODE!A:A,0),2)</f>
        <v>Separate - Res</v>
      </c>
    </row>
    <row r="5121" spans="1:13">
      <c r="A5121" s="36">
        <v>202003</v>
      </c>
      <c r="B5121" s="37" t="s">
        <v>68</v>
      </c>
      <c r="C5121" s="37" t="s">
        <v>186</v>
      </c>
      <c r="D5121" s="37" t="s">
        <v>206</v>
      </c>
      <c r="E5121" s="37">
        <v>-53981.599999999999</v>
      </c>
      <c r="F5121" s="37">
        <v>5021</v>
      </c>
      <c r="G5121" s="37">
        <v>7415084</v>
      </c>
      <c r="H5121" s="60">
        <f t="shared" si="397"/>
        <v>0</v>
      </c>
      <c r="I5121" s="60">
        <f t="shared" si="398"/>
        <v>0</v>
      </c>
      <c r="J5121" s="60">
        <f t="shared" si="399"/>
        <v>0</v>
      </c>
      <c r="K5121" s="1" t="str">
        <f t="shared" si="400"/>
        <v>RES</v>
      </c>
      <c r="L5121" s="2" t="str">
        <f t="shared" si="401"/>
        <v>02RESD0017</v>
      </c>
      <c r="M5121" s="40" t="str">
        <f>INDEX(CODE!A:B,MATCH(L5121,CODE!A:A,0),2)</f>
        <v>Separate - Res</v>
      </c>
    </row>
    <row r="5122" spans="1:13">
      <c r="A5122" s="36">
        <v>202003</v>
      </c>
      <c r="B5122" s="37" t="s">
        <v>68</v>
      </c>
      <c r="C5122" s="37" t="s">
        <v>186</v>
      </c>
      <c r="D5122" s="37" t="s">
        <v>207</v>
      </c>
      <c r="E5122" s="37">
        <v>-1289.0899999999999</v>
      </c>
      <c r="F5122" s="37">
        <v>77</v>
      </c>
      <c r="G5122" s="37">
        <v>177063</v>
      </c>
      <c r="H5122" s="60">
        <f t="shared" si="397"/>
        <v>0</v>
      </c>
      <c r="I5122" s="60">
        <f t="shared" si="398"/>
        <v>0</v>
      </c>
      <c r="J5122" s="60">
        <f t="shared" si="399"/>
        <v>0</v>
      </c>
      <c r="K5122" s="1" t="str">
        <f t="shared" si="400"/>
        <v>RES</v>
      </c>
      <c r="L5122" s="2" t="str">
        <f t="shared" si="401"/>
        <v>02RESD0018</v>
      </c>
      <c r="M5122" s="40" t="str">
        <f>INDEX(CODE!A:B,MATCH(L5122,CODE!A:A,0),2)</f>
        <v>Separate - Res</v>
      </c>
    </row>
    <row r="5123" spans="1:13">
      <c r="A5123" s="36">
        <v>202003</v>
      </c>
      <c r="B5123" s="37" t="s">
        <v>68</v>
      </c>
      <c r="C5123" s="37" t="s">
        <v>186</v>
      </c>
      <c r="D5123" s="37" t="s">
        <v>208</v>
      </c>
      <c r="E5123" s="37">
        <v>-170.76</v>
      </c>
      <c r="F5123" s="37">
        <v>11</v>
      </c>
      <c r="G5123" s="37">
        <v>23455</v>
      </c>
      <c r="H5123" s="60">
        <f t="shared" ref="H5123:H5186" si="402">IF($C5123="R",E5123,0)</f>
        <v>0</v>
      </c>
      <c r="I5123" s="60">
        <f t="shared" ref="I5123:I5186" si="403">IF($C5123="R",F5123,0)</f>
        <v>0</v>
      </c>
      <c r="J5123" s="60">
        <f t="shared" ref="J5123:J5186" si="404">IF($C5123="R",G5123,0)</f>
        <v>0</v>
      </c>
      <c r="K5123" s="1" t="str">
        <f t="shared" ref="K5123:K5186" si="405">IF(LEFT(B5123,3)="IRR","IRG",LEFT(B5123,3))</f>
        <v>RES</v>
      </c>
      <c r="L5123" s="2" t="str">
        <f t="shared" si="401"/>
        <v>02RESD018X</v>
      </c>
      <c r="M5123" s="40" t="str">
        <f>INDEX(CODE!A:B,MATCH(L5123,CODE!A:A,0),2)</f>
        <v>Separate - Res</v>
      </c>
    </row>
    <row r="5124" spans="1:13">
      <c r="A5124" s="36">
        <v>202003</v>
      </c>
      <c r="B5124" s="37" t="s">
        <v>68</v>
      </c>
      <c r="C5124" s="37" t="s">
        <v>186</v>
      </c>
      <c r="D5124" s="37" t="s">
        <v>209</v>
      </c>
      <c r="E5124" s="37">
        <v>-11220.37</v>
      </c>
      <c r="F5124" s="37">
        <v>3435</v>
      </c>
      <c r="G5124" s="37">
        <v>1541279</v>
      </c>
      <c r="H5124" s="60">
        <f t="shared" si="402"/>
        <v>0</v>
      </c>
      <c r="I5124" s="60">
        <f t="shared" si="403"/>
        <v>0</v>
      </c>
      <c r="J5124" s="60">
        <f t="shared" si="404"/>
        <v>0</v>
      </c>
      <c r="K5124" s="1" t="str">
        <f t="shared" si="405"/>
        <v>RES</v>
      </c>
      <c r="L5124" s="2" t="str">
        <f t="shared" si="401"/>
        <v>02RGNSB024</v>
      </c>
      <c r="M5124" s="40" t="str">
        <f>INDEX(CODE!A:B,MATCH(L5124,CODE!A:A,0),2)</f>
        <v>Separate - Small GS</v>
      </c>
    </row>
    <row r="5125" spans="1:13">
      <c r="A5125" s="36">
        <v>202003</v>
      </c>
      <c r="B5125" s="37" t="s">
        <v>68</v>
      </c>
      <c r="C5125" s="37" t="s">
        <v>186</v>
      </c>
      <c r="D5125" s="37" t="s">
        <v>213</v>
      </c>
      <c r="E5125" s="37">
        <v>-819</v>
      </c>
      <c r="F5125" s="37">
        <v>1</v>
      </c>
      <c r="G5125" s="37">
        <v>112500</v>
      </c>
      <c r="H5125" s="60">
        <f t="shared" si="402"/>
        <v>0</v>
      </c>
      <c r="I5125" s="60">
        <f t="shared" si="403"/>
        <v>0</v>
      </c>
      <c r="J5125" s="60">
        <f t="shared" si="404"/>
        <v>0</v>
      </c>
      <c r="K5125" s="1" t="str">
        <f t="shared" si="405"/>
        <v>RES</v>
      </c>
      <c r="L5125" s="2" t="str">
        <f t="shared" si="401"/>
        <v>02RGNSB036</v>
      </c>
      <c r="M5125" s="40" t="str">
        <f>INDEX(CODE!A:B,MATCH(L5125,CODE!A:A,0),2)</f>
        <v>Separate - Large GS</v>
      </c>
    </row>
    <row r="5126" spans="1:13">
      <c r="A5126" s="36">
        <v>202003</v>
      </c>
      <c r="B5126" s="37" t="s">
        <v>68</v>
      </c>
      <c r="C5126" s="37" t="s">
        <v>186</v>
      </c>
      <c r="D5126" s="37" t="s">
        <v>212</v>
      </c>
      <c r="E5126" s="37">
        <v>-166.71</v>
      </c>
      <c r="F5126" s="37">
        <v>40</v>
      </c>
      <c r="G5126" s="37">
        <v>22899</v>
      </c>
      <c r="H5126" s="60">
        <f t="shared" si="402"/>
        <v>0</v>
      </c>
      <c r="I5126" s="60">
        <f t="shared" si="403"/>
        <v>0</v>
      </c>
      <c r="J5126" s="60">
        <f t="shared" si="404"/>
        <v>0</v>
      </c>
      <c r="K5126" s="1" t="str">
        <f t="shared" si="405"/>
        <v>RES</v>
      </c>
      <c r="L5126" s="2" t="str">
        <f t="shared" si="401"/>
        <v>02RNM24135</v>
      </c>
      <c r="M5126" s="40" t="str">
        <f>INDEX(CODE!A:B,MATCH(L5126,CODE!A:A,0),2)</f>
        <v>Separate - Small GS</v>
      </c>
    </row>
    <row r="5127" spans="1:13">
      <c r="A5127" s="36">
        <v>202003</v>
      </c>
      <c r="B5127" s="37" t="s">
        <v>68</v>
      </c>
      <c r="C5127" s="37" t="s">
        <v>186</v>
      </c>
      <c r="D5127" s="37" t="s">
        <v>193</v>
      </c>
      <c r="E5127" s="37">
        <v>-110118.52</v>
      </c>
      <c r="F5127" s="37">
        <v>0</v>
      </c>
      <c r="G5127" s="37">
        <v>0</v>
      </c>
      <c r="H5127" s="60">
        <f t="shared" si="402"/>
        <v>0</v>
      </c>
      <c r="I5127" s="60">
        <f t="shared" si="403"/>
        <v>0</v>
      </c>
      <c r="J5127" s="60">
        <f t="shared" si="404"/>
        <v>0</v>
      </c>
      <c r="K5127" s="1" t="str">
        <f t="shared" si="405"/>
        <v>RES</v>
      </c>
      <c r="L5127" s="2" t="str">
        <f t="shared" si="401"/>
        <v>BPA BALANC</v>
      </c>
      <c r="M5127" s="40" t="str">
        <f>INDEX(CODE!A:B,MATCH(L5127,CODE!A:A,0),2)</f>
        <v>NOT USED</v>
      </c>
    </row>
    <row r="5128" spans="1:13">
      <c r="A5128" s="36">
        <v>202003</v>
      </c>
      <c r="B5128" s="37" t="s">
        <v>68</v>
      </c>
      <c r="C5128" s="37" t="s">
        <v>186</v>
      </c>
      <c r="D5128" s="37" t="s">
        <v>194</v>
      </c>
      <c r="F5128" s="37">
        <v>0</v>
      </c>
      <c r="H5128" s="60">
        <f t="shared" si="402"/>
        <v>0</v>
      </c>
      <c r="I5128" s="60">
        <f t="shared" si="403"/>
        <v>0</v>
      </c>
      <c r="J5128" s="60">
        <f t="shared" si="404"/>
        <v>0</v>
      </c>
      <c r="K5128" s="1" t="str">
        <f t="shared" si="405"/>
        <v>RES</v>
      </c>
      <c r="L5128" s="2" t="str">
        <f t="shared" si="401"/>
        <v>CUSTOMER C</v>
      </c>
      <c r="M5128" s="40" t="str">
        <f>INDEX(CODE!A:B,MATCH(L5128,CODE!A:A,0),2)</f>
        <v>NOT USED</v>
      </c>
    </row>
    <row r="5129" spans="1:13">
      <c r="A5129" s="36">
        <v>202003</v>
      </c>
      <c r="B5129" s="37" t="s">
        <v>68</v>
      </c>
      <c r="C5129" s="37" t="s">
        <v>195</v>
      </c>
      <c r="D5129" s="37" t="s">
        <v>82</v>
      </c>
      <c r="E5129" s="37">
        <v>79.83</v>
      </c>
      <c r="G5129" s="37">
        <v>0</v>
      </c>
      <c r="H5129" s="60">
        <f t="shared" si="402"/>
        <v>79.83</v>
      </c>
      <c r="I5129" s="60">
        <f t="shared" si="403"/>
        <v>0</v>
      </c>
      <c r="J5129" s="60">
        <f t="shared" si="404"/>
        <v>0</v>
      </c>
      <c r="K5129" s="1" t="str">
        <f t="shared" si="405"/>
        <v>RES</v>
      </c>
      <c r="L5129" s="2" t="str">
        <f t="shared" si="401"/>
        <v>02LNX00109</v>
      </c>
      <c r="M5129" s="40" t="str">
        <f>INDEX(CODE!A:B,MATCH(L5129,CODE!A:A,0),2)</f>
        <v>NOT USED</v>
      </c>
    </row>
    <row r="5130" spans="1:13">
      <c r="A5130" s="36">
        <v>202003</v>
      </c>
      <c r="B5130" s="37" t="s">
        <v>68</v>
      </c>
      <c r="C5130" s="37" t="s">
        <v>195</v>
      </c>
      <c r="D5130" s="37" t="s">
        <v>48</v>
      </c>
      <c r="E5130" s="37">
        <v>99880.7</v>
      </c>
      <c r="F5130" s="37">
        <v>1338</v>
      </c>
      <c r="G5130" s="37">
        <v>1044289</v>
      </c>
      <c r="H5130" s="60">
        <f t="shared" si="402"/>
        <v>99880.7</v>
      </c>
      <c r="I5130" s="60">
        <f t="shared" si="403"/>
        <v>1338</v>
      </c>
      <c r="J5130" s="60">
        <f t="shared" si="404"/>
        <v>1044289</v>
      </c>
      <c r="K5130" s="1" t="str">
        <f t="shared" si="405"/>
        <v>RES</v>
      </c>
      <c r="L5130" s="2" t="str">
        <f t="shared" si="401"/>
        <v>02NETMT135</v>
      </c>
      <c r="M5130" s="40" t="str">
        <f>INDEX(CODE!A:B,MATCH(L5130,CODE!A:A,0),2)</f>
        <v>Separate - Res</v>
      </c>
    </row>
    <row r="5131" spans="1:13">
      <c r="A5131" s="36">
        <v>202003</v>
      </c>
      <c r="B5131" s="37" t="s">
        <v>68</v>
      </c>
      <c r="C5131" s="37" t="s">
        <v>195</v>
      </c>
      <c r="D5131" s="37" t="s">
        <v>49</v>
      </c>
      <c r="E5131" s="37">
        <v>11998.69</v>
      </c>
      <c r="F5131" s="37">
        <v>1003</v>
      </c>
      <c r="G5131" s="37">
        <v>75915</v>
      </c>
      <c r="H5131" s="60">
        <f t="shared" si="402"/>
        <v>11998.69</v>
      </c>
      <c r="I5131" s="60">
        <f t="shared" si="403"/>
        <v>1003</v>
      </c>
      <c r="J5131" s="60">
        <f t="shared" si="404"/>
        <v>75915</v>
      </c>
      <c r="K5131" s="1" t="str">
        <f t="shared" si="405"/>
        <v>RES</v>
      </c>
      <c r="L5131" s="2" t="str">
        <f t="shared" si="401"/>
        <v>02OALTB15R</v>
      </c>
      <c r="M5131" s="40" t="str">
        <f>INDEX(CODE!A:B,MATCH(L5131,CODE!A:A,0),2)</f>
        <v>NOT USED</v>
      </c>
    </row>
    <row r="5132" spans="1:13">
      <c r="A5132" s="36">
        <v>202003</v>
      </c>
      <c r="B5132" s="37" t="s">
        <v>68</v>
      </c>
      <c r="C5132" s="37" t="s">
        <v>195</v>
      </c>
      <c r="D5132" s="37" t="s">
        <v>69</v>
      </c>
      <c r="E5132" s="37">
        <v>11822946.529999999</v>
      </c>
      <c r="F5132" s="37">
        <v>102733</v>
      </c>
      <c r="G5132" s="37">
        <v>127890299</v>
      </c>
      <c r="H5132" s="60">
        <f t="shared" si="402"/>
        <v>11822946.529999999</v>
      </c>
      <c r="I5132" s="60">
        <f t="shared" si="403"/>
        <v>102733</v>
      </c>
      <c r="J5132" s="60">
        <f t="shared" si="404"/>
        <v>127890299</v>
      </c>
      <c r="K5132" s="1" t="str">
        <f t="shared" si="405"/>
        <v>RES</v>
      </c>
      <c r="L5132" s="2" t="str">
        <f t="shared" si="401"/>
        <v>02RESD0016</v>
      </c>
      <c r="M5132" s="40" t="str">
        <f>INDEX(CODE!A:B,MATCH(L5132,CODE!A:A,0),2)</f>
        <v>Separate - Res</v>
      </c>
    </row>
    <row r="5133" spans="1:13">
      <c r="A5133" s="36">
        <v>202003</v>
      </c>
      <c r="B5133" s="37" t="s">
        <v>68</v>
      </c>
      <c r="C5133" s="37" t="s">
        <v>195</v>
      </c>
      <c r="D5133" s="37" t="s">
        <v>70</v>
      </c>
      <c r="E5133" s="37">
        <v>690517.56</v>
      </c>
      <c r="F5133" s="37">
        <v>5021</v>
      </c>
      <c r="G5133" s="37">
        <v>7415084</v>
      </c>
      <c r="H5133" s="60">
        <f t="shared" si="402"/>
        <v>690517.56</v>
      </c>
      <c r="I5133" s="60">
        <f t="shared" si="403"/>
        <v>5021</v>
      </c>
      <c r="J5133" s="60">
        <f t="shared" si="404"/>
        <v>7415084</v>
      </c>
      <c r="K5133" s="1" t="str">
        <f t="shared" si="405"/>
        <v>RES</v>
      </c>
      <c r="L5133" s="2" t="str">
        <f t="shared" si="401"/>
        <v>02RESD0017</v>
      </c>
      <c r="M5133" s="40" t="str">
        <f>INDEX(CODE!A:B,MATCH(L5133,CODE!A:A,0),2)</f>
        <v>Separate - Res</v>
      </c>
    </row>
    <row r="5134" spans="1:13">
      <c r="A5134" s="36">
        <v>202003</v>
      </c>
      <c r="B5134" s="37" t="s">
        <v>68</v>
      </c>
      <c r="C5134" s="37" t="s">
        <v>195</v>
      </c>
      <c r="D5134" s="37" t="s">
        <v>71</v>
      </c>
      <c r="E5134" s="37">
        <v>17863.919999999998</v>
      </c>
      <c r="F5134" s="37">
        <v>77</v>
      </c>
      <c r="G5134" s="37">
        <v>177063</v>
      </c>
      <c r="H5134" s="60">
        <f t="shared" si="402"/>
        <v>17863.919999999998</v>
      </c>
      <c r="I5134" s="60">
        <f t="shared" si="403"/>
        <v>77</v>
      </c>
      <c r="J5134" s="60">
        <f t="shared" si="404"/>
        <v>177063</v>
      </c>
      <c r="K5134" s="1" t="str">
        <f t="shared" si="405"/>
        <v>RES</v>
      </c>
      <c r="L5134" s="2" t="str">
        <f t="shared" si="401"/>
        <v>02RESD0018</v>
      </c>
      <c r="M5134" s="40" t="str">
        <f>INDEX(CODE!A:B,MATCH(L5134,CODE!A:A,0),2)</f>
        <v>Separate - Res</v>
      </c>
    </row>
    <row r="5135" spans="1:13">
      <c r="A5135" s="36">
        <v>202003</v>
      </c>
      <c r="B5135" s="37" t="s">
        <v>68</v>
      </c>
      <c r="C5135" s="37" t="s">
        <v>195</v>
      </c>
      <c r="D5135" s="37" t="s">
        <v>72</v>
      </c>
      <c r="E5135" s="37">
        <v>2348.15</v>
      </c>
      <c r="F5135" s="37">
        <v>11</v>
      </c>
      <c r="G5135" s="37">
        <v>23455</v>
      </c>
      <c r="H5135" s="60">
        <f t="shared" si="402"/>
        <v>2348.15</v>
      </c>
      <c r="I5135" s="60">
        <f t="shared" si="403"/>
        <v>11</v>
      </c>
      <c r="J5135" s="60">
        <f t="shared" si="404"/>
        <v>23455</v>
      </c>
      <c r="K5135" s="1" t="str">
        <f t="shared" si="405"/>
        <v>RES</v>
      </c>
      <c r="L5135" s="2" t="str">
        <f t="shared" si="401"/>
        <v>02RESD018X</v>
      </c>
      <c r="M5135" s="40" t="str">
        <f>INDEX(CODE!A:B,MATCH(L5135,CODE!A:A,0),2)</f>
        <v>Separate - Res</v>
      </c>
    </row>
    <row r="5136" spans="1:13">
      <c r="A5136" s="36">
        <v>202003</v>
      </c>
      <c r="B5136" s="37" t="s">
        <v>68</v>
      </c>
      <c r="C5136" s="37" t="s">
        <v>195</v>
      </c>
      <c r="D5136" s="37" t="s">
        <v>50</v>
      </c>
      <c r="E5136" s="37">
        <v>191445.4</v>
      </c>
      <c r="F5136" s="37">
        <v>3435</v>
      </c>
      <c r="G5136" s="37">
        <v>1589187</v>
      </c>
      <c r="H5136" s="60">
        <f t="shared" si="402"/>
        <v>191445.4</v>
      </c>
      <c r="I5136" s="60">
        <f t="shared" si="403"/>
        <v>3435</v>
      </c>
      <c r="J5136" s="60">
        <f t="shared" si="404"/>
        <v>1589187</v>
      </c>
      <c r="K5136" s="1" t="str">
        <f t="shared" si="405"/>
        <v>RES</v>
      </c>
      <c r="L5136" s="2" t="str">
        <f t="shared" si="401"/>
        <v>02RGNSB024</v>
      </c>
      <c r="M5136" s="40" t="str">
        <f>INDEX(CODE!A:B,MATCH(L5136,CODE!A:A,0),2)</f>
        <v>Separate - Small GS</v>
      </c>
    </row>
    <row r="5137" spans="1:13">
      <c r="A5137" s="36">
        <v>202003</v>
      </c>
      <c r="B5137" s="37" t="s">
        <v>68</v>
      </c>
      <c r="C5137" s="37" t="s">
        <v>195</v>
      </c>
      <c r="D5137" s="37" t="s">
        <v>74</v>
      </c>
      <c r="E5137" s="37">
        <v>10566.52</v>
      </c>
      <c r="F5137" s="37">
        <v>2</v>
      </c>
      <c r="G5137" s="37">
        <v>144180</v>
      </c>
      <c r="H5137" s="60">
        <f t="shared" si="402"/>
        <v>10566.52</v>
      </c>
      <c r="I5137" s="60">
        <f t="shared" si="403"/>
        <v>2</v>
      </c>
      <c r="J5137" s="60">
        <f t="shared" si="404"/>
        <v>144180</v>
      </c>
      <c r="K5137" s="1" t="str">
        <f t="shared" si="405"/>
        <v>RES</v>
      </c>
      <c r="L5137" s="2" t="str">
        <f t="shared" si="401"/>
        <v>02RGNSB036</v>
      </c>
      <c r="M5137" s="40" t="str">
        <f>INDEX(CODE!A:B,MATCH(L5137,CODE!A:A,0),2)</f>
        <v>Separate - Large GS</v>
      </c>
    </row>
    <row r="5138" spans="1:13">
      <c r="A5138" s="36">
        <v>202003</v>
      </c>
      <c r="B5138" s="37" t="s">
        <v>68</v>
      </c>
      <c r="C5138" s="37" t="s">
        <v>195</v>
      </c>
      <c r="D5138" s="37" t="s">
        <v>75</v>
      </c>
      <c r="E5138" s="37">
        <v>2562.23</v>
      </c>
      <c r="F5138" s="37">
        <v>40</v>
      </c>
      <c r="G5138" s="37">
        <v>22899</v>
      </c>
      <c r="H5138" s="60">
        <f t="shared" si="402"/>
        <v>2562.23</v>
      </c>
      <c r="I5138" s="60">
        <f t="shared" si="403"/>
        <v>40</v>
      </c>
      <c r="J5138" s="60">
        <f t="shared" si="404"/>
        <v>22899</v>
      </c>
      <c r="K5138" s="1" t="str">
        <f t="shared" si="405"/>
        <v>RES</v>
      </c>
      <c r="L5138" s="2" t="str">
        <f t="shared" si="401"/>
        <v>02RNM24135</v>
      </c>
      <c r="M5138" s="40" t="str">
        <f>INDEX(CODE!A:B,MATCH(L5138,CODE!A:A,0),2)</f>
        <v>Separate - Small GS</v>
      </c>
    </row>
    <row r="5139" spans="1:13">
      <c r="A5139" s="36">
        <v>202003</v>
      </c>
      <c r="B5139" s="37" t="s">
        <v>68</v>
      </c>
      <c r="C5139" s="37" t="s">
        <v>195</v>
      </c>
      <c r="D5139" s="37" t="s">
        <v>101</v>
      </c>
      <c r="E5139" s="37">
        <v>488872.36</v>
      </c>
      <c r="F5139" s="37">
        <v>0</v>
      </c>
      <c r="G5139" s="37">
        <v>0</v>
      </c>
      <c r="H5139" s="60">
        <f t="shared" si="402"/>
        <v>488872.36</v>
      </c>
      <c r="I5139" s="60">
        <f t="shared" si="403"/>
        <v>0</v>
      </c>
      <c r="J5139" s="60">
        <f t="shared" si="404"/>
        <v>0</v>
      </c>
      <c r="K5139" s="1" t="str">
        <f t="shared" si="405"/>
        <v>RES</v>
      </c>
      <c r="L5139" s="2" t="str">
        <f t="shared" si="401"/>
        <v>301170-DSM</v>
      </c>
      <c r="M5139" s="40" t="str">
        <f>INDEX(CODE!A:B,MATCH(L5139,CODE!A:A,0),2)</f>
        <v>NOT USED</v>
      </c>
    </row>
    <row r="5140" spans="1:13">
      <c r="A5140" s="36">
        <v>202003</v>
      </c>
      <c r="B5140" s="37" t="s">
        <v>68</v>
      </c>
      <c r="C5140" s="37" t="s">
        <v>195</v>
      </c>
      <c r="D5140" s="37" t="s">
        <v>102</v>
      </c>
      <c r="E5140" s="37">
        <v>18261.009999999998</v>
      </c>
      <c r="F5140" s="37">
        <v>0</v>
      </c>
      <c r="G5140" s="37">
        <v>0</v>
      </c>
      <c r="H5140" s="60">
        <f t="shared" si="402"/>
        <v>18261.009999999998</v>
      </c>
      <c r="I5140" s="60">
        <f t="shared" si="403"/>
        <v>0</v>
      </c>
      <c r="J5140" s="60">
        <f t="shared" si="404"/>
        <v>0</v>
      </c>
      <c r="K5140" s="1" t="str">
        <f t="shared" si="405"/>
        <v>RES</v>
      </c>
      <c r="L5140" s="2" t="str">
        <f t="shared" si="401"/>
        <v>301180-BLU</v>
      </c>
      <c r="M5140" s="40" t="str">
        <f>INDEX(CODE!A:B,MATCH(L5140,CODE!A:A,0),2)</f>
        <v>NOT USED</v>
      </c>
    </row>
    <row r="5141" spans="1:13">
      <c r="A5141" s="36">
        <v>202003</v>
      </c>
      <c r="B5141" s="37" t="s">
        <v>68</v>
      </c>
      <c r="C5141" s="37" t="s">
        <v>195</v>
      </c>
      <c r="D5141" s="37" t="s">
        <v>103</v>
      </c>
      <c r="E5141" s="37">
        <v>0</v>
      </c>
      <c r="F5141" s="37">
        <v>0</v>
      </c>
      <c r="G5141" s="37">
        <v>0</v>
      </c>
      <c r="H5141" s="60">
        <f t="shared" si="402"/>
        <v>0</v>
      </c>
      <c r="I5141" s="60">
        <f t="shared" si="403"/>
        <v>0</v>
      </c>
      <c r="J5141" s="60">
        <f t="shared" si="404"/>
        <v>0</v>
      </c>
      <c r="K5141" s="1" t="str">
        <f t="shared" si="405"/>
        <v>RES</v>
      </c>
      <c r="L5141" s="2" t="str">
        <f t="shared" si="401"/>
        <v>ALT REVENU</v>
      </c>
      <c r="M5141" s="40" t="str">
        <f>INDEX(CODE!A:B,MATCH(L5141,CODE!A:A,0),2)</f>
        <v>NOT USED</v>
      </c>
    </row>
    <row r="5142" spans="1:13">
      <c r="A5142" s="36">
        <v>202003</v>
      </c>
      <c r="B5142" s="37" t="s">
        <v>68</v>
      </c>
      <c r="C5142" s="37" t="s">
        <v>195</v>
      </c>
      <c r="D5142" s="37" t="s">
        <v>90</v>
      </c>
      <c r="F5142" s="37">
        <v>0</v>
      </c>
      <c r="H5142" s="60">
        <f t="shared" si="402"/>
        <v>0</v>
      </c>
      <c r="I5142" s="60">
        <f t="shared" si="403"/>
        <v>0</v>
      </c>
      <c r="J5142" s="60">
        <f t="shared" si="404"/>
        <v>0</v>
      </c>
      <c r="K5142" s="1" t="str">
        <f t="shared" si="405"/>
        <v>RES</v>
      </c>
      <c r="L5142" s="2" t="str">
        <f t="shared" si="401"/>
        <v>CUSTOMER C</v>
      </c>
      <c r="M5142" s="40" t="str">
        <f>INDEX(CODE!A:B,MATCH(L5142,CODE!A:A,0),2)</f>
        <v>NOT USED</v>
      </c>
    </row>
    <row r="5143" spans="1:13">
      <c r="A5143" s="36">
        <v>202003</v>
      </c>
      <c r="B5143" s="37" t="s">
        <v>68</v>
      </c>
      <c r="C5143" s="37" t="s">
        <v>195</v>
      </c>
      <c r="D5143" s="37" t="s">
        <v>91</v>
      </c>
      <c r="E5143" s="37">
        <v>0</v>
      </c>
      <c r="F5143" s="37">
        <v>0</v>
      </c>
      <c r="G5143" s="37">
        <v>0</v>
      </c>
      <c r="H5143" s="60">
        <f t="shared" si="402"/>
        <v>0</v>
      </c>
      <c r="I5143" s="60">
        <f t="shared" si="403"/>
        <v>0</v>
      </c>
      <c r="J5143" s="60">
        <f t="shared" si="404"/>
        <v>0</v>
      </c>
      <c r="K5143" s="1" t="str">
        <f t="shared" si="405"/>
        <v>RES</v>
      </c>
      <c r="L5143" s="2" t="str">
        <f t="shared" si="401"/>
        <v>INCOME TAX</v>
      </c>
      <c r="M5143" s="40" t="str">
        <f>INDEX(CODE!A:B,MATCH(L5143,CODE!A:A,0),2)</f>
        <v>NOT USED</v>
      </c>
    </row>
    <row r="5144" spans="1:13">
      <c r="A5144" s="36">
        <v>202003</v>
      </c>
      <c r="B5144" s="37" t="s">
        <v>68</v>
      </c>
      <c r="C5144" s="37" t="s">
        <v>195</v>
      </c>
      <c r="D5144" s="37" t="s">
        <v>92</v>
      </c>
      <c r="E5144" s="37">
        <v>-405170.97</v>
      </c>
      <c r="F5144" s="37">
        <v>0</v>
      </c>
      <c r="G5144" s="37">
        <v>0</v>
      </c>
      <c r="H5144" s="60">
        <f t="shared" si="402"/>
        <v>-405170.97</v>
      </c>
      <c r="I5144" s="60">
        <f t="shared" si="403"/>
        <v>0</v>
      </c>
      <c r="J5144" s="60">
        <f t="shared" si="404"/>
        <v>0</v>
      </c>
      <c r="K5144" s="1" t="str">
        <f t="shared" si="405"/>
        <v>RES</v>
      </c>
      <c r="L5144" s="2" t="str">
        <f t="shared" si="401"/>
        <v>REVENUE_AC</v>
      </c>
      <c r="M5144" s="40" t="str">
        <f>INDEX(CODE!A:B,MATCH(L5144,CODE!A:A,0),2)</f>
        <v>NOT USED</v>
      </c>
    </row>
    <row r="5145" spans="1:13">
      <c r="A5145" s="36">
        <v>202003</v>
      </c>
      <c r="B5145" s="37" t="s">
        <v>68</v>
      </c>
      <c r="C5145" s="37" t="s">
        <v>195</v>
      </c>
      <c r="D5145" s="37" t="s">
        <v>104</v>
      </c>
      <c r="E5145" s="37">
        <v>4937.72</v>
      </c>
      <c r="F5145" s="37">
        <v>0</v>
      </c>
      <c r="G5145" s="37">
        <v>0</v>
      </c>
      <c r="H5145" s="60">
        <f t="shared" si="402"/>
        <v>4937.72</v>
      </c>
      <c r="I5145" s="60">
        <f t="shared" si="403"/>
        <v>0</v>
      </c>
      <c r="J5145" s="60">
        <f t="shared" si="404"/>
        <v>0</v>
      </c>
      <c r="K5145" s="1" t="str">
        <f t="shared" si="405"/>
        <v>RES</v>
      </c>
      <c r="L5145" s="2" t="str">
        <f t="shared" si="401"/>
        <v>REVENUE AD</v>
      </c>
      <c r="M5145" s="40" t="str">
        <f>INDEX(CODE!A:B,MATCH(L5145,CODE!A:A,0),2)</f>
        <v>NOT USED</v>
      </c>
    </row>
    <row r="5146" spans="1:13">
      <c r="A5146" s="36">
        <v>202003</v>
      </c>
      <c r="B5146" s="37" t="s">
        <v>68</v>
      </c>
      <c r="C5146" s="37" t="s">
        <v>196</v>
      </c>
      <c r="D5146" s="37" t="s">
        <v>210</v>
      </c>
      <c r="E5146" s="37">
        <v>-3000</v>
      </c>
      <c r="F5146" s="37">
        <v>0</v>
      </c>
      <c r="G5146" s="37">
        <v>0</v>
      </c>
      <c r="H5146" s="60">
        <f t="shared" si="402"/>
        <v>0</v>
      </c>
      <c r="I5146" s="60">
        <f t="shared" si="403"/>
        <v>0</v>
      </c>
      <c r="J5146" s="60">
        <f t="shared" si="404"/>
        <v>0</v>
      </c>
      <c r="K5146" s="1" t="str">
        <f t="shared" si="405"/>
        <v>RES</v>
      </c>
      <c r="L5146" s="2" t="str">
        <f t="shared" si="401"/>
        <v>301119 - U</v>
      </c>
      <c r="M5146" s="40" t="str">
        <f>INDEX(CODE!A:B,MATCH(L5146,CODE!A:A,0),2)</f>
        <v>NOT USED</v>
      </c>
    </row>
    <row r="5147" spans="1:13">
      <c r="A5147" s="36">
        <v>202003</v>
      </c>
      <c r="B5147" s="37" t="s">
        <v>68</v>
      </c>
      <c r="C5147" s="37" t="s">
        <v>196</v>
      </c>
      <c r="D5147" s="37" t="s">
        <v>197</v>
      </c>
      <c r="E5147" s="37">
        <v>484000</v>
      </c>
      <c r="F5147" s="37">
        <v>0</v>
      </c>
      <c r="G5147" s="37">
        <v>2892000</v>
      </c>
      <c r="H5147" s="60">
        <f t="shared" si="402"/>
        <v>0</v>
      </c>
      <c r="I5147" s="60">
        <f t="shared" si="403"/>
        <v>0</v>
      </c>
      <c r="J5147" s="60">
        <f t="shared" si="404"/>
        <v>0</v>
      </c>
      <c r="K5147" s="1" t="str">
        <f t="shared" si="405"/>
        <v>RES</v>
      </c>
      <c r="L5147" s="2" t="str">
        <f t="shared" si="401"/>
        <v>UNBILLED R</v>
      </c>
      <c r="M5147" s="40" t="str">
        <f>INDEX(CODE!A:B,MATCH(L5147,CODE!A:A,0),2)</f>
        <v>NOT USED</v>
      </c>
    </row>
    <row r="5148" spans="1:13">
      <c r="A5148" s="36">
        <v>202004</v>
      </c>
      <c r="B5148" s="37" t="s">
        <v>51</v>
      </c>
      <c r="C5148" s="37" t="s">
        <v>186</v>
      </c>
      <c r="D5148" s="37" t="s">
        <v>187</v>
      </c>
      <c r="E5148" s="37">
        <v>-14319.85</v>
      </c>
      <c r="F5148" s="37">
        <v>1517</v>
      </c>
      <c r="G5148" s="37">
        <v>1967000</v>
      </c>
      <c r="H5148" s="60">
        <f t="shared" si="402"/>
        <v>0</v>
      </c>
      <c r="I5148" s="60">
        <f t="shared" si="403"/>
        <v>0</v>
      </c>
      <c r="J5148" s="60">
        <f t="shared" si="404"/>
        <v>0</v>
      </c>
      <c r="K5148" s="1" t="str">
        <f t="shared" si="405"/>
        <v>COM</v>
      </c>
      <c r="L5148" s="2" t="str">
        <f t="shared" si="401"/>
        <v>02GNSB0024</v>
      </c>
      <c r="M5148" s="40" t="str">
        <f>INDEX(CODE!A:B,MATCH(L5148,CODE!A:A,0),2)</f>
        <v>Separate - Small GS</v>
      </c>
    </row>
    <row r="5149" spans="1:13">
      <c r="A5149" s="36">
        <v>202004</v>
      </c>
      <c r="B5149" s="37" t="s">
        <v>51</v>
      </c>
      <c r="C5149" s="37" t="s">
        <v>186</v>
      </c>
      <c r="D5149" s="37" t="s">
        <v>188</v>
      </c>
      <c r="E5149" s="37">
        <v>-0.52</v>
      </c>
      <c r="F5149" s="37">
        <v>1</v>
      </c>
      <c r="G5149" s="37">
        <v>72</v>
      </c>
      <c r="H5149" s="60">
        <f t="shared" si="402"/>
        <v>0</v>
      </c>
      <c r="I5149" s="60">
        <f t="shared" si="403"/>
        <v>0</v>
      </c>
      <c r="J5149" s="60">
        <f t="shared" si="404"/>
        <v>0</v>
      </c>
      <c r="K5149" s="1" t="str">
        <f t="shared" si="405"/>
        <v>COM</v>
      </c>
      <c r="L5149" s="2" t="str">
        <f t="shared" si="401"/>
        <v>02GNSB024F</v>
      </c>
      <c r="M5149" s="40" t="str">
        <f>INDEX(CODE!A:B,MATCH(L5149,CODE!A:A,0),2)</f>
        <v>Separate - Small GS</v>
      </c>
    </row>
    <row r="5150" spans="1:13">
      <c r="A5150" s="36">
        <v>202004</v>
      </c>
      <c r="B5150" s="37" t="s">
        <v>51</v>
      </c>
      <c r="C5150" s="37" t="s">
        <v>186</v>
      </c>
      <c r="D5150" s="37" t="s">
        <v>189</v>
      </c>
      <c r="E5150" s="37">
        <v>-2154.75</v>
      </c>
      <c r="F5150" s="37">
        <v>70</v>
      </c>
      <c r="G5150" s="37">
        <v>295985</v>
      </c>
      <c r="H5150" s="60">
        <f t="shared" si="402"/>
        <v>0</v>
      </c>
      <c r="I5150" s="60">
        <f t="shared" si="403"/>
        <v>0</v>
      </c>
      <c r="J5150" s="60">
        <f t="shared" si="404"/>
        <v>0</v>
      </c>
      <c r="K5150" s="1" t="str">
        <f t="shared" si="405"/>
        <v>COM</v>
      </c>
      <c r="L5150" s="2" t="str">
        <f t="shared" si="401"/>
        <v>02GNSB24FP</v>
      </c>
      <c r="M5150" s="40" t="str">
        <f>INDEX(CODE!A:B,MATCH(L5150,CODE!A:A,0),2)</f>
        <v>Separate - Small GS</v>
      </c>
    </row>
    <row r="5151" spans="1:13">
      <c r="A5151" s="36">
        <v>202004</v>
      </c>
      <c r="B5151" s="37" t="s">
        <v>51</v>
      </c>
      <c r="C5151" s="37" t="s">
        <v>186</v>
      </c>
      <c r="D5151" s="37" t="s">
        <v>190</v>
      </c>
      <c r="E5151" s="37">
        <v>-23096.240000000002</v>
      </c>
      <c r="F5151" s="37">
        <v>87</v>
      </c>
      <c r="G5151" s="37">
        <v>3172559</v>
      </c>
      <c r="H5151" s="60">
        <f t="shared" si="402"/>
        <v>0</v>
      </c>
      <c r="I5151" s="60">
        <f t="shared" si="403"/>
        <v>0</v>
      </c>
      <c r="J5151" s="60">
        <f t="shared" si="404"/>
        <v>0</v>
      </c>
      <c r="K5151" s="1" t="str">
        <f t="shared" si="405"/>
        <v>COM</v>
      </c>
      <c r="L5151" s="2" t="str">
        <f t="shared" si="401"/>
        <v>02LGSB0036</v>
      </c>
      <c r="M5151" s="40" t="str">
        <f>INDEX(CODE!A:B,MATCH(L5151,CODE!A:A,0),2)</f>
        <v>Separate - Large GS</v>
      </c>
    </row>
    <row r="5152" spans="1:13">
      <c r="A5152" s="36">
        <v>202004</v>
      </c>
      <c r="B5152" s="37" t="s">
        <v>51</v>
      </c>
      <c r="C5152" s="37" t="s">
        <v>186</v>
      </c>
      <c r="D5152" s="37" t="s">
        <v>191</v>
      </c>
      <c r="E5152" s="37">
        <v>-24.93</v>
      </c>
      <c r="F5152" s="37">
        <v>22</v>
      </c>
      <c r="G5152" s="37">
        <v>3425</v>
      </c>
      <c r="H5152" s="60">
        <f t="shared" si="402"/>
        <v>0</v>
      </c>
      <c r="I5152" s="60">
        <f t="shared" si="403"/>
        <v>0</v>
      </c>
      <c r="J5152" s="60">
        <f t="shared" si="404"/>
        <v>0</v>
      </c>
      <c r="K5152" s="1" t="str">
        <f t="shared" si="405"/>
        <v>COM</v>
      </c>
      <c r="L5152" s="2" t="str">
        <f t="shared" si="401"/>
        <v>02NMB24135</v>
      </c>
      <c r="M5152" s="40" t="str">
        <f>INDEX(CODE!A:B,MATCH(L5152,CODE!A:A,0),2)</f>
        <v>Separate - Small GS</v>
      </c>
    </row>
    <row r="5153" spans="1:13">
      <c r="A5153" s="36">
        <v>202004</v>
      </c>
      <c r="B5153" s="37" t="s">
        <v>51</v>
      </c>
      <c r="C5153" s="37" t="s">
        <v>186</v>
      </c>
      <c r="D5153" s="37" t="s">
        <v>192</v>
      </c>
      <c r="E5153" s="37">
        <v>-298.22000000000003</v>
      </c>
      <c r="G5153" s="37">
        <v>41086</v>
      </c>
      <c r="H5153" s="60">
        <f t="shared" si="402"/>
        <v>0</v>
      </c>
      <c r="I5153" s="60">
        <f t="shared" si="403"/>
        <v>0</v>
      </c>
      <c r="J5153" s="60">
        <f t="shared" si="404"/>
        <v>0</v>
      </c>
      <c r="K5153" s="1" t="str">
        <f t="shared" si="405"/>
        <v>COM</v>
      </c>
      <c r="L5153" s="2" t="str">
        <f t="shared" si="401"/>
        <v>02OALTB15N</v>
      </c>
      <c r="M5153" s="40" t="str">
        <f>INDEX(CODE!A:B,MATCH(L5153,CODE!A:A,0),2)</f>
        <v>NOT USED</v>
      </c>
    </row>
    <row r="5154" spans="1:13">
      <c r="A5154" s="36">
        <v>202004</v>
      </c>
      <c r="B5154" s="37" t="s">
        <v>51</v>
      </c>
      <c r="C5154" s="37" t="s">
        <v>186</v>
      </c>
      <c r="D5154" s="37" t="s">
        <v>193</v>
      </c>
      <c r="E5154" s="37">
        <v>2552.38</v>
      </c>
      <c r="F5154" s="37">
        <v>0</v>
      </c>
      <c r="G5154" s="37">
        <v>0</v>
      </c>
      <c r="H5154" s="60">
        <f t="shared" si="402"/>
        <v>0</v>
      </c>
      <c r="I5154" s="60">
        <f t="shared" si="403"/>
        <v>0</v>
      </c>
      <c r="J5154" s="60">
        <f t="shared" si="404"/>
        <v>0</v>
      </c>
      <c r="K5154" s="1" t="str">
        <f t="shared" si="405"/>
        <v>COM</v>
      </c>
      <c r="L5154" s="2" t="str">
        <f t="shared" si="401"/>
        <v>BPA BALANC</v>
      </c>
      <c r="M5154" s="40" t="str">
        <f>INDEX(CODE!A:B,MATCH(L5154,CODE!A:A,0),2)</f>
        <v>NOT USED</v>
      </c>
    </row>
    <row r="5155" spans="1:13">
      <c r="A5155" s="36">
        <v>202004</v>
      </c>
      <c r="B5155" s="37" t="s">
        <v>51</v>
      </c>
      <c r="C5155" s="37" t="s">
        <v>186</v>
      </c>
      <c r="D5155" s="37" t="s">
        <v>194</v>
      </c>
      <c r="F5155" s="37">
        <v>0</v>
      </c>
      <c r="H5155" s="60">
        <f t="shared" si="402"/>
        <v>0</v>
      </c>
      <c r="I5155" s="60">
        <f t="shared" si="403"/>
        <v>0</v>
      </c>
      <c r="J5155" s="60">
        <f t="shared" si="404"/>
        <v>0</v>
      </c>
      <c r="K5155" s="1" t="str">
        <f t="shared" si="405"/>
        <v>COM</v>
      </c>
      <c r="L5155" s="2" t="str">
        <f t="shared" si="401"/>
        <v>CUSTOMER C</v>
      </c>
      <c r="M5155" s="40" t="str">
        <f>INDEX(CODE!A:B,MATCH(L5155,CODE!A:A,0),2)</f>
        <v>NOT USED</v>
      </c>
    </row>
    <row r="5156" spans="1:13">
      <c r="A5156" s="36">
        <v>202004</v>
      </c>
      <c r="B5156" s="37" t="s">
        <v>51</v>
      </c>
      <c r="C5156" s="37" t="s">
        <v>195</v>
      </c>
      <c r="D5156" s="37" t="s">
        <v>78</v>
      </c>
      <c r="E5156" s="37">
        <v>71.47</v>
      </c>
      <c r="F5156" s="37">
        <v>1</v>
      </c>
      <c r="G5156" s="37">
        <v>155</v>
      </c>
      <c r="H5156" s="60">
        <f t="shared" si="402"/>
        <v>71.47</v>
      </c>
      <c r="I5156" s="60">
        <f t="shared" si="403"/>
        <v>1</v>
      </c>
      <c r="J5156" s="60">
        <f t="shared" si="404"/>
        <v>155</v>
      </c>
      <c r="K5156" s="1" t="str">
        <f t="shared" si="405"/>
        <v>COM</v>
      </c>
      <c r="L5156" s="2" t="str">
        <f t="shared" si="401"/>
        <v>02GN24EV45</v>
      </c>
      <c r="M5156" s="40" t="str">
        <f>INDEX(CODE!A:B,MATCH(L5156,CODE!A:A,0),2)</f>
        <v>Separate - Small GS</v>
      </c>
    </row>
    <row r="5157" spans="1:13">
      <c r="A5157" s="36">
        <v>202004</v>
      </c>
      <c r="B5157" s="37" t="s">
        <v>51</v>
      </c>
      <c r="C5157" s="37" t="s">
        <v>195</v>
      </c>
      <c r="D5157" s="37" t="s">
        <v>36</v>
      </c>
      <c r="E5157" s="37">
        <v>195747.53</v>
      </c>
      <c r="F5157" s="37">
        <v>1517</v>
      </c>
      <c r="G5157" s="37">
        <v>1967000</v>
      </c>
      <c r="H5157" s="60">
        <f t="shared" si="402"/>
        <v>195747.53</v>
      </c>
      <c r="I5157" s="60">
        <f t="shared" si="403"/>
        <v>1517</v>
      </c>
      <c r="J5157" s="60">
        <f t="shared" si="404"/>
        <v>1967000</v>
      </c>
      <c r="K5157" s="1" t="str">
        <f t="shared" si="405"/>
        <v>COM</v>
      </c>
      <c r="L5157" s="2" t="str">
        <f t="shared" si="401"/>
        <v>02GNSB0024</v>
      </c>
      <c r="M5157" s="40" t="str">
        <f>INDEX(CODE!A:B,MATCH(L5157,CODE!A:A,0),2)</f>
        <v>Separate - Small GS</v>
      </c>
    </row>
    <row r="5158" spans="1:13">
      <c r="A5158" s="36">
        <v>202004</v>
      </c>
      <c r="B5158" s="37" t="s">
        <v>51</v>
      </c>
      <c r="C5158" s="37" t="s">
        <v>195</v>
      </c>
      <c r="D5158" s="37" t="s">
        <v>37</v>
      </c>
      <c r="E5158" s="37">
        <v>1635.8</v>
      </c>
      <c r="F5158" s="37">
        <v>6</v>
      </c>
      <c r="G5158" s="37">
        <v>12857</v>
      </c>
      <c r="H5158" s="60">
        <f t="shared" si="402"/>
        <v>1635.8</v>
      </c>
      <c r="I5158" s="60">
        <f t="shared" si="403"/>
        <v>6</v>
      </c>
      <c r="J5158" s="60">
        <f t="shared" si="404"/>
        <v>12857</v>
      </c>
      <c r="K5158" s="1" t="str">
        <f t="shared" si="405"/>
        <v>COM</v>
      </c>
      <c r="L5158" s="2" t="str">
        <f t="shared" si="401"/>
        <v>02GNSB024F</v>
      </c>
      <c r="M5158" s="40" t="str">
        <f>INDEX(CODE!A:B,MATCH(L5158,CODE!A:A,0),2)</f>
        <v>Separate - Small GS</v>
      </c>
    </row>
    <row r="5159" spans="1:13">
      <c r="A5159" s="36">
        <v>202004</v>
      </c>
      <c r="B5159" s="37" t="s">
        <v>51</v>
      </c>
      <c r="C5159" s="37" t="s">
        <v>195</v>
      </c>
      <c r="D5159" s="37" t="s">
        <v>38</v>
      </c>
      <c r="E5159" s="37">
        <v>29458.28</v>
      </c>
      <c r="F5159" s="37">
        <v>70</v>
      </c>
      <c r="G5159" s="37">
        <v>295985</v>
      </c>
      <c r="H5159" s="60">
        <f t="shared" si="402"/>
        <v>29458.28</v>
      </c>
      <c r="I5159" s="60">
        <f t="shared" si="403"/>
        <v>70</v>
      </c>
      <c r="J5159" s="60">
        <f t="shared" si="404"/>
        <v>295985</v>
      </c>
      <c r="K5159" s="1" t="str">
        <f t="shared" si="405"/>
        <v>COM</v>
      </c>
      <c r="L5159" s="2" t="str">
        <f t="shared" si="401"/>
        <v>02GNSB24FP</v>
      </c>
      <c r="M5159" s="40" t="str">
        <f>INDEX(CODE!A:B,MATCH(L5159,CODE!A:A,0),2)</f>
        <v>Separate - Small GS</v>
      </c>
    </row>
    <row r="5160" spans="1:13">
      <c r="A5160" s="36">
        <v>202004</v>
      </c>
      <c r="B5160" s="37" t="s">
        <v>51</v>
      </c>
      <c r="C5160" s="37" t="s">
        <v>195</v>
      </c>
      <c r="D5160" s="37" t="s">
        <v>52</v>
      </c>
      <c r="E5160" s="37">
        <v>3006138.4</v>
      </c>
      <c r="F5160" s="37">
        <v>14574</v>
      </c>
      <c r="G5160" s="37">
        <v>32020533</v>
      </c>
      <c r="H5160" s="60">
        <f t="shared" si="402"/>
        <v>3006138.4</v>
      </c>
      <c r="I5160" s="60">
        <f t="shared" si="403"/>
        <v>14574</v>
      </c>
      <c r="J5160" s="60">
        <f t="shared" si="404"/>
        <v>32020533</v>
      </c>
      <c r="K5160" s="1" t="str">
        <f t="shared" si="405"/>
        <v>COM</v>
      </c>
      <c r="L5160" s="2" t="str">
        <f t="shared" si="401"/>
        <v>02GNSV0024</v>
      </c>
      <c r="M5160" s="40" t="str">
        <f>INDEX(CODE!A:B,MATCH(L5160,CODE!A:A,0),2)</f>
        <v>Separate - Small GS</v>
      </c>
    </row>
    <row r="5161" spans="1:13">
      <c r="A5161" s="36">
        <v>202004</v>
      </c>
      <c r="B5161" s="37" t="s">
        <v>51</v>
      </c>
      <c r="C5161" s="37" t="s">
        <v>195</v>
      </c>
      <c r="D5161" s="37" t="s">
        <v>53</v>
      </c>
      <c r="E5161" s="37">
        <v>12316.7</v>
      </c>
      <c r="F5161" s="37">
        <v>103</v>
      </c>
      <c r="G5161" s="37">
        <v>89245</v>
      </c>
      <c r="H5161" s="60">
        <f t="shared" si="402"/>
        <v>12316.7</v>
      </c>
      <c r="I5161" s="60">
        <f t="shared" si="403"/>
        <v>103</v>
      </c>
      <c r="J5161" s="60">
        <f t="shared" si="404"/>
        <v>89245</v>
      </c>
      <c r="K5161" s="1" t="str">
        <f t="shared" si="405"/>
        <v>COM</v>
      </c>
      <c r="L5161" s="2" t="str">
        <f t="shared" si="401"/>
        <v>02GNSV024F</v>
      </c>
      <c r="M5161" s="40" t="str">
        <f>INDEX(CODE!A:B,MATCH(L5161,CODE!A:A,0),2)</f>
        <v>Separate - Small GS</v>
      </c>
    </row>
    <row r="5162" spans="1:13">
      <c r="A5162" s="36">
        <v>202004</v>
      </c>
      <c r="B5162" s="37" t="s">
        <v>51</v>
      </c>
      <c r="C5162" s="37" t="s">
        <v>195</v>
      </c>
      <c r="D5162" s="37" t="s">
        <v>39</v>
      </c>
      <c r="E5162" s="37">
        <v>259665.56</v>
      </c>
      <c r="F5162" s="37">
        <v>87</v>
      </c>
      <c r="G5162" s="37">
        <v>3172559</v>
      </c>
      <c r="H5162" s="60">
        <f t="shared" si="402"/>
        <v>259665.56</v>
      </c>
      <c r="I5162" s="60">
        <f t="shared" si="403"/>
        <v>87</v>
      </c>
      <c r="J5162" s="60">
        <f t="shared" si="404"/>
        <v>3172559</v>
      </c>
      <c r="K5162" s="1" t="str">
        <f t="shared" si="405"/>
        <v>COM</v>
      </c>
      <c r="L5162" s="2" t="str">
        <f t="shared" si="401"/>
        <v>02LGSB0036</v>
      </c>
      <c r="M5162" s="40" t="str">
        <f>INDEX(CODE!A:B,MATCH(L5162,CODE!A:A,0),2)</f>
        <v>Separate - Large GS</v>
      </c>
    </row>
    <row r="5163" spans="1:13">
      <c r="A5163" s="36">
        <v>202004</v>
      </c>
      <c r="B5163" s="37" t="s">
        <v>51</v>
      </c>
      <c r="C5163" s="37" t="s">
        <v>195</v>
      </c>
      <c r="D5163" s="37" t="s">
        <v>54</v>
      </c>
      <c r="E5163" s="37">
        <v>4196621.91</v>
      </c>
      <c r="F5163" s="37">
        <v>850</v>
      </c>
      <c r="G5163" s="37">
        <v>54215028</v>
      </c>
      <c r="H5163" s="60">
        <f t="shared" si="402"/>
        <v>4196621.91</v>
      </c>
      <c r="I5163" s="60">
        <f t="shared" si="403"/>
        <v>850</v>
      </c>
      <c r="J5163" s="60">
        <f t="shared" si="404"/>
        <v>54215028</v>
      </c>
      <c r="K5163" s="1" t="str">
        <f t="shared" si="405"/>
        <v>COM</v>
      </c>
      <c r="L5163" s="2" t="str">
        <f t="shared" si="401"/>
        <v>02LGSV0036</v>
      </c>
      <c r="M5163" s="40" t="str">
        <f>INDEX(CODE!A:B,MATCH(L5163,CODE!A:A,0),2)</f>
        <v>Separate - Large GS</v>
      </c>
    </row>
    <row r="5164" spans="1:13">
      <c r="A5164" s="36">
        <v>202004</v>
      </c>
      <c r="B5164" s="37" t="s">
        <v>51</v>
      </c>
      <c r="C5164" s="37" t="s">
        <v>195</v>
      </c>
      <c r="D5164" s="37" t="s">
        <v>55</v>
      </c>
      <c r="E5164" s="37">
        <v>1015293.56</v>
      </c>
      <c r="F5164" s="37">
        <v>38</v>
      </c>
      <c r="G5164" s="37">
        <v>13071520</v>
      </c>
      <c r="H5164" s="60">
        <f t="shared" si="402"/>
        <v>1015293.56</v>
      </c>
      <c r="I5164" s="60">
        <f t="shared" si="403"/>
        <v>38</v>
      </c>
      <c r="J5164" s="60">
        <f t="shared" si="404"/>
        <v>13071520</v>
      </c>
      <c r="K5164" s="1" t="str">
        <f t="shared" si="405"/>
        <v>COM</v>
      </c>
      <c r="L5164" s="2" t="str">
        <f t="shared" si="401"/>
        <v>02LGSV048T</v>
      </c>
      <c r="M5164" s="40" t="str">
        <f>INDEX(CODE!A:B,MATCH(L5164,CODE!A:A,0),2)</f>
        <v>NOT USED</v>
      </c>
    </row>
    <row r="5165" spans="1:13">
      <c r="A5165" s="36">
        <v>202004</v>
      </c>
      <c r="B5165" s="37" t="s">
        <v>51</v>
      </c>
      <c r="C5165" s="37" t="s">
        <v>195</v>
      </c>
      <c r="D5165" s="37" t="s">
        <v>79</v>
      </c>
      <c r="E5165" s="37">
        <v>6853.89</v>
      </c>
      <c r="G5165" s="37">
        <v>0</v>
      </c>
      <c r="H5165" s="60">
        <f t="shared" si="402"/>
        <v>6853.89</v>
      </c>
      <c r="I5165" s="60">
        <f t="shared" si="403"/>
        <v>0</v>
      </c>
      <c r="J5165" s="60">
        <f t="shared" si="404"/>
        <v>0</v>
      </c>
      <c r="K5165" s="1" t="str">
        <f t="shared" si="405"/>
        <v>COM</v>
      </c>
      <c r="L5165" s="2" t="str">
        <f t="shared" si="401"/>
        <v>02LNX00102</v>
      </c>
      <c r="M5165" s="40" t="str">
        <f>INDEX(CODE!A:B,MATCH(L5165,CODE!A:A,0),2)</f>
        <v>NOT USED</v>
      </c>
    </row>
    <row r="5166" spans="1:13">
      <c r="A5166" s="36">
        <v>202004</v>
      </c>
      <c r="B5166" s="37" t="s">
        <v>51</v>
      </c>
      <c r="C5166" s="37" t="s">
        <v>195</v>
      </c>
      <c r="D5166" s="37" t="s">
        <v>81</v>
      </c>
      <c r="E5166" s="37">
        <v>201.88</v>
      </c>
      <c r="G5166" s="37">
        <v>0</v>
      </c>
      <c r="H5166" s="60">
        <f t="shared" si="402"/>
        <v>201.88</v>
      </c>
      <c r="I5166" s="60">
        <f t="shared" si="403"/>
        <v>0</v>
      </c>
      <c r="J5166" s="60">
        <f t="shared" si="404"/>
        <v>0</v>
      </c>
      <c r="K5166" s="1" t="str">
        <f t="shared" si="405"/>
        <v>COM</v>
      </c>
      <c r="L5166" s="2" t="str">
        <f t="shared" si="401"/>
        <v>02LNX00105</v>
      </c>
      <c r="M5166" s="40" t="str">
        <f>INDEX(CODE!A:B,MATCH(L5166,CODE!A:A,0),2)</f>
        <v>NOT USED</v>
      </c>
    </row>
    <row r="5167" spans="1:13">
      <c r="A5167" s="36">
        <v>202004</v>
      </c>
      <c r="B5167" s="37" t="s">
        <v>51</v>
      </c>
      <c r="C5167" s="37" t="s">
        <v>195</v>
      </c>
      <c r="D5167" s="37" t="s">
        <v>82</v>
      </c>
      <c r="E5167" s="37">
        <v>26614.43</v>
      </c>
      <c r="G5167" s="37">
        <v>0</v>
      </c>
      <c r="H5167" s="60">
        <f t="shared" si="402"/>
        <v>26614.43</v>
      </c>
      <c r="I5167" s="60">
        <f t="shared" si="403"/>
        <v>0</v>
      </c>
      <c r="J5167" s="60">
        <f t="shared" si="404"/>
        <v>0</v>
      </c>
      <c r="K5167" s="1" t="str">
        <f t="shared" si="405"/>
        <v>COM</v>
      </c>
      <c r="L5167" s="2" t="str">
        <f t="shared" si="401"/>
        <v>02LNX00109</v>
      </c>
      <c r="M5167" s="40" t="str">
        <f>INDEX(CODE!A:B,MATCH(L5167,CODE!A:A,0),2)</f>
        <v>NOT USED</v>
      </c>
    </row>
    <row r="5168" spans="1:13">
      <c r="A5168" s="36">
        <v>202004</v>
      </c>
      <c r="B5168" s="37" t="s">
        <v>51</v>
      </c>
      <c r="C5168" s="37" t="s">
        <v>195</v>
      </c>
      <c r="D5168" s="37" t="s">
        <v>83</v>
      </c>
      <c r="E5168" s="37">
        <v>5198.51</v>
      </c>
      <c r="G5168" s="37">
        <v>0</v>
      </c>
      <c r="H5168" s="60">
        <f t="shared" si="402"/>
        <v>5198.51</v>
      </c>
      <c r="I5168" s="60">
        <f t="shared" si="403"/>
        <v>0</v>
      </c>
      <c r="J5168" s="60">
        <f t="shared" si="404"/>
        <v>0</v>
      </c>
      <c r="K5168" s="1" t="str">
        <f t="shared" si="405"/>
        <v>COM</v>
      </c>
      <c r="L5168" s="2" t="str">
        <f t="shared" si="401"/>
        <v>02LNX00110</v>
      </c>
      <c r="M5168" s="40" t="str">
        <f>INDEX(CODE!A:B,MATCH(L5168,CODE!A:A,0),2)</f>
        <v>NOT USED</v>
      </c>
    </row>
    <row r="5169" spans="1:13">
      <c r="A5169" s="36">
        <v>202004</v>
      </c>
      <c r="B5169" s="37" t="s">
        <v>51</v>
      </c>
      <c r="C5169" s="37" t="s">
        <v>195</v>
      </c>
      <c r="D5169" s="37" t="s">
        <v>84</v>
      </c>
      <c r="E5169" s="37">
        <v>55.73</v>
      </c>
      <c r="G5169" s="37">
        <v>0</v>
      </c>
      <c r="H5169" s="60">
        <f t="shared" si="402"/>
        <v>55.73</v>
      </c>
      <c r="I5169" s="60">
        <f t="shared" si="403"/>
        <v>0</v>
      </c>
      <c r="J5169" s="60">
        <f t="shared" si="404"/>
        <v>0</v>
      </c>
      <c r="K5169" s="1" t="str">
        <f t="shared" si="405"/>
        <v>COM</v>
      </c>
      <c r="L5169" s="2" t="str">
        <f t="shared" si="401"/>
        <v>02LNX00112</v>
      </c>
      <c r="M5169" s="40" t="str">
        <f>INDEX(CODE!A:B,MATCH(L5169,CODE!A:A,0),2)</f>
        <v>NOT USED</v>
      </c>
    </row>
    <row r="5170" spans="1:13">
      <c r="A5170" s="36">
        <v>202004</v>
      </c>
      <c r="B5170" s="37" t="s">
        <v>51</v>
      </c>
      <c r="C5170" s="37" t="s">
        <v>195</v>
      </c>
      <c r="D5170" s="37" t="s">
        <v>85</v>
      </c>
      <c r="E5170" s="37">
        <v>659.52</v>
      </c>
      <c r="G5170" s="37">
        <v>0</v>
      </c>
      <c r="H5170" s="60">
        <f t="shared" si="402"/>
        <v>659.52</v>
      </c>
      <c r="I5170" s="60">
        <f t="shared" si="403"/>
        <v>0</v>
      </c>
      <c r="J5170" s="60">
        <f t="shared" si="404"/>
        <v>0</v>
      </c>
      <c r="K5170" s="1" t="str">
        <f t="shared" si="405"/>
        <v>COM</v>
      </c>
      <c r="L5170" s="2" t="str">
        <f t="shared" si="401"/>
        <v>02LNX00300</v>
      </c>
      <c r="M5170" s="40" t="str">
        <f>INDEX(CODE!A:B,MATCH(L5170,CODE!A:A,0),2)</f>
        <v>NOT USED</v>
      </c>
    </row>
    <row r="5171" spans="1:13">
      <c r="A5171" s="36">
        <v>202004</v>
      </c>
      <c r="B5171" s="37" t="s">
        <v>51</v>
      </c>
      <c r="C5171" s="37" t="s">
        <v>195</v>
      </c>
      <c r="D5171" s="37" t="s">
        <v>87</v>
      </c>
      <c r="E5171" s="37">
        <v>6077.94</v>
      </c>
      <c r="G5171" s="37">
        <v>0</v>
      </c>
      <c r="H5171" s="60">
        <f t="shared" si="402"/>
        <v>6077.94</v>
      </c>
      <c r="I5171" s="60">
        <f t="shared" si="403"/>
        <v>0</v>
      </c>
      <c r="J5171" s="60">
        <f t="shared" si="404"/>
        <v>0</v>
      </c>
      <c r="K5171" s="1" t="str">
        <f t="shared" si="405"/>
        <v>COM</v>
      </c>
      <c r="L5171" s="2" t="str">
        <f t="shared" si="401"/>
        <v>02LNX00311</v>
      </c>
      <c r="M5171" s="40" t="str">
        <f>INDEX(CODE!A:B,MATCH(L5171,CODE!A:A,0),2)</f>
        <v>NOT USED</v>
      </c>
    </row>
    <row r="5172" spans="1:13">
      <c r="A5172" s="36">
        <v>202004</v>
      </c>
      <c r="B5172" s="37" t="s">
        <v>51</v>
      </c>
      <c r="C5172" s="37" t="s">
        <v>195</v>
      </c>
      <c r="D5172" s="37" t="s">
        <v>88</v>
      </c>
      <c r="E5172" s="37">
        <v>1061.48</v>
      </c>
      <c r="G5172" s="37">
        <v>0</v>
      </c>
      <c r="H5172" s="60">
        <f t="shared" si="402"/>
        <v>1061.48</v>
      </c>
      <c r="I5172" s="60">
        <f t="shared" si="403"/>
        <v>0</v>
      </c>
      <c r="J5172" s="60">
        <f t="shared" si="404"/>
        <v>0</v>
      </c>
      <c r="K5172" s="1" t="str">
        <f t="shared" si="405"/>
        <v>COM</v>
      </c>
      <c r="L5172" s="2" t="str">
        <f t="shared" si="401"/>
        <v>02LNX00312</v>
      </c>
      <c r="M5172" s="40" t="str">
        <f>INDEX(CODE!A:B,MATCH(L5172,CODE!A:A,0),2)</f>
        <v>NOT USED</v>
      </c>
    </row>
    <row r="5173" spans="1:13">
      <c r="A5173" s="36">
        <v>202004</v>
      </c>
      <c r="B5173" s="37" t="s">
        <v>51</v>
      </c>
      <c r="C5173" s="37" t="s">
        <v>195</v>
      </c>
      <c r="D5173" s="37" t="s">
        <v>77</v>
      </c>
      <c r="E5173" s="37">
        <v>828.37</v>
      </c>
      <c r="F5173" s="37">
        <v>22</v>
      </c>
      <c r="G5173" s="37">
        <v>3425</v>
      </c>
      <c r="H5173" s="60">
        <f t="shared" si="402"/>
        <v>828.37</v>
      </c>
      <c r="I5173" s="60">
        <f t="shared" si="403"/>
        <v>22</v>
      </c>
      <c r="J5173" s="60">
        <f t="shared" si="404"/>
        <v>3425</v>
      </c>
      <c r="K5173" s="1" t="str">
        <f t="shared" si="405"/>
        <v>COM</v>
      </c>
      <c r="L5173" s="2" t="str">
        <f t="shared" si="401"/>
        <v>02NMB24135</v>
      </c>
      <c r="M5173" s="40" t="str">
        <f>INDEX(CODE!A:B,MATCH(L5173,CODE!A:A,0),2)</f>
        <v>Separate - Small GS</v>
      </c>
    </row>
    <row r="5174" spans="1:13">
      <c r="A5174" s="36">
        <v>202004</v>
      </c>
      <c r="B5174" s="37" t="s">
        <v>51</v>
      </c>
      <c r="C5174" s="37" t="s">
        <v>195</v>
      </c>
      <c r="D5174" s="37" t="s">
        <v>40</v>
      </c>
      <c r="E5174" s="37">
        <v>29273.52</v>
      </c>
      <c r="F5174" s="37">
        <v>110</v>
      </c>
      <c r="G5174" s="37">
        <v>298416</v>
      </c>
      <c r="H5174" s="60">
        <f t="shared" si="402"/>
        <v>29273.52</v>
      </c>
      <c r="I5174" s="60">
        <f t="shared" si="403"/>
        <v>110</v>
      </c>
      <c r="J5174" s="60">
        <f t="shared" si="404"/>
        <v>298416</v>
      </c>
      <c r="K5174" s="1" t="str">
        <f t="shared" si="405"/>
        <v>COM</v>
      </c>
      <c r="L5174" s="2" t="str">
        <f t="shared" si="401"/>
        <v>02NMT24135</v>
      </c>
      <c r="M5174" s="40" t="str">
        <f>INDEX(CODE!A:B,MATCH(L5174,CODE!A:A,0),2)</f>
        <v>Separate - Small GS</v>
      </c>
    </row>
    <row r="5175" spans="1:13">
      <c r="A5175" s="36">
        <v>202004</v>
      </c>
      <c r="B5175" s="37" t="s">
        <v>51</v>
      </c>
      <c r="C5175" s="37" t="s">
        <v>195</v>
      </c>
      <c r="D5175" s="37" t="s">
        <v>41</v>
      </c>
      <c r="E5175" s="37">
        <v>68327.38</v>
      </c>
      <c r="F5175" s="37">
        <v>17</v>
      </c>
      <c r="G5175" s="37">
        <v>803120</v>
      </c>
      <c r="H5175" s="60">
        <f t="shared" si="402"/>
        <v>68327.38</v>
      </c>
      <c r="I5175" s="60">
        <f t="shared" si="403"/>
        <v>17</v>
      </c>
      <c r="J5175" s="60">
        <f t="shared" si="404"/>
        <v>803120</v>
      </c>
      <c r="K5175" s="1" t="str">
        <f t="shared" si="405"/>
        <v>COM</v>
      </c>
      <c r="L5175" s="2" t="str">
        <f t="shared" si="401"/>
        <v>02NMT36135</v>
      </c>
      <c r="M5175" s="40" t="str">
        <f>INDEX(CODE!A:B,MATCH(L5175,CODE!A:A,0),2)</f>
        <v>Separate - Large GS</v>
      </c>
    </row>
    <row r="5176" spans="1:13">
      <c r="A5176" s="36">
        <v>202004</v>
      </c>
      <c r="B5176" s="37" t="s">
        <v>51</v>
      </c>
      <c r="C5176" s="37" t="s">
        <v>195</v>
      </c>
      <c r="D5176" s="37" t="s">
        <v>42</v>
      </c>
      <c r="E5176" s="37">
        <v>71629.039999999994</v>
      </c>
      <c r="F5176" s="37">
        <v>2</v>
      </c>
      <c r="G5176" s="37">
        <v>932400</v>
      </c>
      <c r="H5176" s="60">
        <f t="shared" si="402"/>
        <v>71629.039999999994</v>
      </c>
      <c r="I5176" s="60">
        <f t="shared" si="403"/>
        <v>2</v>
      </c>
      <c r="J5176" s="60">
        <f t="shared" si="404"/>
        <v>932400</v>
      </c>
      <c r="K5176" s="1" t="str">
        <f t="shared" si="405"/>
        <v>COM</v>
      </c>
      <c r="L5176" s="2" t="str">
        <f t="shared" si="401"/>
        <v>02NMT48135</v>
      </c>
      <c r="M5176" s="40" t="str">
        <f>INDEX(CODE!A:B,MATCH(L5176,CODE!A:A,0),2)</f>
        <v>NOT USED</v>
      </c>
    </row>
    <row r="5177" spans="1:13">
      <c r="A5177" s="36">
        <v>202004</v>
      </c>
      <c r="B5177" s="37" t="s">
        <v>51</v>
      </c>
      <c r="C5177" s="37" t="s">
        <v>195</v>
      </c>
      <c r="D5177" s="37" t="s">
        <v>56</v>
      </c>
      <c r="E5177" s="37">
        <v>17115.349999999999</v>
      </c>
      <c r="F5177" s="37">
        <v>764</v>
      </c>
      <c r="G5177" s="37">
        <v>116653</v>
      </c>
      <c r="H5177" s="60">
        <f t="shared" si="402"/>
        <v>17115.349999999999</v>
      </c>
      <c r="I5177" s="60">
        <f t="shared" si="403"/>
        <v>764</v>
      </c>
      <c r="J5177" s="60">
        <f t="shared" si="404"/>
        <v>116653</v>
      </c>
      <c r="K5177" s="1" t="str">
        <f t="shared" si="405"/>
        <v>COM</v>
      </c>
      <c r="L5177" s="2" t="str">
        <f t="shared" si="401"/>
        <v>02OALT015N</v>
      </c>
      <c r="M5177" s="40" t="str">
        <f>INDEX(CODE!A:B,MATCH(L5177,CODE!A:A,0),2)</f>
        <v>NOT USED</v>
      </c>
    </row>
    <row r="5178" spans="1:13">
      <c r="A5178" s="36">
        <v>202004</v>
      </c>
      <c r="B5178" s="37" t="s">
        <v>51</v>
      </c>
      <c r="C5178" s="37" t="s">
        <v>195</v>
      </c>
      <c r="D5178" s="37" t="s">
        <v>43</v>
      </c>
      <c r="E5178" s="37">
        <v>6582.63</v>
      </c>
      <c r="F5178" s="37">
        <v>463</v>
      </c>
      <c r="G5178" s="37">
        <v>41086</v>
      </c>
      <c r="H5178" s="60">
        <f t="shared" si="402"/>
        <v>6582.63</v>
      </c>
      <c r="I5178" s="60">
        <f t="shared" si="403"/>
        <v>463</v>
      </c>
      <c r="J5178" s="60">
        <f t="shared" si="404"/>
        <v>41086</v>
      </c>
      <c r="K5178" s="1" t="str">
        <f t="shared" si="405"/>
        <v>COM</v>
      </c>
      <c r="L5178" s="2" t="str">
        <f t="shared" si="401"/>
        <v>02OALTB15N</v>
      </c>
      <c r="M5178" s="40" t="str">
        <f>INDEX(CODE!A:B,MATCH(L5178,CODE!A:A,0),2)</f>
        <v>NOT USED</v>
      </c>
    </row>
    <row r="5179" spans="1:13">
      <c r="A5179" s="36">
        <v>202004</v>
      </c>
      <c r="B5179" s="37" t="s">
        <v>51</v>
      </c>
      <c r="C5179" s="37" t="s">
        <v>195</v>
      </c>
      <c r="D5179" s="37" t="s">
        <v>57</v>
      </c>
      <c r="E5179" s="37">
        <v>1313.45</v>
      </c>
      <c r="F5179" s="37">
        <v>26</v>
      </c>
      <c r="G5179" s="37">
        <v>13690</v>
      </c>
      <c r="H5179" s="60">
        <f t="shared" si="402"/>
        <v>1313.45</v>
      </c>
      <c r="I5179" s="60">
        <f t="shared" si="403"/>
        <v>26</v>
      </c>
      <c r="J5179" s="60">
        <f t="shared" si="404"/>
        <v>13690</v>
      </c>
      <c r="K5179" s="1" t="str">
        <f t="shared" si="405"/>
        <v>COM</v>
      </c>
      <c r="L5179" s="2" t="str">
        <f t="shared" si="401"/>
        <v>02RCFL0054</v>
      </c>
      <c r="M5179" s="40" t="str">
        <f>INDEX(CODE!A:B,MATCH(L5179,CODE!A:A,0),2)</f>
        <v>NOT USED</v>
      </c>
    </row>
    <row r="5180" spans="1:13">
      <c r="A5180" s="36">
        <v>202004</v>
      </c>
      <c r="B5180" s="37" t="s">
        <v>51</v>
      </c>
      <c r="C5180" s="37" t="s">
        <v>195</v>
      </c>
      <c r="D5180" s="37" t="s">
        <v>89</v>
      </c>
      <c r="E5180" s="37">
        <v>521620.65</v>
      </c>
      <c r="F5180" s="37">
        <v>0</v>
      </c>
      <c r="G5180" s="37">
        <v>0</v>
      </c>
      <c r="H5180" s="60">
        <f t="shared" si="402"/>
        <v>521620.65</v>
      </c>
      <c r="I5180" s="60">
        <f t="shared" si="403"/>
        <v>0</v>
      </c>
      <c r="J5180" s="60">
        <f t="shared" si="404"/>
        <v>0</v>
      </c>
      <c r="K5180" s="1" t="str">
        <f t="shared" si="405"/>
        <v>COM</v>
      </c>
      <c r="L5180" s="2" t="str">
        <f t="shared" si="401"/>
        <v>301270-DSM</v>
      </c>
      <c r="M5180" s="40" t="str">
        <f>INDEX(CODE!A:B,MATCH(L5180,CODE!A:A,0),2)</f>
        <v>NOT USED</v>
      </c>
    </row>
    <row r="5181" spans="1:13">
      <c r="A5181" s="36">
        <v>202004</v>
      </c>
      <c r="B5181" s="37" t="s">
        <v>51</v>
      </c>
      <c r="C5181" s="37" t="s">
        <v>195</v>
      </c>
      <c r="D5181" s="37" t="s">
        <v>44</v>
      </c>
      <c r="E5181" s="37">
        <v>2109.6</v>
      </c>
      <c r="F5181" s="37">
        <v>2</v>
      </c>
      <c r="G5181" s="37">
        <v>0</v>
      </c>
      <c r="H5181" s="60">
        <f t="shared" si="402"/>
        <v>2109.6</v>
      </c>
      <c r="I5181" s="60">
        <f t="shared" si="403"/>
        <v>2</v>
      </c>
      <c r="J5181" s="60">
        <f t="shared" si="404"/>
        <v>0</v>
      </c>
      <c r="K5181" s="1" t="str">
        <f t="shared" si="405"/>
        <v>COM</v>
      </c>
      <c r="L5181" s="2" t="str">
        <f t="shared" si="401"/>
        <v>301280-BLU</v>
      </c>
      <c r="M5181" s="40" t="str">
        <f>INDEX(CODE!A:B,MATCH(L5181,CODE!A:A,0),2)</f>
        <v>NOT USED</v>
      </c>
    </row>
    <row r="5182" spans="1:13">
      <c r="A5182" s="36">
        <v>202004</v>
      </c>
      <c r="B5182" s="37" t="s">
        <v>51</v>
      </c>
      <c r="C5182" s="37" t="s">
        <v>195</v>
      </c>
      <c r="D5182" s="37" t="s">
        <v>103</v>
      </c>
      <c r="E5182" s="37">
        <v>0</v>
      </c>
      <c r="F5182" s="37">
        <v>0</v>
      </c>
      <c r="G5182" s="37">
        <v>0</v>
      </c>
      <c r="H5182" s="60">
        <f t="shared" si="402"/>
        <v>0</v>
      </c>
      <c r="I5182" s="60">
        <f t="shared" si="403"/>
        <v>0</v>
      </c>
      <c r="J5182" s="60">
        <f t="shared" si="404"/>
        <v>0</v>
      </c>
      <c r="K5182" s="1" t="str">
        <f t="shared" si="405"/>
        <v>COM</v>
      </c>
      <c r="L5182" s="2" t="str">
        <f t="shared" si="401"/>
        <v>ALT REVENU</v>
      </c>
      <c r="M5182" s="40" t="str">
        <f>INDEX(CODE!A:B,MATCH(L5182,CODE!A:A,0),2)</f>
        <v>NOT USED</v>
      </c>
    </row>
    <row r="5183" spans="1:13">
      <c r="A5183" s="36">
        <v>202004</v>
      </c>
      <c r="B5183" s="37" t="s">
        <v>51</v>
      </c>
      <c r="C5183" s="37" t="s">
        <v>195</v>
      </c>
      <c r="D5183" s="37" t="s">
        <v>90</v>
      </c>
      <c r="F5183" s="37">
        <v>0</v>
      </c>
      <c r="H5183" s="60">
        <f t="shared" si="402"/>
        <v>0</v>
      </c>
      <c r="I5183" s="60">
        <f t="shared" si="403"/>
        <v>0</v>
      </c>
      <c r="J5183" s="60">
        <f t="shared" si="404"/>
        <v>0</v>
      </c>
      <c r="K5183" s="1" t="str">
        <f t="shared" si="405"/>
        <v>COM</v>
      </c>
      <c r="L5183" s="2" t="str">
        <f t="shared" si="401"/>
        <v>CUSTOMER C</v>
      </c>
      <c r="M5183" s="40" t="str">
        <f>INDEX(CODE!A:B,MATCH(L5183,CODE!A:A,0),2)</f>
        <v>NOT USED</v>
      </c>
    </row>
    <row r="5184" spans="1:13">
      <c r="A5184" s="36">
        <v>202004</v>
      </c>
      <c r="B5184" s="37" t="s">
        <v>51</v>
      </c>
      <c r="C5184" s="37" t="s">
        <v>195</v>
      </c>
      <c r="D5184" s="37" t="s">
        <v>91</v>
      </c>
      <c r="E5184" s="37">
        <v>0</v>
      </c>
      <c r="F5184" s="37">
        <v>0</v>
      </c>
      <c r="G5184" s="37">
        <v>0</v>
      </c>
      <c r="H5184" s="60">
        <f t="shared" si="402"/>
        <v>0</v>
      </c>
      <c r="I5184" s="60">
        <f t="shared" si="403"/>
        <v>0</v>
      </c>
      <c r="J5184" s="60">
        <f t="shared" si="404"/>
        <v>0</v>
      </c>
      <c r="K5184" s="1" t="str">
        <f t="shared" si="405"/>
        <v>COM</v>
      </c>
      <c r="L5184" s="2" t="str">
        <f t="shared" ref="L5184:L5247" si="406">LEFT(D5184,10)</f>
        <v>INCOME TAX</v>
      </c>
      <c r="M5184" s="40" t="str">
        <f>INDEX(CODE!A:B,MATCH(L5184,CODE!A:A,0),2)</f>
        <v>NOT USED</v>
      </c>
    </row>
    <row r="5185" spans="1:13">
      <c r="A5185" s="36">
        <v>202004</v>
      </c>
      <c r="B5185" s="37" t="s">
        <v>51</v>
      </c>
      <c r="C5185" s="37" t="s">
        <v>195</v>
      </c>
      <c r="D5185" s="37" t="s">
        <v>92</v>
      </c>
      <c r="E5185" s="37">
        <v>-524700.11</v>
      </c>
      <c r="F5185" s="37">
        <v>0</v>
      </c>
      <c r="G5185" s="37">
        <v>0</v>
      </c>
      <c r="H5185" s="60">
        <f t="shared" si="402"/>
        <v>-524700.11</v>
      </c>
      <c r="I5185" s="60">
        <f t="shared" si="403"/>
        <v>0</v>
      </c>
      <c r="J5185" s="60">
        <f t="shared" si="404"/>
        <v>0</v>
      </c>
      <c r="K5185" s="1" t="str">
        <f t="shared" si="405"/>
        <v>COM</v>
      </c>
      <c r="L5185" s="2" t="str">
        <f t="shared" si="406"/>
        <v>REVENUE_AC</v>
      </c>
      <c r="M5185" s="40" t="str">
        <f>INDEX(CODE!A:B,MATCH(L5185,CODE!A:A,0),2)</f>
        <v>NOT USED</v>
      </c>
    </row>
    <row r="5186" spans="1:13">
      <c r="A5186" s="36">
        <v>202004</v>
      </c>
      <c r="B5186" s="37" t="s">
        <v>51</v>
      </c>
      <c r="C5186" s="37" t="s">
        <v>195</v>
      </c>
      <c r="D5186" s="37" t="s">
        <v>104</v>
      </c>
      <c r="E5186" s="37">
        <v>4388.07</v>
      </c>
      <c r="F5186" s="37">
        <v>0</v>
      </c>
      <c r="G5186" s="37">
        <v>0</v>
      </c>
      <c r="H5186" s="60">
        <f t="shared" si="402"/>
        <v>4388.07</v>
      </c>
      <c r="I5186" s="60">
        <f t="shared" si="403"/>
        <v>0</v>
      </c>
      <c r="J5186" s="60">
        <f t="shared" si="404"/>
        <v>0</v>
      </c>
      <c r="K5186" s="1" t="str">
        <f t="shared" si="405"/>
        <v>COM</v>
      </c>
      <c r="L5186" s="2" t="str">
        <f t="shared" si="406"/>
        <v>REVENUE AD</v>
      </c>
      <c r="M5186" s="40" t="str">
        <f>INDEX(CODE!A:B,MATCH(L5186,CODE!A:A,0),2)</f>
        <v>NOT USED</v>
      </c>
    </row>
    <row r="5187" spans="1:13">
      <c r="A5187" s="36">
        <v>202004</v>
      </c>
      <c r="B5187" s="37" t="s">
        <v>51</v>
      </c>
      <c r="C5187" s="37" t="s">
        <v>196</v>
      </c>
      <c r="D5187" s="37" t="s">
        <v>197</v>
      </c>
      <c r="E5187" s="37">
        <v>-11000</v>
      </c>
      <c r="F5187" s="37">
        <v>0</v>
      </c>
      <c r="G5187" s="37">
        <v>-123000</v>
      </c>
      <c r="H5187" s="60">
        <f t="shared" ref="H5187:H5250" si="407">IF($C5187="R",E5187,0)</f>
        <v>0</v>
      </c>
      <c r="I5187" s="60">
        <f t="shared" ref="I5187:I5250" si="408">IF($C5187="R",F5187,0)</f>
        <v>0</v>
      </c>
      <c r="J5187" s="60">
        <f t="shared" ref="J5187:J5250" si="409">IF($C5187="R",G5187,0)</f>
        <v>0</v>
      </c>
      <c r="K5187" s="1" t="str">
        <f t="shared" ref="K5187:K5250" si="410">IF(LEFT(B5187,3)="IRR","IRG",LEFT(B5187,3))</f>
        <v>COM</v>
      </c>
      <c r="L5187" s="2" t="str">
        <f t="shared" si="406"/>
        <v>UNBILLED R</v>
      </c>
      <c r="M5187" s="40" t="str">
        <f>INDEX(CODE!A:B,MATCH(L5187,CODE!A:A,0),2)</f>
        <v>NOT USED</v>
      </c>
    </row>
    <row r="5188" spans="1:13">
      <c r="A5188" s="36">
        <v>202004</v>
      </c>
      <c r="B5188" s="37" t="s">
        <v>58</v>
      </c>
      <c r="C5188" s="37" t="s">
        <v>186</v>
      </c>
      <c r="D5188" s="37" t="s">
        <v>187</v>
      </c>
      <c r="E5188" s="37">
        <v>-349.05</v>
      </c>
      <c r="F5188" s="37">
        <v>42</v>
      </c>
      <c r="G5188" s="37">
        <v>47945</v>
      </c>
      <c r="H5188" s="60">
        <f t="shared" si="407"/>
        <v>0</v>
      </c>
      <c r="I5188" s="60">
        <f t="shared" si="408"/>
        <v>0</v>
      </c>
      <c r="J5188" s="60">
        <f t="shared" si="409"/>
        <v>0</v>
      </c>
      <c r="K5188" s="1" t="str">
        <f t="shared" si="410"/>
        <v>IND</v>
      </c>
      <c r="L5188" s="2" t="str">
        <f t="shared" si="406"/>
        <v>02GNSB0024</v>
      </c>
      <c r="M5188" s="40" t="str">
        <f>INDEX(CODE!A:B,MATCH(L5188,CODE!A:A,0),2)</f>
        <v>Separate - Small GS</v>
      </c>
    </row>
    <row r="5189" spans="1:13">
      <c r="A5189" s="36">
        <v>202004</v>
      </c>
      <c r="B5189" s="37" t="s">
        <v>58</v>
      </c>
      <c r="C5189" s="37" t="s">
        <v>186</v>
      </c>
      <c r="D5189" s="37" t="s">
        <v>189</v>
      </c>
      <c r="E5189" s="37">
        <v>-2.77</v>
      </c>
      <c r="F5189" s="37">
        <v>1</v>
      </c>
      <c r="G5189" s="37">
        <v>380</v>
      </c>
      <c r="H5189" s="60">
        <f t="shared" si="407"/>
        <v>0</v>
      </c>
      <c r="I5189" s="60">
        <f t="shared" si="408"/>
        <v>0</v>
      </c>
      <c r="J5189" s="60">
        <f t="shared" si="409"/>
        <v>0</v>
      </c>
      <c r="K5189" s="1" t="str">
        <f t="shared" si="410"/>
        <v>IND</v>
      </c>
      <c r="L5189" s="2" t="str">
        <f t="shared" si="406"/>
        <v>02GNSB24FP</v>
      </c>
      <c r="M5189" s="40" t="str">
        <f>INDEX(CODE!A:B,MATCH(L5189,CODE!A:A,0),2)</f>
        <v>Separate - Small GS</v>
      </c>
    </row>
    <row r="5190" spans="1:13">
      <c r="A5190" s="36">
        <v>202004</v>
      </c>
      <c r="B5190" s="37" t="s">
        <v>58</v>
      </c>
      <c r="C5190" s="37" t="s">
        <v>186</v>
      </c>
      <c r="D5190" s="37" t="s">
        <v>190</v>
      </c>
      <c r="E5190" s="37">
        <v>-235.57</v>
      </c>
      <c r="F5190" s="37">
        <v>9</v>
      </c>
      <c r="G5190" s="37">
        <v>32360</v>
      </c>
      <c r="H5190" s="60">
        <f t="shared" si="407"/>
        <v>0</v>
      </c>
      <c r="I5190" s="60">
        <f t="shared" si="408"/>
        <v>0</v>
      </c>
      <c r="J5190" s="60">
        <f t="shared" si="409"/>
        <v>0</v>
      </c>
      <c r="K5190" s="1" t="str">
        <f t="shared" si="410"/>
        <v>IND</v>
      </c>
      <c r="L5190" s="2" t="str">
        <f t="shared" si="406"/>
        <v>02LGSB0036</v>
      </c>
      <c r="M5190" s="40" t="str">
        <f>INDEX(CODE!A:B,MATCH(L5190,CODE!A:A,0),2)</f>
        <v>Separate - Large GS</v>
      </c>
    </row>
    <row r="5191" spans="1:13">
      <c r="A5191" s="36">
        <v>202004</v>
      </c>
      <c r="B5191" s="37" t="s">
        <v>58</v>
      </c>
      <c r="C5191" s="37" t="s">
        <v>186</v>
      </c>
      <c r="D5191" s="37" t="s">
        <v>192</v>
      </c>
      <c r="E5191" s="37">
        <v>-16.2</v>
      </c>
      <c r="G5191" s="37">
        <v>2228</v>
      </c>
      <c r="H5191" s="60">
        <f t="shared" si="407"/>
        <v>0</v>
      </c>
      <c r="I5191" s="60">
        <f t="shared" si="408"/>
        <v>0</v>
      </c>
      <c r="J5191" s="60">
        <f t="shared" si="409"/>
        <v>0</v>
      </c>
      <c r="K5191" s="1" t="str">
        <f t="shared" si="410"/>
        <v>IND</v>
      </c>
      <c r="L5191" s="2" t="str">
        <f t="shared" si="406"/>
        <v>02OALTB15N</v>
      </c>
      <c r="M5191" s="40" t="str">
        <f>INDEX(CODE!A:B,MATCH(L5191,CODE!A:A,0),2)</f>
        <v>NOT USED</v>
      </c>
    </row>
    <row r="5192" spans="1:13">
      <c r="A5192" s="36">
        <v>202004</v>
      </c>
      <c r="B5192" s="37" t="s">
        <v>58</v>
      </c>
      <c r="C5192" s="37" t="s">
        <v>186</v>
      </c>
      <c r="D5192" s="37" t="s">
        <v>193</v>
      </c>
      <c r="E5192" s="37">
        <v>35.950000000000003</v>
      </c>
      <c r="F5192" s="37">
        <v>0</v>
      </c>
      <c r="G5192" s="37">
        <v>0</v>
      </c>
      <c r="H5192" s="60">
        <f t="shared" si="407"/>
        <v>0</v>
      </c>
      <c r="I5192" s="60">
        <f t="shared" si="408"/>
        <v>0</v>
      </c>
      <c r="J5192" s="60">
        <f t="shared" si="409"/>
        <v>0</v>
      </c>
      <c r="K5192" s="1" t="str">
        <f t="shared" si="410"/>
        <v>IND</v>
      </c>
      <c r="L5192" s="2" t="str">
        <f t="shared" si="406"/>
        <v>BPA BALANC</v>
      </c>
      <c r="M5192" s="40" t="str">
        <f>INDEX(CODE!A:B,MATCH(L5192,CODE!A:A,0),2)</f>
        <v>NOT USED</v>
      </c>
    </row>
    <row r="5193" spans="1:13">
      <c r="A5193" s="36">
        <v>202004</v>
      </c>
      <c r="B5193" s="37" t="s">
        <v>58</v>
      </c>
      <c r="C5193" s="37" t="s">
        <v>186</v>
      </c>
      <c r="D5193" s="37" t="s">
        <v>194</v>
      </c>
      <c r="F5193" s="37">
        <v>0</v>
      </c>
      <c r="H5193" s="60">
        <f t="shared" si="407"/>
        <v>0</v>
      </c>
      <c r="I5193" s="60">
        <f t="shared" si="408"/>
        <v>0</v>
      </c>
      <c r="J5193" s="60">
        <f t="shared" si="409"/>
        <v>0</v>
      </c>
      <c r="K5193" s="1" t="str">
        <f t="shared" si="410"/>
        <v>IND</v>
      </c>
      <c r="L5193" s="2" t="str">
        <f t="shared" si="406"/>
        <v>CUSTOMER C</v>
      </c>
      <c r="M5193" s="40" t="str">
        <f>INDEX(CODE!A:B,MATCH(L5193,CODE!A:A,0),2)</f>
        <v>NOT USED</v>
      </c>
    </row>
    <row r="5194" spans="1:13">
      <c r="A5194" s="36">
        <v>202004</v>
      </c>
      <c r="B5194" s="37" t="s">
        <v>58</v>
      </c>
      <c r="C5194" s="37" t="s">
        <v>195</v>
      </c>
      <c r="D5194" s="37" t="s">
        <v>36</v>
      </c>
      <c r="E5194" s="37">
        <v>5717.61</v>
      </c>
      <c r="F5194" s="37">
        <v>42</v>
      </c>
      <c r="G5194" s="37">
        <v>47945</v>
      </c>
      <c r="H5194" s="60">
        <f t="shared" si="407"/>
        <v>5717.61</v>
      </c>
      <c r="I5194" s="60">
        <f t="shared" si="408"/>
        <v>42</v>
      </c>
      <c r="J5194" s="60">
        <f t="shared" si="409"/>
        <v>47945</v>
      </c>
      <c r="K5194" s="1" t="str">
        <f t="shared" si="410"/>
        <v>IND</v>
      </c>
      <c r="L5194" s="2" t="str">
        <f t="shared" si="406"/>
        <v>02GNSB0024</v>
      </c>
      <c r="M5194" s="40" t="str">
        <f>INDEX(CODE!A:B,MATCH(L5194,CODE!A:A,0),2)</f>
        <v>Separate - Small GS</v>
      </c>
    </row>
    <row r="5195" spans="1:13">
      <c r="A5195" s="36">
        <v>202004</v>
      </c>
      <c r="B5195" s="37" t="s">
        <v>58</v>
      </c>
      <c r="C5195" s="37" t="s">
        <v>195</v>
      </c>
      <c r="D5195" s="37" t="s">
        <v>38</v>
      </c>
      <c r="E5195" s="37">
        <v>41.54</v>
      </c>
      <c r="F5195" s="37">
        <v>1</v>
      </c>
      <c r="G5195" s="37">
        <v>380</v>
      </c>
      <c r="H5195" s="60">
        <f t="shared" si="407"/>
        <v>41.54</v>
      </c>
      <c r="I5195" s="60">
        <f t="shared" si="408"/>
        <v>1</v>
      </c>
      <c r="J5195" s="60">
        <f t="shared" si="409"/>
        <v>380</v>
      </c>
      <c r="K5195" s="1" t="str">
        <f t="shared" si="410"/>
        <v>IND</v>
      </c>
      <c r="L5195" s="2" t="str">
        <f t="shared" si="406"/>
        <v>02GNSB24FP</v>
      </c>
      <c r="M5195" s="40" t="str">
        <f>INDEX(CODE!A:B,MATCH(L5195,CODE!A:A,0),2)</f>
        <v>Separate - Small GS</v>
      </c>
    </row>
    <row r="5196" spans="1:13">
      <c r="A5196" s="36">
        <v>202004</v>
      </c>
      <c r="B5196" s="37" t="s">
        <v>58</v>
      </c>
      <c r="C5196" s="37" t="s">
        <v>195</v>
      </c>
      <c r="D5196" s="37" t="s">
        <v>52</v>
      </c>
      <c r="E5196" s="37">
        <v>95679.09</v>
      </c>
      <c r="F5196" s="37">
        <v>324</v>
      </c>
      <c r="G5196" s="37">
        <v>1023736</v>
      </c>
      <c r="H5196" s="60">
        <f t="shared" si="407"/>
        <v>95679.09</v>
      </c>
      <c r="I5196" s="60">
        <f t="shared" si="408"/>
        <v>324</v>
      </c>
      <c r="J5196" s="60">
        <f t="shared" si="409"/>
        <v>1023736</v>
      </c>
      <c r="K5196" s="1" t="str">
        <f t="shared" si="410"/>
        <v>IND</v>
      </c>
      <c r="L5196" s="2" t="str">
        <f t="shared" si="406"/>
        <v>02GNSV0024</v>
      </c>
      <c r="M5196" s="40" t="str">
        <f>INDEX(CODE!A:B,MATCH(L5196,CODE!A:A,0),2)</f>
        <v>Separate - Small GS</v>
      </c>
    </row>
    <row r="5197" spans="1:13">
      <c r="A5197" s="36">
        <v>202004</v>
      </c>
      <c r="B5197" s="37" t="s">
        <v>58</v>
      </c>
      <c r="C5197" s="37" t="s">
        <v>195</v>
      </c>
      <c r="D5197" s="37" t="s">
        <v>53</v>
      </c>
      <c r="E5197" s="37">
        <v>724.67</v>
      </c>
      <c r="F5197" s="37">
        <v>4</v>
      </c>
      <c r="G5197" s="37">
        <v>2776</v>
      </c>
      <c r="H5197" s="60">
        <f t="shared" si="407"/>
        <v>724.67</v>
      </c>
      <c r="I5197" s="60">
        <f t="shared" si="408"/>
        <v>4</v>
      </c>
      <c r="J5197" s="60">
        <f t="shared" si="409"/>
        <v>2776</v>
      </c>
      <c r="K5197" s="1" t="str">
        <f t="shared" si="410"/>
        <v>IND</v>
      </c>
      <c r="L5197" s="2" t="str">
        <f t="shared" si="406"/>
        <v>02GNSV024F</v>
      </c>
      <c r="M5197" s="40" t="str">
        <f>INDEX(CODE!A:B,MATCH(L5197,CODE!A:A,0),2)</f>
        <v>Separate - Small GS</v>
      </c>
    </row>
    <row r="5198" spans="1:13">
      <c r="A5198" s="36">
        <v>202004</v>
      </c>
      <c r="B5198" s="37" t="s">
        <v>58</v>
      </c>
      <c r="C5198" s="37" t="s">
        <v>195</v>
      </c>
      <c r="D5198" s="37" t="s">
        <v>39</v>
      </c>
      <c r="E5198" s="37">
        <v>8425.2800000000007</v>
      </c>
      <c r="F5198" s="37">
        <v>9</v>
      </c>
      <c r="G5198" s="37">
        <v>32360</v>
      </c>
      <c r="H5198" s="60">
        <f t="shared" si="407"/>
        <v>8425.2800000000007</v>
      </c>
      <c r="I5198" s="60">
        <f t="shared" si="408"/>
        <v>9</v>
      </c>
      <c r="J5198" s="60">
        <f t="shared" si="409"/>
        <v>32360</v>
      </c>
      <c r="K5198" s="1" t="str">
        <f t="shared" si="410"/>
        <v>IND</v>
      </c>
      <c r="L5198" s="2" t="str">
        <f t="shared" si="406"/>
        <v>02LGSB0036</v>
      </c>
      <c r="M5198" s="40" t="str">
        <f>INDEX(CODE!A:B,MATCH(L5198,CODE!A:A,0),2)</f>
        <v>Separate - Large GS</v>
      </c>
    </row>
    <row r="5199" spans="1:13">
      <c r="A5199" s="36">
        <v>202004</v>
      </c>
      <c r="B5199" s="37" t="s">
        <v>58</v>
      </c>
      <c r="C5199" s="37" t="s">
        <v>195</v>
      </c>
      <c r="D5199" s="37" t="s">
        <v>54</v>
      </c>
      <c r="E5199" s="37">
        <v>578170.84</v>
      </c>
      <c r="F5199" s="37">
        <v>93</v>
      </c>
      <c r="G5199" s="37">
        <v>7130140</v>
      </c>
      <c r="H5199" s="60">
        <f t="shared" si="407"/>
        <v>578170.84</v>
      </c>
      <c r="I5199" s="60">
        <f t="shared" si="408"/>
        <v>93</v>
      </c>
      <c r="J5199" s="60">
        <f t="shared" si="409"/>
        <v>7130140</v>
      </c>
      <c r="K5199" s="1" t="str">
        <f t="shared" si="410"/>
        <v>IND</v>
      </c>
      <c r="L5199" s="2" t="str">
        <f t="shared" si="406"/>
        <v>02LGSV0036</v>
      </c>
      <c r="M5199" s="40" t="str">
        <f>INDEX(CODE!A:B,MATCH(L5199,CODE!A:A,0),2)</f>
        <v>Separate - Large GS</v>
      </c>
    </row>
    <row r="5200" spans="1:13">
      <c r="A5200" s="36">
        <v>202004</v>
      </c>
      <c r="B5200" s="37" t="s">
        <v>58</v>
      </c>
      <c r="C5200" s="37" t="s">
        <v>195</v>
      </c>
      <c r="D5200" s="37" t="s">
        <v>55</v>
      </c>
      <c r="E5200" s="37">
        <v>3626051.5</v>
      </c>
      <c r="F5200" s="37">
        <v>29</v>
      </c>
      <c r="G5200" s="37">
        <v>56358850</v>
      </c>
      <c r="H5200" s="60">
        <f t="shared" si="407"/>
        <v>3626051.5</v>
      </c>
      <c r="I5200" s="60">
        <f t="shared" si="408"/>
        <v>29</v>
      </c>
      <c r="J5200" s="60">
        <f t="shared" si="409"/>
        <v>56358850</v>
      </c>
      <c r="K5200" s="1" t="str">
        <f t="shared" si="410"/>
        <v>IND</v>
      </c>
      <c r="L5200" s="2" t="str">
        <f t="shared" si="406"/>
        <v>02LGSV048T</v>
      </c>
      <c r="M5200" s="40" t="str">
        <f>INDEX(CODE!A:B,MATCH(L5200,CODE!A:A,0),2)</f>
        <v>NOT USED</v>
      </c>
    </row>
    <row r="5201" spans="1:13">
      <c r="A5201" s="36">
        <v>202004</v>
      </c>
      <c r="B5201" s="37" t="s">
        <v>58</v>
      </c>
      <c r="C5201" s="37" t="s">
        <v>195</v>
      </c>
      <c r="D5201" s="37" t="s">
        <v>85</v>
      </c>
      <c r="E5201" s="37">
        <v>744.52</v>
      </c>
      <c r="G5201" s="37">
        <v>0</v>
      </c>
      <c r="H5201" s="60">
        <f t="shared" si="407"/>
        <v>744.52</v>
      </c>
      <c r="I5201" s="60">
        <f t="shared" si="408"/>
        <v>0</v>
      </c>
      <c r="J5201" s="60">
        <f t="shared" si="409"/>
        <v>0</v>
      </c>
      <c r="K5201" s="1" t="str">
        <f t="shared" si="410"/>
        <v>IND</v>
      </c>
      <c r="L5201" s="2" t="str">
        <f t="shared" si="406"/>
        <v>02LNX00300</v>
      </c>
      <c r="M5201" s="40" t="str">
        <f>INDEX(CODE!A:B,MATCH(L5201,CODE!A:A,0),2)</f>
        <v>NOT USED</v>
      </c>
    </row>
    <row r="5202" spans="1:13">
      <c r="A5202" s="36">
        <v>202004</v>
      </c>
      <c r="B5202" s="37" t="s">
        <v>58</v>
      </c>
      <c r="C5202" s="37" t="s">
        <v>195</v>
      </c>
      <c r="D5202" s="37" t="s">
        <v>40</v>
      </c>
      <c r="E5202" s="37">
        <v>31.53</v>
      </c>
      <c r="F5202" s="37">
        <v>1</v>
      </c>
      <c r="G5202" s="37">
        <v>0</v>
      </c>
      <c r="H5202" s="60">
        <f t="shared" si="407"/>
        <v>31.53</v>
      </c>
      <c r="I5202" s="60">
        <f t="shared" si="408"/>
        <v>1</v>
      </c>
      <c r="J5202" s="60">
        <f t="shared" si="409"/>
        <v>0</v>
      </c>
      <c r="K5202" s="1" t="str">
        <f t="shared" si="410"/>
        <v>IND</v>
      </c>
      <c r="L5202" s="2" t="str">
        <f t="shared" si="406"/>
        <v>02NMT24135</v>
      </c>
      <c r="M5202" s="40" t="str">
        <f>INDEX(CODE!A:B,MATCH(L5202,CODE!A:A,0),2)</f>
        <v>Separate - Small GS</v>
      </c>
    </row>
    <row r="5203" spans="1:13">
      <c r="A5203" s="36">
        <v>202004</v>
      </c>
      <c r="B5203" s="37" t="s">
        <v>58</v>
      </c>
      <c r="C5203" s="37" t="s">
        <v>195</v>
      </c>
      <c r="D5203" s="37" t="s">
        <v>56</v>
      </c>
      <c r="E5203" s="37">
        <v>1013.91</v>
      </c>
      <c r="F5203" s="37">
        <v>37</v>
      </c>
      <c r="G5203" s="37">
        <v>7622</v>
      </c>
      <c r="H5203" s="60">
        <f t="shared" si="407"/>
        <v>1013.91</v>
      </c>
      <c r="I5203" s="60">
        <f t="shared" si="408"/>
        <v>37</v>
      </c>
      <c r="J5203" s="60">
        <f t="shared" si="409"/>
        <v>7622</v>
      </c>
      <c r="K5203" s="1" t="str">
        <f t="shared" si="410"/>
        <v>IND</v>
      </c>
      <c r="L5203" s="2" t="str">
        <f t="shared" si="406"/>
        <v>02OALT015N</v>
      </c>
      <c r="M5203" s="40" t="str">
        <f>INDEX(CODE!A:B,MATCH(L5203,CODE!A:A,0),2)</f>
        <v>NOT USED</v>
      </c>
    </row>
    <row r="5204" spans="1:13">
      <c r="A5204" s="36">
        <v>202004</v>
      </c>
      <c r="B5204" s="37" t="s">
        <v>58</v>
      </c>
      <c r="C5204" s="37" t="s">
        <v>195</v>
      </c>
      <c r="D5204" s="37" t="s">
        <v>43</v>
      </c>
      <c r="E5204" s="37">
        <v>341.87</v>
      </c>
      <c r="F5204" s="37">
        <v>14</v>
      </c>
      <c r="G5204" s="37">
        <v>2228</v>
      </c>
      <c r="H5204" s="60">
        <f t="shared" si="407"/>
        <v>341.87</v>
      </c>
      <c r="I5204" s="60">
        <f t="shared" si="408"/>
        <v>14</v>
      </c>
      <c r="J5204" s="60">
        <f t="shared" si="409"/>
        <v>2228</v>
      </c>
      <c r="K5204" s="1" t="str">
        <f t="shared" si="410"/>
        <v>IND</v>
      </c>
      <c r="L5204" s="2" t="str">
        <f t="shared" si="406"/>
        <v>02OALTB15N</v>
      </c>
      <c r="M5204" s="40" t="str">
        <f>INDEX(CODE!A:B,MATCH(L5204,CODE!A:A,0),2)</f>
        <v>NOT USED</v>
      </c>
    </row>
    <row r="5205" spans="1:13">
      <c r="A5205" s="36">
        <v>202004</v>
      </c>
      <c r="B5205" s="37" t="s">
        <v>58</v>
      </c>
      <c r="C5205" s="37" t="s">
        <v>195</v>
      </c>
      <c r="D5205" s="37" t="s">
        <v>59</v>
      </c>
      <c r="E5205" s="37">
        <v>24364.06</v>
      </c>
      <c r="F5205" s="37">
        <v>1</v>
      </c>
      <c r="G5205" s="37">
        <v>143000</v>
      </c>
      <c r="H5205" s="60">
        <f t="shared" si="407"/>
        <v>24364.06</v>
      </c>
      <c r="I5205" s="60">
        <f t="shared" si="408"/>
        <v>1</v>
      </c>
      <c r="J5205" s="60">
        <f t="shared" si="409"/>
        <v>143000</v>
      </c>
      <c r="K5205" s="1" t="str">
        <f t="shared" si="410"/>
        <v>IND</v>
      </c>
      <c r="L5205" s="2" t="str">
        <f t="shared" si="406"/>
        <v>02PRSV47TM</v>
      </c>
      <c r="M5205" s="40" t="str">
        <f>INDEX(CODE!A:B,MATCH(L5205,CODE!A:A,0),2)</f>
        <v>NOT USED</v>
      </c>
    </row>
    <row r="5206" spans="1:13">
      <c r="A5206" s="36">
        <v>202004</v>
      </c>
      <c r="B5206" s="37" t="s">
        <v>58</v>
      </c>
      <c r="C5206" s="37" t="s">
        <v>195</v>
      </c>
      <c r="D5206" s="37" t="s">
        <v>94</v>
      </c>
      <c r="E5206" s="37">
        <v>264984.61</v>
      </c>
      <c r="F5206" s="37">
        <v>0</v>
      </c>
      <c r="G5206" s="37">
        <v>0</v>
      </c>
      <c r="H5206" s="60">
        <f t="shared" si="407"/>
        <v>264984.61</v>
      </c>
      <c r="I5206" s="60">
        <f t="shared" si="408"/>
        <v>0</v>
      </c>
      <c r="J5206" s="60">
        <f t="shared" si="409"/>
        <v>0</v>
      </c>
      <c r="K5206" s="1" t="str">
        <f t="shared" si="410"/>
        <v>IND</v>
      </c>
      <c r="L5206" s="2" t="str">
        <f t="shared" si="406"/>
        <v>301370-DSM</v>
      </c>
      <c r="M5206" s="40" t="str">
        <f>INDEX(CODE!A:B,MATCH(L5206,CODE!A:A,0),2)</f>
        <v>NOT USED</v>
      </c>
    </row>
    <row r="5207" spans="1:13">
      <c r="A5207" s="36">
        <v>202004</v>
      </c>
      <c r="B5207" s="37" t="s">
        <v>58</v>
      </c>
      <c r="C5207" s="37" t="s">
        <v>195</v>
      </c>
      <c r="D5207" s="37" t="s">
        <v>76</v>
      </c>
      <c r="E5207" s="37">
        <v>1.1000000000000001</v>
      </c>
      <c r="F5207" s="37">
        <v>0</v>
      </c>
      <c r="G5207" s="37">
        <v>0</v>
      </c>
      <c r="H5207" s="60">
        <f t="shared" si="407"/>
        <v>1.1000000000000001</v>
      </c>
      <c r="I5207" s="60">
        <f t="shared" si="408"/>
        <v>0</v>
      </c>
      <c r="J5207" s="60">
        <f t="shared" si="409"/>
        <v>0</v>
      </c>
      <c r="K5207" s="1" t="str">
        <f t="shared" si="410"/>
        <v>IND</v>
      </c>
      <c r="L5207" s="2" t="str">
        <f t="shared" si="406"/>
        <v>301380-BLU</v>
      </c>
      <c r="M5207" s="40" t="str">
        <f>INDEX(CODE!A:B,MATCH(L5207,CODE!A:A,0),2)</f>
        <v>NOT USED</v>
      </c>
    </row>
    <row r="5208" spans="1:13">
      <c r="A5208" s="36">
        <v>202004</v>
      </c>
      <c r="B5208" s="37" t="s">
        <v>58</v>
      </c>
      <c r="C5208" s="37" t="s">
        <v>195</v>
      </c>
      <c r="D5208" s="37" t="s">
        <v>103</v>
      </c>
      <c r="E5208" s="37">
        <v>0</v>
      </c>
      <c r="F5208" s="37">
        <v>0</v>
      </c>
      <c r="G5208" s="37">
        <v>0</v>
      </c>
      <c r="H5208" s="60">
        <f t="shared" si="407"/>
        <v>0</v>
      </c>
      <c r="I5208" s="60">
        <f t="shared" si="408"/>
        <v>0</v>
      </c>
      <c r="J5208" s="60">
        <f t="shared" si="409"/>
        <v>0</v>
      </c>
      <c r="K5208" s="1" t="str">
        <f t="shared" si="410"/>
        <v>IND</v>
      </c>
      <c r="L5208" s="2" t="str">
        <f t="shared" si="406"/>
        <v>ALT REVENU</v>
      </c>
      <c r="M5208" s="40" t="str">
        <f>INDEX(CODE!A:B,MATCH(L5208,CODE!A:A,0),2)</f>
        <v>NOT USED</v>
      </c>
    </row>
    <row r="5209" spans="1:13">
      <c r="A5209" s="36">
        <v>202004</v>
      </c>
      <c r="B5209" s="37" t="s">
        <v>58</v>
      </c>
      <c r="C5209" s="37" t="s">
        <v>195</v>
      </c>
      <c r="D5209" s="37" t="s">
        <v>90</v>
      </c>
      <c r="F5209" s="37">
        <v>0</v>
      </c>
      <c r="H5209" s="60">
        <f t="shared" si="407"/>
        <v>0</v>
      </c>
      <c r="I5209" s="60">
        <f t="shared" si="408"/>
        <v>0</v>
      </c>
      <c r="J5209" s="60">
        <f t="shared" si="409"/>
        <v>0</v>
      </c>
      <c r="K5209" s="1" t="str">
        <f t="shared" si="410"/>
        <v>IND</v>
      </c>
      <c r="L5209" s="2" t="str">
        <f t="shared" si="406"/>
        <v>CUSTOMER C</v>
      </c>
      <c r="M5209" s="40" t="str">
        <f>INDEX(CODE!A:B,MATCH(L5209,CODE!A:A,0),2)</f>
        <v>NOT USED</v>
      </c>
    </row>
    <row r="5210" spans="1:13">
      <c r="A5210" s="36">
        <v>202004</v>
      </c>
      <c r="B5210" s="37" t="s">
        <v>58</v>
      </c>
      <c r="C5210" s="37" t="s">
        <v>195</v>
      </c>
      <c r="D5210" s="37" t="s">
        <v>91</v>
      </c>
      <c r="E5210" s="37">
        <v>0</v>
      </c>
      <c r="F5210" s="37">
        <v>0</v>
      </c>
      <c r="G5210" s="37">
        <v>0</v>
      </c>
      <c r="H5210" s="60">
        <f t="shared" si="407"/>
        <v>0</v>
      </c>
      <c r="I5210" s="60">
        <f t="shared" si="408"/>
        <v>0</v>
      </c>
      <c r="J5210" s="60">
        <f t="shared" si="409"/>
        <v>0</v>
      </c>
      <c r="K5210" s="1" t="str">
        <f t="shared" si="410"/>
        <v>IND</v>
      </c>
      <c r="L5210" s="2" t="str">
        <f t="shared" si="406"/>
        <v>INCOME TAX</v>
      </c>
      <c r="M5210" s="40" t="str">
        <f>INDEX(CODE!A:B,MATCH(L5210,CODE!A:A,0),2)</f>
        <v>NOT USED</v>
      </c>
    </row>
    <row r="5211" spans="1:13">
      <c r="A5211" s="36">
        <v>202004</v>
      </c>
      <c r="B5211" s="37" t="s">
        <v>58</v>
      </c>
      <c r="C5211" s="37" t="s">
        <v>195</v>
      </c>
      <c r="D5211" s="37" t="s">
        <v>92</v>
      </c>
      <c r="E5211" s="37">
        <v>-13150.48</v>
      </c>
      <c r="F5211" s="37">
        <v>0</v>
      </c>
      <c r="G5211" s="37">
        <v>0</v>
      </c>
      <c r="H5211" s="60">
        <f t="shared" si="407"/>
        <v>-13150.48</v>
      </c>
      <c r="I5211" s="60">
        <f t="shared" si="408"/>
        <v>0</v>
      </c>
      <c r="J5211" s="60">
        <f t="shared" si="409"/>
        <v>0</v>
      </c>
      <c r="K5211" s="1" t="str">
        <f t="shared" si="410"/>
        <v>IND</v>
      </c>
      <c r="L5211" s="2" t="str">
        <f t="shared" si="406"/>
        <v>REVENUE_AC</v>
      </c>
      <c r="M5211" s="40" t="str">
        <f>INDEX(CODE!A:B,MATCH(L5211,CODE!A:A,0),2)</f>
        <v>NOT USED</v>
      </c>
    </row>
    <row r="5212" spans="1:13">
      <c r="A5212" s="36">
        <v>202004</v>
      </c>
      <c r="B5212" s="37" t="s">
        <v>58</v>
      </c>
      <c r="C5212" s="37" t="s">
        <v>195</v>
      </c>
      <c r="D5212" s="37" t="s">
        <v>104</v>
      </c>
      <c r="E5212" s="37">
        <v>2223.02</v>
      </c>
      <c r="F5212" s="37">
        <v>0</v>
      </c>
      <c r="G5212" s="37">
        <v>0</v>
      </c>
      <c r="H5212" s="60">
        <f t="shared" si="407"/>
        <v>2223.02</v>
      </c>
      <c r="I5212" s="60">
        <f t="shared" si="408"/>
        <v>0</v>
      </c>
      <c r="J5212" s="60">
        <f t="shared" si="409"/>
        <v>0</v>
      </c>
      <c r="K5212" s="1" t="str">
        <f t="shared" si="410"/>
        <v>IND</v>
      </c>
      <c r="L5212" s="2" t="str">
        <f t="shared" si="406"/>
        <v>REVENUE AD</v>
      </c>
      <c r="M5212" s="40" t="str">
        <f>INDEX(CODE!A:B,MATCH(L5212,CODE!A:A,0),2)</f>
        <v>NOT USED</v>
      </c>
    </row>
    <row r="5213" spans="1:13">
      <c r="A5213" s="36">
        <v>202004</v>
      </c>
      <c r="B5213" s="37" t="s">
        <v>58</v>
      </c>
      <c r="C5213" s="37" t="s">
        <v>196</v>
      </c>
      <c r="D5213" s="37" t="s">
        <v>197</v>
      </c>
      <c r="E5213" s="37">
        <v>-216000</v>
      </c>
      <c r="F5213" s="37">
        <v>0</v>
      </c>
      <c r="G5213" s="37">
        <v>-4954000</v>
      </c>
      <c r="H5213" s="60">
        <f t="shared" si="407"/>
        <v>0</v>
      </c>
      <c r="I5213" s="60">
        <f t="shared" si="408"/>
        <v>0</v>
      </c>
      <c r="J5213" s="60">
        <f t="shared" si="409"/>
        <v>0</v>
      </c>
      <c r="K5213" s="1" t="str">
        <f t="shared" si="410"/>
        <v>IND</v>
      </c>
      <c r="L5213" s="2" t="str">
        <f t="shared" si="406"/>
        <v>UNBILLED R</v>
      </c>
      <c r="M5213" s="40" t="str">
        <f>INDEX(CODE!A:B,MATCH(L5213,CODE!A:A,0),2)</f>
        <v>NOT USED</v>
      </c>
    </row>
    <row r="5214" spans="1:13">
      <c r="A5214" s="36">
        <v>202004</v>
      </c>
      <c r="B5214" s="37" t="s">
        <v>60</v>
      </c>
      <c r="C5214" s="37" t="s">
        <v>186</v>
      </c>
      <c r="D5214" s="37" t="s">
        <v>61</v>
      </c>
      <c r="E5214" s="37">
        <v>-32643.37</v>
      </c>
      <c r="F5214" s="37">
        <v>2624</v>
      </c>
      <c r="G5214" s="37">
        <v>4483969</v>
      </c>
      <c r="H5214" s="60">
        <f t="shared" si="407"/>
        <v>0</v>
      </c>
      <c r="I5214" s="60">
        <f t="shared" si="408"/>
        <v>0</v>
      </c>
      <c r="J5214" s="60">
        <f t="shared" si="409"/>
        <v>0</v>
      </c>
      <c r="K5214" s="1" t="str">
        <f t="shared" si="410"/>
        <v>IRG</v>
      </c>
      <c r="L5214" s="2" t="str">
        <f t="shared" si="406"/>
        <v>02APSV0040</v>
      </c>
      <c r="M5214" s="40" t="str">
        <f>INDEX(CODE!A:B,MATCH(L5214,CODE!A:A,0),2)</f>
        <v>Separate - APS</v>
      </c>
    </row>
    <row r="5215" spans="1:13">
      <c r="A5215" s="36">
        <v>202004</v>
      </c>
      <c r="B5215" s="37" t="s">
        <v>60</v>
      </c>
      <c r="C5215" s="37" t="s">
        <v>186</v>
      </c>
      <c r="D5215" s="37" t="s">
        <v>198</v>
      </c>
      <c r="E5215" s="37">
        <v>788.7</v>
      </c>
      <c r="G5215" s="37">
        <v>-108338</v>
      </c>
      <c r="H5215" s="60">
        <f t="shared" si="407"/>
        <v>0</v>
      </c>
      <c r="I5215" s="60">
        <f t="shared" si="408"/>
        <v>0</v>
      </c>
      <c r="J5215" s="60">
        <f t="shared" si="409"/>
        <v>0</v>
      </c>
      <c r="K5215" s="1" t="str">
        <f t="shared" si="410"/>
        <v>IRG</v>
      </c>
      <c r="L5215" s="2" t="str">
        <f t="shared" si="406"/>
        <v>02BPADEBIT</v>
      </c>
      <c r="M5215" s="40" t="str">
        <f>INDEX(CODE!A:B,MATCH(L5215,CODE!A:A,0),2)</f>
        <v>NOT USED</v>
      </c>
    </row>
    <row r="5216" spans="1:13">
      <c r="A5216" s="36">
        <v>202004</v>
      </c>
      <c r="B5216" s="37" t="s">
        <v>60</v>
      </c>
      <c r="C5216" s="37" t="s">
        <v>186</v>
      </c>
      <c r="D5216" s="37" t="s">
        <v>199</v>
      </c>
      <c r="E5216" s="37">
        <v>-163.12</v>
      </c>
      <c r="F5216" s="37">
        <v>9</v>
      </c>
      <c r="G5216" s="37">
        <v>22407</v>
      </c>
      <c r="H5216" s="60">
        <f t="shared" si="407"/>
        <v>0</v>
      </c>
      <c r="I5216" s="60">
        <f t="shared" si="408"/>
        <v>0</v>
      </c>
      <c r="J5216" s="60">
        <f t="shared" si="409"/>
        <v>0</v>
      </c>
      <c r="K5216" s="1" t="str">
        <f t="shared" si="410"/>
        <v>IRG</v>
      </c>
      <c r="L5216" s="2" t="str">
        <f t="shared" si="406"/>
        <v>02NMT40135</v>
      </c>
      <c r="M5216" s="40" t="str">
        <f>INDEX(CODE!A:B,MATCH(L5216,CODE!A:A,0),2)</f>
        <v>Separate - APS</v>
      </c>
    </row>
    <row r="5217" spans="1:13">
      <c r="A5217" s="36">
        <v>202004</v>
      </c>
      <c r="B5217" s="37" t="s">
        <v>60</v>
      </c>
      <c r="C5217" s="37" t="s">
        <v>186</v>
      </c>
      <c r="D5217" s="37" t="s">
        <v>200</v>
      </c>
      <c r="F5217" s="37">
        <v>0</v>
      </c>
      <c r="H5217" s="60">
        <f t="shared" si="407"/>
        <v>0</v>
      </c>
      <c r="I5217" s="60">
        <f t="shared" si="408"/>
        <v>0</v>
      </c>
      <c r="J5217" s="60">
        <f t="shared" si="409"/>
        <v>0</v>
      </c>
      <c r="K5217" s="1" t="str">
        <f t="shared" si="410"/>
        <v>IRG</v>
      </c>
      <c r="L5217" s="2" t="str">
        <f t="shared" si="406"/>
        <v>CUSTOMER C</v>
      </c>
      <c r="M5217" s="40" t="str">
        <f>INDEX(CODE!A:B,MATCH(L5217,CODE!A:A,0),2)</f>
        <v>NOT USED</v>
      </c>
    </row>
    <row r="5218" spans="1:13">
      <c r="A5218" s="36">
        <v>202004</v>
      </c>
      <c r="B5218" s="37" t="s">
        <v>60</v>
      </c>
      <c r="C5218" s="37" t="s">
        <v>186</v>
      </c>
      <c r="D5218" s="37" t="s">
        <v>201</v>
      </c>
      <c r="E5218" s="37">
        <v>2049.09</v>
      </c>
      <c r="F5218" s="37">
        <v>0</v>
      </c>
      <c r="G5218" s="37">
        <v>0</v>
      </c>
      <c r="H5218" s="60">
        <f t="shared" si="407"/>
        <v>0</v>
      </c>
      <c r="I5218" s="60">
        <f t="shared" si="408"/>
        <v>0</v>
      </c>
      <c r="J5218" s="60">
        <f t="shared" si="409"/>
        <v>0</v>
      </c>
      <c r="K5218" s="1" t="str">
        <f t="shared" si="410"/>
        <v>IRG</v>
      </c>
      <c r="L5218" s="2" t="str">
        <f t="shared" si="406"/>
        <v>IRRIGATION</v>
      </c>
      <c r="M5218" s="40" t="str">
        <f>INDEX(CODE!A:B,MATCH(L5218,CODE!A:A,0),2)</f>
        <v>NOT USED</v>
      </c>
    </row>
    <row r="5219" spans="1:13">
      <c r="A5219" s="36">
        <v>202004</v>
      </c>
      <c r="B5219" s="37" t="s">
        <v>60</v>
      </c>
      <c r="C5219" s="37" t="s">
        <v>195</v>
      </c>
      <c r="D5219" s="37" t="s">
        <v>61</v>
      </c>
      <c r="E5219" s="37">
        <v>312357.40999999997</v>
      </c>
      <c r="F5219" s="37">
        <v>2624</v>
      </c>
      <c r="G5219" s="37">
        <v>4483969</v>
      </c>
      <c r="H5219" s="60">
        <f t="shared" si="407"/>
        <v>312357.40999999997</v>
      </c>
      <c r="I5219" s="60">
        <f t="shared" si="408"/>
        <v>2624</v>
      </c>
      <c r="J5219" s="60">
        <f t="shared" si="409"/>
        <v>4483969</v>
      </c>
      <c r="K5219" s="1" t="str">
        <f t="shared" si="410"/>
        <v>IRG</v>
      </c>
      <c r="L5219" s="2" t="str">
        <f t="shared" si="406"/>
        <v>02APSV0040</v>
      </c>
      <c r="M5219" s="40" t="str">
        <f>INDEX(CODE!A:B,MATCH(L5219,CODE!A:A,0),2)</f>
        <v>Separate - APS</v>
      </c>
    </row>
    <row r="5220" spans="1:13">
      <c r="A5220" s="36">
        <v>202004</v>
      </c>
      <c r="B5220" s="37" t="s">
        <v>60</v>
      </c>
      <c r="C5220" s="37" t="s">
        <v>195</v>
      </c>
      <c r="D5220" s="37" t="s">
        <v>62</v>
      </c>
      <c r="E5220" s="37">
        <v>253041.64</v>
      </c>
      <c r="F5220" s="37">
        <v>2508</v>
      </c>
      <c r="G5220" s="37">
        <v>3630126</v>
      </c>
      <c r="H5220" s="60">
        <f t="shared" si="407"/>
        <v>253041.64</v>
      </c>
      <c r="I5220" s="60">
        <f t="shared" si="408"/>
        <v>2508</v>
      </c>
      <c r="J5220" s="60">
        <f t="shared" si="409"/>
        <v>3630126</v>
      </c>
      <c r="K5220" s="1" t="str">
        <f t="shared" si="410"/>
        <v>IRG</v>
      </c>
      <c r="L5220" s="2" t="str">
        <f t="shared" si="406"/>
        <v>02APSV040X</v>
      </c>
      <c r="M5220" s="40" t="str">
        <f>INDEX(CODE!A:B,MATCH(L5220,CODE!A:A,0),2)</f>
        <v>Separate - APS</v>
      </c>
    </row>
    <row r="5221" spans="1:13">
      <c r="A5221" s="36">
        <v>202004</v>
      </c>
      <c r="B5221" s="37" t="s">
        <v>60</v>
      </c>
      <c r="C5221" s="37" t="s">
        <v>195</v>
      </c>
      <c r="D5221" s="37" t="s">
        <v>79</v>
      </c>
      <c r="E5221" s="37">
        <v>239.95</v>
      </c>
      <c r="G5221" s="37">
        <v>0</v>
      </c>
      <c r="H5221" s="60">
        <f t="shared" si="407"/>
        <v>239.95</v>
      </c>
      <c r="I5221" s="60">
        <f t="shared" si="408"/>
        <v>0</v>
      </c>
      <c r="J5221" s="60">
        <f t="shared" si="409"/>
        <v>0</v>
      </c>
      <c r="K5221" s="1" t="str">
        <f t="shared" si="410"/>
        <v>IRG</v>
      </c>
      <c r="L5221" s="2" t="str">
        <f t="shared" si="406"/>
        <v>02LNX00102</v>
      </c>
      <c r="M5221" s="40" t="str">
        <f>INDEX(CODE!A:B,MATCH(L5221,CODE!A:A,0),2)</f>
        <v>NOT USED</v>
      </c>
    </row>
    <row r="5222" spans="1:13">
      <c r="A5222" s="36">
        <v>202004</v>
      </c>
      <c r="B5222" s="37" t="s">
        <v>60</v>
      </c>
      <c r="C5222" s="37" t="s">
        <v>195</v>
      </c>
      <c r="D5222" s="37" t="s">
        <v>81</v>
      </c>
      <c r="E5222" s="37">
        <v>7.36</v>
      </c>
      <c r="G5222" s="37">
        <v>0</v>
      </c>
      <c r="H5222" s="60">
        <f t="shared" si="407"/>
        <v>7.36</v>
      </c>
      <c r="I5222" s="60">
        <f t="shared" si="408"/>
        <v>0</v>
      </c>
      <c r="J5222" s="60">
        <f t="shared" si="409"/>
        <v>0</v>
      </c>
      <c r="K5222" s="1" t="str">
        <f t="shared" si="410"/>
        <v>IRG</v>
      </c>
      <c r="L5222" s="2" t="str">
        <f t="shared" si="406"/>
        <v>02LNX00105</v>
      </c>
      <c r="M5222" s="40" t="str">
        <f>INDEX(CODE!A:B,MATCH(L5222,CODE!A:A,0),2)</f>
        <v>NOT USED</v>
      </c>
    </row>
    <row r="5223" spans="1:13">
      <c r="A5223" s="36">
        <v>202004</v>
      </c>
      <c r="B5223" s="37" t="s">
        <v>60</v>
      </c>
      <c r="C5223" s="37" t="s">
        <v>195</v>
      </c>
      <c r="D5223" s="37" t="s">
        <v>45</v>
      </c>
      <c r="E5223" s="37">
        <v>1556.41</v>
      </c>
      <c r="F5223" s="37">
        <v>9</v>
      </c>
      <c r="G5223" s="37">
        <v>22407</v>
      </c>
      <c r="H5223" s="60">
        <f t="shared" si="407"/>
        <v>1556.41</v>
      </c>
      <c r="I5223" s="60">
        <f t="shared" si="408"/>
        <v>9</v>
      </c>
      <c r="J5223" s="60">
        <f t="shared" si="409"/>
        <v>22407</v>
      </c>
      <c r="K5223" s="1" t="str">
        <f t="shared" si="410"/>
        <v>IRG</v>
      </c>
      <c r="L5223" s="2" t="str">
        <f t="shared" si="406"/>
        <v>02NMT40135</v>
      </c>
      <c r="M5223" s="40" t="str">
        <f>INDEX(CODE!A:B,MATCH(L5223,CODE!A:A,0),2)</f>
        <v>Separate - APS</v>
      </c>
    </row>
    <row r="5224" spans="1:13">
      <c r="A5224" s="36">
        <v>202004</v>
      </c>
      <c r="B5224" s="37" t="s">
        <v>60</v>
      </c>
      <c r="C5224" s="37" t="s">
        <v>195</v>
      </c>
      <c r="D5224" s="37" t="s">
        <v>73</v>
      </c>
      <c r="E5224" s="37">
        <v>22.07</v>
      </c>
      <c r="F5224" s="37">
        <v>9</v>
      </c>
      <c r="G5224" s="37">
        <v>262</v>
      </c>
      <c r="H5224" s="60">
        <f t="shared" si="407"/>
        <v>22.07</v>
      </c>
      <c r="I5224" s="60">
        <f t="shared" si="408"/>
        <v>9</v>
      </c>
      <c r="J5224" s="60">
        <f t="shared" si="409"/>
        <v>262</v>
      </c>
      <c r="K5224" s="1" t="str">
        <f t="shared" si="410"/>
        <v>IRG</v>
      </c>
      <c r="L5224" s="2" t="str">
        <f t="shared" si="406"/>
        <v>02NMX40135</v>
      </c>
      <c r="M5224" s="40" t="str">
        <f>INDEX(CODE!A:B,MATCH(L5224,CODE!A:A,0),2)</f>
        <v>Separate - APS</v>
      </c>
    </row>
    <row r="5225" spans="1:13">
      <c r="A5225" s="36">
        <v>202004</v>
      </c>
      <c r="B5225" s="37" t="s">
        <v>60</v>
      </c>
      <c r="C5225" s="37" t="s">
        <v>195</v>
      </c>
      <c r="D5225" s="37" t="s">
        <v>95</v>
      </c>
      <c r="E5225" s="37">
        <v>70000</v>
      </c>
      <c r="F5225" s="37">
        <v>0</v>
      </c>
      <c r="G5225" s="37">
        <v>0</v>
      </c>
      <c r="H5225" s="60">
        <f t="shared" si="407"/>
        <v>70000</v>
      </c>
      <c r="I5225" s="60">
        <f t="shared" si="408"/>
        <v>0</v>
      </c>
      <c r="J5225" s="60">
        <f t="shared" si="409"/>
        <v>0</v>
      </c>
      <c r="K5225" s="1" t="str">
        <f t="shared" si="410"/>
        <v>IRG</v>
      </c>
      <c r="L5225" s="2" t="str">
        <f t="shared" si="406"/>
        <v>301461-IRR</v>
      </c>
      <c r="M5225" s="40" t="str">
        <f>INDEX(CODE!A:B,MATCH(L5225,CODE!A:A,0),2)</f>
        <v>NOT USED</v>
      </c>
    </row>
    <row r="5226" spans="1:13">
      <c r="A5226" s="36">
        <v>202004</v>
      </c>
      <c r="B5226" s="37" t="s">
        <v>60</v>
      </c>
      <c r="C5226" s="37" t="s">
        <v>195</v>
      </c>
      <c r="D5226" s="37" t="s">
        <v>96</v>
      </c>
      <c r="E5226" s="37">
        <v>35896.97</v>
      </c>
      <c r="F5226" s="37">
        <v>0</v>
      </c>
      <c r="G5226" s="37">
        <v>0</v>
      </c>
      <c r="H5226" s="60">
        <f t="shared" si="407"/>
        <v>35896.97</v>
      </c>
      <c r="I5226" s="60">
        <f t="shared" si="408"/>
        <v>0</v>
      </c>
      <c r="J5226" s="60">
        <f t="shared" si="409"/>
        <v>0</v>
      </c>
      <c r="K5226" s="1" t="str">
        <f t="shared" si="410"/>
        <v>IRG</v>
      </c>
      <c r="L5226" s="2" t="str">
        <f t="shared" si="406"/>
        <v>301470-DSM</v>
      </c>
      <c r="M5226" s="40" t="str">
        <f>INDEX(CODE!A:B,MATCH(L5226,CODE!A:A,0),2)</f>
        <v>NOT USED</v>
      </c>
    </row>
    <row r="5227" spans="1:13">
      <c r="A5227" s="36">
        <v>202004</v>
      </c>
      <c r="B5227" s="37" t="s">
        <v>60</v>
      </c>
      <c r="C5227" s="37" t="s">
        <v>195</v>
      </c>
      <c r="D5227" s="37" t="s">
        <v>46</v>
      </c>
      <c r="E5227" s="37">
        <v>95.4</v>
      </c>
      <c r="F5227" s="37">
        <v>0</v>
      </c>
      <c r="G5227" s="37">
        <v>0</v>
      </c>
      <c r="H5227" s="60">
        <f t="shared" si="407"/>
        <v>95.4</v>
      </c>
      <c r="I5227" s="60">
        <f t="shared" si="408"/>
        <v>0</v>
      </c>
      <c r="J5227" s="60">
        <f t="shared" si="409"/>
        <v>0</v>
      </c>
      <c r="K5227" s="1" t="str">
        <f t="shared" si="410"/>
        <v>IRG</v>
      </c>
      <c r="L5227" s="2" t="str">
        <f t="shared" si="406"/>
        <v>301480-BLU</v>
      </c>
      <c r="M5227" s="40" t="str">
        <f>INDEX(CODE!A:B,MATCH(L5227,CODE!A:A,0),2)</f>
        <v>NOT USED</v>
      </c>
    </row>
    <row r="5228" spans="1:13">
      <c r="A5228" s="36">
        <v>202004</v>
      </c>
      <c r="B5228" s="37" t="s">
        <v>60</v>
      </c>
      <c r="C5228" s="37" t="s">
        <v>195</v>
      </c>
      <c r="D5228" s="37" t="s">
        <v>103</v>
      </c>
      <c r="E5228" s="37">
        <v>0</v>
      </c>
      <c r="F5228" s="37">
        <v>0</v>
      </c>
      <c r="G5228" s="37">
        <v>0</v>
      </c>
      <c r="H5228" s="60">
        <f t="shared" si="407"/>
        <v>0</v>
      </c>
      <c r="I5228" s="60">
        <f t="shared" si="408"/>
        <v>0</v>
      </c>
      <c r="J5228" s="60">
        <f t="shared" si="409"/>
        <v>0</v>
      </c>
      <c r="K5228" s="1" t="str">
        <f t="shared" si="410"/>
        <v>IRG</v>
      </c>
      <c r="L5228" s="2" t="str">
        <f t="shared" si="406"/>
        <v>ALT REVENU</v>
      </c>
      <c r="M5228" s="40" t="str">
        <f>INDEX(CODE!A:B,MATCH(L5228,CODE!A:A,0),2)</f>
        <v>NOT USED</v>
      </c>
    </row>
    <row r="5229" spans="1:13">
      <c r="A5229" s="36">
        <v>202004</v>
      </c>
      <c r="B5229" s="37" t="s">
        <v>60</v>
      </c>
      <c r="C5229" s="37" t="s">
        <v>195</v>
      </c>
      <c r="D5229" s="37" t="s">
        <v>97</v>
      </c>
      <c r="F5229" s="37">
        <v>0</v>
      </c>
      <c r="H5229" s="60">
        <f t="shared" si="407"/>
        <v>0</v>
      </c>
      <c r="I5229" s="60">
        <f t="shared" si="408"/>
        <v>0</v>
      </c>
      <c r="J5229" s="60">
        <f t="shared" si="409"/>
        <v>0</v>
      </c>
      <c r="K5229" s="1" t="str">
        <f t="shared" si="410"/>
        <v>IRG</v>
      </c>
      <c r="L5229" s="2" t="str">
        <f t="shared" si="406"/>
        <v>CUSTOMER C</v>
      </c>
      <c r="M5229" s="40" t="str">
        <f>INDEX(CODE!A:B,MATCH(L5229,CODE!A:A,0),2)</f>
        <v>NOT USED</v>
      </c>
    </row>
    <row r="5230" spans="1:13">
      <c r="A5230" s="36">
        <v>202004</v>
      </c>
      <c r="B5230" s="37" t="s">
        <v>60</v>
      </c>
      <c r="C5230" s="37" t="s">
        <v>195</v>
      </c>
      <c r="D5230" s="37" t="s">
        <v>91</v>
      </c>
      <c r="E5230" s="37">
        <v>0</v>
      </c>
      <c r="F5230" s="37">
        <v>0</v>
      </c>
      <c r="G5230" s="37">
        <v>0</v>
      </c>
      <c r="H5230" s="60">
        <f t="shared" si="407"/>
        <v>0</v>
      </c>
      <c r="I5230" s="60">
        <f t="shared" si="408"/>
        <v>0</v>
      </c>
      <c r="J5230" s="60">
        <f t="shared" si="409"/>
        <v>0</v>
      </c>
      <c r="K5230" s="1" t="str">
        <f t="shared" si="410"/>
        <v>IRG</v>
      </c>
      <c r="L5230" s="2" t="str">
        <f t="shared" si="406"/>
        <v>INCOME TAX</v>
      </c>
      <c r="M5230" s="40" t="str">
        <f>INDEX(CODE!A:B,MATCH(L5230,CODE!A:A,0),2)</f>
        <v>NOT USED</v>
      </c>
    </row>
    <row r="5231" spans="1:13">
      <c r="A5231" s="36">
        <v>202004</v>
      </c>
      <c r="B5231" s="37" t="s">
        <v>60</v>
      </c>
      <c r="C5231" s="37" t="s">
        <v>195</v>
      </c>
      <c r="D5231" s="37" t="s">
        <v>92</v>
      </c>
      <c r="E5231" s="37">
        <v>-17097.46</v>
      </c>
      <c r="F5231" s="37">
        <v>0</v>
      </c>
      <c r="G5231" s="37">
        <v>0</v>
      </c>
      <c r="H5231" s="60">
        <f t="shared" si="407"/>
        <v>-17097.46</v>
      </c>
      <c r="I5231" s="60">
        <f t="shared" si="408"/>
        <v>0</v>
      </c>
      <c r="J5231" s="60">
        <f t="shared" si="409"/>
        <v>0</v>
      </c>
      <c r="K5231" s="1" t="str">
        <f t="shared" si="410"/>
        <v>IRG</v>
      </c>
      <c r="L5231" s="2" t="str">
        <f t="shared" si="406"/>
        <v>REVENUE_AC</v>
      </c>
      <c r="M5231" s="40" t="str">
        <f>INDEX(CODE!A:B,MATCH(L5231,CODE!A:A,0),2)</f>
        <v>NOT USED</v>
      </c>
    </row>
    <row r="5232" spans="1:13">
      <c r="A5232" s="36">
        <v>202004</v>
      </c>
      <c r="B5232" s="37" t="s">
        <v>60</v>
      </c>
      <c r="C5232" s="37" t="s">
        <v>195</v>
      </c>
      <c r="D5232" s="37" t="s">
        <v>104</v>
      </c>
      <c r="E5232" s="37">
        <v>447.62</v>
      </c>
      <c r="F5232" s="37">
        <v>0</v>
      </c>
      <c r="G5232" s="37">
        <v>0</v>
      </c>
      <c r="H5232" s="60">
        <f t="shared" si="407"/>
        <v>447.62</v>
      </c>
      <c r="I5232" s="60">
        <f t="shared" si="408"/>
        <v>0</v>
      </c>
      <c r="J5232" s="60">
        <f t="shared" si="409"/>
        <v>0</v>
      </c>
      <c r="K5232" s="1" t="str">
        <f t="shared" si="410"/>
        <v>IRG</v>
      </c>
      <c r="L5232" s="2" t="str">
        <f t="shared" si="406"/>
        <v>REVENUE AD</v>
      </c>
      <c r="M5232" s="40" t="str">
        <f>INDEX(CODE!A:B,MATCH(L5232,CODE!A:A,0),2)</f>
        <v>NOT USED</v>
      </c>
    </row>
    <row r="5233" spans="1:13">
      <c r="A5233" s="36">
        <v>202004</v>
      </c>
      <c r="B5233" s="37" t="s">
        <v>60</v>
      </c>
      <c r="C5233" s="37" t="s">
        <v>196</v>
      </c>
      <c r="D5233" s="37" t="s">
        <v>202</v>
      </c>
      <c r="E5233" s="37">
        <v>77000</v>
      </c>
      <c r="F5233" s="37">
        <v>0</v>
      </c>
      <c r="G5233" s="37">
        <v>1688000</v>
      </c>
      <c r="H5233" s="60">
        <f t="shared" si="407"/>
        <v>0</v>
      </c>
      <c r="I5233" s="60">
        <f t="shared" si="408"/>
        <v>0</v>
      </c>
      <c r="J5233" s="60">
        <f t="shared" si="409"/>
        <v>0</v>
      </c>
      <c r="K5233" s="1" t="str">
        <f t="shared" si="410"/>
        <v>IRG</v>
      </c>
      <c r="L5233" s="2" t="str">
        <f t="shared" si="406"/>
        <v>IRRIGATION</v>
      </c>
      <c r="M5233" s="40" t="str">
        <f>INDEX(CODE!A:B,MATCH(L5233,CODE!A:A,0),2)</f>
        <v>NOT USED</v>
      </c>
    </row>
    <row r="5234" spans="1:13">
      <c r="A5234" s="36">
        <v>202004</v>
      </c>
      <c r="B5234" s="37" t="s">
        <v>63</v>
      </c>
      <c r="C5234" s="37" t="s">
        <v>195</v>
      </c>
      <c r="D5234" s="37" t="s">
        <v>98</v>
      </c>
      <c r="E5234" s="37">
        <v>7.57</v>
      </c>
      <c r="G5234" s="37">
        <v>0</v>
      </c>
      <c r="H5234" s="60">
        <f t="shared" si="407"/>
        <v>7.57</v>
      </c>
      <c r="I5234" s="60">
        <f t="shared" si="408"/>
        <v>0</v>
      </c>
      <c r="J5234" s="60">
        <f t="shared" si="409"/>
        <v>0</v>
      </c>
      <c r="K5234" s="1" t="str">
        <f t="shared" si="410"/>
        <v>PUB</v>
      </c>
      <c r="L5234" s="2" t="str">
        <f t="shared" si="406"/>
        <v>02CFR00012</v>
      </c>
      <c r="M5234" s="40" t="str">
        <f>INDEX(CODE!A:B,MATCH(L5234,CODE!A:A,0),2)</f>
        <v>NOT USED</v>
      </c>
    </row>
    <row r="5235" spans="1:13">
      <c r="A5235" s="36">
        <v>202004</v>
      </c>
      <c r="B5235" s="37" t="s">
        <v>63</v>
      </c>
      <c r="C5235" s="37" t="s">
        <v>195</v>
      </c>
      <c r="D5235" s="37" t="s">
        <v>64</v>
      </c>
      <c r="E5235" s="37">
        <v>162.41999999999999</v>
      </c>
      <c r="F5235" s="37">
        <v>3</v>
      </c>
      <c r="G5235" s="37">
        <v>1409</v>
      </c>
      <c r="H5235" s="60">
        <f t="shared" si="407"/>
        <v>162.41999999999999</v>
      </c>
      <c r="I5235" s="60">
        <f t="shared" si="408"/>
        <v>3</v>
      </c>
      <c r="J5235" s="60">
        <f t="shared" si="409"/>
        <v>1409</v>
      </c>
      <c r="K5235" s="1" t="str">
        <f t="shared" si="410"/>
        <v>PUB</v>
      </c>
      <c r="L5235" s="2" t="str">
        <f t="shared" si="406"/>
        <v>02COSL0052</v>
      </c>
      <c r="M5235" s="40" t="str">
        <f>INDEX(CODE!A:B,MATCH(L5235,CODE!A:A,0),2)</f>
        <v>NOT USED</v>
      </c>
    </row>
    <row r="5236" spans="1:13">
      <c r="A5236" s="36">
        <v>202004</v>
      </c>
      <c r="B5236" s="37" t="s">
        <v>63</v>
      </c>
      <c r="C5236" s="37" t="s">
        <v>195</v>
      </c>
      <c r="D5236" s="37" t="s">
        <v>65</v>
      </c>
      <c r="E5236" s="37">
        <v>17520.82</v>
      </c>
      <c r="F5236" s="37">
        <v>118</v>
      </c>
      <c r="G5236" s="37">
        <v>244091</v>
      </c>
      <c r="H5236" s="60">
        <f t="shared" si="407"/>
        <v>17520.82</v>
      </c>
      <c r="I5236" s="60">
        <f t="shared" si="408"/>
        <v>118</v>
      </c>
      <c r="J5236" s="60">
        <f t="shared" si="409"/>
        <v>244091</v>
      </c>
      <c r="K5236" s="1" t="str">
        <f t="shared" si="410"/>
        <v>PUB</v>
      </c>
      <c r="L5236" s="2" t="str">
        <f t="shared" si="406"/>
        <v>02CUSL053F</v>
      </c>
      <c r="M5236" s="40" t="str">
        <f>INDEX(CODE!A:B,MATCH(L5236,CODE!A:A,0),2)</f>
        <v>NOT USED</v>
      </c>
    </row>
    <row r="5237" spans="1:13">
      <c r="A5237" s="36">
        <v>202004</v>
      </c>
      <c r="B5237" s="37" t="s">
        <v>63</v>
      </c>
      <c r="C5237" s="37" t="s">
        <v>195</v>
      </c>
      <c r="D5237" s="37" t="s">
        <v>66</v>
      </c>
      <c r="E5237" s="37">
        <v>4059.44</v>
      </c>
      <c r="F5237" s="37">
        <v>110</v>
      </c>
      <c r="G5237" s="37">
        <v>56554</v>
      </c>
      <c r="H5237" s="60">
        <f t="shared" si="407"/>
        <v>4059.44</v>
      </c>
      <c r="I5237" s="60">
        <f t="shared" si="408"/>
        <v>110</v>
      </c>
      <c r="J5237" s="60">
        <f t="shared" si="409"/>
        <v>56554</v>
      </c>
      <c r="K5237" s="1" t="str">
        <f t="shared" si="410"/>
        <v>PUB</v>
      </c>
      <c r="L5237" s="2" t="str">
        <f t="shared" si="406"/>
        <v>02CUSL053M</v>
      </c>
      <c r="M5237" s="40" t="str">
        <f>INDEX(CODE!A:B,MATCH(L5237,CODE!A:A,0),2)</f>
        <v>NOT USED</v>
      </c>
    </row>
    <row r="5238" spans="1:13">
      <c r="A5238" s="36">
        <v>202004</v>
      </c>
      <c r="B5238" s="37" t="s">
        <v>63</v>
      </c>
      <c r="C5238" s="37" t="s">
        <v>195</v>
      </c>
      <c r="D5238" s="37" t="s">
        <v>67</v>
      </c>
      <c r="E5238" s="37">
        <v>4967.67</v>
      </c>
      <c r="F5238" s="37">
        <v>4</v>
      </c>
      <c r="G5238" s="37">
        <v>37724</v>
      </c>
      <c r="H5238" s="60">
        <f t="shared" si="407"/>
        <v>4967.67</v>
      </c>
      <c r="I5238" s="60">
        <f t="shared" si="408"/>
        <v>4</v>
      </c>
      <c r="J5238" s="60">
        <f t="shared" si="409"/>
        <v>37724</v>
      </c>
      <c r="K5238" s="1" t="str">
        <f t="shared" si="410"/>
        <v>PUB</v>
      </c>
      <c r="L5238" s="2" t="str">
        <f t="shared" si="406"/>
        <v>02MVSL0057</v>
      </c>
      <c r="M5238" s="40" t="str">
        <f>INDEX(CODE!A:B,MATCH(L5238,CODE!A:A,0),2)</f>
        <v>NOT USED</v>
      </c>
    </row>
    <row r="5239" spans="1:13">
      <c r="A5239" s="36">
        <v>202004</v>
      </c>
      <c r="B5239" s="37" t="s">
        <v>63</v>
      </c>
      <c r="C5239" s="37" t="s">
        <v>195</v>
      </c>
      <c r="D5239" s="37" t="s">
        <v>47</v>
      </c>
      <c r="E5239" s="37">
        <v>58778.76</v>
      </c>
      <c r="F5239" s="37">
        <v>223</v>
      </c>
      <c r="G5239" s="37">
        <v>200911</v>
      </c>
      <c r="H5239" s="60">
        <f t="shared" si="407"/>
        <v>58778.76</v>
      </c>
      <c r="I5239" s="60">
        <f t="shared" si="408"/>
        <v>223</v>
      </c>
      <c r="J5239" s="60">
        <f t="shared" si="409"/>
        <v>200911</v>
      </c>
      <c r="K5239" s="1" t="str">
        <f t="shared" si="410"/>
        <v>PUB</v>
      </c>
      <c r="L5239" s="2" t="str">
        <f t="shared" si="406"/>
        <v>02SLCO0051</v>
      </c>
      <c r="M5239" s="40" t="str">
        <f>INDEX(CODE!A:B,MATCH(L5239,CODE!A:A,0),2)</f>
        <v>NOT USED</v>
      </c>
    </row>
    <row r="5240" spans="1:13">
      <c r="A5240" s="36">
        <v>202004</v>
      </c>
      <c r="B5240" s="37" t="s">
        <v>63</v>
      </c>
      <c r="C5240" s="37" t="s">
        <v>195</v>
      </c>
      <c r="D5240" s="37" t="s">
        <v>99</v>
      </c>
      <c r="E5240" s="37">
        <v>2656.72</v>
      </c>
      <c r="F5240" s="37">
        <v>0</v>
      </c>
      <c r="G5240" s="37">
        <v>0</v>
      </c>
      <c r="H5240" s="60">
        <f t="shared" si="407"/>
        <v>2656.72</v>
      </c>
      <c r="I5240" s="60">
        <f t="shared" si="408"/>
        <v>0</v>
      </c>
      <c r="J5240" s="60">
        <f t="shared" si="409"/>
        <v>0</v>
      </c>
      <c r="K5240" s="1" t="str">
        <f t="shared" si="410"/>
        <v>PUB</v>
      </c>
      <c r="L5240" s="2" t="str">
        <f t="shared" si="406"/>
        <v>301670-DSM</v>
      </c>
      <c r="M5240" s="40" t="str">
        <f>INDEX(CODE!A:B,MATCH(L5240,CODE!A:A,0),2)</f>
        <v>NOT USED</v>
      </c>
    </row>
    <row r="5241" spans="1:13">
      <c r="A5241" s="36">
        <v>202004</v>
      </c>
      <c r="B5241" s="37" t="s">
        <v>63</v>
      </c>
      <c r="C5241" s="37" t="s">
        <v>195</v>
      </c>
      <c r="D5241" s="37" t="s">
        <v>90</v>
      </c>
      <c r="F5241" s="37">
        <v>0</v>
      </c>
      <c r="H5241" s="60">
        <f t="shared" si="407"/>
        <v>0</v>
      </c>
      <c r="I5241" s="60">
        <f t="shared" si="408"/>
        <v>0</v>
      </c>
      <c r="J5241" s="60">
        <f t="shared" si="409"/>
        <v>0</v>
      </c>
      <c r="K5241" s="1" t="str">
        <f t="shared" si="410"/>
        <v>PUB</v>
      </c>
      <c r="L5241" s="2" t="str">
        <f t="shared" si="406"/>
        <v>CUSTOMER C</v>
      </c>
      <c r="M5241" s="40" t="str">
        <f>INDEX(CODE!A:B,MATCH(L5241,CODE!A:A,0),2)</f>
        <v>NOT USED</v>
      </c>
    </row>
    <row r="5242" spans="1:13">
      <c r="A5242" s="36">
        <v>202004</v>
      </c>
      <c r="B5242" s="37" t="s">
        <v>63</v>
      </c>
      <c r="C5242" s="37" t="s">
        <v>195</v>
      </c>
      <c r="D5242" s="37" t="s">
        <v>91</v>
      </c>
      <c r="E5242" s="37">
        <v>0</v>
      </c>
      <c r="F5242" s="37">
        <v>0</v>
      </c>
      <c r="G5242" s="37">
        <v>0</v>
      </c>
      <c r="H5242" s="60">
        <f t="shared" si="407"/>
        <v>0</v>
      </c>
      <c r="I5242" s="60">
        <f t="shared" si="408"/>
        <v>0</v>
      </c>
      <c r="J5242" s="60">
        <f t="shared" si="409"/>
        <v>0</v>
      </c>
      <c r="K5242" s="1" t="str">
        <f t="shared" si="410"/>
        <v>PUB</v>
      </c>
      <c r="L5242" s="2" t="str">
        <f t="shared" si="406"/>
        <v>INCOME TAX</v>
      </c>
      <c r="M5242" s="40" t="str">
        <f>INDEX(CODE!A:B,MATCH(L5242,CODE!A:A,0),2)</f>
        <v>NOT USED</v>
      </c>
    </row>
    <row r="5243" spans="1:13">
      <c r="A5243" s="36">
        <v>202004</v>
      </c>
      <c r="B5243" s="37" t="s">
        <v>63</v>
      </c>
      <c r="C5243" s="37" t="s">
        <v>195</v>
      </c>
      <c r="D5243" s="37" t="s">
        <v>92</v>
      </c>
      <c r="E5243" s="37">
        <v>-3300.18</v>
      </c>
      <c r="F5243" s="37">
        <v>0</v>
      </c>
      <c r="G5243" s="37">
        <v>0</v>
      </c>
      <c r="H5243" s="60">
        <f t="shared" si="407"/>
        <v>-3300.18</v>
      </c>
      <c r="I5243" s="60">
        <f t="shared" si="408"/>
        <v>0</v>
      </c>
      <c r="J5243" s="60">
        <f t="shared" si="409"/>
        <v>0</v>
      </c>
      <c r="K5243" s="1" t="str">
        <f t="shared" si="410"/>
        <v>PUB</v>
      </c>
      <c r="L5243" s="2" t="str">
        <f t="shared" si="406"/>
        <v>REVENUE_AC</v>
      </c>
      <c r="M5243" s="40" t="str">
        <f>INDEX(CODE!A:B,MATCH(L5243,CODE!A:A,0),2)</f>
        <v>NOT USED</v>
      </c>
    </row>
    <row r="5244" spans="1:13">
      <c r="A5244" s="36">
        <v>202004</v>
      </c>
      <c r="B5244" s="37" t="s">
        <v>63</v>
      </c>
      <c r="C5244" s="37" t="s">
        <v>196</v>
      </c>
      <c r="D5244" s="37" t="s">
        <v>197</v>
      </c>
      <c r="E5244" s="37">
        <v>-11000</v>
      </c>
      <c r="F5244" s="37">
        <v>0</v>
      </c>
      <c r="G5244" s="37">
        <v>-67000</v>
      </c>
      <c r="H5244" s="60">
        <f t="shared" si="407"/>
        <v>0</v>
      </c>
      <c r="I5244" s="60">
        <f t="shared" si="408"/>
        <v>0</v>
      </c>
      <c r="J5244" s="60">
        <f t="shared" si="409"/>
        <v>0</v>
      </c>
      <c r="K5244" s="1" t="str">
        <f t="shared" si="410"/>
        <v>PUB</v>
      </c>
      <c r="L5244" s="2" t="str">
        <f t="shared" si="406"/>
        <v>UNBILLED R</v>
      </c>
      <c r="M5244" s="40" t="str">
        <f>INDEX(CODE!A:B,MATCH(L5244,CODE!A:A,0),2)</f>
        <v>NOT USED</v>
      </c>
    </row>
    <row r="5245" spans="1:13">
      <c r="A5245" s="36">
        <v>202004</v>
      </c>
      <c r="B5245" s="37" t="s">
        <v>68</v>
      </c>
      <c r="C5245" s="37" t="s">
        <v>186</v>
      </c>
      <c r="D5245" s="37" t="s">
        <v>203</v>
      </c>
      <c r="E5245" s="37">
        <v>-4905.05</v>
      </c>
      <c r="F5245" s="37">
        <v>1345</v>
      </c>
      <c r="G5245" s="37">
        <v>673765</v>
      </c>
      <c r="H5245" s="60">
        <f t="shared" si="407"/>
        <v>0</v>
      </c>
      <c r="I5245" s="60">
        <f t="shared" si="408"/>
        <v>0</v>
      </c>
      <c r="J5245" s="60">
        <f t="shared" si="409"/>
        <v>0</v>
      </c>
      <c r="K5245" s="1" t="str">
        <f t="shared" si="410"/>
        <v>RES</v>
      </c>
      <c r="L5245" s="2" t="str">
        <f t="shared" si="406"/>
        <v>02NETMT135</v>
      </c>
      <c r="M5245" s="40" t="str">
        <f>INDEX(CODE!A:B,MATCH(L5245,CODE!A:A,0),2)</f>
        <v>Separate - Res</v>
      </c>
    </row>
    <row r="5246" spans="1:13">
      <c r="A5246" s="36">
        <v>202004</v>
      </c>
      <c r="B5246" s="37" t="s">
        <v>68</v>
      </c>
      <c r="C5246" s="37" t="s">
        <v>186</v>
      </c>
      <c r="D5246" s="37" t="s">
        <v>204</v>
      </c>
      <c r="E5246" s="37">
        <v>-554.54999999999995</v>
      </c>
      <c r="G5246" s="37">
        <v>76500</v>
      </c>
      <c r="H5246" s="60">
        <f t="shared" si="407"/>
        <v>0</v>
      </c>
      <c r="I5246" s="60">
        <f t="shared" si="408"/>
        <v>0</v>
      </c>
      <c r="J5246" s="60">
        <f t="shared" si="409"/>
        <v>0</v>
      </c>
      <c r="K5246" s="1" t="str">
        <f t="shared" si="410"/>
        <v>RES</v>
      </c>
      <c r="L5246" s="2" t="str">
        <f t="shared" si="406"/>
        <v>02OALTB15R</v>
      </c>
      <c r="M5246" s="40" t="str">
        <f>INDEX(CODE!A:B,MATCH(L5246,CODE!A:A,0),2)</f>
        <v>NOT USED</v>
      </c>
    </row>
    <row r="5247" spans="1:13">
      <c r="A5247" s="36">
        <v>202004</v>
      </c>
      <c r="B5247" s="37" t="s">
        <v>68</v>
      </c>
      <c r="C5247" s="37" t="s">
        <v>186</v>
      </c>
      <c r="D5247" s="37" t="s">
        <v>205</v>
      </c>
      <c r="E5247" s="37">
        <v>-802850.05</v>
      </c>
      <c r="F5247" s="37">
        <v>102631</v>
      </c>
      <c r="G5247" s="37">
        <v>110281648</v>
      </c>
      <c r="H5247" s="60">
        <f t="shared" si="407"/>
        <v>0</v>
      </c>
      <c r="I5247" s="60">
        <f t="shared" si="408"/>
        <v>0</v>
      </c>
      <c r="J5247" s="60">
        <f t="shared" si="409"/>
        <v>0</v>
      </c>
      <c r="K5247" s="1" t="str">
        <f t="shared" si="410"/>
        <v>RES</v>
      </c>
      <c r="L5247" s="2" t="str">
        <f t="shared" si="406"/>
        <v>02RESD0016</v>
      </c>
      <c r="M5247" s="40" t="str">
        <f>INDEX(CODE!A:B,MATCH(L5247,CODE!A:A,0),2)</f>
        <v>Separate - Res</v>
      </c>
    </row>
    <row r="5248" spans="1:13">
      <c r="A5248" s="36">
        <v>202004</v>
      </c>
      <c r="B5248" s="37" t="s">
        <v>68</v>
      </c>
      <c r="C5248" s="37" t="s">
        <v>186</v>
      </c>
      <c r="D5248" s="37" t="s">
        <v>206</v>
      </c>
      <c r="E5248" s="37">
        <v>-42771.51</v>
      </c>
      <c r="F5248" s="37">
        <v>5108</v>
      </c>
      <c r="G5248" s="37">
        <v>5875178</v>
      </c>
      <c r="H5248" s="60">
        <f t="shared" si="407"/>
        <v>0</v>
      </c>
      <c r="I5248" s="60">
        <f t="shared" si="408"/>
        <v>0</v>
      </c>
      <c r="J5248" s="60">
        <f t="shared" si="409"/>
        <v>0</v>
      </c>
      <c r="K5248" s="1" t="str">
        <f t="shared" si="410"/>
        <v>RES</v>
      </c>
      <c r="L5248" s="2" t="str">
        <f t="shared" ref="L5248:L5311" si="411">LEFT(D5248,10)</f>
        <v>02RESD0017</v>
      </c>
      <c r="M5248" s="40" t="str">
        <f>INDEX(CODE!A:B,MATCH(L5248,CODE!A:A,0),2)</f>
        <v>Separate - Res</v>
      </c>
    </row>
    <row r="5249" spans="1:13">
      <c r="A5249" s="36">
        <v>202004</v>
      </c>
      <c r="B5249" s="37" t="s">
        <v>68</v>
      </c>
      <c r="C5249" s="37" t="s">
        <v>186</v>
      </c>
      <c r="D5249" s="37" t="s">
        <v>207</v>
      </c>
      <c r="E5249" s="37">
        <v>-1208.44</v>
      </c>
      <c r="F5249" s="37">
        <v>79</v>
      </c>
      <c r="G5249" s="37">
        <v>165995</v>
      </c>
      <c r="H5249" s="60">
        <f t="shared" si="407"/>
        <v>0</v>
      </c>
      <c r="I5249" s="60">
        <f t="shared" si="408"/>
        <v>0</v>
      </c>
      <c r="J5249" s="60">
        <f t="shared" si="409"/>
        <v>0</v>
      </c>
      <c r="K5249" s="1" t="str">
        <f t="shared" si="410"/>
        <v>RES</v>
      </c>
      <c r="L5249" s="2" t="str">
        <f t="shared" si="411"/>
        <v>02RESD0018</v>
      </c>
      <c r="M5249" s="40" t="str">
        <f>INDEX(CODE!A:B,MATCH(L5249,CODE!A:A,0),2)</f>
        <v>Separate - Res</v>
      </c>
    </row>
    <row r="5250" spans="1:13">
      <c r="A5250" s="36">
        <v>202004</v>
      </c>
      <c r="B5250" s="37" t="s">
        <v>68</v>
      </c>
      <c r="C5250" s="37" t="s">
        <v>186</v>
      </c>
      <c r="D5250" s="37" t="s">
        <v>208</v>
      </c>
      <c r="E5250" s="37">
        <v>-146.96</v>
      </c>
      <c r="F5250" s="37">
        <v>11</v>
      </c>
      <c r="G5250" s="37">
        <v>20185</v>
      </c>
      <c r="H5250" s="60">
        <f t="shared" si="407"/>
        <v>0</v>
      </c>
      <c r="I5250" s="60">
        <f t="shared" si="408"/>
        <v>0</v>
      </c>
      <c r="J5250" s="60">
        <f t="shared" si="409"/>
        <v>0</v>
      </c>
      <c r="K5250" s="1" t="str">
        <f t="shared" si="410"/>
        <v>RES</v>
      </c>
      <c r="L5250" s="2" t="str">
        <f t="shared" si="411"/>
        <v>02RESD018X</v>
      </c>
      <c r="M5250" s="40" t="str">
        <f>INDEX(CODE!A:B,MATCH(L5250,CODE!A:A,0),2)</f>
        <v>Separate - Res</v>
      </c>
    </row>
    <row r="5251" spans="1:13">
      <c r="A5251" s="36">
        <v>202004</v>
      </c>
      <c r="B5251" s="37" t="s">
        <v>68</v>
      </c>
      <c r="C5251" s="37" t="s">
        <v>186</v>
      </c>
      <c r="D5251" s="37" t="s">
        <v>209</v>
      </c>
      <c r="E5251" s="37">
        <v>-10497.34</v>
      </c>
      <c r="F5251" s="37">
        <v>3429</v>
      </c>
      <c r="G5251" s="37">
        <v>1441927</v>
      </c>
      <c r="H5251" s="60">
        <f t="shared" ref="H5251:H5314" si="412">IF($C5251="R",E5251,0)</f>
        <v>0</v>
      </c>
      <c r="I5251" s="60">
        <f t="shared" ref="I5251:I5314" si="413">IF($C5251="R",F5251,0)</f>
        <v>0</v>
      </c>
      <c r="J5251" s="60">
        <f t="shared" ref="J5251:J5314" si="414">IF($C5251="R",G5251,0)</f>
        <v>0</v>
      </c>
      <c r="K5251" s="1" t="str">
        <f t="shared" ref="K5251:K5314" si="415">IF(LEFT(B5251,3)="IRR","IRG",LEFT(B5251,3))</f>
        <v>RES</v>
      </c>
      <c r="L5251" s="2" t="str">
        <f t="shared" si="411"/>
        <v>02RGNSB024</v>
      </c>
      <c r="M5251" s="40" t="str">
        <f>INDEX(CODE!A:B,MATCH(L5251,CODE!A:A,0),2)</f>
        <v>Separate - Small GS</v>
      </c>
    </row>
    <row r="5252" spans="1:13">
      <c r="A5252" s="36">
        <v>202004</v>
      </c>
      <c r="B5252" s="37" t="s">
        <v>68</v>
      </c>
      <c r="C5252" s="37" t="s">
        <v>186</v>
      </c>
      <c r="D5252" s="37" t="s">
        <v>213</v>
      </c>
      <c r="E5252" s="37">
        <v>-666.12</v>
      </c>
      <c r="F5252" s="37">
        <v>1</v>
      </c>
      <c r="G5252" s="37">
        <v>91500</v>
      </c>
      <c r="H5252" s="60">
        <f t="shared" si="412"/>
        <v>0</v>
      </c>
      <c r="I5252" s="60">
        <f t="shared" si="413"/>
        <v>0</v>
      </c>
      <c r="J5252" s="60">
        <f t="shared" si="414"/>
        <v>0</v>
      </c>
      <c r="K5252" s="1" t="str">
        <f t="shared" si="415"/>
        <v>RES</v>
      </c>
      <c r="L5252" s="2" t="str">
        <f t="shared" si="411"/>
        <v>02RGNSB036</v>
      </c>
      <c r="M5252" s="40" t="str">
        <f>INDEX(CODE!A:B,MATCH(L5252,CODE!A:A,0),2)</f>
        <v>Separate - Large GS</v>
      </c>
    </row>
    <row r="5253" spans="1:13">
      <c r="A5253" s="36">
        <v>202004</v>
      </c>
      <c r="B5253" s="37" t="s">
        <v>68</v>
      </c>
      <c r="C5253" s="37" t="s">
        <v>186</v>
      </c>
      <c r="D5253" s="37" t="s">
        <v>212</v>
      </c>
      <c r="E5253" s="37">
        <v>-116.61</v>
      </c>
      <c r="F5253" s="37">
        <v>40</v>
      </c>
      <c r="G5253" s="37">
        <v>16018</v>
      </c>
      <c r="H5253" s="60">
        <f t="shared" si="412"/>
        <v>0</v>
      </c>
      <c r="I5253" s="60">
        <f t="shared" si="413"/>
        <v>0</v>
      </c>
      <c r="J5253" s="60">
        <f t="shared" si="414"/>
        <v>0</v>
      </c>
      <c r="K5253" s="1" t="str">
        <f t="shared" si="415"/>
        <v>RES</v>
      </c>
      <c r="L5253" s="2" t="str">
        <f t="shared" si="411"/>
        <v>02RNM24135</v>
      </c>
      <c r="M5253" s="40" t="str">
        <f>INDEX(CODE!A:B,MATCH(L5253,CODE!A:A,0),2)</f>
        <v>Separate - Small GS</v>
      </c>
    </row>
    <row r="5254" spans="1:13">
      <c r="A5254" s="36">
        <v>202004</v>
      </c>
      <c r="B5254" s="37" t="s">
        <v>68</v>
      </c>
      <c r="C5254" s="37" t="s">
        <v>186</v>
      </c>
      <c r="D5254" s="37" t="s">
        <v>193</v>
      </c>
      <c r="E5254" s="37">
        <v>55277.62</v>
      </c>
      <c r="F5254" s="37">
        <v>0</v>
      </c>
      <c r="G5254" s="37">
        <v>0</v>
      </c>
      <c r="H5254" s="60">
        <f t="shared" si="412"/>
        <v>0</v>
      </c>
      <c r="I5254" s="60">
        <f t="shared" si="413"/>
        <v>0</v>
      </c>
      <c r="J5254" s="60">
        <f t="shared" si="414"/>
        <v>0</v>
      </c>
      <c r="K5254" s="1" t="str">
        <f t="shared" si="415"/>
        <v>RES</v>
      </c>
      <c r="L5254" s="2" t="str">
        <f t="shared" si="411"/>
        <v>BPA BALANC</v>
      </c>
      <c r="M5254" s="40" t="str">
        <f>INDEX(CODE!A:B,MATCH(L5254,CODE!A:A,0),2)</f>
        <v>NOT USED</v>
      </c>
    </row>
    <row r="5255" spans="1:13">
      <c r="A5255" s="36">
        <v>202004</v>
      </c>
      <c r="B5255" s="37" t="s">
        <v>68</v>
      </c>
      <c r="C5255" s="37" t="s">
        <v>186</v>
      </c>
      <c r="D5255" s="37" t="s">
        <v>194</v>
      </c>
      <c r="F5255" s="37">
        <v>0</v>
      </c>
      <c r="H5255" s="60">
        <f t="shared" si="412"/>
        <v>0</v>
      </c>
      <c r="I5255" s="60">
        <f t="shared" si="413"/>
        <v>0</v>
      </c>
      <c r="J5255" s="60">
        <f t="shared" si="414"/>
        <v>0</v>
      </c>
      <c r="K5255" s="1" t="str">
        <f t="shared" si="415"/>
        <v>RES</v>
      </c>
      <c r="L5255" s="2" t="str">
        <f t="shared" si="411"/>
        <v>CUSTOMER C</v>
      </c>
      <c r="M5255" s="40" t="str">
        <f>INDEX(CODE!A:B,MATCH(L5255,CODE!A:A,0),2)</f>
        <v>NOT USED</v>
      </c>
    </row>
    <row r="5256" spans="1:13">
      <c r="A5256" s="36">
        <v>202004</v>
      </c>
      <c r="B5256" s="37" t="s">
        <v>68</v>
      </c>
      <c r="C5256" s="37" t="s">
        <v>195</v>
      </c>
      <c r="D5256" s="37" t="s">
        <v>82</v>
      </c>
      <c r="E5256" s="37">
        <v>79.45</v>
      </c>
      <c r="G5256" s="37">
        <v>0</v>
      </c>
      <c r="H5256" s="60">
        <f t="shared" si="412"/>
        <v>79.45</v>
      </c>
      <c r="I5256" s="60">
        <f t="shared" si="413"/>
        <v>0</v>
      </c>
      <c r="J5256" s="60">
        <f t="shared" si="414"/>
        <v>0</v>
      </c>
      <c r="K5256" s="1" t="str">
        <f t="shared" si="415"/>
        <v>RES</v>
      </c>
      <c r="L5256" s="2" t="str">
        <f t="shared" si="411"/>
        <v>02LNX00109</v>
      </c>
      <c r="M5256" s="40" t="str">
        <f>INDEX(CODE!A:B,MATCH(L5256,CODE!A:A,0),2)</f>
        <v>NOT USED</v>
      </c>
    </row>
    <row r="5257" spans="1:13">
      <c r="A5257" s="36">
        <v>202004</v>
      </c>
      <c r="B5257" s="37" t="s">
        <v>68</v>
      </c>
      <c r="C5257" s="37" t="s">
        <v>195</v>
      </c>
      <c r="D5257" s="37" t="s">
        <v>48</v>
      </c>
      <c r="E5257" s="37">
        <v>67011.289999999994</v>
      </c>
      <c r="F5257" s="37">
        <v>1345</v>
      </c>
      <c r="G5257" s="37">
        <v>673765</v>
      </c>
      <c r="H5257" s="60">
        <f t="shared" si="412"/>
        <v>67011.289999999994</v>
      </c>
      <c r="I5257" s="60">
        <f t="shared" si="413"/>
        <v>1345</v>
      </c>
      <c r="J5257" s="60">
        <f t="shared" si="414"/>
        <v>673765</v>
      </c>
      <c r="K5257" s="1" t="str">
        <f t="shared" si="415"/>
        <v>RES</v>
      </c>
      <c r="L5257" s="2" t="str">
        <f t="shared" si="411"/>
        <v>02NETMT135</v>
      </c>
      <c r="M5257" s="40" t="str">
        <f>INDEX(CODE!A:B,MATCH(L5257,CODE!A:A,0),2)</f>
        <v>Separate - Res</v>
      </c>
    </row>
    <row r="5258" spans="1:13">
      <c r="A5258" s="36">
        <v>202004</v>
      </c>
      <c r="B5258" s="37" t="s">
        <v>68</v>
      </c>
      <c r="C5258" s="37" t="s">
        <v>195</v>
      </c>
      <c r="D5258" s="37" t="s">
        <v>49</v>
      </c>
      <c r="E5258" s="37">
        <v>12059.31</v>
      </c>
      <c r="F5258" s="37">
        <v>1005</v>
      </c>
      <c r="G5258" s="37">
        <v>76500</v>
      </c>
      <c r="H5258" s="60">
        <f t="shared" si="412"/>
        <v>12059.31</v>
      </c>
      <c r="I5258" s="60">
        <f t="shared" si="413"/>
        <v>1005</v>
      </c>
      <c r="J5258" s="60">
        <f t="shared" si="414"/>
        <v>76500</v>
      </c>
      <c r="K5258" s="1" t="str">
        <f t="shared" si="415"/>
        <v>RES</v>
      </c>
      <c r="L5258" s="2" t="str">
        <f t="shared" si="411"/>
        <v>02OALTB15R</v>
      </c>
      <c r="M5258" s="40" t="str">
        <f>INDEX(CODE!A:B,MATCH(L5258,CODE!A:A,0),2)</f>
        <v>NOT USED</v>
      </c>
    </row>
    <row r="5259" spans="1:13">
      <c r="A5259" s="36">
        <v>202004</v>
      </c>
      <c r="B5259" s="37" t="s">
        <v>68</v>
      </c>
      <c r="C5259" s="37" t="s">
        <v>195</v>
      </c>
      <c r="D5259" s="37" t="s">
        <v>69</v>
      </c>
      <c r="E5259" s="37">
        <v>10043957.529999999</v>
      </c>
      <c r="F5259" s="37">
        <v>102631</v>
      </c>
      <c r="G5259" s="37">
        <v>110381074</v>
      </c>
      <c r="H5259" s="60">
        <f t="shared" si="412"/>
        <v>10043957.529999999</v>
      </c>
      <c r="I5259" s="60">
        <f t="shared" si="413"/>
        <v>102631</v>
      </c>
      <c r="J5259" s="60">
        <f t="shared" si="414"/>
        <v>110381074</v>
      </c>
      <c r="K5259" s="1" t="str">
        <f t="shared" si="415"/>
        <v>RES</v>
      </c>
      <c r="L5259" s="2" t="str">
        <f t="shared" si="411"/>
        <v>02RESD0016</v>
      </c>
      <c r="M5259" s="40" t="str">
        <f>INDEX(CODE!A:B,MATCH(L5259,CODE!A:A,0),2)</f>
        <v>Separate - Res</v>
      </c>
    </row>
    <row r="5260" spans="1:13">
      <c r="A5260" s="36">
        <v>202004</v>
      </c>
      <c r="B5260" s="37" t="s">
        <v>68</v>
      </c>
      <c r="C5260" s="37" t="s">
        <v>195</v>
      </c>
      <c r="D5260" s="37" t="s">
        <v>70</v>
      </c>
      <c r="E5260" s="37">
        <v>535526.98</v>
      </c>
      <c r="F5260" s="37">
        <v>5108</v>
      </c>
      <c r="G5260" s="37">
        <v>5875178</v>
      </c>
      <c r="H5260" s="60">
        <f t="shared" si="412"/>
        <v>535526.98</v>
      </c>
      <c r="I5260" s="60">
        <f t="shared" si="413"/>
        <v>5108</v>
      </c>
      <c r="J5260" s="60">
        <f t="shared" si="414"/>
        <v>5875178</v>
      </c>
      <c r="K5260" s="1" t="str">
        <f t="shared" si="415"/>
        <v>RES</v>
      </c>
      <c r="L5260" s="2" t="str">
        <f t="shared" si="411"/>
        <v>02RESD0017</v>
      </c>
      <c r="M5260" s="40" t="str">
        <f>INDEX(CODE!A:B,MATCH(L5260,CODE!A:A,0),2)</f>
        <v>Separate - Res</v>
      </c>
    </row>
    <row r="5261" spans="1:13">
      <c r="A5261" s="36">
        <v>202004</v>
      </c>
      <c r="B5261" s="37" t="s">
        <v>68</v>
      </c>
      <c r="C5261" s="37" t="s">
        <v>195</v>
      </c>
      <c r="D5261" s="37" t="s">
        <v>71</v>
      </c>
      <c r="E5261" s="37">
        <v>16848.96</v>
      </c>
      <c r="F5261" s="37">
        <v>79</v>
      </c>
      <c r="G5261" s="37">
        <v>165995</v>
      </c>
      <c r="H5261" s="60">
        <f t="shared" si="412"/>
        <v>16848.96</v>
      </c>
      <c r="I5261" s="60">
        <f t="shared" si="413"/>
        <v>79</v>
      </c>
      <c r="J5261" s="60">
        <f t="shared" si="414"/>
        <v>165995</v>
      </c>
      <c r="K5261" s="1" t="str">
        <f t="shared" si="415"/>
        <v>RES</v>
      </c>
      <c r="L5261" s="2" t="str">
        <f t="shared" si="411"/>
        <v>02RESD0018</v>
      </c>
      <c r="M5261" s="40" t="str">
        <f>INDEX(CODE!A:B,MATCH(L5261,CODE!A:A,0),2)</f>
        <v>Separate - Res</v>
      </c>
    </row>
    <row r="5262" spans="1:13">
      <c r="A5262" s="36">
        <v>202004</v>
      </c>
      <c r="B5262" s="37" t="s">
        <v>68</v>
      </c>
      <c r="C5262" s="37" t="s">
        <v>195</v>
      </c>
      <c r="D5262" s="37" t="s">
        <v>72</v>
      </c>
      <c r="E5262" s="37">
        <v>2028.73</v>
      </c>
      <c r="F5262" s="37">
        <v>11</v>
      </c>
      <c r="G5262" s="37">
        <v>20185</v>
      </c>
      <c r="H5262" s="60">
        <f t="shared" si="412"/>
        <v>2028.73</v>
      </c>
      <c r="I5262" s="60">
        <f t="shared" si="413"/>
        <v>11</v>
      </c>
      <c r="J5262" s="60">
        <f t="shared" si="414"/>
        <v>20185</v>
      </c>
      <c r="K5262" s="1" t="str">
        <f t="shared" si="415"/>
        <v>RES</v>
      </c>
      <c r="L5262" s="2" t="str">
        <f t="shared" si="411"/>
        <v>02RESD018X</v>
      </c>
      <c r="M5262" s="40" t="str">
        <f>INDEX(CODE!A:B,MATCH(L5262,CODE!A:A,0),2)</f>
        <v>Separate - Res</v>
      </c>
    </row>
    <row r="5263" spans="1:13">
      <c r="A5263" s="36">
        <v>202004</v>
      </c>
      <c r="B5263" s="37" t="s">
        <v>68</v>
      </c>
      <c r="C5263" s="37" t="s">
        <v>195</v>
      </c>
      <c r="D5263" s="37" t="s">
        <v>50</v>
      </c>
      <c r="E5263" s="37">
        <v>182742.2</v>
      </c>
      <c r="F5263" s="37">
        <v>3429</v>
      </c>
      <c r="G5263" s="37">
        <v>1481956</v>
      </c>
      <c r="H5263" s="60">
        <f t="shared" si="412"/>
        <v>182742.2</v>
      </c>
      <c r="I5263" s="60">
        <f t="shared" si="413"/>
        <v>3429</v>
      </c>
      <c r="J5263" s="60">
        <f t="shared" si="414"/>
        <v>1481956</v>
      </c>
      <c r="K5263" s="1" t="str">
        <f t="shared" si="415"/>
        <v>RES</v>
      </c>
      <c r="L5263" s="2" t="str">
        <f t="shared" si="411"/>
        <v>02RGNSB024</v>
      </c>
      <c r="M5263" s="40" t="str">
        <f>INDEX(CODE!A:B,MATCH(L5263,CODE!A:A,0),2)</f>
        <v>Separate - Small GS</v>
      </c>
    </row>
    <row r="5264" spans="1:13">
      <c r="A5264" s="36">
        <v>202004</v>
      </c>
      <c r="B5264" s="37" t="s">
        <v>68</v>
      </c>
      <c r="C5264" s="37" t="s">
        <v>195</v>
      </c>
      <c r="D5264" s="37" t="s">
        <v>74</v>
      </c>
      <c r="E5264" s="37">
        <v>9200.58</v>
      </c>
      <c r="F5264" s="37">
        <v>2</v>
      </c>
      <c r="G5264" s="37">
        <v>120860</v>
      </c>
      <c r="H5264" s="60">
        <f t="shared" si="412"/>
        <v>9200.58</v>
      </c>
      <c r="I5264" s="60">
        <f t="shared" si="413"/>
        <v>2</v>
      </c>
      <c r="J5264" s="60">
        <f t="shared" si="414"/>
        <v>120860</v>
      </c>
      <c r="K5264" s="1" t="str">
        <f t="shared" si="415"/>
        <v>RES</v>
      </c>
      <c r="L5264" s="2" t="str">
        <f t="shared" si="411"/>
        <v>02RGNSB036</v>
      </c>
      <c r="M5264" s="40" t="str">
        <f>INDEX(CODE!A:B,MATCH(L5264,CODE!A:A,0),2)</f>
        <v>Separate - Large GS</v>
      </c>
    </row>
    <row r="5265" spans="1:13">
      <c r="A5265" s="36">
        <v>202004</v>
      </c>
      <c r="B5265" s="37" t="s">
        <v>68</v>
      </c>
      <c r="C5265" s="37" t="s">
        <v>195</v>
      </c>
      <c r="D5265" s="37" t="s">
        <v>75</v>
      </c>
      <c r="E5265" s="37">
        <v>1945.66</v>
      </c>
      <c r="F5265" s="37">
        <v>40</v>
      </c>
      <c r="G5265" s="37">
        <v>16018</v>
      </c>
      <c r="H5265" s="60">
        <f t="shared" si="412"/>
        <v>1945.66</v>
      </c>
      <c r="I5265" s="60">
        <f t="shared" si="413"/>
        <v>40</v>
      </c>
      <c r="J5265" s="60">
        <f t="shared" si="414"/>
        <v>16018</v>
      </c>
      <c r="K5265" s="1" t="str">
        <f t="shared" si="415"/>
        <v>RES</v>
      </c>
      <c r="L5265" s="2" t="str">
        <f t="shared" si="411"/>
        <v>02RNM24135</v>
      </c>
      <c r="M5265" s="40" t="str">
        <f>INDEX(CODE!A:B,MATCH(L5265,CODE!A:A,0),2)</f>
        <v>Separate - Small GS</v>
      </c>
    </row>
    <row r="5266" spans="1:13">
      <c r="A5266" s="36">
        <v>202004</v>
      </c>
      <c r="B5266" s="37" t="s">
        <v>68</v>
      </c>
      <c r="C5266" s="37" t="s">
        <v>195</v>
      </c>
      <c r="D5266" s="37" t="s">
        <v>101</v>
      </c>
      <c r="E5266" s="37">
        <v>609574.72</v>
      </c>
      <c r="F5266" s="37">
        <v>0</v>
      </c>
      <c r="G5266" s="37">
        <v>0</v>
      </c>
      <c r="H5266" s="60">
        <f t="shared" si="412"/>
        <v>609574.72</v>
      </c>
      <c r="I5266" s="60">
        <f t="shared" si="413"/>
        <v>0</v>
      </c>
      <c r="J5266" s="60">
        <f t="shared" si="414"/>
        <v>0</v>
      </c>
      <c r="K5266" s="1" t="str">
        <f t="shared" si="415"/>
        <v>RES</v>
      </c>
      <c r="L5266" s="2" t="str">
        <f t="shared" si="411"/>
        <v>301170-DSM</v>
      </c>
      <c r="M5266" s="40" t="str">
        <f>INDEX(CODE!A:B,MATCH(L5266,CODE!A:A,0),2)</f>
        <v>NOT USED</v>
      </c>
    </row>
    <row r="5267" spans="1:13">
      <c r="A5267" s="36">
        <v>202004</v>
      </c>
      <c r="B5267" s="37" t="s">
        <v>68</v>
      </c>
      <c r="C5267" s="37" t="s">
        <v>195</v>
      </c>
      <c r="D5267" s="37" t="s">
        <v>102</v>
      </c>
      <c r="E5267" s="37">
        <v>14646.19</v>
      </c>
      <c r="F5267" s="37">
        <v>0</v>
      </c>
      <c r="G5267" s="37">
        <v>0</v>
      </c>
      <c r="H5267" s="60">
        <f t="shared" si="412"/>
        <v>14646.19</v>
      </c>
      <c r="I5267" s="60">
        <f t="shared" si="413"/>
        <v>0</v>
      </c>
      <c r="J5267" s="60">
        <f t="shared" si="414"/>
        <v>0</v>
      </c>
      <c r="K5267" s="1" t="str">
        <f t="shared" si="415"/>
        <v>RES</v>
      </c>
      <c r="L5267" s="2" t="str">
        <f t="shared" si="411"/>
        <v>301180-BLU</v>
      </c>
      <c r="M5267" s="40" t="str">
        <f>INDEX(CODE!A:B,MATCH(L5267,CODE!A:A,0),2)</f>
        <v>NOT USED</v>
      </c>
    </row>
    <row r="5268" spans="1:13">
      <c r="A5268" s="36">
        <v>202004</v>
      </c>
      <c r="B5268" s="37" t="s">
        <v>68</v>
      </c>
      <c r="C5268" s="37" t="s">
        <v>195</v>
      </c>
      <c r="D5268" s="37" t="s">
        <v>103</v>
      </c>
      <c r="E5268" s="37">
        <v>0</v>
      </c>
      <c r="F5268" s="37">
        <v>0</v>
      </c>
      <c r="G5268" s="37">
        <v>0</v>
      </c>
      <c r="H5268" s="60">
        <f t="shared" si="412"/>
        <v>0</v>
      </c>
      <c r="I5268" s="60">
        <f t="shared" si="413"/>
        <v>0</v>
      </c>
      <c r="J5268" s="60">
        <f t="shared" si="414"/>
        <v>0</v>
      </c>
      <c r="K5268" s="1" t="str">
        <f t="shared" si="415"/>
        <v>RES</v>
      </c>
      <c r="L5268" s="2" t="str">
        <f t="shared" si="411"/>
        <v>ALT REVENU</v>
      </c>
      <c r="M5268" s="40" t="str">
        <f>INDEX(CODE!A:B,MATCH(L5268,CODE!A:A,0),2)</f>
        <v>NOT USED</v>
      </c>
    </row>
    <row r="5269" spans="1:13">
      <c r="A5269" s="36">
        <v>202004</v>
      </c>
      <c r="B5269" s="37" t="s">
        <v>68</v>
      </c>
      <c r="C5269" s="37" t="s">
        <v>195</v>
      </c>
      <c r="D5269" s="37" t="s">
        <v>90</v>
      </c>
      <c r="F5269" s="37">
        <v>0</v>
      </c>
      <c r="H5269" s="60">
        <f t="shared" si="412"/>
        <v>0</v>
      </c>
      <c r="I5269" s="60">
        <f t="shared" si="413"/>
        <v>0</v>
      </c>
      <c r="J5269" s="60">
        <f t="shared" si="414"/>
        <v>0</v>
      </c>
      <c r="K5269" s="1" t="str">
        <f t="shared" si="415"/>
        <v>RES</v>
      </c>
      <c r="L5269" s="2" t="str">
        <f t="shared" si="411"/>
        <v>CUSTOMER C</v>
      </c>
      <c r="M5269" s="40" t="str">
        <f>INDEX(CODE!A:B,MATCH(L5269,CODE!A:A,0),2)</f>
        <v>NOT USED</v>
      </c>
    </row>
    <row r="5270" spans="1:13">
      <c r="A5270" s="36">
        <v>202004</v>
      </c>
      <c r="B5270" s="37" t="s">
        <v>68</v>
      </c>
      <c r="C5270" s="37" t="s">
        <v>195</v>
      </c>
      <c r="D5270" s="37" t="s">
        <v>91</v>
      </c>
      <c r="E5270" s="37">
        <v>0</v>
      </c>
      <c r="F5270" s="37">
        <v>0</v>
      </c>
      <c r="G5270" s="37">
        <v>0</v>
      </c>
      <c r="H5270" s="60">
        <f t="shared" si="412"/>
        <v>0</v>
      </c>
      <c r="I5270" s="60">
        <f t="shared" si="413"/>
        <v>0</v>
      </c>
      <c r="J5270" s="60">
        <f t="shared" si="414"/>
        <v>0</v>
      </c>
      <c r="K5270" s="1" t="str">
        <f t="shared" si="415"/>
        <v>RES</v>
      </c>
      <c r="L5270" s="2" t="str">
        <f t="shared" si="411"/>
        <v>INCOME TAX</v>
      </c>
      <c r="M5270" s="40" t="str">
        <f>INDEX(CODE!A:B,MATCH(L5270,CODE!A:A,0),2)</f>
        <v>NOT USED</v>
      </c>
    </row>
    <row r="5271" spans="1:13">
      <c r="A5271" s="36">
        <v>202004</v>
      </c>
      <c r="B5271" s="37" t="s">
        <v>68</v>
      </c>
      <c r="C5271" s="37" t="s">
        <v>195</v>
      </c>
      <c r="D5271" s="37" t="s">
        <v>92</v>
      </c>
      <c r="E5271" s="37">
        <v>-379748.25</v>
      </c>
      <c r="F5271" s="37">
        <v>0</v>
      </c>
      <c r="G5271" s="37">
        <v>0</v>
      </c>
      <c r="H5271" s="60">
        <f t="shared" si="412"/>
        <v>-379748.25</v>
      </c>
      <c r="I5271" s="60">
        <f t="shared" si="413"/>
        <v>0</v>
      </c>
      <c r="J5271" s="60">
        <f t="shared" si="414"/>
        <v>0</v>
      </c>
      <c r="K5271" s="1" t="str">
        <f t="shared" si="415"/>
        <v>RES</v>
      </c>
      <c r="L5271" s="2" t="str">
        <f t="shared" si="411"/>
        <v>REVENUE_AC</v>
      </c>
      <c r="M5271" s="40" t="str">
        <f>INDEX(CODE!A:B,MATCH(L5271,CODE!A:A,0),2)</f>
        <v>NOT USED</v>
      </c>
    </row>
    <row r="5272" spans="1:13">
      <c r="A5272" s="36">
        <v>202004</v>
      </c>
      <c r="B5272" s="37" t="s">
        <v>68</v>
      </c>
      <c r="C5272" s="37" t="s">
        <v>195</v>
      </c>
      <c r="D5272" s="37" t="s">
        <v>104</v>
      </c>
      <c r="E5272" s="37">
        <v>4537.66</v>
      </c>
      <c r="F5272" s="37">
        <v>0</v>
      </c>
      <c r="G5272" s="37">
        <v>0</v>
      </c>
      <c r="H5272" s="60">
        <f t="shared" si="412"/>
        <v>4537.66</v>
      </c>
      <c r="I5272" s="60">
        <f t="shared" si="413"/>
        <v>0</v>
      </c>
      <c r="J5272" s="60">
        <f t="shared" si="414"/>
        <v>0</v>
      </c>
      <c r="K5272" s="1" t="str">
        <f t="shared" si="415"/>
        <v>RES</v>
      </c>
      <c r="L5272" s="2" t="str">
        <f t="shared" si="411"/>
        <v>REVENUE AD</v>
      </c>
      <c r="M5272" s="40" t="str">
        <f>INDEX(CODE!A:B,MATCH(L5272,CODE!A:A,0),2)</f>
        <v>NOT USED</v>
      </c>
    </row>
    <row r="5273" spans="1:13">
      <c r="A5273" s="36">
        <v>202004</v>
      </c>
      <c r="B5273" s="37" t="s">
        <v>68</v>
      </c>
      <c r="C5273" s="37" t="s">
        <v>196</v>
      </c>
      <c r="D5273" s="37" t="s">
        <v>210</v>
      </c>
      <c r="E5273" s="37">
        <v>5000</v>
      </c>
      <c r="F5273" s="37">
        <v>0</v>
      </c>
      <c r="G5273" s="37">
        <v>0</v>
      </c>
      <c r="H5273" s="60">
        <f t="shared" si="412"/>
        <v>0</v>
      </c>
      <c r="I5273" s="60">
        <f t="shared" si="413"/>
        <v>0</v>
      </c>
      <c r="J5273" s="60">
        <f t="shared" si="414"/>
        <v>0</v>
      </c>
      <c r="K5273" s="1" t="str">
        <f t="shared" si="415"/>
        <v>RES</v>
      </c>
      <c r="L5273" s="2" t="str">
        <f t="shared" si="411"/>
        <v>301119 - U</v>
      </c>
      <c r="M5273" s="40" t="str">
        <f>INDEX(CODE!A:B,MATCH(L5273,CODE!A:A,0),2)</f>
        <v>NOT USED</v>
      </c>
    </row>
    <row r="5274" spans="1:13">
      <c r="A5274" s="36">
        <v>202004</v>
      </c>
      <c r="B5274" s="37" t="s">
        <v>68</v>
      </c>
      <c r="C5274" s="37" t="s">
        <v>196</v>
      </c>
      <c r="D5274" s="37" t="s">
        <v>197</v>
      </c>
      <c r="E5274" s="37">
        <v>-1734000</v>
      </c>
      <c r="F5274" s="37">
        <v>0</v>
      </c>
      <c r="G5274" s="37">
        <v>-16314000</v>
      </c>
      <c r="H5274" s="60">
        <f t="shared" si="412"/>
        <v>0</v>
      </c>
      <c r="I5274" s="60">
        <f t="shared" si="413"/>
        <v>0</v>
      </c>
      <c r="J5274" s="60">
        <f t="shared" si="414"/>
        <v>0</v>
      </c>
      <c r="K5274" s="1" t="str">
        <f t="shared" si="415"/>
        <v>RES</v>
      </c>
      <c r="L5274" s="2" t="str">
        <f t="shared" si="411"/>
        <v>UNBILLED R</v>
      </c>
      <c r="M5274" s="40" t="str">
        <f>INDEX(CODE!A:B,MATCH(L5274,CODE!A:A,0),2)</f>
        <v>NOT USED</v>
      </c>
    </row>
    <row r="5275" spans="1:13">
      <c r="A5275" s="36">
        <v>202005</v>
      </c>
      <c r="B5275" s="37" t="s">
        <v>51</v>
      </c>
      <c r="C5275" s="37" t="s">
        <v>186</v>
      </c>
      <c r="D5275" s="37" t="s">
        <v>187</v>
      </c>
      <c r="E5275" s="37">
        <v>-13682.94</v>
      </c>
      <c r="F5275" s="37">
        <v>1514</v>
      </c>
      <c r="G5275" s="37">
        <v>1879511</v>
      </c>
      <c r="H5275" s="60">
        <f t="shared" si="412"/>
        <v>0</v>
      </c>
      <c r="I5275" s="60">
        <f t="shared" si="413"/>
        <v>0</v>
      </c>
      <c r="J5275" s="60">
        <f t="shared" si="414"/>
        <v>0</v>
      </c>
      <c r="K5275" s="1" t="str">
        <f t="shared" si="415"/>
        <v>COM</v>
      </c>
      <c r="L5275" s="2" t="str">
        <f t="shared" si="411"/>
        <v>02GNSB0024</v>
      </c>
      <c r="M5275" s="40" t="str">
        <f>INDEX(CODE!A:B,MATCH(L5275,CODE!A:A,0),2)</f>
        <v>Separate - Small GS</v>
      </c>
    </row>
    <row r="5276" spans="1:13">
      <c r="A5276" s="36">
        <v>202005</v>
      </c>
      <c r="B5276" s="37" t="s">
        <v>51</v>
      </c>
      <c r="C5276" s="37" t="s">
        <v>186</v>
      </c>
      <c r="D5276" s="37" t="s">
        <v>188</v>
      </c>
      <c r="E5276" s="37">
        <v>-0.52</v>
      </c>
      <c r="F5276" s="37">
        <v>1</v>
      </c>
      <c r="G5276" s="37">
        <v>72</v>
      </c>
      <c r="H5276" s="60">
        <f t="shared" si="412"/>
        <v>0</v>
      </c>
      <c r="I5276" s="60">
        <f t="shared" si="413"/>
        <v>0</v>
      </c>
      <c r="J5276" s="60">
        <f t="shared" si="414"/>
        <v>0</v>
      </c>
      <c r="K5276" s="1" t="str">
        <f t="shared" si="415"/>
        <v>COM</v>
      </c>
      <c r="L5276" s="2" t="str">
        <f t="shared" si="411"/>
        <v>02GNSB024F</v>
      </c>
      <c r="M5276" s="40" t="str">
        <f>INDEX(CODE!A:B,MATCH(L5276,CODE!A:A,0),2)</f>
        <v>Separate - Small GS</v>
      </c>
    </row>
    <row r="5277" spans="1:13">
      <c r="A5277" s="36">
        <v>202005</v>
      </c>
      <c r="B5277" s="37" t="s">
        <v>51</v>
      </c>
      <c r="C5277" s="37" t="s">
        <v>186</v>
      </c>
      <c r="D5277" s="37" t="s">
        <v>189</v>
      </c>
      <c r="E5277" s="37">
        <v>-1791.35</v>
      </c>
      <c r="F5277" s="37">
        <v>70</v>
      </c>
      <c r="G5277" s="37">
        <v>246062</v>
      </c>
      <c r="H5277" s="60">
        <f t="shared" si="412"/>
        <v>0</v>
      </c>
      <c r="I5277" s="60">
        <f t="shared" si="413"/>
        <v>0</v>
      </c>
      <c r="J5277" s="60">
        <f t="shared" si="414"/>
        <v>0</v>
      </c>
      <c r="K5277" s="1" t="str">
        <f t="shared" si="415"/>
        <v>COM</v>
      </c>
      <c r="L5277" s="2" t="str">
        <f t="shared" si="411"/>
        <v>02GNSB24FP</v>
      </c>
      <c r="M5277" s="40" t="str">
        <f>INDEX(CODE!A:B,MATCH(L5277,CODE!A:A,0),2)</f>
        <v>Separate - Small GS</v>
      </c>
    </row>
    <row r="5278" spans="1:13">
      <c r="A5278" s="36">
        <v>202005</v>
      </c>
      <c r="B5278" s="37" t="s">
        <v>51</v>
      </c>
      <c r="C5278" s="37" t="s">
        <v>186</v>
      </c>
      <c r="D5278" s="37" t="s">
        <v>190</v>
      </c>
      <c r="E5278" s="37">
        <v>-21929.17</v>
      </c>
      <c r="F5278" s="37">
        <v>87</v>
      </c>
      <c r="G5278" s="37">
        <v>3012250</v>
      </c>
      <c r="H5278" s="60">
        <f t="shared" si="412"/>
        <v>0</v>
      </c>
      <c r="I5278" s="60">
        <f t="shared" si="413"/>
        <v>0</v>
      </c>
      <c r="J5278" s="60">
        <f t="shared" si="414"/>
        <v>0</v>
      </c>
      <c r="K5278" s="1" t="str">
        <f t="shared" si="415"/>
        <v>COM</v>
      </c>
      <c r="L5278" s="2" t="str">
        <f t="shared" si="411"/>
        <v>02LGSB0036</v>
      </c>
      <c r="M5278" s="40" t="str">
        <f>INDEX(CODE!A:B,MATCH(L5278,CODE!A:A,0),2)</f>
        <v>Separate - Large GS</v>
      </c>
    </row>
    <row r="5279" spans="1:13">
      <c r="A5279" s="36">
        <v>202005</v>
      </c>
      <c r="B5279" s="37" t="s">
        <v>51</v>
      </c>
      <c r="C5279" s="37" t="s">
        <v>186</v>
      </c>
      <c r="D5279" s="37" t="s">
        <v>191</v>
      </c>
      <c r="E5279" s="37">
        <v>-3.16</v>
      </c>
      <c r="F5279" s="37">
        <v>22</v>
      </c>
      <c r="G5279" s="37">
        <v>434</v>
      </c>
      <c r="H5279" s="60">
        <f t="shared" si="412"/>
        <v>0</v>
      </c>
      <c r="I5279" s="60">
        <f t="shared" si="413"/>
        <v>0</v>
      </c>
      <c r="J5279" s="60">
        <f t="shared" si="414"/>
        <v>0</v>
      </c>
      <c r="K5279" s="1" t="str">
        <f t="shared" si="415"/>
        <v>COM</v>
      </c>
      <c r="L5279" s="2" t="str">
        <f t="shared" si="411"/>
        <v>02NMB24135</v>
      </c>
      <c r="M5279" s="40" t="str">
        <f>INDEX(CODE!A:B,MATCH(L5279,CODE!A:A,0),2)</f>
        <v>Separate - Small GS</v>
      </c>
    </row>
    <row r="5280" spans="1:13">
      <c r="A5280" s="36">
        <v>202005</v>
      </c>
      <c r="B5280" s="37" t="s">
        <v>51</v>
      </c>
      <c r="C5280" s="37" t="s">
        <v>186</v>
      </c>
      <c r="D5280" s="37" t="s">
        <v>192</v>
      </c>
      <c r="E5280" s="37">
        <v>-298.02</v>
      </c>
      <c r="G5280" s="37">
        <v>41058</v>
      </c>
      <c r="H5280" s="60">
        <f t="shared" si="412"/>
        <v>0</v>
      </c>
      <c r="I5280" s="60">
        <f t="shared" si="413"/>
        <v>0</v>
      </c>
      <c r="J5280" s="60">
        <f t="shared" si="414"/>
        <v>0</v>
      </c>
      <c r="K5280" s="1" t="str">
        <f t="shared" si="415"/>
        <v>COM</v>
      </c>
      <c r="L5280" s="2" t="str">
        <f t="shared" si="411"/>
        <v>02OALTB15N</v>
      </c>
      <c r="M5280" s="40" t="str">
        <f>INDEX(CODE!A:B,MATCH(L5280,CODE!A:A,0),2)</f>
        <v>NOT USED</v>
      </c>
    </row>
    <row r="5281" spans="1:13">
      <c r="A5281" s="36">
        <v>202005</v>
      </c>
      <c r="B5281" s="37" t="s">
        <v>51</v>
      </c>
      <c r="C5281" s="37" t="s">
        <v>186</v>
      </c>
      <c r="D5281" s="37" t="s">
        <v>193</v>
      </c>
      <c r="E5281" s="37">
        <v>-1114.54</v>
      </c>
      <c r="F5281" s="37">
        <v>0</v>
      </c>
      <c r="G5281" s="37">
        <v>0</v>
      </c>
      <c r="H5281" s="60">
        <f t="shared" si="412"/>
        <v>0</v>
      </c>
      <c r="I5281" s="60">
        <f t="shared" si="413"/>
        <v>0</v>
      </c>
      <c r="J5281" s="60">
        <f t="shared" si="414"/>
        <v>0</v>
      </c>
      <c r="K5281" s="1" t="str">
        <f t="shared" si="415"/>
        <v>COM</v>
      </c>
      <c r="L5281" s="2" t="str">
        <f t="shared" si="411"/>
        <v>BPA BALANC</v>
      </c>
      <c r="M5281" s="40" t="str">
        <f>INDEX(CODE!A:B,MATCH(L5281,CODE!A:A,0),2)</f>
        <v>NOT USED</v>
      </c>
    </row>
    <row r="5282" spans="1:13">
      <c r="A5282" s="36">
        <v>202005</v>
      </c>
      <c r="B5282" s="37" t="s">
        <v>51</v>
      </c>
      <c r="C5282" s="37" t="s">
        <v>186</v>
      </c>
      <c r="D5282" s="37" t="s">
        <v>194</v>
      </c>
      <c r="F5282" s="37">
        <v>0</v>
      </c>
      <c r="H5282" s="60">
        <f t="shared" si="412"/>
        <v>0</v>
      </c>
      <c r="I5282" s="60">
        <f t="shared" si="413"/>
        <v>0</v>
      </c>
      <c r="J5282" s="60">
        <f t="shared" si="414"/>
        <v>0</v>
      </c>
      <c r="K5282" s="1" t="str">
        <f t="shared" si="415"/>
        <v>COM</v>
      </c>
      <c r="L5282" s="2" t="str">
        <f t="shared" si="411"/>
        <v>CUSTOMER C</v>
      </c>
      <c r="M5282" s="40" t="str">
        <f>INDEX(CODE!A:B,MATCH(L5282,CODE!A:A,0),2)</f>
        <v>NOT USED</v>
      </c>
    </row>
    <row r="5283" spans="1:13">
      <c r="A5283" s="36">
        <v>202005</v>
      </c>
      <c r="B5283" s="37" t="s">
        <v>51</v>
      </c>
      <c r="C5283" s="37" t="s">
        <v>195</v>
      </c>
      <c r="D5283" s="37" t="s">
        <v>78</v>
      </c>
      <c r="E5283" s="37">
        <v>71.510000000000005</v>
      </c>
      <c r="F5283" s="37">
        <v>1</v>
      </c>
      <c r="G5283" s="37">
        <v>152</v>
      </c>
      <c r="H5283" s="60">
        <f t="shared" si="412"/>
        <v>71.510000000000005</v>
      </c>
      <c r="I5283" s="60">
        <f t="shared" si="413"/>
        <v>1</v>
      </c>
      <c r="J5283" s="60">
        <f t="shared" si="414"/>
        <v>152</v>
      </c>
      <c r="K5283" s="1" t="str">
        <f t="shared" si="415"/>
        <v>COM</v>
      </c>
      <c r="L5283" s="2" t="str">
        <f t="shared" si="411"/>
        <v>02GN24EV45</v>
      </c>
      <c r="M5283" s="40" t="str">
        <f>INDEX(CODE!A:B,MATCH(L5283,CODE!A:A,0),2)</f>
        <v>Separate - Small GS</v>
      </c>
    </row>
    <row r="5284" spans="1:13">
      <c r="A5284" s="36">
        <v>202005</v>
      </c>
      <c r="B5284" s="37" t="s">
        <v>51</v>
      </c>
      <c r="C5284" s="37" t="s">
        <v>195</v>
      </c>
      <c r="D5284" s="37" t="s">
        <v>36</v>
      </c>
      <c r="E5284" s="37">
        <v>188131.32</v>
      </c>
      <c r="F5284" s="37">
        <v>1514</v>
      </c>
      <c r="G5284" s="37">
        <v>1879511</v>
      </c>
      <c r="H5284" s="60">
        <f t="shared" si="412"/>
        <v>188131.32</v>
      </c>
      <c r="I5284" s="60">
        <f t="shared" si="413"/>
        <v>1514</v>
      </c>
      <c r="J5284" s="60">
        <f t="shared" si="414"/>
        <v>1879511</v>
      </c>
      <c r="K5284" s="1" t="str">
        <f t="shared" si="415"/>
        <v>COM</v>
      </c>
      <c r="L5284" s="2" t="str">
        <f t="shared" si="411"/>
        <v>02GNSB0024</v>
      </c>
      <c r="M5284" s="40" t="str">
        <f>INDEX(CODE!A:B,MATCH(L5284,CODE!A:A,0),2)</f>
        <v>Separate - Small GS</v>
      </c>
    </row>
    <row r="5285" spans="1:13">
      <c r="A5285" s="36">
        <v>202005</v>
      </c>
      <c r="B5285" s="37" t="s">
        <v>51</v>
      </c>
      <c r="C5285" s="37" t="s">
        <v>195</v>
      </c>
      <c r="D5285" s="37" t="s">
        <v>37</v>
      </c>
      <c r="E5285" s="37">
        <v>17.64</v>
      </c>
      <c r="F5285" s="37">
        <v>1</v>
      </c>
      <c r="G5285" s="37">
        <v>72</v>
      </c>
      <c r="H5285" s="60">
        <f t="shared" si="412"/>
        <v>17.64</v>
      </c>
      <c r="I5285" s="60">
        <f t="shared" si="413"/>
        <v>1</v>
      </c>
      <c r="J5285" s="60">
        <f t="shared" si="414"/>
        <v>72</v>
      </c>
      <c r="K5285" s="1" t="str">
        <f t="shared" si="415"/>
        <v>COM</v>
      </c>
      <c r="L5285" s="2" t="str">
        <f t="shared" si="411"/>
        <v>02GNSB024F</v>
      </c>
      <c r="M5285" s="40" t="str">
        <f>INDEX(CODE!A:B,MATCH(L5285,CODE!A:A,0),2)</f>
        <v>Separate - Small GS</v>
      </c>
    </row>
    <row r="5286" spans="1:13">
      <c r="A5286" s="36">
        <v>202005</v>
      </c>
      <c r="B5286" s="37" t="s">
        <v>51</v>
      </c>
      <c r="C5286" s="37" t="s">
        <v>195</v>
      </c>
      <c r="D5286" s="37" t="s">
        <v>38</v>
      </c>
      <c r="E5286" s="37">
        <v>24663.05</v>
      </c>
      <c r="F5286" s="37">
        <v>70</v>
      </c>
      <c r="G5286" s="37">
        <v>248181</v>
      </c>
      <c r="H5286" s="60">
        <f t="shared" si="412"/>
        <v>24663.05</v>
      </c>
      <c r="I5286" s="60">
        <f t="shared" si="413"/>
        <v>70</v>
      </c>
      <c r="J5286" s="60">
        <f t="shared" si="414"/>
        <v>248181</v>
      </c>
      <c r="K5286" s="1" t="str">
        <f t="shared" si="415"/>
        <v>COM</v>
      </c>
      <c r="L5286" s="2" t="str">
        <f t="shared" si="411"/>
        <v>02GNSB24FP</v>
      </c>
      <c r="M5286" s="40" t="str">
        <f>INDEX(CODE!A:B,MATCH(L5286,CODE!A:A,0),2)</f>
        <v>Separate - Small GS</v>
      </c>
    </row>
    <row r="5287" spans="1:13">
      <c r="A5287" s="36">
        <v>202005</v>
      </c>
      <c r="B5287" s="37" t="s">
        <v>51</v>
      </c>
      <c r="C5287" s="37" t="s">
        <v>195</v>
      </c>
      <c r="D5287" s="37" t="s">
        <v>52</v>
      </c>
      <c r="E5287" s="37">
        <v>2838780.03</v>
      </c>
      <c r="F5287" s="37">
        <v>14572</v>
      </c>
      <c r="G5287" s="37">
        <v>30204949</v>
      </c>
      <c r="H5287" s="60">
        <f t="shared" si="412"/>
        <v>2838780.03</v>
      </c>
      <c r="I5287" s="60">
        <f t="shared" si="413"/>
        <v>14572</v>
      </c>
      <c r="J5287" s="60">
        <f t="shared" si="414"/>
        <v>30204949</v>
      </c>
      <c r="K5287" s="1" t="str">
        <f t="shared" si="415"/>
        <v>COM</v>
      </c>
      <c r="L5287" s="2" t="str">
        <f t="shared" si="411"/>
        <v>02GNSV0024</v>
      </c>
      <c r="M5287" s="40" t="str">
        <f>INDEX(CODE!A:B,MATCH(L5287,CODE!A:A,0),2)</f>
        <v>Separate - Small GS</v>
      </c>
    </row>
    <row r="5288" spans="1:13">
      <c r="A5288" s="36">
        <v>202005</v>
      </c>
      <c r="B5288" s="37" t="s">
        <v>51</v>
      </c>
      <c r="C5288" s="37" t="s">
        <v>195</v>
      </c>
      <c r="D5288" s="37" t="s">
        <v>53</v>
      </c>
      <c r="E5288" s="37">
        <v>13886.76</v>
      </c>
      <c r="F5288" s="37">
        <v>108</v>
      </c>
      <c r="G5288" s="37">
        <v>101687</v>
      </c>
      <c r="H5288" s="60">
        <f t="shared" si="412"/>
        <v>13886.76</v>
      </c>
      <c r="I5288" s="60">
        <f t="shared" si="413"/>
        <v>108</v>
      </c>
      <c r="J5288" s="60">
        <f t="shared" si="414"/>
        <v>101687</v>
      </c>
      <c r="K5288" s="1" t="str">
        <f t="shared" si="415"/>
        <v>COM</v>
      </c>
      <c r="L5288" s="2" t="str">
        <f t="shared" si="411"/>
        <v>02GNSV024F</v>
      </c>
      <c r="M5288" s="40" t="str">
        <f>INDEX(CODE!A:B,MATCH(L5288,CODE!A:A,0),2)</f>
        <v>Separate - Small GS</v>
      </c>
    </row>
    <row r="5289" spans="1:13">
      <c r="A5289" s="36">
        <v>202005</v>
      </c>
      <c r="B5289" s="37" t="s">
        <v>51</v>
      </c>
      <c r="C5289" s="37" t="s">
        <v>195</v>
      </c>
      <c r="D5289" s="37" t="s">
        <v>39</v>
      </c>
      <c r="E5289" s="37">
        <v>250036.54</v>
      </c>
      <c r="F5289" s="37">
        <v>87</v>
      </c>
      <c r="G5289" s="37">
        <v>3012250</v>
      </c>
      <c r="H5289" s="60">
        <f t="shared" si="412"/>
        <v>250036.54</v>
      </c>
      <c r="I5289" s="60">
        <f t="shared" si="413"/>
        <v>87</v>
      </c>
      <c r="J5289" s="60">
        <f t="shared" si="414"/>
        <v>3012250</v>
      </c>
      <c r="K5289" s="1" t="str">
        <f t="shared" si="415"/>
        <v>COM</v>
      </c>
      <c r="L5289" s="2" t="str">
        <f t="shared" si="411"/>
        <v>02LGSB0036</v>
      </c>
      <c r="M5289" s="40" t="str">
        <f>INDEX(CODE!A:B,MATCH(L5289,CODE!A:A,0),2)</f>
        <v>Separate - Large GS</v>
      </c>
    </row>
    <row r="5290" spans="1:13">
      <c r="A5290" s="36">
        <v>202005</v>
      </c>
      <c r="B5290" s="37" t="s">
        <v>51</v>
      </c>
      <c r="C5290" s="37" t="s">
        <v>195</v>
      </c>
      <c r="D5290" s="37" t="s">
        <v>54</v>
      </c>
      <c r="E5290" s="37">
        <v>3911367.52</v>
      </c>
      <c r="F5290" s="37">
        <v>852</v>
      </c>
      <c r="G5290" s="37">
        <v>50245914</v>
      </c>
      <c r="H5290" s="60">
        <f t="shared" si="412"/>
        <v>3911367.52</v>
      </c>
      <c r="I5290" s="60">
        <f t="shared" si="413"/>
        <v>852</v>
      </c>
      <c r="J5290" s="60">
        <f t="shared" si="414"/>
        <v>50245914</v>
      </c>
      <c r="K5290" s="1" t="str">
        <f t="shared" si="415"/>
        <v>COM</v>
      </c>
      <c r="L5290" s="2" t="str">
        <f t="shared" si="411"/>
        <v>02LGSV0036</v>
      </c>
      <c r="M5290" s="40" t="str">
        <f>INDEX(CODE!A:B,MATCH(L5290,CODE!A:A,0),2)</f>
        <v>Separate - Large GS</v>
      </c>
    </row>
    <row r="5291" spans="1:13">
      <c r="A5291" s="36">
        <v>202005</v>
      </c>
      <c r="B5291" s="37" t="s">
        <v>51</v>
      </c>
      <c r="C5291" s="37" t="s">
        <v>195</v>
      </c>
      <c r="D5291" s="37" t="s">
        <v>55</v>
      </c>
      <c r="E5291" s="37">
        <v>998278.47</v>
      </c>
      <c r="F5291" s="37">
        <v>37</v>
      </c>
      <c r="G5291" s="37">
        <v>12872680</v>
      </c>
      <c r="H5291" s="60">
        <f t="shared" si="412"/>
        <v>998278.47</v>
      </c>
      <c r="I5291" s="60">
        <f t="shared" si="413"/>
        <v>37</v>
      </c>
      <c r="J5291" s="60">
        <f t="shared" si="414"/>
        <v>12872680</v>
      </c>
      <c r="K5291" s="1" t="str">
        <f t="shared" si="415"/>
        <v>COM</v>
      </c>
      <c r="L5291" s="2" t="str">
        <f t="shared" si="411"/>
        <v>02LGSV048T</v>
      </c>
      <c r="M5291" s="40" t="str">
        <f>INDEX(CODE!A:B,MATCH(L5291,CODE!A:A,0),2)</f>
        <v>NOT USED</v>
      </c>
    </row>
    <row r="5292" spans="1:13">
      <c r="A5292" s="36">
        <v>202005</v>
      </c>
      <c r="B5292" s="37" t="s">
        <v>51</v>
      </c>
      <c r="C5292" s="37" t="s">
        <v>195</v>
      </c>
      <c r="D5292" s="37" t="s">
        <v>79</v>
      </c>
      <c r="E5292" s="37">
        <v>7432.54</v>
      </c>
      <c r="G5292" s="37">
        <v>0</v>
      </c>
      <c r="H5292" s="60">
        <f t="shared" si="412"/>
        <v>7432.54</v>
      </c>
      <c r="I5292" s="60">
        <f t="shared" si="413"/>
        <v>0</v>
      </c>
      <c r="J5292" s="60">
        <f t="shared" si="414"/>
        <v>0</v>
      </c>
      <c r="K5292" s="1" t="str">
        <f t="shared" si="415"/>
        <v>COM</v>
      </c>
      <c r="L5292" s="2" t="str">
        <f t="shared" si="411"/>
        <v>02LNX00102</v>
      </c>
      <c r="M5292" s="40" t="str">
        <f>INDEX(CODE!A:B,MATCH(L5292,CODE!A:A,0),2)</f>
        <v>NOT USED</v>
      </c>
    </row>
    <row r="5293" spans="1:13">
      <c r="A5293" s="36">
        <v>202005</v>
      </c>
      <c r="B5293" s="37" t="s">
        <v>51</v>
      </c>
      <c r="C5293" s="37" t="s">
        <v>195</v>
      </c>
      <c r="D5293" s="37" t="s">
        <v>80</v>
      </c>
      <c r="E5293" s="37">
        <v>2471.21</v>
      </c>
      <c r="G5293" s="37">
        <v>0</v>
      </c>
      <c r="H5293" s="60">
        <f t="shared" si="412"/>
        <v>2471.21</v>
      </c>
      <c r="I5293" s="60">
        <f t="shared" si="413"/>
        <v>0</v>
      </c>
      <c r="J5293" s="60">
        <f t="shared" si="414"/>
        <v>0</v>
      </c>
      <c r="K5293" s="1" t="str">
        <f t="shared" si="415"/>
        <v>COM</v>
      </c>
      <c r="L5293" s="2" t="str">
        <f t="shared" si="411"/>
        <v>02LNX00103</v>
      </c>
      <c r="M5293" s="40" t="str">
        <f>INDEX(CODE!A:B,MATCH(L5293,CODE!A:A,0),2)</f>
        <v>NOT USED</v>
      </c>
    </row>
    <row r="5294" spans="1:13">
      <c r="A5294" s="36">
        <v>202005</v>
      </c>
      <c r="B5294" s="37" t="s">
        <v>51</v>
      </c>
      <c r="C5294" s="37" t="s">
        <v>195</v>
      </c>
      <c r="D5294" s="37" t="s">
        <v>81</v>
      </c>
      <c r="E5294" s="37">
        <v>207.62</v>
      </c>
      <c r="G5294" s="37">
        <v>0</v>
      </c>
      <c r="H5294" s="60">
        <f t="shared" si="412"/>
        <v>207.62</v>
      </c>
      <c r="I5294" s="60">
        <f t="shared" si="413"/>
        <v>0</v>
      </c>
      <c r="J5294" s="60">
        <f t="shared" si="414"/>
        <v>0</v>
      </c>
      <c r="K5294" s="1" t="str">
        <f t="shared" si="415"/>
        <v>COM</v>
      </c>
      <c r="L5294" s="2" t="str">
        <f t="shared" si="411"/>
        <v>02LNX00105</v>
      </c>
      <c r="M5294" s="40" t="str">
        <f>INDEX(CODE!A:B,MATCH(L5294,CODE!A:A,0),2)</f>
        <v>NOT USED</v>
      </c>
    </row>
    <row r="5295" spans="1:13">
      <c r="A5295" s="36">
        <v>202005</v>
      </c>
      <c r="B5295" s="37" t="s">
        <v>51</v>
      </c>
      <c r="C5295" s="37" t="s">
        <v>195</v>
      </c>
      <c r="D5295" s="37" t="s">
        <v>82</v>
      </c>
      <c r="E5295" s="37">
        <v>27655.9</v>
      </c>
      <c r="G5295" s="37">
        <v>0</v>
      </c>
      <c r="H5295" s="60">
        <f t="shared" si="412"/>
        <v>27655.9</v>
      </c>
      <c r="I5295" s="60">
        <f t="shared" si="413"/>
        <v>0</v>
      </c>
      <c r="J5295" s="60">
        <f t="shared" si="414"/>
        <v>0</v>
      </c>
      <c r="K5295" s="1" t="str">
        <f t="shared" si="415"/>
        <v>COM</v>
      </c>
      <c r="L5295" s="2" t="str">
        <f t="shared" si="411"/>
        <v>02LNX00109</v>
      </c>
      <c r="M5295" s="40" t="str">
        <f>INDEX(CODE!A:B,MATCH(L5295,CODE!A:A,0),2)</f>
        <v>NOT USED</v>
      </c>
    </row>
    <row r="5296" spans="1:13">
      <c r="A5296" s="36">
        <v>202005</v>
      </c>
      <c r="B5296" s="37" t="s">
        <v>51</v>
      </c>
      <c r="C5296" s="37" t="s">
        <v>195</v>
      </c>
      <c r="D5296" s="37" t="s">
        <v>83</v>
      </c>
      <c r="E5296" s="37">
        <v>1429.81</v>
      </c>
      <c r="G5296" s="37">
        <v>0</v>
      </c>
      <c r="H5296" s="60">
        <f t="shared" si="412"/>
        <v>1429.81</v>
      </c>
      <c r="I5296" s="60">
        <f t="shared" si="413"/>
        <v>0</v>
      </c>
      <c r="J5296" s="60">
        <f t="shared" si="414"/>
        <v>0</v>
      </c>
      <c r="K5296" s="1" t="str">
        <f t="shared" si="415"/>
        <v>COM</v>
      </c>
      <c r="L5296" s="2" t="str">
        <f t="shared" si="411"/>
        <v>02LNX00110</v>
      </c>
      <c r="M5296" s="40" t="str">
        <f>INDEX(CODE!A:B,MATCH(L5296,CODE!A:A,0),2)</f>
        <v>NOT USED</v>
      </c>
    </row>
    <row r="5297" spans="1:13">
      <c r="A5297" s="36">
        <v>202005</v>
      </c>
      <c r="B5297" s="37" t="s">
        <v>51</v>
      </c>
      <c r="C5297" s="37" t="s">
        <v>195</v>
      </c>
      <c r="D5297" s="37" t="s">
        <v>84</v>
      </c>
      <c r="E5297" s="37">
        <v>55.73</v>
      </c>
      <c r="G5297" s="37">
        <v>0</v>
      </c>
      <c r="H5297" s="60">
        <f t="shared" si="412"/>
        <v>55.73</v>
      </c>
      <c r="I5297" s="60">
        <f t="shared" si="413"/>
        <v>0</v>
      </c>
      <c r="J5297" s="60">
        <f t="shared" si="414"/>
        <v>0</v>
      </c>
      <c r="K5297" s="1" t="str">
        <f t="shared" si="415"/>
        <v>COM</v>
      </c>
      <c r="L5297" s="2" t="str">
        <f t="shared" si="411"/>
        <v>02LNX00112</v>
      </c>
      <c r="M5297" s="40" t="str">
        <f>INDEX(CODE!A:B,MATCH(L5297,CODE!A:A,0),2)</f>
        <v>NOT USED</v>
      </c>
    </row>
    <row r="5298" spans="1:13">
      <c r="A5298" s="36">
        <v>202005</v>
      </c>
      <c r="B5298" s="37" t="s">
        <v>51</v>
      </c>
      <c r="C5298" s="37" t="s">
        <v>195</v>
      </c>
      <c r="D5298" s="37" t="s">
        <v>85</v>
      </c>
      <c r="E5298" s="37">
        <v>1506.85</v>
      </c>
      <c r="G5298" s="37">
        <v>0</v>
      </c>
      <c r="H5298" s="60">
        <f t="shared" si="412"/>
        <v>1506.85</v>
      </c>
      <c r="I5298" s="60">
        <f t="shared" si="413"/>
        <v>0</v>
      </c>
      <c r="J5298" s="60">
        <f t="shared" si="414"/>
        <v>0</v>
      </c>
      <c r="K5298" s="1" t="str">
        <f t="shared" si="415"/>
        <v>COM</v>
      </c>
      <c r="L5298" s="2" t="str">
        <f t="shared" si="411"/>
        <v>02LNX00300</v>
      </c>
      <c r="M5298" s="40" t="str">
        <f>INDEX(CODE!A:B,MATCH(L5298,CODE!A:A,0),2)</f>
        <v>NOT USED</v>
      </c>
    </row>
    <row r="5299" spans="1:13">
      <c r="A5299" s="36">
        <v>202005</v>
      </c>
      <c r="B5299" s="37" t="s">
        <v>51</v>
      </c>
      <c r="C5299" s="37" t="s">
        <v>195</v>
      </c>
      <c r="D5299" s="37" t="s">
        <v>87</v>
      </c>
      <c r="E5299" s="37">
        <v>5192.4799999999996</v>
      </c>
      <c r="G5299" s="37">
        <v>0</v>
      </c>
      <c r="H5299" s="60">
        <f t="shared" si="412"/>
        <v>5192.4799999999996</v>
      </c>
      <c r="I5299" s="60">
        <f t="shared" si="413"/>
        <v>0</v>
      </c>
      <c r="J5299" s="60">
        <f t="shared" si="414"/>
        <v>0</v>
      </c>
      <c r="K5299" s="1" t="str">
        <f t="shared" si="415"/>
        <v>COM</v>
      </c>
      <c r="L5299" s="2" t="str">
        <f t="shared" si="411"/>
        <v>02LNX00311</v>
      </c>
      <c r="M5299" s="40" t="str">
        <f>INDEX(CODE!A:B,MATCH(L5299,CODE!A:A,0),2)</f>
        <v>NOT USED</v>
      </c>
    </row>
    <row r="5300" spans="1:13">
      <c r="A5300" s="36">
        <v>202005</v>
      </c>
      <c r="B5300" s="37" t="s">
        <v>51</v>
      </c>
      <c r="C5300" s="37" t="s">
        <v>195</v>
      </c>
      <c r="D5300" s="37" t="s">
        <v>88</v>
      </c>
      <c r="E5300" s="37">
        <v>3036.64</v>
      </c>
      <c r="G5300" s="37">
        <v>0</v>
      </c>
      <c r="H5300" s="60">
        <f t="shared" si="412"/>
        <v>3036.64</v>
      </c>
      <c r="I5300" s="60">
        <f t="shared" si="413"/>
        <v>0</v>
      </c>
      <c r="J5300" s="60">
        <f t="shared" si="414"/>
        <v>0</v>
      </c>
      <c r="K5300" s="1" t="str">
        <f t="shared" si="415"/>
        <v>COM</v>
      </c>
      <c r="L5300" s="2" t="str">
        <f t="shared" si="411"/>
        <v>02LNX00312</v>
      </c>
      <c r="M5300" s="40" t="str">
        <f>INDEX(CODE!A:B,MATCH(L5300,CODE!A:A,0),2)</f>
        <v>NOT USED</v>
      </c>
    </row>
    <row r="5301" spans="1:13">
      <c r="A5301" s="36">
        <v>202005</v>
      </c>
      <c r="B5301" s="37" t="s">
        <v>51</v>
      </c>
      <c r="C5301" s="37" t="s">
        <v>195</v>
      </c>
      <c r="D5301" s="37" t="s">
        <v>77</v>
      </c>
      <c r="E5301" s="37">
        <v>319.02</v>
      </c>
      <c r="F5301" s="37">
        <v>22</v>
      </c>
      <c r="G5301" s="37">
        <v>434</v>
      </c>
      <c r="H5301" s="60">
        <f t="shared" si="412"/>
        <v>319.02</v>
      </c>
      <c r="I5301" s="60">
        <f t="shared" si="413"/>
        <v>22</v>
      </c>
      <c r="J5301" s="60">
        <f t="shared" si="414"/>
        <v>434</v>
      </c>
      <c r="K5301" s="1" t="str">
        <f t="shared" si="415"/>
        <v>COM</v>
      </c>
      <c r="L5301" s="2" t="str">
        <f t="shared" si="411"/>
        <v>02NMB24135</v>
      </c>
      <c r="M5301" s="40" t="str">
        <f>INDEX(CODE!A:B,MATCH(L5301,CODE!A:A,0),2)</f>
        <v>Separate - Small GS</v>
      </c>
    </row>
    <row r="5302" spans="1:13">
      <c r="A5302" s="36">
        <v>202005</v>
      </c>
      <c r="B5302" s="37" t="s">
        <v>51</v>
      </c>
      <c r="C5302" s="37" t="s">
        <v>195</v>
      </c>
      <c r="D5302" s="37" t="s">
        <v>40</v>
      </c>
      <c r="E5302" s="37">
        <v>21241.03</v>
      </c>
      <c r="F5302" s="37">
        <v>111</v>
      </c>
      <c r="G5302" s="37">
        <v>201719</v>
      </c>
      <c r="H5302" s="60">
        <f t="shared" si="412"/>
        <v>21241.03</v>
      </c>
      <c r="I5302" s="60">
        <f t="shared" si="413"/>
        <v>111</v>
      </c>
      <c r="J5302" s="60">
        <f t="shared" si="414"/>
        <v>201719</v>
      </c>
      <c r="K5302" s="1" t="str">
        <f t="shared" si="415"/>
        <v>COM</v>
      </c>
      <c r="L5302" s="2" t="str">
        <f t="shared" si="411"/>
        <v>02NMT24135</v>
      </c>
      <c r="M5302" s="40" t="str">
        <f>INDEX(CODE!A:B,MATCH(L5302,CODE!A:A,0),2)</f>
        <v>Separate - Small GS</v>
      </c>
    </row>
    <row r="5303" spans="1:13">
      <c r="A5303" s="36">
        <v>202005</v>
      </c>
      <c r="B5303" s="37" t="s">
        <v>51</v>
      </c>
      <c r="C5303" s="37" t="s">
        <v>195</v>
      </c>
      <c r="D5303" s="37" t="s">
        <v>41</v>
      </c>
      <c r="E5303" s="37">
        <v>71485.02</v>
      </c>
      <c r="F5303" s="37">
        <v>17</v>
      </c>
      <c r="G5303" s="37">
        <v>837760</v>
      </c>
      <c r="H5303" s="60">
        <f t="shared" si="412"/>
        <v>71485.02</v>
      </c>
      <c r="I5303" s="60">
        <f t="shared" si="413"/>
        <v>17</v>
      </c>
      <c r="J5303" s="60">
        <f t="shared" si="414"/>
        <v>837760</v>
      </c>
      <c r="K5303" s="1" t="str">
        <f t="shared" si="415"/>
        <v>COM</v>
      </c>
      <c r="L5303" s="2" t="str">
        <f t="shared" si="411"/>
        <v>02NMT36135</v>
      </c>
      <c r="M5303" s="40" t="str">
        <f>INDEX(CODE!A:B,MATCH(L5303,CODE!A:A,0),2)</f>
        <v>Separate - Large GS</v>
      </c>
    </row>
    <row r="5304" spans="1:13">
      <c r="A5304" s="36">
        <v>202005</v>
      </c>
      <c r="B5304" s="37" t="s">
        <v>51</v>
      </c>
      <c r="C5304" s="37" t="s">
        <v>195</v>
      </c>
      <c r="D5304" s="37" t="s">
        <v>42</v>
      </c>
      <c r="E5304" s="37">
        <v>38176.31</v>
      </c>
      <c r="F5304" s="37">
        <v>2</v>
      </c>
      <c r="G5304" s="37">
        <v>566400</v>
      </c>
      <c r="H5304" s="60">
        <f t="shared" si="412"/>
        <v>38176.31</v>
      </c>
      <c r="I5304" s="60">
        <f t="shared" si="413"/>
        <v>2</v>
      </c>
      <c r="J5304" s="60">
        <f t="shared" si="414"/>
        <v>566400</v>
      </c>
      <c r="K5304" s="1" t="str">
        <f t="shared" si="415"/>
        <v>COM</v>
      </c>
      <c r="L5304" s="2" t="str">
        <f t="shared" si="411"/>
        <v>02NMT48135</v>
      </c>
      <c r="M5304" s="40" t="str">
        <f>INDEX(CODE!A:B,MATCH(L5304,CODE!A:A,0),2)</f>
        <v>NOT USED</v>
      </c>
    </row>
    <row r="5305" spans="1:13">
      <c r="A5305" s="36">
        <v>202005</v>
      </c>
      <c r="B5305" s="37" t="s">
        <v>51</v>
      </c>
      <c r="C5305" s="37" t="s">
        <v>195</v>
      </c>
      <c r="D5305" s="37" t="s">
        <v>56</v>
      </c>
      <c r="E5305" s="37">
        <v>17118.54</v>
      </c>
      <c r="F5305" s="37">
        <v>764</v>
      </c>
      <c r="G5305" s="37">
        <v>116802</v>
      </c>
      <c r="H5305" s="60">
        <f t="shared" si="412"/>
        <v>17118.54</v>
      </c>
      <c r="I5305" s="60">
        <f t="shared" si="413"/>
        <v>764</v>
      </c>
      <c r="J5305" s="60">
        <f t="shared" si="414"/>
        <v>116802</v>
      </c>
      <c r="K5305" s="1" t="str">
        <f t="shared" si="415"/>
        <v>COM</v>
      </c>
      <c r="L5305" s="2" t="str">
        <f t="shared" si="411"/>
        <v>02OALT015N</v>
      </c>
      <c r="M5305" s="40" t="str">
        <f>INDEX(CODE!A:B,MATCH(L5305,CODE!A:A,0),2)</f>
        <v>NOT USED</v>
      </c>
    </row>
    <row r="5306" spans="1:13">
      <c r="A5306" s="36">
        <v>202005</v>
      </c>
      <c r="B5306" s="37" t="s">
        <v>51</v>
      </c>
      <c r="C5306" s="37" t="s">
        <v>195</v>
      </c>
      <c r="D5306" s="37" t="s">
        <v>43</v>
      </c>
      <c r="E5306" s="37">
        <v>6579.87</v>
      </c>
      <c r="F5306" s="37">
        <v>463</v>
      </c>
      <c r="G5306" s="37">
        <v>41058</v>
      </c>
      <c r="H5306" s="60">
        <f t="shared" si="412"/>
        <v>6579.87</v>
      </c>
      <c r="I5306" s="60">
        <f t="shared" si="413"/>
        <v>463</v>
      </c>
      <c r="J5306" s="60">
        <f t="shared" si="414"/>
        <v>41058</v>
      </c>
      <c r="K5306" s="1" t="str">
        <f t="shared" si="415"/>
        <v>COM</v>
      </c>
      <c r="L5306" s="2" t="str">
        <f t="shared" si="411"/>
        <v>02OALTB15N</v>
      </c>
      <c r="M5306" s="40" t="str">
        <f>INDEX(CODE!A:B,MATCH(L5306,CODE!A:A,0),2)</f>
        <v>NOT USED</v>
      </c>
    </row>
    <row r="5307" spans="1:13">
      <c r="A5307" s="36">
        <v>202005</v>
      </c>
      <c r="B5307" s="37" t="s">
        <v>51</v>
      </c>
      <c r="C5307" s="37" t="s">
        <v>195</v>
      </c>
      <c r="D5307" s="37" t="s">
        <v>57</v>
      </c>
      <c r="E5307" s="37">
        <v>978.69</v>
      </c>
      <c r="F5307" s="37">
        <v>26</v>
      </c>
      <c r="G5307" s="37">
        <v>9618</v>
      </c>
      <c r="H5307" s="60">
        <f t="shared" si="412"/>
        <v>978.69</v>
      </c>
      <c r="I5307" s="60">
        <f t="shared" si="413"/>
        <v>26</v>
      </c>
      <c r="J5307" s="60">
        <f t="shared" si="414"/>
        <v>9618</v>
      </c>
      <c r="K5307" s="1" t="str">
        <f t="shared" si="415"/>
        <v>COM</v>
      </c>
      <c r="L5307" s="2" t="str">
        <f t="shared" si="411"/>
        <v>02RCFL0054</v>
      </c>
      <c r="M5307" s="40" t="str">
        <f>INDEX(CODE!A:B,MATCH(L5307,CODE!A:A,0),2)</f>
        <v>NOT USED</v>
      </c>
    </row>
    <row r="5308" spans="1:13">
      <c r="A5308" s="36">
        <v>202005</v>
      </c>
      <c r="B5308" s="37" t="s">
        <v>51</v>
      </c>
      <c r="C5308" s="37" t="s">
        <v>195</v>
      </c>
      <c r="D5308" s="37" t="s">
        <v>89</v>
      </c>
      <c r="E5308" s="37">
        <v>322031.81</v>
      </c>
      <c r="F5308" s="37">
        <v>0</v>
      </c>
      <c r="G5308" s="37">
        <v>0</v>
      </c>
      <c r="H5308" s="60">
        <f t="shared" si="412"/>
        <v>322031.81</v>
      </c>
      <c r="I5308" s="60">
        <f t="shared" si="413"/>
        <v>0</v>
      </c>
      <c r="J5308" s="60">
        <f t="shared" si="414"/>
        <v>0</v>
      </c>
      <c r="K5308" s="1" t="str">
        <f t="shared" si="415"/>
        <v>COM</v>
      </c>
      <c r="L5308" s="2" t="str">
        <f t="shared" si="411"/>
        <v>301270-DSM</v>
      </c>
      <c r="M5308" s="40" t="str">
        <f>INDEX(CODE!A:B,MATCH(L5308,CODE!A:A,0),2)</f>
        <v>NOT USED</v>
      </c>
    </row>
    <row r="5309" spans="1:13">
      <c r="A5309" s="36">
        <v>202005</v>
      </c>
      <c r="B5309" s="37" t="s">
        <v>51</v>
      </c>
      <c r="C5309" s="37" t="s">
        <v>195</v>
      </c>
      <c r="D5309" s="37" t="s">
        <v>44</v>
      </c>
      <c r="E5309" s="37">
        <v>6129.69</v>
      </c>
      <c r="F5309" s="37">
        <v>2</v>
      </c>
      <c r="G5309" s="37">
        <v>0</v>
      </c>
      <c r="H5309" s="60">
        <f t="shared" si="412"/>
        <v>6129.69</v>
      </c>
      <c r="I5309" s="60">
        <f t="shared" si="413"/>
        <v>2</v>
      </c>
      <c r="J5309" s="60">
        <f t="shared" si="414"/>
        <v>0</v>
      </c>
      <c r="K5309" s="1" t="str">
        <f t="shared" si="415"/>
        <v>COM</v>
      </c>
      <c r="L5309" s="2" t="str">
        <f t="shared" si="411"/>
        <v>301280-BLU</v>
      </c>
      <c r="M5309" s="40" t="str">
        <f>INDEX(CODE!A:B,MATCH(L5309,CODE!A:A,0),2)</f>
        <v>NOT USED</v>
      </c>
    </row>
    <row r="5310" spans="1:13">
      <c r="A5310" s="36">
        <v>202005</v>
      </c>
      <c r="B5310" s="37" t="s">
        <v>51</v>
      </c>
      <c r="C5310" s="37" t="s">
        <v>195</v>
      </c>
      <c r="D5310" s="37" t="s">
        <v>103</v>
      </c>
      <c r="E5310" s="37">
        <v>0</v>
      </c>
      <c r="F5310" s="37">
        <v>0</v>
      </c>
      <c r="G5310" s="37">
        <v>0</v>
      </c>
      <c r="H5310" s="60">
        <f t="shared" si="412"/>
        <v>0</v>
      </c>
      <c r="I5310" s="60">
        <f t="shared" si="413"/>
        <v>0</v>
      </c>
      <c r="J5310" s="60">
        <f t="shared" si="414"/>
        <v>0</v>
      </c>
      <c r="K5310" s="1" t="str">
        <f t="shared" si="415"/>
        <v>COM</v>
      </c>
      <c r="L5310" s="2" t="str">
        <f t="shared" si="411"/>
        <v>ALT REVENU</v>
      </c>
      <c r="M5310" s="40" t="str">
        <f>INDEX(CODE!A:B,MATCH(L5310,CODE!A:A,0),2)</f>
        <v>NOT USED</v>
      </c>
    </row>
    <row r="5311" spans="1:13">
      <c r="A5311" s="36">
        <v>202005</v>
      </c>
      <c r="B5311" s="37" t="s">
        <v>51</v>
      </c>
      <c r="C5311" s="37" t="s">
        <v>195</v>
      </c>
      <c r="D5311" s="37" t="s">
        <v>90</v>
      </c>
      <c r="F5311" s="37">
        <v>0</v>
      </c>
      <c r="H5311" s="60">
        <f t="shared" si="412"/>
        <v>0</v>
      </c>
      <c r="I5311" s="60">
        <f t="shared" si="413"/>
        <v>0</v>
      </c>
      <c r="J5311" s="60">
        <f t="shared" si="414"/>
        <v>0</v>
      </c>
      <c r="K5311" s="1" t="str">
        <f t="shared" si="415"/>
        <v>COM</v>
      </c>
      <c r="L5311" s="2" t="str">
        <f t="shared" si="411"/>
        <v>CUSTOMER C</v>
      </c>
      <c r="M5311" s="40" t="str">
        <f>INDEX(CODE!A:B,MATCH(L5311,CODE!A:A,0),2)</f>
        <v>NOT USED</v>
      </c>
    </row>
    <row r="5312" spans="1:13">
      <c r="A5312" s="36">
        <v>202005</v>
      </c>
      <c r="B5312" s="37" t="s">
        <v>51</v>
      </c>
      <c r="C5312" s="37" t="s">
        <v>195</v>
      </c>
      <c r="D5312" s="37" t="s">
        <v>91</v>
      </c>
      <c r="E5312" s="37">
        <v>0</v>
      </c>
      <c r="F5312" s="37">
        <v>0</v>
      </c>
      <c r="G5312" s="37">
        <v>0</v>
      </c>
      <c r="H5312" s="60">
        <f t="shared" si="412"/>
        <v>0</v>
      </c>
      <c r="I5312" s="60">
        <f t="shared" si="413"/>
        <v>0</v>
      </c>
      <c r="J5312" s="60">
        <f t="shared" si="414"/>
        <v>0</v>
      </c>
      <c r="K5312" s="1" t="str">
        <f t="shared" si="415"/>
        <v>COM</v>
      </c>
      <c r="L5312" s="2" t="str">
        <f t="shared" ref="L5312:L5375" si="416">LEFT(D5312,10)</f>
        <v>INCOME TAX</v>
      </c>
      <c r="M5312" s="40" t="str">
        <f>INDEX(CODE!A:B,MATCH(L5312,CODE!A:A,0),2)</f>
        <v>NOT USED</v>
      </c>
    </row>
    <row r="5313" spans="1:13">
      <c r="A5313" s="36">
        <v>202005</v>
      </c>
      <c r="B5313" s="37" t="s">
        <v>51</v>
      </c>
      <c r="C5313" s="37" t="s">
        <v>195</v>
      </c>
      <c r="D5313" s="37" t="s">
        <v>92</v>
      </c>
      <c r="E5313" s="37">
        <v>-535336.51</v>
      </c>
      <c r="F5313" s="37">
        <v>0</v>
      </c>
      <c r="G5313" s="37">
        <v>0</v>
      </c>
      <c r="H5313" s="60">
        <f t="shared" si="412"/>
        <v>-535336.51</v>
      </c>
      <c r="I5313" s="60">
        <f t="shared" si="413"/>
        <v>0</v>
      </c>
      <c r="J5313" s="60">
        <f t="shared" si="414"/>
        <v>0</v>
      </c>
      <c r="K5313" s="1" t="str">
        <f t="shared" si="415"/>
        <v>COM</v>
      </c>
      <c r="L5313" s="2" t="str">
        <f t="shared" si="416"/>
        <v>REVENUE_AC</v>
      </c>
      <c r="M5313" s="40" t="str">
        <f>INDEX(CODE!A:B,MATCH(L5313,CODE!A:A,0),2)</f>
        <v>NOT USED</v>
      </c>
    </row>
    <row r="5314" spans="1:13">
      <c r="A5314" s="36">
        <v>202005</v>
      </c>
      <c r="B5314" s="37" t="s">
        <v>51</v>
      </c>
      <c r="C5314" s="37" t="s">
        <v>195</v>
      </c>
      <c r="D5314" s="37" t="s">
        <v>104</v>
      </c>
      <c r="E5314" s="37">
        <v>3960.43</v>
      </c>
      <c r="F5314" s="37">
        <v>0</v>
      </c>
      <c r="G5314" s="37">
        <v>0</v>
      </c>
      <c r="H5314" s="60">
        <f t="shared" si="412"/>
        <v>3960.43</v>
      </c>
      <c r="I5314" s="60">
        <f t="shared" si="413"/>
        <v>0</v>
      </c>
      <c r="J5314" s="60">
        <f t="shared" si="414"/>
        <v>0</v>
      </c>
      <c r="K5314" s="1" t="str">
        <f t="shared" si="415"/>
        <v>COM</v>
      </c>
      <c r="L5314" s="2" t="str">
        <f t="shared" si="416"/>
        <v>REVENUE AD</v>
      </c>
      <c r="M5314" s="40" t="str">
        <f>INDEX(CODE!A:B,MATCH(L5314,CODE!A:A,0),2)</f>
        <v>NOT USED</v>
      </c>
    </row>
    <row r="5315" spans="1:13">
      <c r="A5315" s="36">
        <v>202005</v>
      </c>
      <c r="B5315" s="37" t="s">
        <v>51</v>
      </c>
      <c r="C5315" s="37" t="s">
        <v>196</v>
      </c>
      <c r="D5315" s="37" t="s">
        <v>197</v>
      </c>
      <c r="E5315" s="37">
        <v>297000</v>
      </c>
      <c r="F5315" s="37">
        <v>0</v>
      </c>
      <c r="G5315" s="37">
        <v>3545000</v>
      </c>
      <c r="H5315" s="60">
        <f t="shared" ref="H5315:H5378" si="417">IF($C5315="R",E5315,0)</f>
        <v>0</v>
      </c>
      <c r="I5315" s="60">
        <f t="shared" ref="I5315:I5378" si="418">IF($C5315="R",F5315,0)</f>
        <v>0</v>
      </c>
      <c r="J5315" s="60">
        <f t="shared" ref="J5315:J5378" si="419">IF($C5315="R",G5315,0)</f>
        <v>0</v>
      </c>
      <c r="K5315" s="1" t="str">
        <f t="shared" ref="K5315:K5378" si="420">IF(LEFT(B5315,3)="IRR","IRG",LEFT(B5315,3))</f>
        <v>COM</v>
      </c>
      <c r="L5315" s="2" t="str">
        <f t="shared" si="416"/>
        <v>UNBILLED R</v>
      </c>
      <c r="M5315" s="40" t="str">
        <f>INDEX(CODE!A:B,MATCH(L5315,CODE!A:A,0),2)</f>
        <v>NOT USED</v>
      </c>
    </row>
    <row r="5316" spans="1:13">
      <c r="A5316" s="36">
        <v>202005</v>
      </c>
      <c r="B5316" s="37" t="s">
        <v>58</v>
      </c>
      <c r="C5316" s="37" t="s">
        <v>186</v>
      </c>
      <c r="D5316" s="37" t="s">
        <v>187</v>
      </c>
      <c r="E5316" s="37">
        <v>-335.73</v>
      </c>
      <c r="F5316" s="37">
        <v>42</v>
      </c>
      <c r="G5316" s="37">
        <v>46115</v>
      </c>
      <c r="H5316" s="60">
        <f t="shared" si="417"/>
        <v>0</v>
      </c>
      <c r="I5316" s="60">
        <f t="shared" si="418"/>
        <v>0</v>
      </c>
      <c r="J5316" s="60">
        <f t="shared" si="419"/>
        <v>0</v>
      </c>
      <c r="K5316" s="1" t="str">
        <f t="shared" si="420"/>
        <v>IND</v>
      </c>
      <c r="L5316" s="2" t="str">
        <f t="shared" si="416"/>
        <v>02GNSB0024</v>
      </c>
      <c r="M5316" s="40" t="str">
        <f>INDEX(CODE!A:B,MATCH(L5316,CODE!A:A,0),2)</f>
        <v>Separate - Small GS</v>
      </c>
    </row>
    <row r="5317" spans="1:13">
      <c r="A5317" s="36">
        <v>202005</v>
      </c>
      <c r="B5317" s="37" t="s">
        <v>58</v>
      </c>
      <c r="C5317" s="37" t="s">
        <v>186</v>
      </c>
      <c r="D5317" s="37" t="s">
        <v>189</v>
      </c>
      <c r="E5317" s="37">
        <v>-2.2999999999999998</v>
      </c>
      <c r="F5317" s="37">
        <v>1</v>
      </c>
      <c r="G5317" s="37">
        <v>316</v>
      </c>
      <c r="H5317" s="60">
        <f t="shared" si="417"/>
        <v>0</v>
      </c>
      <c r="I5317" s="60">
        <f t="shared" si="418"/>
        <v>0</v>
      </c>
      <c r="J5317" s="60">
        <f t="shared" si="419"/>
        <v>0</v>
      </c>
      <c r="K5317" s="1" t="str">
        <f t="shared" si="420"/>
        <v>IND</v>
      </c>
      <c r="L5317" s="2" t="str">
        <f t="shared" si="416"/>
        <v>02GNSB24FP</v>
      </c>
      <c r="M5317" s="40" t="str">
        <f>INDEX(CODE!A:B,MATCH(L5317,CODE!A:A,0),2)</f>
        <v>Separate - Small GS</v>
      </c>
    </row>
    <row r="5318" spans="1:13">
      <c r="A5318" s="36">
        <v>202005</v>
      </c>
      <c r="B5318" s="37" t="s">
        <v>58</v>
      </c>
      <c r="C5318" s="37" t="s">
        <v>186</v>
      </c>
      <c r="D5318" s="37" t="s">
        <v>190</v>
      </c>
      <c r="E5318" s="37">
        <v>-523.28</v>
      </c>
      <c r="F5318" s="37">
        <v>9</v>
      </c>
      <c r="G5318" s="37">
        <v>71880</v>
      </c>
      <c r="H5318" s="60">
        <f t="shared" si="417"/>
        <v>0</v>
      </c>
      <c r="I5318" s="60">
        <f t="shared" si="418"/>
        <v>0</v>
      </c>
      <c r="J5318" s="60">
        <f t="shared" si="419"/>
        <v>0</v>
      </c>
      <c r="K5318" s="1" t="str">
        <f t="shared" si="420"/>
        <v>IND</v>
      </c>
      <c r="L5318" s="2" t="str">
        <f t="shared" si="416"/>
        <v>02LGSB0036</v>
      </c>
      <c r="M5318" s="40" t="str">
        <f>INDEX(CODE!A:B,MATCH(L5318,CODE!A:A,0),2)</f>
        <v>Separate - Large GS</v>
      </c>
    </row>
    <row r="5319" spans="1:13">
      <c r="A5319" s="36">
        <v>202005</v>
      </c>
      <c r="B5319" s="37" t="s">
        <v>58</v>
      </c>
      <c r="C5319" s="37" t="s">
        <v>186</v>
      </c>
      <c r="D5319" s="37" t="s">
        <v>192</v>
      </c>
      <c r="E5319" s="37">
        <v>-16.2</v>
      </c>
      <c r="G5319" s="37">
        <v>2228</v>
      </c>
      <c r="H5319" s="60">
        <f t="shared" si="417"/>
        <v>0</v>
      </c>
      <c r="I5319" s="60">
        <f t="shared" si="418"/>
        <v>0</v>
      </c>
      <c r="J5319" s="60">
        <f t="shared" si="419"/>
        <v>0</v>
      </c>
      <c r="K5319" s="1" t="str">
        <f t="shared" si="420"/>
        <v>IND</v>
      </c>
      <c r="L5319" s="2" t="str">
        <f t="shared" si="416"/>
        <v>02OALTB15N</v>
      </c>
      <c r="M5319" s="40" t="str">
        <f>INDEX(CODE!A:B,MATCH(L5319,CODE!A:A,0),2)</f>
        <v>NOT USED</v>
      </c>
    </row>
    <row r="5320" spans="1:13">
      <c r="A5320" s="36">
        <v>202005</v>
      </c>
      <c r="B5320" s="37" t="s">
        <v>58</v>
      </c>
      <c r="C5320" s="37" t="s">
        <v>186</v>
      </c>
      <c r="D5320" s="37" t="s">
        <v>193</v>
      </c>
      <c r="E5320" s="37">
        <v>-24.87</v>
      </c>
      <c r="F5320" s="37">
        <v>0</v>
      </c>
      <c r="G5320" s="37">
        <v>0</v>
      </c>
      <c r="H5320" s="60">
        <f t="shared" si="417"/>
        <v>0</v>
      </c>
      <c r="I5320" s="60">
        <f t="shared" si="418"/>
        <v>0</v>
      </c>
      <c r="J5320" s="60">
        <f t="shared" si="419"/>
        <v>0</v>
      </c>
      <c r="K5320" s="1" t="str">
        <f t="shared" si="420"/>
        <v>IND</v>
      </c>
      <c r="L5320" s="2" t="str">
        <f t="shared" si="416"/>
        <v>BPA BALANC</v>
      </c>
      <c r="M5320" s="40" t="str">
        <f>INDEX(CODE!A:B,MATCH(L5320,CODE!A:A,0),2)</f>
        <v>NOT USED</v>
      </c>
    </row>
    <row r="5321" spans="1:13">
      <c r="A5321" s="36">
        <v>202005</v>
      </c>
      <c r="B5321" s="37" t="s">
        <v>58</v>
      </c>
      <c r="C5321" s="37" t="s">
        <v>186</v>
      </c>
      <c r="D5321" s="37" t="s">
        <v>194</v>
      </c>
      <c r="F5321" s="37">
        <v>0</v>
      </c>
      <c r="H5321" s="60">
        <f t="shared" si="417"/>
        <v>0</v>
      </c>
      <c r="I5321" s="60">
        <f t="shared" si="418"/>
        <v>0</v>
      </c>
      <c r="J5321" s="60">
        <f t="shared" si="419"/>
        <v>0</v>
      </c>
      <c r="K5321" s="1" t="str">
        <f t="shared" si="420"/>
        <v>IND</v>
      </c>
      <c r="L5321" s="2" t="str">
        <f t="shared" si="416"/>
        <v>CUSTOMER C</v>
      </c>
      <c r="M5321" s="40" t="str">
        <f>INDEX(CODE!A:B,MATCH(L5321,CODE!A:A,0),2)</f>
        <v>NOT USED</v>
      </c>
    </row>
    <row r="5322" spans="1:13">
      <c r="A5322" s="36">
        <v>202005</v>
      </c>
      <c r="B5322" s="37" t="s">
        <v>58</v>
      </c>
      <c r="C5322" s="37" t="s">
        <v>195</v>
      </c>
      <c r="D5322" s="37" t="s">
        <v>36</v>
      </c>
      <c r="E5322" s="37">
        <v>5490.98</v>
      </c>
      <c r="F5322" s="37">
        <v>42</v>
      </c>
      <c r="G5322" s="37">
        <v>46115</v>
      </c>
      <c r="H5322" s="60">
        <f t="shared" si="417"/>
        <v>5490.98</v>
      </c>
      <c r="I5322" s="60">
        <f t="shared" si="418"/>
        <v>42</v>
      </c>
      <c r="J5322" s="60">
        <f t="shared" si="419"/>
        <v>46115</v>
      </c>
      <c r="K5322" s="1" t="str">
        <f t="shared" si="420"/>
        <v>IND</v>
      </c>
      <c r="L5322" s="2" t="str">
        <f t="shared" si="416"/>
        <v>02GNSB0024</v>
      </c>
      <c r="M5322" s="40" t="str">
        <f>INDEX(CODE!A:B,MATCH(L5322,CODE!A:A,0),2)</f>
        <v>Separate - Small GS</v>
      </c>
    </row>
    <row r="5323" spans="1:13">
      <c r="A5323" s="36">
        <v>202005</v>
      </c>
      <c r="B5323" s="37" t="s">
        <v>58</v>
      </c>
      <c r="C5323" s="37" t="s">
        <v>195</v>
      </c>
      <c r="D5323" s="37" t="s">
        <v>38</v>
      </c>
      <c r="E5323" s="37">
        <v>34.159999999999997</v>
      </c>
      <c r="F5323" s="37">
        <v>1</v>
      </c>
      <c r="G5323" s="37">
        <v>316</v>
      </c>
      <c r="H5323" s="60">
        <f t="shared" si="417"/>
        <v>34.159999999999997</v>
      </c>
      <c r="I5323" s="60">
        <f t="shared" si="418"/>
        <v>1</v>
      </c>
      <c r="J5323" s="60">
        <f t="shared" si="419"/>
        <v>316</v>
      </c>
      <c r="K5323" s="1" t="str">
        <f t="shared" si="420"/>
        <v>IND</v>
      </c>
      <c r="L5323" s="2" t="str">
        <f t="shared" si="416"/>
        <v>02GNSB24FP</v>
      </c>
      <c r="M5323" s="40" t="str">
        <f>INDEX(CODE!A:B,MATCH(L5323,CODE!A:A,0),2)</f>
        <v>Separate - Small GS</v>
      </c>
    </row>
    <row r="5324" spans="1:13">
      <c r="A5324" s="36">
        <v>202005</v>
      </c>
      <c r="B5324" s="37" t="s">
        <v>58</v>
      </c>
      <c r="C5324" s="37" t="s">
        <v>195</v>
      </c>
      <c r="D5324" s="37" t="s">
        <v>52</v>
      </c>
      <c r="E5324" s="37">
        <v>93273.63</v>
      </c>
      <c r="F5324" s="37">
        <v>325</v>
      </c>
      <c r="G5324" s="37">
        <v>985074</v>
      </c>
      <c r="H5324" s="60">
        <f t="shared" si="417"/>
        <v>93273.63</v>
      </c>
      <c r="I5324" s="60">
        <f t="shared" si="418"/>
        <v>325</v>
      </c>
      <c r="J5324" s="60">
        <f t="shared" si="419"/>
        <v>985074</v>
      </c>
      <c r="K5324" s="1" t="str">
        <f t="shared" si="420"/>
        <v>IND</v>
      </c>
      <c r="L5324" s="2" t="str">
        <f t="shared" si="416"/>
        <v>02GNSV0024</v>
      </c>
      <c r="M5324" s="40" t="str">
        <f>INDEX(CODE!A:B,MATCH(L5324,CODE!A:A,0),2)</f>
        <v>Separate - Small GS</v>
      </c>
    </row>
    <row r="5325" spans="1:13">
      <c r="A5325" s="36">
        <v>202005</v>
      </c>
      <c r="B5325" s="37" t="s">
        <v>58</v>
      </c>
      <c r="C5325" s="37" t="s">
        <v>195</v>
      </c>
      <c r="D5325" s="37" t="s">
        <v>53</v>
      </c>
      <c r="E5325" s="37">
        <v>724.67</v>
      </c>
      <c r="F5325" s="37">
        <v>4</v>
      </c>
      <c r="G5325" s="37">
        <v>2776</v>
      </c>
      <c r="H5325" s="60">
        <f t="shared" si="417"/>
        <v>724.67</v>
      </c>
      <c r="I5325" s="60">
        <f t="shared" si="418"/>
        <v>4</v>
      </c>
      <c r="J5325" s="60">
        <f t="shared" si="419"/>
        <v>2776</v>
      </c>
      <c r="K5325" s="1" t="str">
        <f t="shared" si="420"/>
        <v>IND</v>
      </c>
      <c r="L5325" s="2" t="str">
        <f t="shared" si="416"/>
        <v>02GNSV024F</v>
      </c>
      <c r="M5325" s="40" t="str">
        <f>INDEX(CODE!A:B,MATCH(L5325,CODE!A:A,0),2)</f>
        <v>Separate - Small GS</v>
      </c>
    </row>
    <row r="5326" spans="1:13">
      <c r="A5326" s="36">
        <v>202005</v>
      </c>
      <c r="B5326" s="37" t="s">
        <v>58</v>
      </c>
      <c r="C5326" s="37" t="s">
        <v>195</v>
      </c>
      <c r="D5326" s="37" t="s">
        <v>39</v>
      </c>
      <c r="E5326" s="37">
        <v>11048.5</v>
      </c>
      <c r="F5326" s="37">
        <v>9</v>
      </c>
      <c r="G5326" s="37">
        <v>71880</v>
      </c>
      <c r="H5326" s="60">
        <f t="shared" si="417"/>
        <v>11048.5</v>
      </c>
      <c r="I5326" s="60">
        <f t="shared" si="418"/>
        <v>9</v>
      </c>
      <c r="J5326" s="60">
        <f t="shared" si="419"/>
        <v>71880</v>
      </c>
      <c r="K5326" s="1" t="str">
        <f t="shared" si="420"/>
        <v>IND</v>
      </c>
      <c r="L5326" s="2" t="str">
        <f t="shared" si="416"/>
        <v>02LGSB0036</v>
      </c>
      <c r="M5326" s="40" t="str">
        <f>INDEX(CODE!A:B,MATCH(L5326,CODE!A:A,0),2)</f>
        <v>Separate - Large GS</v>
      </c>
    </row>
    <row r="5327" spans="1:13">
      <c r="A5327" s="36">
        <v>202005</v>
      </c>
      <c r="B5327" s="37" t="s">
        <v>58</v>
      </c>
      <c r="C5327" s="37" t="s">
        <v>195</v>
      </c>
      <c r="D5327" s="37" t="s">
        <v>54</v>
      </c>
      <c r="E5327" s="37">
        <v>553107.41</v>
      </c>
      <c r="F5327" s="37">
        <v>90</v>
      </c>
      <c r="G5327" s="37">
        <v>6760540</v>
      </c>
      <c r="H5327" s="60">
        <f t="shared" si="417"/>
        <v>553107.41</v>
      </c>
      <c r="I5327" s="60">
        <f t="shared" si="418"/>
        <v>90</v>
      </c>
      <c r="J5327" s="60">
        <f t="shared" si="419"/>
        <v>6760540</v>
      </c>
      <c r="K5327" s="1" t="str">
        <f t="shared" si="420"/>
        <v>IND</v>
      </c>
      <c r="L5327" s="2" t="str">
        <f t="shared" si="416"/>
        <v>02LGSV0036</v>
      </c>
      <c r="M5327" s="40" t="str">
        <f>INDEX(CODE!A:B,MATCH(L5327,CODE!A:A,0),2)</f>
        <v>Separate - Large GS</v>
      </c>
    </row>
    <row r="5328" spans="1:13">
      <c r="A5328" s="36">
        <v>202005</v>
      </c>
      <c r="B5328" s="37" t="s">
        <v>58</v>
      </c>
      <c r="C5328" s="37" t="s">
        <v>195</v>
      </c>
      <c r="D5328" s="37" t="s">
        <v>55</v>
      </c>
      <c r="E5328" s="37">
        <v>3467526.49</v>
      </c>
      <c r="F5328" s="37">
        <v>30</v>
      </c>
      <c r="G5328" s="37">
        <v>53237950</v>
      </c>
      <c r="H5328" s="60">
        <f t="shared" si="417"/>
        <v>3467526.49</v>
      </c>
      <c r="I5328" s="60">
        <f t="shared" si="418"/>
        <v>30</v>
      </c>
      <c r="J5328" s="60">
        <f t="shared" si="419"/>
        <v>53237950</v>
      </c>
      <c r="K5328" s="1" t="str">
        <f t="shared" si="420"/>
        <v>IND</v>
      </c>
      <c r="L5328" s="2" t="str">
        <f t="shared" si="416"/>
        <v>02LGSV048T</v>
      </c>
      <c r="M5328" s="40" t="str">
        <f>INDEX(CODE!A:B,MATCH(L5328,CODE!A:A,0),2)</f>
        <v>NOT USED</v>
      </c>
    </row>
    <row r="5329" spans="1:13">
      <c r="A5329" s="36">
        <v>202005</v>
      </c>
      <c r="B5329" s="37" t="s">
        <v>58</v>
      </c>
      <c r="C5329" s="37" t="s">
        <v>195</v>
      </c>
      <c r="D5329" s="37" t="s">
        <v>80</v>
      </c>
      <c r="E5329" s="37">
        <v>31005.040000000001</v>
      </c>
      <c r="G5329" s="37">
        <v>0</v>
      </c>
      <c r="H5329" s="60">
        <f t="shared" si="417"/>
        <v>31005.040000000001</v>
      </c>
      <c r="I5329" s="60">
        <f t="shared" si="418"/>
        <v>0</v>
      </c>
      <c r="J5329" s="60">
        <f t="shared" si="419"/>
        <v>0</v>
      </c>
      <c r="K5329" s="1" t="str">
        <f t="shared" si="420"/>
        <v>IND</v>
      </c>
      <c r="L5329" s="2" t="str">
        <f t="shared" si="416"/>
        <v>02LNX00103</v>
      </c>
      <c r="M5329" s="40" t="str">
        <f>INDEX(CODE!A:B,MATCH(L5329,CODE!A:A,0),2)</f>
        <v>NOT USED</v>
      </c>
    </row>
    <row r="5330" spans="1:13">
      <c r="A5330" s="36">
        <v>202005</v>
      </c>
      <c r="B5330" s="37" t="s">
        <v>58</v>
      </c>
      <c r="C5330" s="37" t="s">
        <v>195</v>
      </c>
      <c r="D5330" s="37" t="s">
        <v>85</v>
      </c>
      <c r="E5330" s="37">
        <v>1351.72</v>
      </c>
      <c r="G5330" s="37">
        <v>0</v>
      </c>
      <c r="H5330" s="60">
        <f t="shared" si="417"/>
        <v>1351.72</v>
      </c>
      <c r="I5330" s="60">
        <f t="shared" si="418"/>
        <v>0</v>
      </c>
      <c r="J5330" s="60">
        <f t="shared" si="419"/>
        <v>0</v>
      </c>
      <c r="K5330" s="1" t="str">
        <f t="shared" si="420"/>
        <v>IND</v>
      </c>
      <c r="L5330" s="2" t="str">
        <f t="shared" si="416"/>
        <v>02LNX00300</v>
      </c>
      <c r="M5330" s="40" t="str">
        <f>INDEX(CODE!A:B,MATCH(L5330,CODE!A:A,0),2)</f>
        <v>NOT USED</v>
      </c>
    </row>
    <row r="5331" spans="1:13">
      <c r="A5331" s="36">
        <v>202005</v>
      </c>
      <c r="B5331" s="37" t="s">
        <v>58</v>
      </c>
      <c r="C5331" s="37" t="s">
        <v>195</v>
      </c>
      <c r="D5331" s="37" t="s">
        <v>40</v>
      </c>
      <c r="E5331" s="37">
        <v>29.69</v>
      </c>
      <c r="F5331" s="37">
        <v>1</v>
      </c>
      <c r="G5331" s="37">
        <v>0</v>
      </c>
      <c r="H5331" s="60">
        <f t="shared" si="417"/>
        <v>29.69</v>
      </c>
      <c r="I5331" s="60">
        <f t="shared" si="418"/>
        <v>1</v>
      </c>
      <c r="J5331" s="60">
        <f t="shared" si="419"/>
        <v>0</v>
      </c>
      <c r="K5331" s="1" t="str">
        <f t="shared" si="420"/>
        <v>IND</v>
      </c>
      <c r="L5331" s="2" t="str">
        <f t="shared" si="416"/>
        <v>02NMT24135</v>
      </c>
      <c r="M5331" s="40" t="str">
        <f>INDEX(CODE!A:B,MATCH(L5331,CODE!A:A,0),2)</f>
        <v>Separate - Small GS</v>
      </c>
    </row>
    <row r="5332" spans="1:13">
      <c r="A5332" s="36">
        <v>202005</v>
      </c>
      <c r="B5332" s="37" t="s">
        <v>58</v>
      </c>
      <c r="C5332" s="37" t="s">
        <v>195</v>
      </c>
      <c r="D5332" s="37" t="s">
        <v>56</v>
      </c>
      <c r="E5332" s="37">
        <v>1065.17</v>
      </c>
      <c r="F5332" s="37">
        <v>37</v>
      </c>
      <c r="G5332" s="37">
        <v>7955</v>
      </c>
      <c r="H5332" s="60">
        <f t="shared" si="417"/>
        <v>1065.17</v>
      </c>
      <c r="I5332" s="60">
        <f t="shared" si="418"/>
        <v>37</v>
      </c>
      <c r="J5332" s="60">
        <f t="shared" si="419"/>
        <v>7955</v>
      </c>
      <c r="K5332" s="1" t="str">
        <f t="shared" si="420"/>
        <v>IND</v>
      </c>
      <c r="L5332" s="2" t="str">
        <f t="shared" si="416"/>
        <v>02OALT015N</v>
      </c>
      <c r="M5332" s="40" t="str">
        <f>INDEX(CODE!A:B,MATCH(L5332,CODE!A:A,0),2)</f>
        <v>NOT USED</v>
      </c>
    </row>
    <row r="5333" spans="1:13">
      <c r="A5333" s="36">
        <v>202005</v>
      </c>
      <c r="B5333" s="37" t="s">
        <v>58</v>
      </c>
      <c r="C5333" s="37" t="s">
        <v>195</v>
      </c>
      <c r="D5333" s="37" t="s">
        <v>43</v>
      </c>
      <c r="E5333" s="37">
        <v>341.87</v>
      </c>
      <c r="F5333" s="37">
        <v>14</v>
      </c>
      <c r="G5333" s="37">
        <v>2228</v>
      </c>
      <c r="H5333" s="60">
        <f t="shared" si="417"/>
        <v>341.87</v>
      </c>
      <c r="I5333" s="60">
        <f t="shared" si="418"/>
        <v>14</v>
      </c>
      <c r="J5333" s="60">
        <f t="shared" si="419"/>
        <v>2228</v>
      </c>
      <c r="K5333" s="1" t="str">
        <f t="shared" si="420"/>
        <v>IND</v>
      </c>
      <c r="L5333" s="2" t="str">
        <f t="shared" si="416"/>
        <v>02OALTB15N</v>
      </c>
      <c r="M5333" s="40" t="str">
        <f>INDEX(CODE!A:B,MATCH(L5333,CODE!A:A,0),2)</f>
        <v>NOT USED</v>
      </c>
    </row>
    <row r="5334" spans="1:13">
      <c r="A5334" s="36">
        <v>202005</v>
      </c>
      <c r="B5334" s="37" t="s">
        <v>58</v>
      </c>
      <c r="C5334" s="37" t="s">
        <v>195</v>
      </c>
      <c r="D5334" s="37" t="s">
        <v>59</v>
      </c>
      <c r="E5334" s="37">
        <v>21768.2</v>
      </c>
      <c r="F5334" s="37">
        <v>1</v>
      </c>
      <c r="G5334" s="37">
        <v>97000</v>
      </c>
      <c r="H5334" s="60">
        <f t="shared" si="417"/>
        <v>21768.2</v>
      </c>
      <c r="I5334" s="60">
        <f t="shared" si="418"/>
        <v>1</v>
      </c>
      <c r="J5334" s="60">
        <f t="shared" si="419"/>
        <v>97000</v>
      </c>
      <c r="K5334" s="1" t="str">
        <f t="shared" si="420"/>
        <v>IND</v>
      </c>
      <c r="L5334" s="2" t="str">
        <f t="shared" si="416"/>
        <v>02PRSV47TM</v>
      </c>
      <c r="M5334" s="40" t="str">
        <f>INDEX(CODE!A:B,MATCH(L5334,CODE!A:A,0),2)</f>
        <v>NOT USED</v>
      </c>
    </row>
    <row r="5335" spans="1:13">
      <c r="A5335" s="36">
        <v>202005</v>
      </c>
      <c r="B5335" s="37" t="s">
        <v>58</v>
      </c>
      <c r="C5335" s="37" t="s">
        <v>195</v>
      </c>
      <c r="D5335" s="37" t="s">
        <v>94</v>
      </c>
      <c r="E5335" s="37">
        <v>167419.41</v>
      </c>
      <c r="F5335" s="37">
        <v>0</v>
      </c>
      <c r="G5335" s="37">
        <v>0</v>
      </c>
      <c r="H5335" s="60">
        <f t="shared" si="417"/>
        <v>167419.41</v>
      </c>
      <c r="I5335" s="60">
        <f t="shared" si="418"/>
        <v>0</v>
      </c>
      <c r="J5335" s="60">
        <f t="shared" si="419"/>
        <v>0</v>
      </c>
      <c r="K5335" s="1" t="str">
        <f t="shared" si="420"/>
        <v>IND</v>
      </c>
      <c r="L5335" s="2" t="str">
        <f t="shared" si="416"/>
        <v>301370-DSM</v>
      </c>
      <c r="M5335" s="40" t="str">
        <f>INDEX(CODE!A:B,MATCH(L5335,CODE!A:A,0),2)</f>
        <v>NOT USED</v>
      </c>
    </row>
    <row r="5336" spans="1:13">
      <c r="A5336" s="36">
        <v>202005</v>
      </c>
      <c r="B5336" s="37" t="s">
        <v>58</v>
      </c>
      <c r="C5336" s="37" t="s">
        <v>195</v>
      </c>
      <c r="D5336" s="37" t="s">
        <v>76</v>
      </c>
      <c r="E5336" s="37">
        <v>3.3</v>
      </c>
      <c r="F5336" s="37">
        <v>0</v>
      </c>
      <c r="G5336" s="37">
        <v>0</v>
      </c>
      <c r="H5336" s="60">
        <f t="shared" si="417"/>
        <v>3.3</v>
      </c>
      <c r="I5336" s="60">
        <f t="shared" si="418"/>
        <v>0</v>
      </c>
      <c r="J5336" s="60">
        <f t="shared" si="419"/>
        <v>0</v>
      </c>
      <c r="K5336" s="1" t="str">
        <f t="shared" si="420"/>
        <v>IND</v>
      </c>
      <c r="L5336" s="2" t="str">
        <f t="shared" si="416"/>
        <v>301380-BLU</v>
      </c>
      <c r="M5336" s="40" t="str">
        <f>INDEX(CODE!A:B,MATCH(L5336,CODE!A:A,0),2)</f>
        <v>NOT USED</v>
      </c>
    </row>
    <row r="5337" spans="1:13">
      <c r="A5337" s="36">
        <v>202005</v>
      </c>
      <c r="B5337" s="37" t="s">
        <v>58</v>
      </c>
      <c r="C5337" s="37" t="s">
        <v>195</v>
      </c>
      <c r="D5337" s="37" t="s">
        <v>103</v>
      </c>
      <c r="E5337" s="37">
        <v>0</v>
      </c>
      <c r="F5337" s="37">
        <v>0</v>
      </c>
      <c r="G5337" s="37">
        <v>0</v>
      </c>
      <c r="H5337" s="60">
        <f t="shared" si="417"/>
        <v>0</v>
      </c>
      <c r="I5337" s="60">
        <f t="shared" si="418"/>
        <v>0</v>
      </c>
      <c r="J5337" s="60">
        <f t="shared" si="419"/>
        <v>0</v>
      </c>
      <c r="K5337" s="1" t="str">
        <f t="shared" si="420"/>
        <v>IND</v>
      </c>
      <c r="L5337" s="2" t="str">
        <f t="shared" si="416"/>
        <v>ALT REVENU</v>
      </c>
      <c r="M5337" s="40" t="str">
        <f>INDEX(CODE!A:B,MATCH(L5337,CODE!A:A,0),2)</f>
        <v>NOT USED</v>
      </c>
    </row>
    <row r="5338" spans="1:13">
      <c r="A5338" s="36">
        <v>202005</v>
      </c>
      <c r="B5338" s="37" t="s">
        <v>58</v>
      </c>
      <c r="C5338" s="37" t="s">
        <v>195</v>
      </c>
      <c r="D5338" s="37" t="s">
        <v>90</v>
      </c>
      <c r="F5338" s="37">
        <v>0</v>
      </c>
      <c r="H5338" s="60">
        <f t="shared" si="417"/>
        <v>0</v>
      </c>
      <c r="I5338" s="60">
        <f t="shared" si="418"/>
        <v>0</v>
      </c>
      <c r="J5338" s="60">
        <f t="shared" si="419"/>
        <v>0</v>
      </c>
      <c r="K5338" s="1" t="str">
        <f t="shared" si="420"/>
        <v>IND</v>
      </c>
      <c r="L5338" s="2" t="str">
        <f t="shared" si="416"/>
        <v>CUSTOMER C</v>
      </c>
      <c r="M5338" s="40" t="str">
        <f>INDEX(CODE!A:B,MATCH(L5338,CODE!A:A,0),2)</f>
        <v>NOT USED</v>
      </c>
    </row>
    <row r="5339" spans="1:13">
      <c r="A5339" s="36">
        <v>202005</v>
      </c>
      <c r="B5339" s="37" t="s">
        <v>58</v>
      </c>
      <c r="C5339" s="37" t="s">
        <v>195</v>
      </c>
      <c r="D5339" s="37" t="s">
        <v>91</v>
      </c>
      <c r="E5339" s="37">
        <v>0</v>
      </c>
      <c r="F5339" s="37">
        <v>0</v>
      </c>
      <c r="G5339" s="37">
        <v>0</v>
      </c>
      <c r="H5339" s="60">
        <f t="shared" si="417"/>
        <v>0</v>
      </c>
      <c r="I5339" s="60">
        <f t="shared" si="418"/>
        <v>0</v>
      </c>
      <c r="J5339" s="60">
        <f t="shared" si="419"/>
        <v>0</v>
      </c>
      <c r="K5339" s="1" t="str">
        <f t="shared" si="420"/>
        <v>IND</v>
      </c>
      <c r="L5339" s="2" t="str">
        <f t="shared" si="416"/>
        <v>INCOME TAX</v>
      </c>
      <c r="M5339" s="40" t="str">
        <f>INDEX(CODE!A:B,MATCH(L5339,CODE!A:A,0),2)</f>
        <v>NOT USED</v>
      </c>
    </row>
    <row r="5340" spans="1:13">
      <c r="A5340" s="36">
        <v>202005</v>
      </c>
      <c r="B5340" s="37" t="s">
        <v>58</v>
      </c>
      <c r="C5340" s="37" t="s">
        <v>195</v>
      </c>
      <c r="D5340" s="37" t="s">
        <v>92</v>
      </c>
      <c r="E5340" s="37">
        <v>-38493.69</v>
      </c>
      <c r="F5340" s="37">
        <v>0</v>
      </c>
      <c r="G5340" s="37">
        <v>0</v>
      </c>
      <c r="H5340" s="60">
        <f t="shared" si="417"/>
        <v>-38493.69</v>
      </c>
      <c r="I5340" s="60">
        <f t="shared" si="418"/>
        <v>0</v>
      </c>
      <c r="J5340" s="60">
        <f t="shared" si="419"/>
        <v>0</v>
      </c>
      <c r="K5340" s="1" t="str">
        <f t="shared" si="420"/>
        <v>IND</v>
      </c>
      <c r="L5340" s="2" t="str">
        <f t="shared" si="416"/>
        <v>REVENUE_AC</v>
      </c>
      <c r="M5340" s="40" t="str">
        <f>INDEX(CODE!A:B,MATCH(L5340,CODE!A:A,0),2)</f>
        <v>NOT USED</v>
      </c>
    </row>
    <row r="5341" spans="1:13">
      <c r="A5341" s="36">
        <v>202005</v>
      </c>
      <c r="B5341" s="37" t="s">
        <v>58</v>
      </c>
      <c r="C5341" s="37" t="s">
        <v>195</v>
      </c>
      <c r="D5341" s="37" t="s">
        <v>104</v>
      </c>
      <c r="E5341" s="37">
        <v>2006.38</v>
      </c>
      <c r="F5341" s="37">
        <v>0</v>
      </c>
      <c r="G5341" s="37">
        <v>0</v>
      </c>
      <c r="H5341" s="60">
        <f t="shared" si="417"/>
        <v>2006.38</v>
      </c>
      <c r="I5341" s="60">
        <f t="shared" si="418"/>
        <v>0</v>
      </c>
      <c r="J5341" s="60">
        <f t="shared" si="419"/>
        <v>0</v>
      </c>
      <c r="K5341" s="1" t="str">
        <f t="shared" si="420"/>
        <v>IND</v>
      </c>
      <c r="L5341" s="2" t="str">
        <f t="shared" si="416"/>
        <v>REVENUE AD</v>
      </c>
      <c r="M5341" s="40" t="str">
        <f>INDEX(CODE!A:B,MATCH(L5341,CODE!A:A,0),2)</f>
        <v>NOT USED</v>
      </c>
    </row>
    <row r="5342" spans="1:13">
      <c r="A5342" s="36">
        <v>202005</v>
      </c>
      <c r="B5342" s="37" t="s">
        <v>58</v>
      </c>
      <c r="C5342" s="37" t="s">
        <v>196</v>
      </c>
      <c r="D5342" s="37" t="s">
        <v>197</v>
      </c>
      <c r="E5342" s="37">
        <v>319000</v>
      </c>
      <c r="F5342" s="37">
        <v>0</v>
      </c>
      <c r="G5342" s="37">
        <v>4637000</v>
      </c>
      <c r="H5342" s="60">
        <f t="shared" si="417"/>
        <v>0</v>
      </c>
      <c r="I5342" s="60">
        <f t="shared" si="418"/>
        <v>0</v>
      </c>
      <c r="J5342" s="60">
        <f t="shared" si="419"/>
        <v>0</v>
      </c>
      <c r="K5342" s="1" t="str">
        <f t="shared" si="420"/>
        <v>IND</v>
      </c>
      <c r="L5342" s="2" t="str">
        <f t="shared" si="416"/>
        <v>UNBILLED R</v>
      </c>
      <c r="M5342" s="40" t="str">
        <f>INDEX(CODE!A:B,MATCH(L5342,CODE!A:A,0),2)</f>
        <v>NOT USED</v>
      </c>
    </row>
    <row r="5343" spans="1:13">
      <c r="A5343" s="36">
        <v>202005</v>
      </c>
      <c r="B5343" s="37" t="s">
        <v>60</v>
      </c>
      <c r="C5343" s="37" t="s">
        <v>186</v>
      </c>
      <c r="D5343" s="37" t="s">
        <v>61</v>
      </c>
      <c r="E5343" s="37">
        <v>-67407.92</v>
      </c>
      <c r="F5343" s="37">
        <v>2614</v>
      </c>
      <c r="G5343" s="37">
        <v>9259331</v>
      </c>
      <c r="H5343" s="60">
        <f t="shared" si="417"/>
        <v>0</v>
      </c>
      <c r="I5343" s="60">
        <f t="shared" si="418"/>
        <v>0</v>
      </c>
      <c r="J5343" s="60">
        <f t="shared" si="419"/>
        <v>0</v>
      </c>
      <c r="K5343" s="1" t="str">
        <f t="shared" si="420"/>
        <v>IRG</v>
      </c>
      <c r="L5343" s="2" t="str">
        <f t="shared" si="416"/>
        <v>02APSV0040</v>
      </c>
      <c r="M5343" s="40" t="str">
        <f>INDEX(CODE!A:B,MATCH(L5343,CODE!A:A,0),2)</f>
        <v>Separate - APS</v>
      </c>
    </row>
    <row r="5344" spans="1:13">
      <c r="A5344" s="36">
        <v>202005</v>
      </c>
      <c r="B5344" s="37" t="s">
        <v>60</v>
      </c>
      <c r="C5344" s="37" t="s">
        <v>186</v>
      </c>
      <c r="D5344" s="37" t="s">
        <v>198</v>
      </c>
      <c r="E5344" s="37">
        <v>5663.21</v>
      </c>
      <c r="G5344" s="37">
        <v>-777914</v>
      </c>
      <c r="H5344" s="60">
        <f t="shared" si="417"/>
        <v>0</v>
      </c>
      <c r="I5344" s="60">
        <f t="shared" si="418"/>
        <v>0</v>
      </c>
      <c r="J5344" s="60">
        <f t="shared" si="419"/>
        <v>0</v>
      </c>
      <c r="K5344" s="1" t="str">
        <f t="shared" si="420"/>
        <v>IRG</v>
      </c>
      <c r="L5344" s="2" t="str">
        <f t="shared" si="416"/>
        <v>02BPADEBIT</v>
      </c>
      <c r="M5344" s="40" t="str">
        <f>INDEX(CODE!A:B,MATCH(L5344,CODE!A:A,0),2)</f>
        <v>NOT USED</v>
      </c>
    </row>
    <row r="5345" spans="1:13">
      <c r="A5345" s="36">
        <v>202005</v>
      </c>
      <c r="B5345" s="37" t="s">
        <v>60</v>
      </c>
      <c r="C5345" s="37" t="s">
        <v>186</v>
      </c>
      <c r="D5345" s="37" t="s">
        <v>199</v>
      </c>
      <c r="E5345" s="37">
        <v>-118.23</v>
      </c>
      <c r="F5345" s="37">
        <v>9</v>
      </c>
      <c r="G5345" s="37">
        <v>16239</v>
      </c>
      <c r="H5345" s="60">
        <f t="shared" si="417"/>
        <v>0</v>
      </c>
      <c r="I5345" s="60">
        <f t="shared" si="418"/>
        <v>0</v>
      </c>
      <c r="J5345" s="60">
        <f t="shared" si="419"/>
        <v>0</v>
      </c>
      <c r="K5345" s="1" t="str">
        <f t="shared" si="420"/>
        <v>IRG</v>
      </c>
      <c r="L5345" s="2" t="str">
        <f t="shared" si="416"/>
        <v>02NMT40135</v>
      </c>
      <c r="M5345" s="40" t="str">
        <f>INDEX(CODE!A:B,MATCH(L5345,CODE!A:A,0),2)</f>
        <v>Separate - APS</v>
      </c>
    </row>
    <row r="5346" spans="1:13">
      <c r="A5346" s="36">
        <v>202005</v>
      </c>
      <c r="B5346" s="37" t="s">
        <v>60</v>
      </c>
      <c r="C5346" s="37" t="s">
        <v>186</v>
      </c>
      <c r="D5346" s="37" t="s">
        <v>200</v>
      </c>
      <c r="F5346" s="37">
        <v>0</v>
      </c>
      <c r="H5346" s="60">
        <f t="shared" si="417"/>
        <v>0</v>
      </c>
      <c r="I5346" s="60">
        <f t="shared" si="418"/>
        <v>0</v>
      </c>
      <c r="J5346" s="60">
        <f t="shared" si="419"/>
        <v>0</v>
      </c>
      <c r="K5346" s="1" t="str">
        <f t="shared" si="420"/>
        <v>IRG</v>
      </c>
      <c r="L5346" s="2" t="str">
        <f t="shared" si="416"/>
        <v>CUSTOMER C</v>
      </c>
      <c r="M5346" s="40" t="str">
        <f>INDEX(CODE!A:B,MATCH(L5346,CODE!A:A,0),2)</f>
        <v>NOT USED</v>
      </c>
    </row>
    <row r="5347" spans="1:13">
      <c r="A5347" s="36">
        <v>202005</v>
      </c>
      <c r="B5347" s="37" t="s">
        <v>60</v>
      </c>
      <c r="C5347" s="37" t="s">
        <v>186</v>
      </c>
      <c r="D5347" s="37" t="s">
        <v>201</v>
      </c>
      <c r="E5347" s="37">
        <v>-1826.67</v>
      </c>
      <c r="F5347" s="37">
        <v>0</v>
      </c>
      <c r="G5347" s="37">
        <v>0</v>
      </c>
      <c r="H5347" s="60">
        <f t="shared" si="417"/>
        <v>0</v>
      </c>
      <c r="I5347" s="60">
        <f t="shared" si="418"/>
        <v>0</v>
      </c>
      <c r="J5347" s="60">
        <f t="shared" si="419"/>
        <v>0</v>
      </c>
      <c r="K5347" s="1" t="str">
        <f t="shared" si="420"/>
        <v>IRG</v>
      </c>
      <c r="L5347" s="2" t="str">
        <f t="shared" si="416"/>
        <v>IRRIGATION</v>
      </c>
      <c r="M5347" s="40" t="str">
        <f>INDEX(CODE!A:B,MATCH(L5347,CODE!A:A,0),2)</f>
        <v>NOT USED</v>
      </c>
    </row>
    <row r="5348" spans="1:13">
      <c r="A5348" s="36">
        <v>202005</v>
      </c>
      <c r="B5348" s="37" t="s">
        <v>60</v>
      </c>
      <c r="C5348" s="37" t="s">
        <v>195</v>
      </c>
      <c r="D5348" s="37" t="s">
        <v>61</v>
      </c>
      <c r="E5348" s="37">
        <v>641815.32999999996</v>
      </c>
      <c r="F5348" s="37">
        <v>2614</v>
      </c>
      <c r="G5348" s="37">
        <v>9259331</v>
      </c>
      <c r="H5348" s="60">
        <f t="shared" si="417"/>
        <v>641815.32999999996</v>
      </c>
      <c r="I5348" s="60">
        <f t="shared" si="418"/>
        <v>2614</v>
      </c>
      <c r="J5348" s="60">
        <f t="shared" si="419"/>
        <v>9259331</v>
      </c>
      <c r="K5348" s="1" t="str">
        <f t="shared" si="420"/>
        <v>IRG</v>
      </c>
      <c r="L5348" s="2" t="str">
        <f t="shared" si="416"/>
        <v>02APSV0040</v>
      </c>
      <c r="M5348" s="40" t="str">
        <f>INDEX(CODE!A:B,MATCH(L5348,CODE!A:A,0),2)</f>
        <v>Separate - APS</v>
      </c>
    </row>
    <row r="5349" spans="1:13">
      <c r="A5349" s="36">
        <v>202005</v>
      </c>
      <c r="B5349" s="37" t="s">
        <v>60</v>
      </c>
      <c r="C5349" s="37" t="s">
        <v>195</v>
      </c>
      <c r="D5349" s="37" t="s">
        <v>62</v>
      </c>
      <c r="E5349" s="37">
        <v>487161.47</v>
      </c>
      <c r="F5349" s="37">
        <v>2528</v>
      </c>
      <c r="G5349" s="37">
        <v>7034200</v>
      </c>
      <c r="H5349" s="60">
        <f t="shared" si="417"/>
        <v>487161.47</v>
      </c>
      <c r="I5349" s="60">
        <f t="shared" si="418"/>
        <v>2528</v>
      </c>
      <c r="J5349" s="60">
        <f t="shared" si="419"/>
        <v>7034200</v>
      </c>
      <c r="K5349" s="1" t="str">
        <f t="shared" si="420"/>
        <v>IRG</v>
      </c>
      <c r="L5349" s="2" t="str">
        <f t="shared" si="416"/>
        <v>02APSV040X</v>
      </c>
      <c r="M5349" s="40" t="str">
        <f>INDEX(CODE!A:B,MATCH(L5349,CODE!A:A,0),2)</f>
        <v>Separate - APS</v>
      </c>
    </row>
    <row r="5350" spans="1:13">
      <c r="A5350" s="36">
        <v>202005</v>
      </c>
      <c r="B5350" s="37" t="s">
        <v>60</v>
      </c>
      <c r="C5350" s="37" t="s">
        <v>195</v>
      </c>
      <c r="D5350" s="37" t="s">
        <v>79</v>
      </c>
      <c r="E5350" s="37">
        <v>192.95</v>
      </c>
      <c r="G5350" s="37">
        <v>0</v>
      </c>
      <c r="H5350" s="60">
        <f t="shared" si="417"/>
        <v>192.95</v>
      </c>
      <c r="I5350" s="60">
        <f t="shared" si="418"/>
        <v>0</v>
      </c>
      <c r="J5350" s="60">
        <f t="shared" si="419"/>
        <v>0</v>
      </c>
      <c r="K5350" s="1" t="str">
        <f t="shared" si="420"/>
        <v>IRG</v>
      </c>
      <c r="L5350" s="2" t="str">
        <f t="shared" si="416"/>
        <v>02LNX00102</v>
      </c>
      <c r="M5350" s="40" t="str">
        <f>INDEX(CODE!A:B,MATCH(L5350,CODE!A:A,0),2)</f>
        <v>NOT USED</v>
      </c>
    </row>
    <row r="5351" spans="1:13">
      <c r="A5351" s="36">
        <v>202005</v>
      </c>
      <c r="B5351" s="37" t="s">
        <v>60</v>
      </c>
      <c r="C5351" s="37" t="s">
        <v>195</v>
      </c>
      <c r="D5351" s="37" t="s">
        <v>81</v>
      </c>
      <c r="E5351" s="37">
        <v>7.3</v>
      </c>
      <c r="G5351" s="37">
        <v>0</v>
      </c>
      <c r="H5351" s="60">
        <f t="shared" si="417"/>
        <v>7.3</v>
      </c>
      <c r="I5351" s="60">
        <f t="shared" si="418"/>
        <v>0</v>
      </c>
      <c r="J5351" s="60">
        <f t="shared" si="419"/>
        <v>0</v>
      </c>
      <c r="K5351" s="1" t="str">
        <f t="shared" si="420"/>
        <v>IRG</v>
      </c>
      <c r="L5351" s="2" t="str">
        <f t="shared" si="416"/>
        <v>02LNX00105</v>
      </c>
      <c r="M5351" s="40" t="str">
        <f>INDEX(CODE!A:B,MATCH(L5351,CODE!A:A,0),2)</f>
        <v>NOT USED</v>
      </c>
    </row>
    <row r="5352" spans="1:13">
      <c r="A5352" s="36">
        <v>202005</v>
      </c>
      <c r="B5352" s="37" t="s">
        <v>60</v>
      </c>
      <c r="C5352" s="37" t="s">
        <v>195</v>
      </c>
      <c r="D5352" s="37" t="s">
        <v>45</v>
      </c>
      <c r="E5352" s="37">
        <v>1132.03</v>
      </c>
      <c r="F5352" s="37">
        <v>9</v>
      </c>
      <c r="G5352" s="37">
        <v>16239</v>
      </c>
      <c r="H5352" s="60">
        <f t="shared" si="417"/>
        <v>1132.03</v>
      </c>
      <c r="I5352" s="60">
        <f t="shared" si="418"/>
        <v>9</v>
      </c>
      <c r="J5352" s="60">
        <f t="shared" si="419"/>
        <v>16239</v>
      </c>
      <c r="K5352" s="1" t="str">
        <f t="shared" si="420"/>
        <v>IRG</v>
      </c>
      <c r="L5352" s="2" t="str">
        <f t="shared" si="416"/>
        <v>02NMT40135</v>
      </c>
      <c r="M5352" s="40" t="str">
        <f>INDEX(CODE!A:B,MATCH(L5352,CODE!A:A,0),2)</f>
        <v>Separate - APS</v>
      </c>
    </row>
    <row r="5353" spans="1:13">
      <c r="A5353" s="36">
        <v>202005</v>
      </c>
      <c r="B5353" s="37" t="s">
        <v>60</v>
      </c>
      <c r="C5353" s="37" t="s">
        <v>195</v>
      </c>
      <c r="D5353" s="37" t="s">
        <v>73</v>
      </c>
      <c r="E5353" s="37">
        <v>142.35</v>
      </c>
      <c r="F5353" s="37">
        <v>9</v>
      </c>
      <c r="G5353" s="37">
        <v>2021</v>
      </c>
      <c r="H5353" s="60">
        <f t="shared" si="417"/>
        <v>142.35</v>
      </c>
      <c r="I5353" s="60">
        <f t="shared" si="418"/>
        <v>9</v>
      </c>
      <c r="J5353" s="60">
        <f t="shared" si="419"/>
        <v>2021</v>
      </c>
      <c r="K5353" s="1" t="str">
        <f t="shared" si="420"/>
        <v>IRG</v>
      </c>
      <c r="L5353" s="2" t="str">
        <f t="shared" si="416"/>
        <v>02NMX40135</v>
      </c>
      <c r="M5353" s="40" t="str">
        <f>INDEX(CODE!A:B,MATCH(L5353,CODE!A:A,0),2)</f>
        <v>Separate - APS</v>
      </c>
    </row>
    <row r="5354" spans="1:13">
      <c r="A5354" s="36">
        <v>202005</v>
      </c>
      <c r="B5354" s="37" t="s">
        <v>60</v>
      </c>
      <c r="C5354" s="37" t="s">
        <v>195</v>
      </c>
      <c r="D5354" s="37" t="s">
        <v>95</v>
      </c>
      <c r="E5354" s="37">
        <v>386000</v>
      </c>
      <c r="F5354" s="37">
        <v>0</v>
      </c>
      <c r="G5354" s="37">
        <v>0</v>
      </c>
      <c r="H5354" s="60">
        <f t="shared" si="417"/>
        <v>386000</v>
      </c>
      <c r="I5354" s="60">
        <f t="shared" si="418"/>
        <v>0</v>
      </c>
      <c r="J5354" s="60">
        <f t="shared" si="419"/>
        <v>0</v>
      </c>
      <c r="K5354" s="1" t="str">
        <f t="shared" si="420"/>
        <v>IRG</v>
      </c>
      <c r="L5354" s="2" t="str">
        <f t="shared" si="416"/>
        <v>301461-IRR</v>
      </c>
      <c r="M5354" s="40" t="str">
        <f>INDEX(CODE!A:B,MATCH(L5354,CODE!A:A,0),2)</f>
        <v>NOT USED</v>
      </c>
    </row>
    <row r="5355" spans="1:13">
      <c r="A5355" s="36">
        <v>202005</v>
      </c>
      <c r="B5355" s="37" t="s">
        <v>60</v>
      </c>
      <c r="C5355" s="37" t="s">
        <v>195</v>
      </c>
      <c r="D5355" s="37" t="s">
        <v>96</v>
      </c>
      <c r="E5355" s="37">
        <v>32409.01</v>
      </c>
      <c r="F5355" s="37">
        <v>0</v>
      </c>
      <c r="G5355" s="37">
        <v>0</v>
      </c>
      <c r="H5355" s="60">
        <f t="shared" si="417"/>
        <v>32409.01</v>
      </c>
      <c r="I5355" s="60">
        <f t="shared" si="418"/>
        <v>0</v>
      </c>
      <c r="J5355" s="60">
        <f t="shared" si="419"/>
        <v>0</v>
      </c>
      <c r="K5355" s="1" t="str">
        <f t="shared" si="420"/>
        <v>IRG</v>
      </c>
      <c r="L5355" s="2" t="str">
        <f t="shared" si="416"/>
        <v>301470-DSM</v>
      </c>
      <c r="M5355" s="40" t="str">
        <f>INDEX(CODE!A:B,MATCH(L5355,CODE!A:A,0),2)</f>
        <v>NOT USED</v>
      </c>
    </row>
    <row r="5356" spans="1:13">
      <c r="A5356" s="36">
        <v>202005</v>
      </c>
      <c r="B5356" s="37" t="s">
        <v>60</v>
      </c>
      <c r="C5356" s="37" t="s">
        <v>195</v>
      </c>
      <c r="D5356" s="37" t="s">
        <v>46</v>
      </c>
      <c r="E5356" s="37">
        <v>286.47000000000003</v>
      </c>
      <c r="F5356" s="37">
        <v>0</v>
      </c>
      <c r="G5356" s="37">
        <v>0</v>
      </c>
      <c r="H5356" s="60">
        <f t="shared" si="417"/>
        <v>286.47000000000003</v>
      </c>
      <c r="I5356" s="60">
        <f t="shared" si="418"/>
        <v>0</v>
      </c>
      <c r="J5356" s="60">
        <f t="shared" si="419"/>
        <v>0</v>
      </c>
      <c r="K5356" s="1" t="str">
        <f t="shared" si="420"/>
        <v>IRG</v>
      </c>
      <c r="L5356" s="2" t="str">
        <f t="shared" si="416"/>
        <v>301480-BLU</v>
      </c>
      <c r="M5356" s="40" t="str">
        <f>INDEX(CODE!A:B,MATCH(L5356,CODE!A:A,0),2)</f>
        <v>NOT USED</v>
      </c>
    </row>
    <row r="5357" spans="1:13">
      <c r="A5357" s="36">
        <v>202005</v>
      </c>
      <c r="B5357" s="37" t="s">
        <v>60</v>
      </c>
      <c r="C5357" s="37" t="s">
        <v>195</v>
      </c>
      <c r="D5357" s="37" t="s">
        <v>103</v>
      </c>
      <c r="E5357" s="37">
        <v>0</v>
      </c>
      <c r="F5357" s="37">
        <v>0</v>
      </c>
      <c r="G5357" s="37">
        <v>0</v>
      </c>
      <c r="H5357" s="60">
        <f t="shared" si="417"/>
        <v>0</v>
      </c>
      <c r="I5357" s="60">
        <f t="shared" si="418"/>
        <v>0</v>
      </c>
      <c r="J5357" s="60">
        <f t="shared" si="419"/>
        <v>0</v>
      </c>
      <c r="K5357" s="1" t="str">
        <f t="shared" si="420"/>
        <v>IRG</v>
      </c>
      <c r="L5357" s="2" t="str">
        <f t="shared" si="416"/>
        <v>ALT REVENU</v>
      </c>
      <c r="M5357" s="40" t="str">
        <f>INDEX(CODE!A:B,MATCH(L5357,CODE!A:A,0),2)</f>
        <v>NOT USED</v>
      </c>
    </row>
    <row r="5358" spans="1:13">
      <c r="A5358" s="36">
        <v>202005</v>
      </c>
      <c r="B5358" s="37" t="s">
        <v>60</v>
      </c>
      <c r="C5358" s="37" t="s">
        <v>195</v>
      </c>
      <c r="D5358" s="37" t="s">
        <v>97</v>
      </c>
      <c r="F5358" s="37">
        <v>0</v>
      </c>
      <c r="H5358" s="60">
        <f t="shared" si="417"/>
        <v>0</v>
      </c>
      <c r="I5358" s="60">
        <f t="shared" si="418"/>
        <v>0</v>
      </c>
      <c r="J5358" s="60">
        <f t="shared" si="419"/>
        <v>0</v>
      </c>
      <c r="K5358" s="1" t="str">
        <f t="shared" si="420"/>
        <v>IRG</v>
      </c>
      <c r="L5358" s="2" t="str">
        <f t="shared" si="416"/>
        <v>CUSTOMER C</v>
      </c>
      <c r="M5358" s="40" t="str">
        <f>INDEX(CODE!A:B,MATCH(L5358,CODE!A:A,0),2)</f>
        <v>NOT USED</v>
      </c>
    </row>
    <row r="5359" spans="1:13">
      <c r="A5359" s="36">
        <v>202005</v>
      </c>
      <c r="B5359" s="37" t="s">
        <v>60</v>
      </c>
      <c r="C5359" s="37" t="s">
        <v>195</v>
      </c>
      <c r="D5359" s="37" t="s">
        <v>91</v>
      </c>
      <c r="E5359" s="37">
        <v>0</v>
      </c>
      <c r="F5359" s="37">
        <v>0</v>
      </c>
      <c r="G5359" s="37">
        <v>0</v>
      </c>
      <c r="H5359" s="60">
        <f t="shared" si="417"/>
        <v>0</v>
      </c>
      <c r="I5359" s="60">
        <f t="shared" si="418"/>
        <v>0</v>
      </c>
      <c r="J5359" s="60">
        <f t="shared" si="419"/>
        <v>0</v>
      </c>
      <c r="K5359" s="1" t="str">
        <f t="shared" si="420"/>
        <v>IRG</v>
      </c>
      <c r="L5359" s="2" t="str">
        <f t="shared" si="416"/>
        <v>INCOME TAX</v>
      </c>
      <c r="M5359" s="40" t="str">
        <f>INDEX(CODE!A:B,MATCH(L5359,CODE!A:A,0),2)</f>
        <v>NOT USED</v>
      </c>
    </row>
    <row r="5360" spans="1:13">
      <c r="A5360" s="36">
        <v>202005</v>
      </c>
      <c r="B5360" s="37" t="s">
        <v>60</v>
      </c>
      <c r="C5360" s="37" t="s">
        <v>195</v>
      </c>
      <c r="D5360" s="37" t="s">
        <v>92</v>
      </c>
      <c r="E5360" s="37">
        <v>-2216.1799999999998</v>
      </c>
      <c r="F5360" s="37">
        <v>0</v>
      </c>
      <c r="G5360" s="37">
        <v>0</v>
      </c>
      <c r="H5360" s="60">
        <f t="shared" si="417"/>
        <v>-2216.1799999999998</v>
      </c>
      <c r="I5360" s="60">
        <f t="shared" si="418"/>
        <v>0</v>
      </c>
      <c r="J5360" s="60">
        <f t="shared" si="419"/>
        <v>0</v>
      </c>
      <c r="K5360" s="1" t="str">
        <f t="shared" si="420"/>
        <v>IRG</v>
      </c>
      <c r="L5360" s="2" t="str">
        <f t="shared" si="416"/>
        <v>REVENUE_AC</v>
      </c>
      <c r="M5360" s="40" t="str">
        <f>INDEX(CODE!A:B,MATCH(L5360,CODE!A:A,0),2)</f>
        <v>NOT USED</v>
      </c>
    </row>
    <row r="5361" spans="1:13">
      <c r="A5361" s="36">
        <v>202005</v>
      </c>
      <c r="B5361" s="37" t="s">
        <v>60</v>
      </c>
      <c r="C5361" s="37" t="s">
        <v>195</v>
      </c>
      <c r="D5361" s="37" t="s">
        <v>104</v>
      </c>
      <c r="E5361" s="37">
        <v>404</v>
      </c>
      <c r="F5361" s="37">
        <v>0</v>
      </c>
      <c r="G5361" s="37">
        <v>0</v>
      </c>
      <c r="H5361" s="60">
        <f t="shared" si="417"/>
        <v>404</v>
      </c>
      <c r="I5361" s="60">
        <f t="shared" si="418"/>
        <v>0</v>
      </c>
      <c r="J5361" s="60">
        <f t="shared" si="419"/>
        <v>0</v>
      </c>
      <c r="K5361" s="1" t="str">
        <f t="shared" si="420"/>
        <v>IRG</v>
      </c>
      <c r="L5361" s="2" t="str">
        <f t="shared" si="416"/>
        <v>REVENUE AD</v>
      </c>
      <c r="M5361" s="40" t="str">
        <f>INDEX(CODE!A:B,MATCH(L5361,CODE!A:A,0),2)</f>
        <v>NOT USED</v>
      </c>
    </row>
    <row r="5362" spans="1:13">
      <c r="A5362" s="36">
        <v>202005</v>
      </c>
      <c r="B5362" s="37" t="s">
        <v>60</v>
      </c>
      <c r="C5362" s="37" t="s">
        <v>196</v>
      </c>
      <c r="D5362" s="37" t="s">
        <v>202</v>
      </c>
      <c r="E5362" s="37">
        <v>253000</v>
      </c>
      <c r="F5362" s="37">
        <v>0</v>
      </c>
      <c r="G5362" s="37">
        <v>3090000</v>
      </c>
      <c r="H5362" s="60">
        <f t="shared" si="417"/>
        <v>0</v>
      </c>
      <c r="I5362" s="60">
        <f t="shared" si="418"/>
        <v>0</v>
      </c>
      <c r="J5362" s="60">
        <f t="shared" si="419"/>
        <v>0</v>
      </c>
      <c r="K5362" s="1" t="str">
        <f t="shared" si="420"/>
        <v>IRG</v>
      </c>
      <c r="L5362" s="2" t="str">
        <f t="shared" si="416"/>
        <v>IRRIGATION</v>
      </c>
      <c r="M5362" s="40" t="str">
        <f>INDEX(CODE!A:B,MATCH(L5362,CODE!A:A,0),2)</f>
        <v>NOT USED</v>
      </c>
    </row>
    <row r="5363" spans="1:13">
      <c r="A5363" s="36">
        <v>202005</v>
      </c>
      <c r="B5363" s="37" t="s">
        <v>63</v>
      </c>
      <c r="C5363" s="37" t="s">
        <v>195</v>
      </c>
      <c r="D5363" s="37" t="s">
        <v>98</v>
      </c>
      <c r="E5363" s="37">
        <v>7.57</v>
      </c>
      <c r="G5363" s="37">
        <v>0</v>
      </c>
      <c r="H5363" s="60">
        <f t="shared" si="417"/>
        <v>7.57</v>
      </c>
      <c r="I5363" s="60">
        <f t="shared" si="418"/>
        <v>0</v>
      </c>
      <c r="J5363" s="60">
        <f t="shared" si="419"/>
        <v>0</v>
      </c>
      <c r="K5363" s="1" t="str">
        <f t="shared" si="420"/>
        <v>PUB</v>
      </c>
      <c r="L5363" s="2" t="str">
        <f t="shared" si="416"/>
        <v>02CFR00012</v>
      </c>
      <c r="M5363" s="40" t="str">
        <f>INDEX(CODE!A:B,MATCH(L5363,CODE!A:A,0),2)</f>
        <v>NOT USED</v>
      </c>
    </row>
    <row r="5364" spans="1:13">
      <c r="A5364" s="36">
        <v>202005</v>
      </c>
      <c r="B5364" s="37" t="s">
        <v>63</v>
      </c>
      <c r="C5364" s="37" t="s">
        <v>195</v>
      </c>
      <c r="D5364" s="37" t="s">
        <v>64</v>
      </c>
      <c r="E5364" s="37">
        <v>116.41</v>
      </c>
      <c r="F5364" s="37">
        <v>3</v>
      </c>
      <c r="G5364" s="37">
        <v>1165</v>
      </c>
      <c r="H5364" s="60">
        <f t="shared" si="417"/>
        <v>116.41</v>
      </c>
      <c r="I5364" s="60">
        <f t="shared" si="418"/>
        <v>3</v>
      </c>
      <c r="J5364" s="60">
        <f t="shared" si="419"/>
        <v>1165</v>
      </c>
      <c r="K5364" s="1" t="str">
        <f t="shared" si="420"/>
        <v>PUB</v>
      </c>
      <c r="L5364" s="2" t="str">
        <f t="shared" si="416"/>
        <v>02COSL0052</v>
      </c>
      <c r="M5364" s="40" t="str">
        <f>INDEX(CODE!A:B,MATCH(L5364,CODE!A:A,0),2)</f>
        <v>NOT USED</v>
      </c>
    </row>
    <row r="5365" spans="1:13">
      <c r="A5365" s="36">
        <v>202005</v>
      </c>
      <c r="B5365" s="37" t="s">
        <v>63</v>
      </c>
      <c r="C5365" s="37" t="s">
        <v>195</v>
      </c>
      <c r="D5365" s="37" t="s">
        <v>65</v>
      </c>
      <c r="E5365" s="37">
        <v>8698.43</v>
      </c>
      <c r="F5365" s="37">
        <v>119</v>
      </c>
      <c r="G5365" s="37">
        <v>121184</v>
      </c>
      <c r="H5365" s="60">
        <f t="shared" si="417"/>
        <v>8698.43</v>
      </c>
      <c r="I5365" s="60">
        <f t="shared" si="418"/>
        <v>119</v>
      </c>
      <c r="J5365" s="60">
        <f t="shared" si="419"/>
        <v>121184</v>
      </c>
      <c r="K5365" s="1" t="str">
        <f t="shared" si="420"/>
        <v>PUB</v>
      </c>
      <c r="L5365" s="2" t="str">
        <f t="shared" si="416"/>
        <v>02CUSL053F</v>
      </c>
      <c r="M5365" s="40" t="str">
        <f>INDEX(CODE!A:B,MATCH(L5365,CODE!A:A,0),2)</f>
        <v>NOT USED</v>
      </c>
    </row>
    <row r="5366" spans="1:13">
      <c r="A5366" s="36">
        <v>202005</v>
      </c>
      <c r="B5366" s="37" t="s">
        <v>63</v>
      </c>
      <c r="C5366" s="37" t="s">
        <v>195</v>
      </c>
      <c r="D5366" s="37" t="s">
        <v>66</v>
      </c>
      <c r="E5366" s="37">
        <v>3481.22</v>
      </c>
      <c r="F5366" s="37">
        <v>110</v>
      </c>
      <c r="G5366" s="37">
        <v>48499</v>
      </c>
      <c r="H5366" s="60">
        <f t="shared" si="417"/>
        <v>3481.22</v>
      </c>
      <c r="I5366" s="60">
        <f t="shared" si="418"/>
        <v>110</v>
      </c>
      <c r="J5366" s="60">
        <f t="shared" si="419"/>
        <v>48499</v>
      </c>
      <c r="K5366" s="1" t="str">
        <f t="shared" si="420"/>
        <v>PUB</v>
      </c>
      <c r="L5366" s="2" t="str">
        <f t="shared" si="416"/>
        <v>02CUSL053M</v>
      </c>
      <c r="M5366" s="40" t="str">
        <f>INDEX(CODE!A:B,MATCH(L5366,CODE!A:A,0),2)</f>
        <v>NOT USED</v>
      </c>
    </row>
    <row r="5367" spans="1:13">
      <c r="A5367" s="36">
        <v>202005</v>
      </c>
      <c r="B5367" s="37" t="s">
        <v>63</v>
      </c>
      <c r="C5367" s="37" t="s">
        <v>195</v>
      </c>
      <c r="D5367" s="37" t="s">
        <v>67</v>
      </c>
      <c r="E5367" s="37">
        <v>4967.67</v>
      </c>
      <c r="F5367" s="37">
        <v>4</v>
      </c>
      <c r="G5367" s="37">
        <v>37724</v>
      </c>
      <c r="H5367" s="60">
        <f t="shared" si="417"/>
        <v>4967.67</v>
      </c>
      <c r="I5367" s="60">
        <f t="shared" si="418"/>
        <v>4</v>
      </c>
      <c r="J5367" s="60">
        <f t="shared" si="419"/>
        <v>37724</v>
      </c>
      <c r="K5367" s="1" t="str">
        <f t="shared" si="420"/>
        <v>PUB</v>
      </c>
      <c r="L5367" s="2" t="str">
        <f t="shared" si="416"/>
        <v>02MVSL0057</v>
      </c>
      <c r="M5367" s="40" t="str">
        <f>INDEX(CODE!A:B,MATCH(L5367,CODE!A:A,0),2)</f>
        <v>NOT USED</v>
      </c>
    </row>
    <row r="5368" spans="1:13">
      <c r="A5368" s="36">
        <v>202005</v>
      </c>
      <c r="B5368" s="37" t="s">
        <v>63</v>
      </c>
      <c r="C5368" s="37" t="s">
        <v>195</v>
      </c>
      <c r="D5368" s="37" t="s">
        <v>47</v>
      </c>
      <c r="E5368" s="37">
        <v>58912.4</v>
      </c>
      <c r="F5368" s="37">
        <v>221</v>
      </c>
      <c r="G5368" s="37">
        <v>201520</v>
      </c>
      <c r="H5368" s="60">
        <f t="shared" si="417"/>
        <v>58912.4</v>
      </c>
      <c r="I5368" s="60">
        <f t="shared" si="418"/>
        <v>221</v>
      </c>
      <c r="J5368" s="60">
        <f t="shared" si="419"/>
        <v>201520</v>
      </c>
      <c r="K5368" s="1" t="str">
        <f t="shared" si="420"/>
        <v>PUB</v>
      </c>
      <c r="L5368" s="2" t="str">
        <f t="shared" si="416"/>
        <v>02SLCO0051</v>
      </c>
      <c r="M5368" s="40" t="str">
        <f>INDEX(CODE!A:B,MATCH(L5368,CODE!A:A,0),2)</f>
        <v>NOT USED</v>
      </c>
    </row>
    <row r="5369" spans="1:13">
      <c r="A5369" s="36">
        <v>202005</v>
      </c>
      <c r="B5369" s="37" t="s">
        <v>63</v>
      </c>
      <c r="C5369" s="37" t="s">
        <v>195</v>
      </c>
      <c r="D5369" s="37" t="s">
        <v>99</v>
      </c>
      <c r="E5369" s="37">
        <v>1716.46</v>
      </c>
      <c r="F5369" s="37">
        <v>0</v>
      </c>
      <c r="G5369" s="37">
        <v>0</v>
      </c>
      <c r="H5369" s="60">
        <f t="shared" si="417"/>
        <v>1716.46</v>
      </c>
      <c r="I5369" s="60">
        <f t="shared" si="418"/>
        <v>0</v>
      </c>
      <c r="J5369" s="60">
        <f t="shared" si="419"/>
        <v>0</v>
      </c>
      <c r="K5369" s="1" t="str">
        <f t="shared" si="420"/>
        <v>PUB</v>
      </c>
      <c r="L5369" s="2" t="str">
        <f t="shared" si="416"/>
        <v>301670-DSM</v>
      </c>
      <c r="M5369" s="40" t="str">
        <f>INDEX(CODE!A:B,MATCH(L5369,CODE!A:A,0),2)</f>
        <v>NOT USED</v>
      </c>
    </row>
    <row r="5370" spans="1:13">
      <c r="A5370" s="36">
        <v>202005</v>
      </c>
      <c r="B5370" s="37" t="s">
        <v>63</v>
      </c>
      <c r="C5370" s="37" t="s">
        <v>195</v>
      </c>
      <c r="D5370" s="37" t="s">
        <v>90</v>
      </c>
      <c r="F5370" s="37">
        <v>0</v>
      </c>
      <c r="H5370" s="60">
        <f t="shared" si="417"/>
        <v>0</v>
      </c>
      <c r="I5370" s="60">
        <f t="shared" si="418"/>
        <v>0</v>
      </c>
      <c r="J5370" s="60">
        <f t="shared" si="419"/>
        <v>0</v>
      </c>
      <c r="K5370" s="1" t="str">
        <f t="shared" si="420"/>
        <v>PUB</v>
      </c>
      <c r="L5370" s="2" t="str">
        <f t="shared" si="416"/>
        <v>CUSTOMER C</v>
      </c>
      <c r="M5370" s="40" t="str">
        <f>INDEX(CODE!A:B,MATCH(L5370,CODE!A:A,0),2)</f>
        <v>NOT USED</v>
      </c>
    </row>
    <row r="5371" spans="1:13">
      <c r="A5371" s="36">
        <v>202005</v>
      </c>
      <c r="B5371" s="37" t="s">
        <v>63</v>
      </c>
      <c r="C5371" s="37" t="s">
        <v>195</v>
      </c>
      <c r="D5371" s="37" t="s">
        <v>91</v>
      </c>
      <c r="E5371" s="37">
        <v>0</v>
      </c>
      <c r="F5371" s="37">
        <v>0</v>
      </c>
      <c r="G5371" s="37">
        <v>0</v>
      </c>
      <c r="H5371" s="60">
        <f t="shared" si="417"/>
        <v>0</v>
      </c>
      <c r="I5371" s="60">
        <f t="shared" si="418"/>
        <v>0</v>
      </c>
      <c r="J5371" s="60">
        <f t="shared" si="419"/>
        <v>0</v>
      </c>
      <c r="K5371" s="1" t="str">
        <f t="shared" si="420"/>
        <v>PUB</v>
      </c>
      <c r="L5371" s="2" t="str">
        <f t="shared" si="416"/>
        <v>INCOME TAX</v>
      </c>
      <c r="M5371" s="40" t="str">
        <f>INDEX(CODE!A:B,MATCH(L5371,CODE!A:A,0),2)</f>
        <v>NOT USED</v>
      </c>
    </row>
    <row r="5372" spans="1:13">
      <c r="A5372" s="36">
        <v>202005</v>
      </c>
      <c r="B5372" s="37" t="s">
        <v>63</v>
      </c>
      <c r="C5372" s="37" t="s">
        <v>195</v>
      </c>
      <c r="D5372" s="37" t="s">
        <v>92</v>
      </c>
      <c r="E5372" s="37">
        <v>-3377.7</v>
      </c>
      <c r="F5372" s="37">
        <v>0</v>
      </c>
      <c r="G5372" s="37">
        <v>0</v>
      </c>
      <c r="H5372" s="60">
        <f t="shared" si="417"/>
        <v>-3377.7</v>
      </c>
      <c r="I5372" s="60">
        <f t="shared" si="418"/>
        <v>0</v>
      </c>
      <c r="J5372" s="60">
        <f t="shared" si="419"/>
        <v>0</v>
      </c>
      <c r="K5372" s="1" t="str">
        <f t="shared" si="420"/>
        <v>PUB</v>
      </c>
      <c r="L5372" s="2" t="str">
        <f t="shared" si="416"/>
        <v>REVENUE_AC</v>
      </c>
      <c r="M5372" s="40" t="str">
        <f>INDEX(CODE!A:B,MATCH(L5372,CODE!A:A,0),2)</f>
        <v>NOT USED</v>
      </c>
    </row>
    <row r="5373" spans="1:13">
      <c r="A5373" s="36">
        <v>202005</v>
      </c>
      <c r="B5373" s="37" t="s">
        <v>63</v>
      </c>
      <c r="C5373" s="37" t="s">
        <v>196</v>
      </c>
      <c r="D5373" s="37" t="s">
        <v>197</v>
      </c>
      <c r="E5373" s="37">
        <v>-24000</v>
      </c>
      <c r="F5373" s="37">
        <v>0</v>
      </c>
      <c r="G5373" s="37">
        <v>-102000</v>
      </c>
      <c r="H5373" s="60">
        <f t="shared" si="417"/>
        <v>0</v>
      </c>
      <c r="I5373" s="60">
        <f t="shared" si="418"/>
        <v>0</v>
      </c>
      <c r="J5373" s="60">
        <f t="shared" si="419"/>
        <v>0</v>
      </c>
      <c r="K5373" s="1" t="str">
        <f t="shared" si="420"/>
        <v>PUB</v>
      </c>
      <c r="L5373" s="2" t="str">
        <f t="shared" si="416"/>
        <v>UNBILLED R</v>
      </c>
      <c r="M5373" s="40" t="str">
        <f>INDEX(CODE!A:B,MATCH(L5373,CODE!A:A,0),2)</f>
        <v>NOT USED</v>
      </c>
    </row>
    <row r="5374" spans="1:13">
      <c r="A5374" s="36">
        <v>202005</v>
      </c>
      <c r="B5374" s="37" t="s">
        <v>68</v>
      </c>
      <c r="C5374" s="37" t="s">
        <v>186</v>
      </c>
      <c r="D5374" s="37" t="s">
        <v>203</v>
      </c>
      <c r="E5374" s="37">
        <v>-2499.73</v>
      </c>
      <c r="F5374" s="37">
        <v>1355</v>
      </c>
      <c r="G5374" s="37">
        <v>343380</v>
      </c>
      <c r="H5374" s="60">
        <f t="shared" si="417"/>
        <v>0</v>
      </c>
      <c r="I5374" s="60">
        <f t="shared" si="418"/>
        <v>0</v>
      </c>
      <c r="J5374" s="60">
        <f t="shared" si="419"/>
        <v>0</v>
      </c>
      <c r="K5374" s="1" t="str">
        <f t="shared" si="420"/>
        <v>RES</v>
      </c>
      <c r="L5374" s="2" t="str">
        <f t="shared" si="416"/>
        <v>02NETMT135</v>
      </c>
      <c r="M5374" s="40" t="str">
        <f>INDEX(CODE!A:B,MATCH(L5374,CODE!A:A,0),2)</f>
        <v>Separate - Res</v>
      </c>
    </row>
    <row r="5375" spans="1:13">
      <c r="A5375" s="36">
        <v>202005</v>
      </c>
      <c r="B5375" s="37" t="s">
        <v>68</v>
      </c>
      <c r="C5375" s="37" t="s">
        <v>186</v>
      </c>
      <c r="D5375" s="37" t="s">
        <v>204</v>
      </c>
      <c r="E5375" s="37">
        <v>-554.76</v>
      </c>
      <c r="G5375" s="37">
        <v>76525</v>
      </c>
      <c r="H5375" s="60">
        <f t="shared" si="417"/>
        <v>0</v>
      </c>
      <c r="I5375" s="60">
        <f t="shared" si="418"/>
        <v>0</v>
      </c>
      <c r="J5375" s="60">
        <f t="shared" si="419"/>
        <v>0</v>
      </c>
      <c r="K5375" s="1" t="str">
        <f t="shared" si="420"/>
        <v>RES</v>
      </c>
      <c r="L5375" s="2" t="str">
        <f t="shared" si="416"/>
        <v>02OALTB15R</v>
      </c>
      <c r="M5375" s="40" t="str">
        <f>INDEX(CODE!A:B,MATCH(L5375,CODE!A:A,0),2)</f>
        <v>NOT USED</v>
      </c>
    </row>
    <row r="5376" spans="1:13">
      <c r="A5376" s="36">
        <v>202005</v>
      </c>
      <c r="B5376" s="37" t="s">
        <v>68</v>
      </c>
      <c r="C5376" s="37" t="s">
        <v>186</v>
      </c>
      <c r="D5376" s="37" t="s">
        <v>205</v>
      </c>
      <c r="E5376" s="37">
        <v>-619620.01</v>
      </c>
      <c r="F5376" s="37">
        <v>102785</v>
      </c>
      <c r="G5376" s="37">
        <v>85112613</v>
      </c>
      <c r="H5376" s="60">
        <f t="shared" si="417"/>
        <v>0</v>
      </c>
      <c r="I5376" s="60">
        <f t="shared" si="418"/>
        <v>0</v>
      </c>
      <c r="J5376" s="60">
        <f t="shared" si="419"/>
        <v>0</v>
      </c>
      <c r="K5376" s="1" t="str">
        <f t="shared" si="420"/>
        <v>RES</v>
      </c>
      <c r="L5376" s="2" t="str">
        <f t="shared" ref="L5376:L5439" si="421">LEFT(D5376,10)</f>
        <v>02RESD0016</v>
      </c>
      <c r="M5376" s="40" t="str">
        <f>INDEX(CODE!A:B,MATCH(L5376,CODE!A:A,0),2)</f>
        <v>Separate - Res</v>
      </c>
    </row>
    <row r="5377" spans="1:13">
      <c r="A5377" s="36">
        <v>202005</v>
      </c>
      <c r="B5377" s="37" t="s">
        <v>68</v>
      </c>
      <c r="C5377" s="37" t="s">
        <v>186</v>
      </c>
      <c r="D5377" s="37" t="s">
        <v>206</v>
      </c>
      <c r="E5377" s="37">
        <v>-30801.25</v>
      </c>
      <c r="F5377" s="37">
        <v>5097</v>
      </c>
      <c r="G5377" s="37">
        <v>4230952</v>
      </c>
      <c r="H5377" s="60">
        <f t="shared" si="417"/>
        <v>0</v>
      </c>
      <c r="I5377" s="60">
        <f t="shared" si="418"/>
        <v>0</v>
      </c>
      <c r="J5377" s="60">
        <f t="shared" si="419"/>
        <v>0</v>
      </c>
      <c r="K5377" s="1" t="str">
        <f t="shared" si="420"/>
        <v>RES</v>
      </c>
      <c r="L5377" s="2" t="str">
        <f t="shared" si="421"/>
        <v>02RESD0017</v>
      </c>
      <c r="M5377" s="40" t="str">
        <f>INDEX(CODE!A:B,MATCH(L5377,CODE!A:A,0),2)</f>
        <v>Separate - Res</v>
      </c>
    </row>
    <row r="5378" spans="1:13">
      <c r="A5378" s="36">
        <v>202005</v>
      </c>
      <c r="B5378" s="37" t="s">
        <v>68</v>
      </c>
      <c r="C5378" s="37" t="s">
        <v>186</v>
      </c>
      <c r="D5378" s="37" t="s">
        <v>207</v>
      </c>
      <c r="E5378" s="37">
        <v>-978.21</v>
      </c>
      <c r="F5378" s="37">
        <v>78</v>
      </c>
      <c r="G5378" s="37">
        <v>134375</v>
      </c>
      <c r="H5378" s="60">
        <f t="shared" si="417"/>
        <v>0</v>
      </c>
      <c r="I5378" s="60">
        <f t="shared" si="418"/>
        <v>0</v>
      </c>
      <c r="J5378" s="60">
        <f t="shared" si="419"/>
        <v>0</v>
      </c>
      <c r="K5378" s="1" t="str">
        <f t="shared" si="420"/>
        <v>RES</v>
      </c>
      <c r="L5378" s="2" t="str">
        <f t="shared" si="421"/>
        <v>02RESD0018</v>
      </c>
      <c r="M5378" s="40" t="str">
        <f>INDEX(CODE!A:B,MATCH(L5378,CODE!A:A,0),2)</f>
        <v>Separate - Res</v>
      </c>
    </row>
    <row r="5379" spans="1:13">
      <c r="A5379" s="36">
        <v>202005</v>
      </c>
      <c r="B5379" s="37" t="s">
        <v>68</v>
      </c>
      <c r="C5379" s="37" t="s">
        <v>186</v>
      </c>
      <c r="D5379" s="37" t="s">
        <v>208</v>
      </c>
      <c r="E5379" s="37">
        <v>-119.62</v>
      </c>
      <c r="F5379" s="37">
        <v>11</v>
      </c>
      <c r="G5379" s="37">
        <v>16431</v>
      </c>
      <c r="H5379" s="60">
        <f t="shared" ref="H5379:H5442" si="422">IF($C5379="R",E5379,0)</f>
        <v>0</v>
      </c>
      <c r="I5379" s="60">
        <f t="shared" ref="I5379:I5442" si="423">IF($C5379="R",F5379,0)</f>
        <v>0</v>
      </c>
      <c r="J5379" s="60">
        <f t="shared" ref="J5379:J5442" si="424">IF($C5379="R",G5379,0)</f>
        <v>0</v>
      </c>
      <c r="K5379" s="1" t="str">
        <f t="shared" ref="K5379:K5442" si="425">IF(LEFT(B5379,3)="IRR","IRG",LEFT(B5379,3))</f>
        <v>RES</v>
      </c>
      <c r="L5379" s="2" t="str">
        <f t="shared" si="421"/>
        <v>02RESD018X</v>
      </c>
      <c r="M5379" s="40" t="str">
        <f>INDEX(CODE!A:B,MATCH(L5379,CODE!A:A,0),2)</f>
        <v>Separate - Res</v>
      </c>
    </row>
    <row r="5380" spans="1:13">
      <c r="A5380" s="36">
        <v>202005</v>
      </c>
      <c r="B5380" s="37" t="s">
        <v>68</v>
      </c>
      <c r="C5380" s="37" t="s">
        <v>186</v>
      </c>
      <c r="D5380" s="37" t="s">
        <v>209</v>
      </c>
      <c r="E5380" s="37">
        <v>-10032.26</v>
      </c>
      <c r="F5380" s="37">
        <v>3445</v>
      </c>
      <c r="G5380" s="37">
        <v>1378032</v>
      </c>
      <c r="H5380" s="60">
        <f t="shared" si="422"/>
        <v>0</v>
      </c>
      <c r="I5380" s="60">
        <f t="shared" si="423"/>
        <v>0</v>
      </c>
      <c r="J5380" s="60">
        <f t="shared" si="424"/>
        <v>0</v>
      </c>
      <c r="K5380" s="1" t="str">
        <f t="shared" si="425"/>
        <v>RES</v>
      </c>
      <c r="L5380" s="2" t="str">
        <f t="shared" si="421"/>
        <v>02RGNSB024</v>
      </c>
      <c r="M5380" s="40" t="str">
        <f>INDEX(CODE!A:B,MATCH(L5380,CODE!A:A,0),2)</f>
        <v>Separate - Small GS</v>
      </c>
    </row>
    <row r="5381" spans="1:13">
      <c r="A5381" s="36">
        <v>202005</v>
      </c>
      <c r="B5381" s="37" t="s">
        <v>68</v>
      </c>
      <c r="C5381" s="37" t="s">
        <v>186</v>
      </c>
      <c r="D5381" s="37" t="s">
        <v>213</v>
      </c>
      <c r="E5381" s="37">
        <v>-443.35</v>
      </c>
      <c r="F5381" s="37">
        <v>1</v>
      </c>
      <c r="G5381" s="37">
        <v>60900</v>
      </c>
      <c r="H5381" s="60">
        <f t="shared" si="422"/>
        <v>0</v>
      </c>
      <c r="I5381" s="60">
        <f t="shared" si="423"/>
        <v>0</v>
      </c>
      <c r="J5381" s="60">
        <f t="shared" si="424"/>
        <v>0</v>
      </c>
      <c r="K5381" s="1" t="str">
        <f t="shared" si="425"/>
        <v>RES</v>
      </c>
      <c r="L5381" s="2" t="str">
        <f t="shared" si="421"/>
        <v>02RGNSB036</v>
      </c>
      <c r="M5381" s="40" t="str">
        <f>INDEX(CODE!A:B,MATCH(L5381,CODE!A:A,0),2)</f>
        <v>Separate - Large GS</v>
      </c>
    </row>
    <row r="5382" spans="1:13">
      <c r="A5382" s="36">
        <v>202005</v>
      </c>
      <c r="B5382" s="37" t="s">
        <v>68</v>
      </c>
      <c r="C5382" s="37" t="s">
        <v>186</v>
      </c>
      <c r="D5382" s="37" t="s">
        <v>212</v>
      </c>
      <c r="E5382" s="37">
        <v>-74.790000000000006</v>
      </c>
      <c r="F5382" s="37">
        <v>40</v>
      </c>
      <c r="G5382" s="37">
        <v>10273</v>
      </c>
      <c r="H5382" s="60">
        <f t="shared" si="422"/>
        <v>0</v>
      </c>
      <c r="I5382" s="60">
        <f t="shared" si="423"/>
        <v>0</v>
      </c>
      <c r="J5382" s="60">
        <f t="shared" si="424"/>
        <v>0</v>
      </c>
      <c r="K5382" s="1" t="str">
        <f t="shared" si="425"/>
        <v>RES</v>
      </c>
      <c r="L5382" s="2" t="str">
        <f t="shared" si="421"/>
        <v>02RNM24135</v>
      </c>
      <c r="M5382" s="40" t="str">
        <f>INDEX(CODE!A:B,MATCH(L5382,CODE!A:A,0),2)</f>
        <v>Separate - Small GS</v>
      </c>
    </row>
    <row r="5383" spans="1:13">
      <c r="A5383" s="36">
        <v>202005</v>
      </c>
      <c r="B5383" s="37" t="s">
        <v>68</v>
      </c>
      <c r="C5383" s="37" t="s">
        <v>186</v>
      </c>
      <c r="D5383" s="37" t="s">
        <v>193</v>
      </c>
      <c r="E5383" s="37">
        <v>-19641.240000000002</v>
      </c>
      <c r="F5383" s="37">
        <v>0</v>
      </c>
      <c r="G5383" s="37">
        <v>0</v>
      </c>
      <c r="H5383" s="60">
        <f t="shared" si="422"/>
        <v>0</v>
      </c>
      <c r="I5383" s="60">
        <f t="shared" si="423"/>
        <v>0</v>
      </c>
      <c r="J5383" s="60">
        <f t="shared" si="424"/>
        <v>0</v>
      </c>
      <c r="K5383" s="1" t="str">
        <f t="shared" si="425"/>
        <v>RES</v>
      </c>
      <c r="L5383" s="2" t="str">
        <f t="shared" si="421"/>
        <v>BPA BALANC</v>
      </c>
      <c r="M5383" s="40" t="str">
        <f>INDEX(CODE!A:B,MATCH(L5383,CODE!A:A,0),2)</f>
        <v>NOT USED</v>
      </c>
    </row>
    <row r="5384" spans="1:13">
      <c r="A5384" s="36">
        <v>202005</v>
      </c>
      <c r="B5384" s="37" t="s">
        <v>68</v>
      </c>
      <c r="C5384" s="37" t="s">
        <v>186</v>
      </c>
      <c r="D5384" s="37" t="s">
        <v>194</v>
      </c>
      <c r="F5384" s="37">
        <v>0</v>
      </c>
      <c r="H5384" s="60">
        <f t="shared" si="422"/>
        <v>0</v>
      </c>
      <c r="I5384" s="60">
        <f t="shared" si="423"/>
        <v>0</v>
      </c>
      <c r="J5384" s="60">
        <f t="shared" si="424"/>
        <v>0</v>
      </c>
      <c r="K5384" s="1" t="str">
        <f t="shared" si="425"/>
        <v>RES</v>
      </c>
      <c r="L5384" s="2" t="str">
        <f t="shared" si="421"/>
        <v>CUSTOMER C</v>
      </c>
      <c r="M5384" s="40" t="str">
        <f>INDEX(CODE!A:B,MATCH(L5384,CODE!A:A,0),2)</f>
        <v>NOT USED</v>
      </c>
    </row>
    <row r="5385" spans="1:13">
      <c r="A5385" s="36">
        <v>202005</v>
      </c>
      <c r="B5385" s="37" t="s">
        <v>68</v>
      </c>
      <c r="C5385" s="37" t="s">
        <v>195</v>
      </c>
      <c r="D5385" s="37" t="s">
        <v>82</v>
      </c>
      <c r="E5385" s="37">
        <v>80.010000000000005</v>
      </c>
      <c r="G5385" s="37">
        <v>0</v>
      </c>
      <c r="H5385" s="60">
        <f t="shared" si="422"/>
        <v>80.010000000000005</v>
      </c>
      <c r="I5385" s="60">
        <f t="shared" si="423"/>
        <v>0</v>
      </c>
      <c r="J5385" s="60">
        <f t="shared" si="424"/>
        <v>0</v>
      </c>
      <c r="K5385" s="1" t="str">
        <f t="shared" si="425"/>
        <v>RES</v>
      </c>
      <c r="L5385" s="2" t="str">
        <f t="shared" si="421"/>
        <v>02LNX00109</v>
      </c>
      <c r="M5385" s="40" t="str">
        <f>INDEX(CODE!A:B,MATCH(L5385,CODE!A:A,0),2)</f>
        <v>NOT USED</v>
      </c>
    </row>
    <row r="5386" spans="1:13">
      <c r="A5386" s="36">
        <v>202005</v>
      </c>
      <c r="B5386" s="37" t="s">
        <v>68</v>
      </c>
      <c r="C5386" s="37" t="s">
        <v>195</v>
      </c>
      <c r="D5386" s="37" t="s">
        <v>48</v>
      </c>
      <c r="E5386" s="37">
        <v>38687.32</v>
      </c>
      <c r="F5386" s="37">
        <v>1355</v>
      </c>
      <c r="G5386" s="37">
        <v>343379</v>
      </c>
      <c r="H5386" s="60">
        <f t="shared" si="422"/>
        <v>38687.32</v>
      </c>
      <c r="I5386" s="60">
        <f t="shared" si="423"/>
        <v>1355</v>
      </c>
      <c r="J5386" s="60">
        <f t="shared" si="424"/>
        <v>343379</v>
      </c>
      <c r="K5386" s="1" t="str">
        <f t="shared" si="425"/>
        <v>RES</v>
      </c>
      <c r="L5386" s="2" t="str">
        <f t="shared" si="421"/>
        <v>02NETMT135</v>
      </c>
      <c r="M5386" s="40" t="str">
        <f>INDEX(CODE!A:B,MATCH(L5386,CODE!A:A,0),2)</f>
        <v>Separate - Res</v>
      </c>
    </row>
    <row r="5387" spans="1:13">
      <c r="A5387" s="36">
        <v>202005</v>
      </c>
      <c r="B5387" s="37" t="s">
        <v>68</v>
      </c>
      <c r="C5387" s="37" t="s">
        <v>195</v>
      </c>
      <c r="D5387" s="37" t="s">
        <v>49</v>
      </c>
      <c r="E5387" s="37">
        <v>12086.54</v>
      </c>
      <c r="F5387" s="37">
        <v>1006</v>
      </c>
      <c r="G5387" s="37">
        <v>76525</v>
      </c>
      <c r="H5387" s="60">
        <f t="shared" si="422"/>
        <v>12086.54</v>
      </c>
      <c r="I5387" s="60">
        <f t="shared" si="423"/>
        <v>1006</v>
      </c>
      <c r="J5387" s="60">
        <f t="shared" si="424"/>
        <v>76525</v>
      </c>
      <c r="K5387" s="1" t="str">
        <f t="shared" si="425"/>
        <v>RES</v>
      </c>
      <c r="L5387" s="2" t="str">
        <f t="shared" si="421"/>
        <v>02OALTB15R</v>
      </c>
      <c r="M5387" s="40" t="str">
        <f>INDEX(CODE!A:B,MATCH(L5387,CODE!A:A,0),2)</f>
        <v>NOT USED</v>
      </c>
    </row>
    <row r="5388" spans="1:13">
      <c r="A5388" s="36">
        <v>202005</v>
      </c>
      <c r="B5388" s="37" t="s">
        <v>68</v>
      </c>
      <c r="C5388" s="37" t="s">
        <v>195</v>
      </c>
      <c r="D5388" s="37" t="s">
        <v>69</v>
      </c>
      <c r="E5388" s="37">
        <v>7546089.2699999996</v>
      </c>
      <c r="F5388" s="37">
        <v>102785</v>
      </c>
      <c r="G5388" s="37">
        <v>85199103</v>
      </c>
      <c r="H5388" s="60">
        <f t="shared" si="422"/>
        <v>7546089.2699999996</v>
      </c>
      <c r="I5388" s="60">
        <f t="shared" si="423"/>
        <v>102785</v>
      </c>
      <c r="J5388" s="60">
        <f t="shared" si="424"/>
        <v>85199103</v>
      </c>
      <c r="K5388" s="1" t="str">
        <f t="shared" si="425"/>
        <v>RES</v>
      </c>
      <c r="L5388" s="2" t="str">
        <f t="shared" si="421"/>
        <v>02RESD0016</v>
      </c>
      <c r="M5388" s="40" t="str">
        <f>INDEX(CODE!A:B,MATCH(L5388,CODE!A:A,0),2)</f>
        <v>Separate - Res</v>
      </c>
    </row>
    <row r="5389" spans="1:13">
      <c r="A5389" s="36">
        <v>202005</v>
      </c>
      <c r="B5389" s="37" t="s">
        <v>68</v>
      </c>
      <c r="C5389" s="37" t="s">
        <v>195</v>
      </c>
      <c r="D5389" s="37" t="s">
        <v>70</v>
      </c>
      <c r="E5389" s="37">
        <v>370817.93</v>
      </c>
      <c r="F5389" s="37">
        <v>5097</v>
      </c>
      <c r="G5389" s="37">
        <v>4230952</v>
      </c>
      <c r="H5389" s="60">
        <f t="shared" si="422"/>
        <v>370817.93</v>
      </c>
      <c r="I5389" s="60">
        <f t="shared" si="423"/>
        <v>5097</v>
      </c>
      <c r="J5389" s="60">
        <f t="shared" si="424"/>
        <v>4230952</v>
      </c>
      <c r="K5389" s="1" t="str">
        <f t="shared" si="425"/>
        <v>RES</v>
      </c>
      <c r="L5389" s="2" t="str">
        <f t="shared" si="421"/>
        <v>02RESD0017</v>
      </c>
      <c r="M5389" s="40" t="str">
        <f>INDEX(CODE!A:B,MATCH(L5389,CODE!A:A,0),2)</f>
        <v>Separate - Res</v>
      </c>
    </row>
    <row r="5390" spans="1:13">
      <c r="A5390" s="36">
        <v>202005</v>
      </c>
      <c r="B5390" s="37" t="s">
        <v>68</v>
      </c>
      <c r="C5390" s="37" t="s">
        <v>195</v>
      </c>
      <c r="D5390" s="37" t="s">
        <v>71</v>
      </c>
      <c r="E5390" s="37">
        <v>13601.38</v>
      </c>
      <c r="F5390" s="37">
        <v>78</v>
      </c>
      <c r="G5390" s="37">
        <v>134375</v>
      </c>
      <c r="H5390" s="60">
        <f t="shared" si="422"/>
        <v>13601.38</v>
      </c>
      <c r="I5390" s="60">
        <f t="shared" si="423"/>
        <v>78</v>
      </c>
      <c r="J5390" s="60">
        <f t="shared" si="424"/>
        <v>134375</v>
      </c>
      <c r="K5390" s="1" t="str">
        <f t="shared" si="425"/>
        <v>RES</v>
      </c>
      <c r="L5390" s="2" t="str">
        <f t="shared" si="421"/>
        <v>02RESD0018</v>
      </c>
      <c r="M5390" s="40" t="str">
        <f>INDEX(CODE!A:B,MATCH(L5390,CODE!A:A,0),2)</f>
        <v>Separate - Res</v>
      </c>
    </row>
    <row r="5391" spans="1:13">
      <c r="A5391" s="36">
        <v>202005</v>
      </c>
      <c r="B5391" s="37" t="s">
        <v>68</v>
      </c>
      <c r="C5391" s="37" t="s">
        <v>195</v>
      </c>
      <c r="D5391" s="37" t="s">
        <v>72</v>
      </c>
      <c r="E5391" s="37">
        <v>1604.65</v>
      </c>
      <c r="F5391" s="37">
        <v>11</v>
      </c>
      <c r="G5391" s="37">
        <v>16431</v>
      </c>
      <c r="H5391" s="60">
        <f t="shared" si="422"/>
        <v>1604.65</v>
      </c>
      <c r="I5391" s="60">
        <f t="shared" si="423"/>
        <v>11</v>
      </c>
      <c r="J5391" s="60">
        <f t="shared" si="424"/>
        <v>16431</v>
      </c>
      <c r="K5391" s="1" t="str">
        <f t="shared" si="425"/>
        <v>RES</v>
      </c>
      <c r="L5391" s="2" t="str">
        <f t="shared" si="421"/>
        <v>02RESD018X</v>
      </c>
      <c r="M5391" s="40" t="str">
        <f>INDEX(CODE!A:B,MATCH(L5391,CODE!A:A,0),2)</f>
        <v>Separate - Res</v>
      </c>
    </row>
    <row r="5392" spans="1:13">
      <c r="A5392" s="36">
        <v>202005</v>
      </c>
      <c r="B5392" s="37" t="s">
        <v>68</v>
      </c>
      <c r="C5392" s="37" t="s">
        <v>195</v>
      </c>
      <c r="D5392" s="37" t="s">
        <v>50</v>
      </c>
      <c r="E5392" s="37">
        <v>176169.47</v>
      </c>
      <c r="F5392" s="37">
        <v>3445</v>
      </c>
      <c r="G5392" s="37">
        <v>1406575</v>
      </c>
      <c r="H5392" s="60">
        <f t="shared" si="422"/>
        <v>176169.47</v>
      </c>
      <c r="I5392" s="60">
        <f t="shared" si="423"/>
        <v>3445</v>
      </c>
      <c r="J5392" s="60">
        <f t="shared" si="424"/>
        <v>1406575</v>
      </c>
      <c r="K5392" s="1" t="str">
        <f t="shared" si="425"/>
        <v>RES</v>
      </c>
      <c r="L5392" s="2" t="str">
        <f t="shared" si="421"/>
        <v>02RGNSB024</v>
      </c>
      <c r="M5392" s="40" t="str">
        <f>INDEX(CODE!A:B,MATCH(L5392,CODE!A:A,0),2)</f>
        <v>Separate - Small GS</v>
      </c>
    </row>
    <row r="5393" spans="1:13">
      <c r="A5393" s="36">
        <v>202005</v>
      </c>
      <c r="B5393" s="37" t="s">
        <v>68</v>
      </c>
      <c r="C5393" s="37" t="s">
        <v>195</v>
      </c>
      <c r="D5393" s="37" t="s">
        <v>74</v>
      </c>
      <c r="E5393" s="37">
        <v>7202.73</v>
      </c>
      <c r="F5393" s="37">
        <v>2</v>
      </c>
      <c r="G5393" s="37">
        <v>87300</v>
      </c>
      <c r="H5393" s="60">
        <f t="shared" si="422"/>
        <v>7202.73</v>
      </c>
      <c r="I5393" s="60">
        <f t="shared" si="423"/>
        <v>2</v>
      </c>
      <c r="J5393" s="60">
        <f t="shared" si="424"/>
        <v>87300</v>
      </c>
      <c r="K5393" s="1" t="str">
        <f t="shared" si="425"/>
        <v>RES</v>
      </c>
      <c r="L5393" s="2" t="str">
        <f t="shared" si="421"/>
        <v>02RGNSB036</v>
      </c>
      <c r="M5393" s="40" t="str">
        <f>INDEX(CODE!A:B,MATCH(L5393,CODE!A:A,0),2)</f>
        <v>Separate - Large GS</v>
      </c>
    </row>
    <row r="5394" spans="1:13">
      <c r="A5394" s="36">
        <v>202005</v>
      </c>
      <c r="B5394" s="37" t="s">
        <v>68</v>
      </c>
      <c r="C5394" s="37" t="s">
        <v>195</v>
      </c>
      <c r="D5394" s="37" t="s">
        <v>75</v>
      </c>
      <c r="E5394" s="37">
        <v>1416.98</v>
      </c>
      <c r="F5394" s="37">
        <v>40</v>
      </c>
      <c r="G5394" s="37">
        <v>10273</v>
      </c>
      <c r="H5394" s="60">
        <f t="shared" si="422"/>
        <v>1416.98</v>
      </c>
      <c r="I5394" s="60">
        <f t="shared" si="423"/>
        <v>40</v>
      </c>
      <c r="J5394" s="60">
        <f t="shared" si="424"/>
        <v>10273</v>
      </c>
      <c r="K5394" s="1" t="str">
        <f t="shared" si="425"/>
        <v>RES</v>
      </c>
      <c r="L5394" s="2" t="str">
        <f t="shared" si="421"/>
        <v>02RNM24135</v>
      </c>
      <c r="M5394" s="40" t="str">
        <f>INDEX(CODE!A:B,MATCH(L5394,CODE!A:A,0),2)</f>
        <v>Separate - Small GS</v>
      </c>
    </row>
    <row r="5395" spans="1:13">
      <c r="A5395" s="36">
        <v>202005</v>
      </c>
      <c r="B5395" s="37" t="s">
        <v>68</v>
      </c>
      <c r="C5395" s="37" t="s">
        <v>195</v>
      </c>
      <c r="D5395" s="37" t="s">
        <v>101</v>
      </c>
      <c r="E5395" s="37">
        <v>384500.51</v>
      </c>
      <c r="F5395" s="37">
        <v>0</v>
      </c>
      <c r="G5395" s="37">
        <v>0</v>
      </c>
      <c r="H5395" s="60">
        <f t="shared" si="422"/>
        <v>384500.51</v>
      </c>
      <c r="I5395" s="60">
        <f t="shared" si="423"/>
        <v>0</v>
      </c>
      <c r="J5395" s="60">
        <f t="shared" si="424"/>
        <v>0</v>
      </c>
      <c r="K5395" s="1" t="str">
        <f t="shared" si="425"/>
        <v>RES</v>
      </c>
      <c r="L5395" s="2" t="str">
        <f t="shared" si="421"/>
        <v>301170-DSM</v>
      </c>
      <c r="M5395" s="40" t="str">
        <f>INDEX(CODE!A:B,MATCH(L5395,CODE!A:A,0),2)</f>
        <v>NOT USED</v>
      </c>
    </row>
    <row r="5396" spans="1:13">
      <c r="A5396" s="36">
        <v>202005</v>
      </c>
      <c r="B5396" s="37" t="s">
        <v>68</v>
      </c>
      <c r="C5396" s="37" t="s">
        <v>195</v>
      </c>
      <c r="D5396" s="37" t="s">
        <v>102</v>
      </c>
      <c r="E5396" s="37">
        <v>44503.66</v>
      </c>
      <c r="F5396" s="37">
        <v>0</v>
      </c>
      <c r="G5396" s="37">
        <v>0</v>
      </c>
      <c r="H5396" s="60">
        <f t="shared" si="422"/>
        <v>44503.66</v>
      </c>
      <c r="I5396" s="60">
        <f t="shared" si="423"/>
        <v>0</v>
      </c>
      <c r="J5396" s="60">
        <f t="shared" si="424"/>
        <v>0</v>
      </c>
      <c r="K5396" s="1" t="str">
        <f t="shared" si="425"/>
        <v>RES</v>
      </c>
      <c r="L5396" s="2" t="str">
        <f t="shared" si="421"/>
        <v>301180-BLU</v>
      </c>
      <c r="M5396" s="40" t="str">
        <f>INDEX(CODE!A:B,MATCH(L5396,CODE!A:A,0),2)</f>
        <v>NOT USED</v>
      </c>
    </row>
    <row r="5397" spans="1:13">
      <c r="A5397" s="36">
        <v>202005</v>
      </c>
      <c r="B5397" s="37" t="s">
        <v>68</v>
      </c>
      <c r="C5397" s="37" t="s">
        <v>195</v>
      </c>
      <c r="D5397" s="37" t="s">
        <v>103</v>
      </c>
      <c r="E5397" s="37">
        <v>0</v>
      </c>
      <c r="F5397" s="37">
        <v>0</v>
      </c>
      <c r="G5397" s="37">
        <v>0</v>
      </c>
      <c r="H5397" s="60">
        <f t="shared" si="422"/>
        <v>0</v>
      </c>
      <c r="I5397" s="60">
        <f t="shared" si="423"/>
        <v>0</v>
      </c>
      <c r="J5397" s="60">
        <f t="shared" si="424"/>
        <v>0</v>
      </c>
      <c r="K5397" s="1" t="str">
        <f t="shared" si="425"/>
        <v>RES</v>
      </c>
      <c r="L5397" s="2" t="str">
        <f t="shared" si="421"/>
        <v>ALT REVENU</v>
      </c>
      <c r="M5397" s="40" t="str">
        <f>INDEX(CODE!A:B,MATCH(L5397,CODE!A:A,0),2)</f>
        <v>NOT USED</v>
      </c>
    </row>
    <row r="5398" spans="1:13">
      <c r="A5398" s="36">
        <v>202005</v>
      </c>
      <c r="B5398" s="37" t="s">
        <v>68</v>
      </c>
      <c r="C5398" s="37" t="s">
        <v>195</v>
      </c>
      <c r="D5398" s="37" t="s">
        <v>90</v>
      </c>
      <c r="F5398" s="37">
        <v>0</v>
      </c>
      <c r="H5398" s="60">
        <f t="shared" si="422"/>
        <v>0</v>
      </c>
      <c r="I5398" s="60">
        <f t="shared" si="423"/>
        <v>0</v>
      </c>
      <c r="J5398" s="60">
        <f t="shared" si="424"/>
        <v>0</v>
      </c>
      <c r="K5398" s="1" t="str">
        <f t="shared" si="425"/>
        <v>RES</v>
      </c>
      <c r="L5398" s="2" t="str">
        <f t="shared" si="421"/>
        <v>CUSTOMER C</v>
      </c>
      <c r="M5398" s="40" t="str">
        <f>INDEX(CODE!A:B,MATCH(L5398,CODE!A:A,0),2)</f>
        <v>NOT USED</v>
      </c>
    </row>
    <row r="5399" spans="1:13">
      <c r="A5399" s="36">
        <v>202005</v>
      </c>
      <c r="B5399" s="37" t="s">
        <v>68</v>
      </c>
      <c r="C5399" s="37" t="s">
        <v>195</v>
      </c>
      <c r="D5399" s="37" t="s">
        <v>91</v>
      </c>
      <c r="E5399" s="37">
        <v>0</v>
      </c>
      <c r="F5399" s="37">
        <v>0</v>
      </c>
      <c r="G5399" s="37">
        <v>0</v>
      </c>
      <c r="H5399" s="60">
        <f t="shared" si="422"/>
        <v>0</v>
      </c>
      <c r="I5399" s="60">
        <f t="shared" si="423"/>
        <v>0</v>
      </c>
      <c r="J5399" s="60">
        <f t="shared" si="424"/>
        <v>0</v>
      </c>
      <c r="K5399" s="1" t="str">
        <f t="shared" si="425"/>
        <v>RES</v>
      </c>
      <c r="L5399" s="2" t="str">
        <f t="shared" si="421"/>
        <v>INCOME TAX</v>
      </c>
      <c r="M5399" s="40" t="str">
        <f>INDEX(CODE!A:B,MATCH(L5399,CODE!A:A,0),2)</f>
        <v>NOT USED</v>
      </c>
    </row>
    <row r="5400" spans="1:13">
      <c r="A5400" s="36">
        <v>202005</v>
      </c>
      <c r="B5400" s="37" t="s">
        <v>68</v>
      </c>
      <c r="C5400" s="37" t="s">
        <v>195</v>
      </c>
      <c r="D5400" s="37" t="s">
        <v>92</v>
      </c>
      <c r="E5400" s="37">
        <v>-440806.54</v>
      </c>
      <c r="F5400" s="37">
        <v>0</v>
      </c>
      <c r="G5400" s="37">
        <v>0</v>
      </c>
      <c r="H5400" s="60">
        <f t="shared" si="422"/>
        <v>-440806.54</v>
      </c>
      <c r="I5400" s="60">
        <f t="shared" si="423"/>
        <v>0</v>
      </c>
      <c r="J5400" s="60">
        <f t="shared" si="424"/>
        <v>0</v>
      </c>
      <c r="K5400" s="1" t="str">
        <f t="shared" si="425"/>
        <v>RES</v>
      </c>
      <c r="L5400" s="2" t="str">
        <f t="shared" si="421"/>
        <v>REVENUE_AC</v>
      </c>
      <c r="M5400" s="40" t="str">
        <f>INDEX(CODE!A:B,MATCH(L5400,CODE!A:A,0),2)</f>
        <v>NOT USED</v>
      </c>
    </row>
    <row r="5401" spans="1:13">
      <c r="A5401" s="36">
        <v>202005</v>
      </c>
      <c r="B5401" s="37" t="s">
        <v>68</v>
      </c>
      <c r="C5401" s="37" t="s">
        <v>195</v>
      </c>
      <c r="D5401" s="37" t="s">
        <v>104</v>
      </c>
      <c r="E5401" s="37">
        <v>4095.45</v>
      </c>
      <c r="F5401" s="37">
        <v>0</v>
      </c>
      <c r="G5401" s="37">
        <v>0</v>
      </c>
      <c r="H5401" s="60">
        <f t="shared" si="422"/>
        <v>4095.45</v>
      </c>
      <c r="I5401" s="60">
        <f t="shared" si="423"/>
        <v>0</v>
      </c>
      <c r="J5401" s="60">
        <f t="shared" si="424"/>
        <v>0</v>
      </c>
      <c r="K5401" s="1" t="str">
        <f t="shared" si="425"/>
        <v>RES</v>
      </c>
      <c r="L5401" s="2" t="str">
        <f t="shared" si="421"/>
        <v>REVENUE AD</v>
      </c>
      <c r="M5401" s="40" t="str">
        <f>INDEX(CODE!A:B,MATCH(L5401,CODE!A:A,0),2)</f>
        <v>NOT USED</v>
      </c>
    </row>
    <row r="5402" spans="1:13">
      <c r="A5402" s="36">
        <v>202005</v>
      </c>
      <c r="B5402" s="37" t="s">
        <v>68</v>
      </c>
      <c r="C5402" s="37" t="s">
        <v>196</v>
      </c>
      <c r="D5402" s="37" t="s">
        <v>210</v>
      </c>
      <c r="E5402" s="37">
        <v>-3000</v>
      </c>
      <c r="F5402" s="37">
        <v>0</v>
      </c>
      <c r="G5402" s="37">
        <v>0</v>
      </c>
      <c r="H5402" s="60">
        <f t="shared" si="422"/>
        <v>0</v>
      </c>
      <c r="I5402" s="60">
        <f t="shared" si="423"/>
        <v>0</v>
      </c>
      <c r="J5402" s="60">
        <f t="shared" si="424"/>
        <v>0</v>
      </c>
      <c r="K5402" s="1" t="str">
        <f t="shared" si="425"/>
        <v>RES</v>
      </c>
      <c r="L5402" s="2" t="str">
        <f t="shared" si="421"/>
        <v>301119 - U</v>
      </c>
      <c r="M5402" s="40" t="str">
        <f>INDEX(CODE!A:B,MATCH(L5402,CODE!A:A,0),2)</f>
        <v>NOT USED</v>
      </c>
    </row>
    <row r="5403" spans="1:13">
      <c r="A5403" s="36">
        <v>202005</v>
      </c>
      <c r="B5403" s="37" t="s">
        <v>68</v>
      </c>
      <c r="C5403" s="37" t="s">
        <v>196</v>
      </c>
      <c r="D5403" s="37" t="s">
        <v>197</v>
      </c>
      <c r="E5403" s="37">
        <v>230000</v>
      </c>
      <c r="F5403" s="37">
        <v>0</v>
      </c>
      <c r="G5403" s="37">
        <v>3090000</v>
      </c>
      <c r="H5403" s="60">
        <f t="shared" si="422"/>
        <v>0</v>
      </c>
      <c r="I5403" s="60">
        <f t="shared" si="423"/>
        <v>0</v>
      </c>
      <c r="J5403" s="60">
        <f t="shared" si="424"/>
        <v>0</v>
      </c>
      <c r="K5403" s="1" t="str">
        <f t="shared" si="425"/>
        <v>RES</v>
      </c>
      <c r="L5403" s="2" t="str">
        <f t="shared" si="421"/>
        <v>UNBILLED R</v>
      </c>
      <c r="M5403" s="40" t="str">
        <f>INDEX(CODE!A:B,MATCH(L5403,CODE!A:A,0),2)</f>
        <v>NOT USED</v>
      </c>
    </row>
    <row r="5404" spans="1:13">
      <c r="A5404" s="36">
        <v>202006</v>
      </c>
      <c r="B5404" s="37" t="s">
        <v>51</v>
      </c>
      <c r="C5404" s="37" t="s">
        <v>186</v>
      </c>
      <c r="D5404" s="37" t="s">
        <v>187</v>
      </c>
      <c r="E5404" s="37">
        <v>-14535.66</v>
      </c>
      <c r="F5404" s="37">
        <v>1516</v>
      </c>
      <c r="G5404" s="37">
        <v>1996653</v>
      </c>
      <c r="H5404" s="60">
        <f t="shared" si="422"/>
        <v>0</v>
      </c>
      <c r="I5404" s="60">
        <f t="shared" si="423"/>
        <v>0</v>
      </c>
      <c r="J5404" s="60">
        <f t="shared" si="424"/>
        <v>0</v>
      </c>
      <c r="K5404" s="1" t="str">
        <f t="shared" si="425"/>
        <v>COM</v>
      </c>
      <c r="L5404" s="2" t="str">
        <f t="shared" si="421"/>
        <v>02GNSB0024</v>
      </c>
      <c r="M5404" s="40" t="str">
        <f>INDEX(CODE!A:B,MATCH(L5404,CODE!A:A,0),2)</f>
        <v>Separate - Small GS</v>
      </c>
    </row>
    <row r="5405" spans="1:13">
      <c r="A5405" s="36">
        <v>202006</v>
      </c>
      <c r="B5405" s="37" t="s">
        <v>51</v>
      </c>
      <c r="C5405" s="37" t="s">
        <v>186</v>
      </c>
      <c r="D5405" s="37" t="s">
        <v>188</v>
      </c>
      <c r="E5405" s="37">
        <v>-0.52</v>
      </c>
      <c r="F5405" s="37">
        <v>1</v>
      </c>
      <c r="G5405" s="37">
        <v>72</v>
      </c>
      <c r="H5405" s="60">
        <f t="shared" si="422"/>
        <v>0</v>
      </c>
      <c r="I5405" s="60">
        <f t="shared" si="423"/>
        <v>0</v>
      </c>
      <c r="J5405" s="60">
        <f t="shared" si="424"/>
        <v>0</v>
      </c>
      <c r="K5405" s="1" t="str">
        <f t="shared" si="425"/>
        <v>COM</v>
      </c>
      <c r="L5405" s="2" t="str">
        <f t="shared" si="421"/>
        <v>02GNSB024F</v>
      </c>
      <c r="M5405" s="40" t="str">
        <f>INDEX(CODE!A:B,MATCH(L5405,CODE!A:A,0),2)</f>
        <v>Separate - Small GS</v>
      </c>
    </row>
    <row r="5406" spans="1:13">
      <c r="A5406" s="36">
        <v>202006</v>
      </c>
      <c r="B5406" s="37" t="s">
        <v>51</v>
      </c>
      <c r="C5406" s="37" t="s">
        <v>186</v>
      </c>
      <c r="D5406" s="37" t="s">
        <v>189</v>
      </c>
      <c r="E5406" s="37">
        <v>-1506.02</v>
      </c>
      <c r="F5406" s="37">
        <v>70</v>
      </c>
      <c r="G5406" s="37">
        <v>206875</v>
      </c>
      <c r="H5406" s="60">
        <f t="shared" si="422"/>
        <v>0</v>
      </c>
      <c r="I5406" s="60">
        <f t="shared" si="423"/>
        <v>0</v>
      </c>
      <c r="J5406" s="60">
        <f t="shared" si="424"/>
        <v>0</v>
      </c>
      <c r="K5406" s="1" t="str">
        <f t="shared" si="425"/>
        <v>COM</v>
      </c>
      <c r="L5406" s="2" t="str">
        <f t="shared" si="421"/>
        <v>02GNSB24FP</v>
      </c>
      <c r="M5406" s="40" t="str">
        <f>INDEX(CODE!A:B,MATCH(L5406,CODE!A:A,0),2)</f>
        <v>Separate - Small GS</v>
      </c>
    </row>
    <row r="5407" spans="1:13">
      <c r="A5407" s="36">
        <v>202006</v>
      </c>
      <c r="B5407" s="37" t="s">
        <v>51</v>
      </c>
      <c r="C5407" s="37" t="s">
        <v>186</v>
      </c>
      <c r="D5407" s="37" t="s">
        <v>190</v>
      </c>
      <c r="E5407" s="37">
        <v>-22602.77</v>
      </c>
      <c r="F5407" s="37">
        <v>87</v>
      </c>
      <c r="G5407" s="37">
        <v>3104776</v>
      </c>
      <c r="H5407" s="60">
        <f t="shared" si="422"/>
        <v>0</v>
      </c>
      <c r="I5407" s="60">
        <f t="shared" si="423"/>
        <v>0</v>
      </c>
      <c r="J5407" s="60">
        <f t="shared" si="424"/>
        <v>0</v>
      </c>
      <c r="K5407" s="1" t="str">
        <f t="shared" si="425"/>
        <v>COM</v>
      </c>
      <c r="L5407" s="2" t="str">
        <f t="shared" si="421"/>
        <v>02LGSB0036</v>
      </c>
      <c r="M5407" s="40" t="str">
        <f>INDEX(CODE!A:B,MATCH(L5407,CODE!A:A,0),2)</f>
        <v>Separate - Large GS</v>
      </c>
    </row>
    <row r="5408" spans="1:13">
      <c r="A5408" s="36">
        <v>202006</v>
      </c>
      <c r="B5408" s="37" t="s">
        <v>51</v>
      </c>
      <c r="C5408" s="37" t="s">
        <v>186</v>
      </c>
      <c r="D5408" s="37" t="s">
        <v>191</v>
      </c>
      <c r="E5408" s="37">
        <v>-46.98</v>
      </c>
      <c r="F5408" s="37">
        <v>22</v>
      </c>
      <c r="G5408" s="37">
        <v>6453</v>
      </c>
      <c r="H5408" s="60">
        <f t="shared" si="422"/>
        <v>0</v>
      </c>
      <c r="I5408" s="60">
        <f t="shared" si="423"/>
        <v>0</v>
      </c>
      <c r="J5408" s="60">
        <f t="shared" si="424"/>
        <v>0</v>
      </c>
      <c r="K5408" s="1" t="str">
        <f t="shared" si="425"/>
        <v>COM</v>
      </c>
      <c r="L5408" s="2" t="str">
        <f t="shared" si="421"/>
        <v>02NMB24135</v>
      </c>
      <c r="M5408" s="40" t="str">
        <f>INDEX(CODE!A:B,MATCH(L5408,CODE!A:A,0),2)</f>
        <v>Separate - Small GS</v>
      </c>
    </row>
    <row r="5409" spans="1:13">
      <c r="A5409" s="36">
        <v>202006</v>
      </c>
      <c r="B5409" s="37" t="s">
        <v>51</v>
      </c>
      <c r="C5409" s="37" t="s">
        <v>186</v>
      </c>
      <c r="D5409" s="37" t="s">
        <v>192</v>
      </c>
      <c r="E5409" s="37">
        <v>-299.48</v>
      </c>
      <c r="G5409" s="37">
        <v>41259</v>
      </c>
      <c r="H5409" s="60">
        <f t="shared" si="422"/>
        <v>0</v>
      </c>
      <c r="I5409" s="60">
        <f t="shared" si="423"/>
        <v>0</v>
      </c>
      <c r="J5409" s="60">
        <f t="shared" si="424"/>
        <v>0</v>
      </c>
      <c r="K5409" s="1" t="str">
        <f t="shared" si="425"/>
        <v>COM</v>
      </c>
      <c r="L5409" s="2" t="str">
        <f t="shared" si="421"/>
        <v>02OALTB15N</v>
      </c>
      <c r="M5409" s="40" t="str">
        <f>INDEX(CODE!A:B,MATCH(L5409,CODE!A:A,0),2)</f>
        <v>NOT USED</v>
      </c>
    </row>
    <row r="5410" spans="1:13">
      <c r="A5410" s="36">
        <v>202006</v>
      </c>
      <c r="B5410" s="37" t="s">
        <v>51</v>
      </c>
      <c r="C5410" s="37" t="s">
        <v>186</v>
      </c>
      <c r="D5410" s="37" t="s">
        <v>193</v>
      </c>
      <c r="E5410" s="37">
        <v>-1909.12</v>
      </c>
      <c r="F5410" s="37">
        <v>0</v>
      </c>
      <c r="G5410" s="37">
        <v>0</v>
      </c>
      <c r="H5410" s="60">
        <f t="shared" si="422"/>
        <v>0</v>
      </c>
      <c r="I5410" s="60">
        <f t="shared" si="423"/>
        <v>0</v>
      </c>
      <c r="J5410" s="60">
        <f t="shared" si="424"/>
        <v>0</v>
      </c>
      <c r="K5410" s="1" t="str">
        <f t="shared" si="425"/>
        <v>COM</v>
      </c>
      <c r="L5410" s="2" t="str">
        <f t="shared" si="421"/>
        <v>BPA BALANC</v>
      </c>
      <c r="M5410" s="40" t="str">
        <f>INDEX(CODE!A:B,MATCH(L5410,CODE!A:A,0),2)</f>
        <v>NOT USED</v>
      </c>
    </row>
    <row r="5411" spans="1:13">
      <c r="A5411" s="36">
        <v>202006</v>
      </c>
      <c r="B5411" s="37" t="s">
        <v>51</v>
      </c>
      <c r="C5411" s="37" t="s">
        <v>186</v>
      </c>
      <c r="D5411" s="37" t="s">
        <v>194</v>
      </c>
      <c r="F5411" s="37">
        <v>0</v>
      </c>
      <c r="H5411" s="60">
        <f t="shared" si="422"/>
        <v>0</v>
      </c>
      <c r="I5411" s="60">
        <f t="shared" si="423"/>
        <v>0</v>
      </c>
      <c r="J5411" s="60">
        <f t="shared" si="424"/>
        <v>0</v>
      </c>
      <c r="K5411" s="1" t="str">
        <f t="shared" si="425"/>
        <v>COM</v>
      </c>
      <c r="L5411" s="2" t="str">
        <f t="shared" si="421"/>
        <v>CUSTOMER C</v>
      </c>
      <c r="M5411" s="40" t="str">
        <f>INDEX(CODE!A:B,MATCH(L5411,CODE!A:A,0),2)</f>
        <v>NOT USED</v>
      </c>
    </row>
    <row r="5412" spans="1:13">
      <c r="A5412" s="36">
        <v>202006</v>
      </c>
      <c r="B5412" s="37" t="s">
        <v>51</v>
      </c>
      <c r="C5412" s="37" t="s">
        <v>195</v>
      </c>
      <c r="D5412" s="37" t="s">
        <v>78</v>
      </c>
      <c r="E5412" s="37">
        <v>70.08</v>
      </c>
      <c r="F5412" s="37">
        <v>2</v>
      </c>
      <c r="G5412" s="37">
        <v>144</v>
      </c>
      <c r="H5412" s="60">
        <f t="shared" si="422"/>
        <v>70.08</v>
      </c>
      <c r="I5412" s="60">
        <f t="shared" si="423"/>
        <v>2</v>
      </c>
      <c r="J5412" s="60">
        <f t="shared" si="424"/>
        <v>144</v>
      </c>
      <c r="K5412" s="1" t="str">
        <f t="shared" si="425"/>
        <v>COM</v>
      </c>
      <c r="L5412" s="2" t="str">
        <f t="shared" si="421"/>
        <v>02GN24EV45</v>
      </c>
      <c r="M5412" s="40" t="str">
        <f>INDEX(CODE!A:B,MATCH(L5412,CODE!A:A,0),2)</f>
        <v>Separate - Small GS</v>
      </c>
    </row>
    <row r="5413" spans="1:13">
      <c r="A5413" s="36">
        <v>202006</v>
      </c>
      <c r="B5413" s="37" t="s">
        <v>51</v>
      </c>
      <c r="C5413" s="37" t="s">
        <v>195</v>
      </c>
      <c r="D5413" s="37" t="s">
        <v>36</v>
      </c>
      <c r="E5413" s="37">
        <v>217172.1</v>
      </c>
      <c r="F5413" s="37">
        <v>1516</v>
      </c>
      <c r="G5413" s="37">
        <v>1996653</v>
      </c>
      <c r="H5413" s="60">
        <f t="shared" si="422"/>
        <v>217172.1</v>
      </c>
      <c r="I5413" s="60">
        <f t="shared" si="423"/>
        <v>1516</v>
      </c>
      <c r="J5413" s="60">
        <f t="shared" si="424"/>
        <v>1996653</v>
      </c>
      <c r="K5413" s="1" t="str">
        <f t="shared" si="425"/>
        <v>COM</v>
      </c>
      <c r="L5413" s="2" t="str">
        <f t="shared" si="421"/>
        <v>02GNSB0024</v>
      </c>
      <c r="M5413" s="40" t="str">
        <f>INDEX(CODE!A:B,MATCH(L5413,CODE!A:A,0),2)</f>
        <v>Separate - Small GS</v>
      </c>
    </row>
    <row r="5414" spans="1:13">
      <c r="A5414" s="36">
        <v>202006</v>
      </c>
      <c r="B5414" s="37" t="s">
        <v>51</v>
      </c>
      <c r="C5414" s="37" t="s">
        <v>195</v>
      </c>
      <c r="D5414" s="37" t="s">
        <v>37</v>
      </c>
      <c r="E5414" s="37">
        <v>17.64</v>
      </c>
      <c r="F5414" s="37">
        <v>1</v>
      </c>
      <c r="G5414" s="37">
        <v>72</v>
      </c>
      <c r="H5414" s="60">
        <f t="shared" si="422"/>
        <v>17.64</v>
      </c>
      <c r="I5414" s="60">
        <f t="shared" si="423"/>
        <v>1</v>
      </c>
      <c r="J5414" s="60">
        <f t="shared" si="424"/>
        <v>72</v>
      </c>
      <c r="K5414" s="1" t="str">
        <f t="shared" si="425"/>
        <v>COM</v>
      </c>
      <c r="L5414" s="2" t="str">
        <f t="shared" si="421"/>
        <v>02GNSB024F</v>
      </c>
      <c r="M5414" s="40" t="str">
        <f>INDEX(CODE!A:B,MATCH(L5414,CODE!A:A,0),2)</f>
        <v>Separate - Small GS</v>
      </c>
    </row>
    <row r="5415" spans="1:13">
      <c r="A5415" s="36">
        <v>202006</v>
      </c>
      <c r="B5415" s="37" t="s">
        <v>51</v>
      </c>
      <c r="C5415" s="37" t="s">
        <v>195</v>
      </c>
      <c r="D5415" s="37" t="s">
        <v>38</v>
      </c>
      <c r="E5415" s="37">
        <v>18074.82</v>
      </c>
      <c r="F5415" s="37">
        <v>70</v>
      </c>
      <c r="G5415" s="37">
        <v>209463</v>
      </c>
      <c r="H5415" s="60">
        <f t="shared" si="422"/>
        <v>18074.82</v>
      </c>
      <c r="I5415" s="60">
        <f t="shared" si="423"/>
        <v>70</v>
      </c>
      <c r="J5415" s="60">
        <f t="shared" si="424"/>
        <v>209463</v>
      </c>
      <c r="K5415" s="1" t="str">
        <f t="shared" si="425"/>
        <v>COM</v>
      </c>
      <c r="L5415" s="2" t="str">
        <f t="shared" si="421"/>
        <v>02GNSB24FP</v>
      </c>
      <c r="M5415" s="40" t="str">
        <f>INDEX(CODE!A:B,MATCH(L5415,CODE!A:A,0),2)</f>
        <v>Separate - Small GS</v>
      </c>
    </row>
    <row r="5416" spans="1:13">
      <c r="A5416" s="36">
        <v>202006</v>
      </c>
      <c r="B5416" s="37" t="s">
        <v>51</v>
      </c>
      <c r="C5416" s="37" t="s">
        <v>195</v>
      </c>
      <c r="D5416" s="37" t="s">
        <v>52</v>
      </c>
      <c r="E5416" s="37">
        <v>3047249.87</v>
      </c>
      <c r="F5416" s="37">
        <v>14543</v>
      </c>
      <c r="G5416" s="37">
        <v>32906543</v>
      </c>
      <c r="H5416" s="60">
        <f t="shared" si="422"/>
        <v>3047249.87</v>
      </c>
      <c r="I5416" s="60">
        <f t="shared" si="423"/>
        <v>14543</v>
      </c>
      <c r="J5416" s="60">
        <f t="shared" si="424"/>
        <v>32906543</v>
      </c>
      <c r="K5416" s="1" t="str">
        <f t="shared" si="425"/>
        <v>COM</v>
      </c>
      <c r="L5416" s="2" t="str">
        <f t="shared" si="421"/>
        <v>02GNSV0024</v>
      </c>
      <c r="M5416" s="40" t="str">
        <f>INDEX(CODE!A:B,MATCH(L5416,CODE!A:A,0),2)</f>
        <v>Separate - Small GS</v>
      </c>
    </row>
    <row r="5417" spans="1:13">
      <c r="A5417" s="36">
        <v>202006</v>
      </c>
      <c r="B5417" s="37" t="s">
        <v>51</v>
      </c>
      <c r="C5417" s="37" t="s">
        <v>195</v>
      </c>
      <c r="D5417" s="37" t="s">
        <v>53</v>
      </c>
      <c r="E5417" s="37">
        <v>13886.76</v>
      </c>
      <c r="F5417" s="37">
        <v>108</v>
      </c>
      <c r="G5417" s="37">
        <v>101687</v>
      </c>
      <c r="H5417" s="60">
        <f t="shared" si="422"/>
        <v>13886.76</v>
      </c>
      <c r="I5417" s="60">
        <f t="shared" si="423"/>
        <v>108</v>
      </c>
      <c r="J5417" s="60">
        <f t="shared" si="424"/>
        <v>101687</v>
      </c>
      <c r="K5417" s="1" t="str">
        <f t="shared" si="425"/>
        <v>COM</v>
      </c>
      <c r="L5417" s="2" t="str">
        <f t="shared" si="421"/>
        <v>02GNSV024F</v>
      </c>
      <c r="M5417" s="40" t="str">
        <f>INDEX(CODE!A:B,MATCH(L5417,CODE!A:A,0),2)</f>
        <v>Separate - Small GS</v>
      </c>
    </row>
    <row r="5418" spans="1:13">
      <c r="A5418" s="36">
        <v>202006</v>
      </c>
      <c r="B5418" s="37" t="s">
        <v>51</v>
      </c>
      <c r="C5418" s="37" t="s">
        <v>195</v>
      </c>
      <c r="D5418" s="37" t="s">
        <v>39</v>
      </c>
      <c r="E5418" s="37">
        <v>256946.22</v>
      </c>
      <c r="F5418" s="37">
        <v>87</v>
      </c>
      <c r="G5418" s="37">
        <v>3104776</v>
      </c>
      <c r="H5418" s="60">
        <f t="shared" si="422"/>
        <v>256946.22</v>
      </c>
      <c r="I5418" s="60">
        <f t="shared" si="423"/>
        <v>87</v>
      </c>
      <c r="J5418" s="60">
        <f t="shared" si="424"/>
        <v>3104776</v>
      </c>
      <c r="K5418" s="1" t="str">
        <f t="shared" si="425"/>
        <v>COM</v>
      </c>
      <c r="L5418" s="2" t="str">
        <f t="shared" si="421"/>
        <v>02LGSB0036</v>
      </c>
      <c r="M5418" s="40" t="str">
        <f>INDEX(CODE!A:B,MATCH(L5418,CODE!A:A,0),2)</f>
        <v>Separate - Large GS</v>
      </c>
    </row>
    <row r="5419" spans="1:13">
      <c r="A5419" s="36">
        <v>202006</v>
      </c>
      <c r="B5419" s="37" t="s">
        <v>51</v>
      </c>
      <c r="C5419" s="37" t="s">
        <v>195</v>
      </c>
      <c r="D5419" s="37" t="s">
        <v>54</v>
      </c>
      <c r="E5419" s="37">
        <v>4311510</v>
      </c>
      <c r="F5419" s="37">
        <v>855</v>
      </c>
      <c r="G5419" s="37">
        <v>55977382</v>
      </c>
      <c r="H5419" s="60">
        <f t="shared" si="422"/>
        <v>4311510</v>
      </c>
      <c r="I5419" s="60">
        <f t="shared" si="423"/>
        <v>855</v>
      </c>
      <c r="J5419" s="60">
        <f t="shared" si="424"/>
        <v>55977382</v>
      </c>
      <c r="K5419" s="1" t="str">
        <f t="shared" si="425"/>
        <v>COM</v>
      </c>
      <c r="L5419" s="2" t="str">
        <f t="shared" si="421"/>
        <v>02LGSV0036</v>
      </c>
      <c r="M5419" s="40" t="str">
        <f>INDEX(CODE!A:B,MATCH(L5419,CODE!A:A,0),2)</f>
        <v>Separate - Large GS</v>
      </c>
    </row>
    <row r="5420" spans="1:13">
      <c r="A5420" s="36">
        <v>202006</v>
      </c>
      <c r="B5420" s="37" t="s">
        <v>51</v>
      </c>
      <c r="C5420" s="37" t="s">
        <v>195</v>
      </c>
      <c r="D5420" s="37" t="s">
        <v>55</v>
      </c>
      <c r="E5420" s="37">
        <v>1142472.3500000001</v>
      </c>
      <c r="F5420" s="37">
        <v>37</v>
      </c>
      <c r="G5420" s="37">
        <v>14870340</v>
      </c>
      <c r="H5420" s="60">
        <f t="shared" si="422"/>
        <v>1142472.3500000001</v>
      </c>
      <c r="I5420" s="60">
        <f t="shared" si="423"/>
        <v>37</v>
      </c>
      <c r="J5420" s="60">
        <f t="shared" si="424"/>
        <v>14870340</v>
      </c>
      <c r="K5420" s="1" t="str">
        <f t="shared" si="425"/>
        <v>COM</v>
      </c>
      <c r="L5420" s="2" t="str">
        <f t="shared" si="421"/>
        <v>02LGSV048T</v>
      </c>
      <c r="M5420" s="40" t="str">
        <f>INDEX(CODE!A:B,MATCH(L5420,CODE!A:A,0),2)</f>
        <v>NOT USED</v>
      </c>
    </row>
    <row r="5421" spans="1:13">
      <c r="A5421" s="36">
        <v>202006</v>
      </c>
      <c r="B5421" s="37" t="s">
        <v>51</v>
      </c>
      <c r="C5421" s="37" t="s">
        <v>195</v>
      </c>
      <c r="D5421" s="37" t="s">
        <v>79</v>
      </c>
      <c r="E5421" s="37">
        <v>6348.81</v>
      </c>
      <c r="G5421" s="37">
        <v>0</v>
      </c>
      <c r="H5421" s="60">
        <f t="shared" si="422"/>
        <v>6348.81</v>
      </c>
      <c r="I5421" s="60">
        <f t="shared" si="423"/>
        <v>0</v>
      </c>
      <c r="J5421" s="60">
        <f t="shared" si="424"/>
        <v>0</v>
      </c>
      <c r="K5421" s="1" t="str">
        <f t="shared" si="425"/>
        <v>COM</v>
      </c>
      <c r="L5421" s="2" t="str">
        <f t="shared" si="421"/>
        <v>02LNX00102</v>
      </c>
      <c r="M5421" s="40" t="str">
        <f>INDEX(CODE!A:B,MATCH(L5421,CODE!A:A,0),2)</f>
        <v>NOT USED</v>
      </c>
    </row>
    <row r="5422" spans="1:13">
      <c r="A5422" s="36">
        <v>202006</v>
      </c>
      <c r="B5422" s="37" t="s">
        <v>51</v>
      </c>
      <c r="C5422" s="37" t="s">
        <v>195</v>
      </c>
      <c r="D5422" s="37" t="s">
        <v>81</v>
      </c>
      <c r="E5422" s="37">
        <v>222.62</v>
      </c>
      <c r="G5422" s="37">
        <v>0</v>
      </c>
      <c r="H5422" s="60">
        <f t="shared" si="422"/>
        <v>222.62</v>
      </c>
      <c r="I5422" s="60">
        <f t="shared" si="423"/>
        <v>0</v>
      </c>
      <c r="J5422" s="60">
        <f t="shared" si="424"/>
        <v>0</v>
      </c>
      <c r="K5422" s="1" t="str">
        <f t="shared" si="425"/>
        <v>COM</v>
      </c>
      <c r="L5422" s="2" t="str">
        <f t="shared" si="421"/>
        <v>02LNX00105</v>
      </c>
      <c r="M5422" s="40" t="str">
        <f>INDEX(CODE!A:B,MATCH(L5422,CODE!A:A,0),2)</f>
        <v>NOT USED</v>
      </c>
    </row>
    <row r="5423" spans="1:13">
      <c r="A5423" s="36">
        <v>202006</v>
      </c>
      <c r="B5423" s="37" t="s">
        <v>51</v>
      </c>
      <c r="C5423" s="37" t="s">
        <v>195</v>
      </c>
      <c r="D5423" s="37" t="s">
        <v>82</v>
      </c>
      <c r="E5423" s="37">
        <v>27333.81</v>
      </c>
      <c r="G5423" s="37">
        <v>0</v>
      </c>
      <c r="H5423" s="60">
        <f t="shared" si="422"/>
        <v>27333.81</v>
      </c>
      <c r="I5423" s="60">
        <f t="shared" si="423"/>
        <v>0</v>
      </c>
      <c r="J5423" s="60">
        <f t="shared" si="424"/>
        <v>0</v>
      </c>
      <c r="K5423" s="1" t="str">
        <f t="shared" si="425"/>
        <v>COM</v>
      </c>
      <c r="L5423" s="2" t="str">
        <f t="shared" si="421"/>
        <v>02LNX00109</v>
      </c>
      <c r="M5423" s="40" t="str">
        <f>INDEX(CODE!A:B,MATCH(L5423,CODE!A:A,0),2)</f>
        <v>NOT USED</v>
      </c>
    </row>
    <row r="5424" spans="1:13">
      <c r="A5424" s="36">
        <v>202006</v>
      </c>
      <c r="B5424" s="37" t="s">
        <v>51</v>
      </c>
      <c r="C5424" s="37" t="s">
        <v>195</v>
      </c>
      <c r="D5424" s="37" t="s">
        <v>83</v>
      </c>
      <c r="E5424" s="37">
        <v>4914.7299999999996</v>
      </c>
      <c r="G5424" s="37">
        <v>0</v>
      </c>
      <c r="H5424" s="60">
        <f t="shared" si="422"/>
        <v>4914.7299999999996</v>
      </c>
      <c r="I5424" s="60">
        <f t="shared" si="423"/>
        <v>0</v>
      </c>
      <c r="J5424" s="60">
        <f t="shared" si="424"/>
        <v>0</v>
      </c>
      <c r="K5424" s="1" t="str">
        <f t="shared" si="425"/>
        <v>COM</v>
      </c>
      <c r="L5424" s="2" t="str">
        <f t="shared" si="421"/>
        <v>02LNX00110</v>
      </c>
      <c r="M5424" s="40" t="str">
        <f>INDEX(CODE!A:B,MATCH(L5424,CODE!A:A,0),2)</f>
        <v>NOT USED</v>
      </c>
    </row>
    <row r="5425" spans="1:13">
      <c r="A5425" s="36">
        <v>202006</v>
      </c>
      <c r="B5425" s="37" t="s">
        <v>51</v>
      </c>
      <c r="C5425" s="37" t="s">
        <v>195</v>
      </c>
      <c r="D5425" s="37" t="s">
        <v>84</v>
      </c>
      <c r="E5425" s="37">
        <v>55.73</v>
      </c>
      <c r="G5425" s="37">
        <v>0</v>
      </c>
      <c r="H5425" s="60">
        <f t="shared" si="422"/>
        <v>55.73</v>
      </c>
      <c r="I5425" s="60">
        <f t="shared" si="423"/>
        <v>0</v>
      </c>
      <c r="J5425" s="60">
        <f t="shared" si="424"/>
        <v>0</v>
      </c>
      <c r="K5425" s="1" t="str">
        <f t="shared" si="425"/>
        <v>COM</v>
      </c>
      <c r="L5425" s="2" t="str">
        <f t="shared" si="421"/>
        <v>02LNX00112</v>
      </c>
      <c r="M5425" s="40" t="str">
        <f>INDEX(CODE!A:B,MATCH(L5425,CODE!A:A,0),2)</f>
        <v>NOT USED</v>
      </c>
    </row>
    <row r="5426" spans="1:13">
      <c r="A5426" s="36">
        <v>202006</v>
      </c>
      <c r="B5426" s="37" t="s">
        <v>51</v>
      </c>
      <c r="C5426" s="37" t="s">
        <v>195</v>
      </c>
      <c r="D5426" s="37" t="s">
        <v>85</v>
      </c>
      <c r="E5426" s="37">
        <v>1227.3699999999999</v>
      </c>
      <c r="G5426" s="37">
        <v>0</v>
      </c>
      <c r="H5426" s="60">
        <f t="shared" si="422"/>
        <v>1227.3699999999999</v>
      </c>
      <c r="I5426" s="60">
        <f t="shared" si="423"/>
        <v>0</v>
      </c>
      <c r="J5426" s="60">
        <f t="shared" si="424"/>
        <v>0</v>
      </c>
      <c r="K5426" s="1" t="str">
        <f t="shared" si="425"/>
        <v>COM</v>
      </c>
      <c r="L5426" s="2" t="str">
        <f t="shared" si="421"/>
        <v>02LNX00300</v>
      </c>
      <c r="M5426" s="40" t="str">
        <f>INDEX(CODE!A:B,MATCH(L5426,CODE!A:A,0),2)</f>
        <v>NOT USED</v>
      </c>
    </row>
    <row r="5427" spans="1:13">
      <c r="A5427" s="36">
        <v>202006</v>
      </c>
      <c r="B5427" s="37" t="s">
        <v>51</v>
      </c>
      <c r="C5427" s="37" t="s">
        <v>195</v>
      </c>
      <c r="D5427" s="37" t="s">
        <v>87</v>
      </c>
      <c r="E5427" s="37">
        <v>5914.52</v>
      </c>
      <c r="G5427" s="37">
        <v>0</v>
      </c>
      <c r="H5427" s="60">
        <f t="shared" si="422"/>
        <v>5914.52</v>
      </c>
      <c r="I5427" s="60">
        <f t="shared" si="423"/>
        <v>0</v>
      </c>
      <c r="J5427" s="60">
        <f t="shared" si="424"/>
        <v>0</v>
      </c>
      <c r="K5427" s="1" t="str">
        <f t="shared" si="425"/>
        <v>COM</v>
      </c>
      <c r="L5427" s="2" t="str">
        <f t="shared" si="421"/>
        <v>02LNX00311</v>
      </c>
      <c r="M5427" s="40" t="str">
        <f>INDEX(CODE!A:B,MATCH(L5427,CODE!A:A,0),2)</f>
        <v>NOT USED</v>
      </c>
    </row>
    <row r="5428" spans="1:13">
      <c r="A5428" s="36">
        <v>202006</v>
      </c>
      <c r="B5428" s="37" t="s">
        <v>51</v>
      </c>
      <c r="C5428" s="37" t="s">
        <v>195</v>
      </c>
      <c r="D5428" s="37" t="s">
        <v>88</v>
      </c>
      <c r="E5428" s="37">
        <v>3838.75</v>
      </c>
      <c r="G5428" s="37">
        <v>0</v>
      </c>
      <c r="H5428" s="60">
        <f t="shared" si="422"/>
        <v>3838.75</v>
      </c>
      <c r="I5428" s="60">
        <f t="shared" si="423"/>
        <v>0</v>
      </c>
      <c r="J5428" s="60">
        <f t="shared" si="424"/>
        <v>0</v>
      </c>
      <c r="K5428" s="1" t="str">
        <f t="shared" si="425"/>
        <v>COM</v>
      </c>
      <c r="L5428" s="2" t="str">
        <f t="shared" si="421"/>
        <v>02LNX00312</v>
      </c>
      <c r="M5428" s="40" t="str">
        <f>INDEX(CODE!A:B,MATCH(L5428,CODE!A:A,0),2)</f>
        <v>NOT USED</v>
      </c>
    </row>
    <row r="5429" spans="1:13">
      <c r="A5429" s="36">
        <v>202006</v>
      </c>
      <c r="B5429" s="37" t="s">
        <v>51</v>
      </c>
      <c r="C5429" s="37" t="s">
        <v>195</v>
      </c>
      <c r="D5429" s="37" t="s">
        <v>77</v>
      </c>
      <c r="E5429" s="37">
        <v>953.12</v>
      </c>
      <c r="F5429" s="37">
        <v>22</v>
      </c>
      <c r="G5429" s="37">
        <v>6453</v>
      </c>
      <c r="H5429" s="60">
        <f t="shared" si="422"/>
        <v>953.12</v>
      </c>
      <c r="I5429" s="60">
        <f t="shared" si="423"/>
        <v>22</v>
      </c>
      <c r="J5429" s="60">
        <f t="shared" si="424"/>
        <v>6453</v>
      </c>
      <c r="K5429" s="1" t="str">
        <f t="shared" si="425"/>
        <v>COM</v>
      </c>
      <c r="L5429" s="2" t="str">
        <f t="shared" si="421"/>
        <v>02NMB24135</v>
      </c>
      <c r="M5429" s="40" t="str">
        <f>INDEX(CODE!A:B,MATCH(L5429,CODE!A:A,0),2)</f>
        <v>Separate - Small GS</v>
      </c>
    </row>
    <row r="5430" spans="1:13">
      <c r="A5430" s="36">
        <v>202006</v>
      </c>
      <c r="B5430" s="37" t="s">
        <v>51</v>
      </c>
      <c r="C5430" s="37" t="s">
        <v>195</v>
      </c>
      <c r="D5430" s="37" t="s">
        <v>40</v>
      </c>
      <c r="E5430" s="37">
        <v>22489.85</v>
      </c>
      <c r="F5430" s="37">
        <v>112</v>
      </c>
      <c r="G5430" s="37">
        <v>208326</v>
      </c>
      <c r="H5430" s="60">
        <f t="shared" si="422"/>
        <v>22489.85</v>
      </c>
      <c r="I5430" s="60">
        <f t="shared" si="423"/>
        <v>112</v>
      </c>
      <c r="J5430" s="60">
        <f t="shared" si="424"/>
        <v>208326</v>
      </c>
      <c r="K5430" s="1" t="str">
        <f t="shared" si="425"/>
        <v>COM</v>
      </c>
      <c r="L5430" s="2" t="str">
        <f t="shared" si="421"/>
        <v>02NMT24135</v>
      </c>
      <c r="M5430" s="40" t="str">
        <f>INDEX(CODE!A:B,MATCH(L5430,CODE!A:A,0),2)</f>
        <v>Separate - Small GS</v>
      </c>
    </row>
    <row r="5431" spans="1:13">
      <c r="A5431" s="36">
        <v>202006</v>
      </c>
      <c r="B5431" s="37" t="s">
        <v>51</v>
      </c>
      <c r="C5431" s="37" t="s">
        <v>195</v>
      </c>
      <c r="D5431" s="37" t="s">
        <v>41</v>
      </c>
      <c r="E5431" s="37">
        <v>69149.789999999994</v>
      </c>
      <c r="F5431" s="37">
        <v>17</v>
      </c>
      <c r="G5431" s="37">
        <v>821400</v>
      </c>
      <c r="H5431" s="60">
        <f t="shared" si="422"/>
        <v>69149.789999999994</v>
      </c>
      <c r="I5431" s="60">
        <f t="shared" si="423"/>
        <v>17</v>
      </c>
      <c r="J5431" s="60">
        <f t="shared" si="424"/>
        <v>821400</v>
      </c>
      <c r="K5431" s="1" t="str">
        <f t="shared" si="425"/>
        <v>COM</v>
      </c>
      <c r="L5431" s="2" t="str">
        <f t="shared" si="421"/>
        <v>02NMT36135</v>
      </c>
      <c r="M5431" s="40" t="str">
        <f>INDEX(CODE!A:B,MATCH(L5431,CODE!A:A,0),2)</f>
        <v>Separate - Large GS</v>
      </c>
    </row>
    <row r="5432" spans="1:13">
      <c r="A5432" s="36">
        <v>202006</v>
      </c>
      <c r="B5432" s="37" t="s">
        <v>51</v>
      </c>
      <c r="C5432" s="37" t="s">
        <v>195</v>
      </c>
      <c r="D5432" s="37" t="s">
        <v>42</v>
      </c>
      <c r="E5432" s="37">
        <v>52112.07</v>
      </c>
      <c r="F5432" s="37">
        <v>2</v>
      </c>
      <c r="G5432" s="37">
        <v>706800</v>
      </c>
      <c r="H5432" s="60">
        <f t="shared" si="422"/>
        <v>52112.07</v>
      </c>
      <c r="I5432" s="60">
        <f t="shared" si="423"/>
        <v>2</v>
      </c>
      <c r="J5432" s="60">
        <f t="shared" si="424"/>
        <v>706800</v>
      </c>
      <c r="K5432" s="1" t="str">
        <f t="shared" si="425"/>
        <v>COM</v>
      </c>
      <c r="L5432" s="2" t="str">
        <f t="shared" si="421"/>
        <v>02NMT48135</v>
      </c>
      <c r="M5432" s="40" t="str">
        <f>INDEX(CODE!A:B,MATCH(L5432,CODE!A:A,0),2)</f>
        <v>NOT USED</v>
      </c>
    </row>
    <row r="5433" spans="1:13">
      <c r="A5433" s="36">
        <v>202006</v>
      </c>
      <c r="B5433" s="37" t="s">
        <v>51</v>
      </c>
      <c r="C5433" s="37" t="s">
        <v>195</v>
      </c>
      <c r="D5433" s="37" t="s">
        <v>56</v>
      </c>
      <c r="E5433" s="37">
        <v>17363.68</v>
      </c>
      <c r="F5433" s="37">
        <v>765</v>
      </c>
      <c r="G5433" s="37">
        <v>118140</v>
      </c>
      <c r="H5433" s="60">
        <f t="shared" si="422"/>
        <v>17363.68</v>
      </c>
      <c r="I5433" s="60">
        <f t="shared" si="423"/>
        <v>765</v>
      </c>
      <c r="J5433" s="60">
        <f t="shared" si="424"/>
        <v>118140</v>
      </c>
      <c r="K5433" s="1" t="str">
        <f t="shared" si="425"/>
        <v>COM</v>
      </c>
      <c r="L5433" s="2" t="str">
        <f t="shared" si="421"/>
        <v>02OALT015N</v>
      </c>
      <c r="M5433" s="40" t="str">
        <f>INDEX(CODE!A:B,MATCH(L5433,CODE!A:A,0),2)</f>
        <v>NOT USED</v>
      </c>
    </row>
    <row r="5434" spans="1:13">
      <c r="A5434" s="36">
        <v>202006</v>
      </c>
      <c r="B5434" s="37" t="s">
        <v>51</v>
      </c>
      <c r="C5434" s="37" t="s">
        <v>195</v>
      </c>
      <c r="D5434" s="37" t="s">
        <v>43</v>
      </c>
      <c r="E5434" s="37">
        <v>6626.33</v>
      </c>
      <c r="F5434" s="37">
        <v>464</v>
      </c>
      <c r="G5434" s="37">
        <v>41259</v>
      </c>
      <c r="H5434" s="60">
        <f t="shared" si="422"/>
        <v>6626.33</v>
      </c>
      <c r="I5434" s="60">
        <f t="shared" si="423"/>
        <v>464</v>
      </c>
      <c r="J5434" s="60">
        <f t="shared" si="424"/>
        <v>41259</v>
      </c>
      <c r="K5434" s="1" t="str">
        <f t="shared" si="425"/>
        <v>COM</v>
      </c>
      <c r="L5434" s="2" t="str">
        <f t="shared" si="421"/>
        <v>02OALTB15N</v>
      </c>
      <c r="M5434" s="40" t="str">
        <f>INDEX(CODE!A:B,MATCH(L5434,CODE!A:A,0),2)</f>
        <v>NOT USED</v>
      </c>
    </row>
    <row r="5435" spans="1:13">
      <c r="A5435" s="36">
        <v>202006</v>
      </c>
      <c r="B5435" s="37" t="s">
        <v>51</v>
      </c>
      <c r="C5435" s="37" t="s">
        <v>195</v>
      </c>
      <c r="D5435" s="37" t="s">
        <v>57</v>
      </c>
      <c r="E5435" s="37">
        <v>858.34</v>
      </c>
      <c r="F5435" s="37">
        <v>26</v>
      </c>
      <c r="G5435" s="37">
        <v>8295</v>
      </c>
      <c r="H5435" s="60">
        <f t="shared" si="422"/>
        <v>858.34</v>
      </c>
      <c r="I5435" s="60">
        <f t="shared" si="423"/>
        <v>26</v>
      </c>
      <c r="J5435" s="60">
        <f t="shared" si="424"/>
        <v>8295</v>
      </c>
      <c r="K5435" s="1" t="str">
        <f t="shared" si="425"/>
        <v>COM</v>
      </c>
      <c r="L5435" s="2" t="str">
        <f t="shared" si="421"/>
        <v>02RCFL0054</v>
      </c>
      <c r="M5435" s="40" t="str">
        <f>INDEX(CODE!A:B,MATCH(L5435,CODE!A:A,0),2)</f>
        <v>NOT USED</v>
      </c>
    </row>
    <row r="5436" spans="1:13">
      <c r="A5436" s="36">
        <v>202006</v>
      </c>
      <c r="B5436" s="37" t="s">
        <v>51</v>
      </c>
      <c r="C5436" s="37" t="s">
        <v>195</v>
      </c>
      <c r="D5436" s="37" t="s">
        <v>89</v>
      </c>
      <c r="E5436" s="37">
        <v>305215.81</v>
      </c>
      <c r="F5436" s="37">
        <v>0</v>
      </c>
      <c r="G5436" s="37">
        <v>0</v>
      </c>
      <c r="H5436" s="60">
        <f t="shared" si="422"/>
        <v>305215.81</v>
      </c>
      <c r="I5436" s="60">
        <f t="shared" si="423"/>
        <v>0</v>
      </c>
      <c r="J5436" s="60">
        <f t="shared" si="424"/>
        <v>0</v>
      </c>
      <c r="K5436" s="1" t="str">
        <f t="shared" si="425"/>
        <v>COM</v>
      </c>
      <c r="L5436" s="2" t="str">
        <f t="shared" si="421"/>
        <v>301270-DSM</v>
      </c>
      <c r="M5436" s="40" t="str">
        <f>INDEX(CODE!A:B,MATCH(L5436,CODE!A:A,0),2)</f>
        <v>NOT USED</v>
      </c>
    </row>
    <row r="5437" spans="1:13">
      <c r="A5437" s="36">
        <v>202006</v>
      </c>
      <c r="B5437" s="37" t="s">
        <v>51</v>
      </c>
      <c r="C5437" s="37" t="s">
        <v>195</v>
      </c>
      <c r="D5437" s="37" t="s">
        <v>44</v>
      </c>
      <c r="E5437" s="37">
        <v>888.43</v>
      </c>
      <c r="F5437" s="37">
        <v>2</v>
      </c>
      <c r="G5437" s="37">
        <v>0</v>
      </c>
      <c r="H5437" s="60">
        <f t="shared" si="422"/>
        <v>888.43</v>
      </c>
      <c r="I5437" s="60">
        <f t="shared" si="423"/>
        <v>2</v>
      </c>
      <c r="J5437" s="60">
        <f t="shared" si="424"/>
        <v>0</v>
      </c>
      <c r="K5437" s="1" t="str">
        <f t="shared" si="425"/>
        <v>COM</v>
      </c>
      <c r="L5437" s="2" t="str">
        <f t="shared" si="421"/>
        <v>301280-BLU</v>
      </c>
      <c r="M5437" s="40" t="str">
        <f>INDEX(CODE!A:B,MATCH(L5437,CODE!A:A,0),2)</f>
        <v>NOT USED</v>
      </c>
    </row>
    <row r="5438" spans="1:13">
      <c r="A5438" s="36">
        <v>202006</v>
      </c>
      <c r="B5438" s="37" t="s">
        <v>51</v>
      </c>
      <c r="C5438" s="37" t="s">
        <v>195</v>
      </c>
      <c r="D5438" s="37" t="s">
        <v>103</v>
      </c>
      <c r="E5438" s="37">
        <v>0</v>
      </c>
      <c r="F5438" s="37">
        <v>0</v>
      </c>
      <c r="G5438" s="37">
        <v>0</v>
      </c>
      <c r="H5438" s="60">
        <f t="shared" si="422"/>
        <v>0</v>
      </c>
      <c r="I5438" s="60">
        <f t="shared" si="423"/>
        <v>0</v>
      </c>
      <c r="J5438" s="60">
        <f t="shared" si="424"/>
        <v>0</v>
      </c>
      <c r="K5438" s="1" t="str">
        <f t="shared" si="425"/>
        <v>COM</v>
      </c>
      <c r="L5438" s="2" t="str">
        <f t="shared" si="421"/>
        <v>ALT REVENU</v>
      </c>
      <c r="M5438" s="40" t="str">
        <f>INDEX(CODE!A:B,MATCH(L5438,CODE!A:A,0),2)</f>
        <v>NOT USED</v>
      </c>
    </row>
    <row r="5439" spans="1:13">
      <c r="A5439" s="36">
        <v>202006</v>
      </c>
      <c r="B5439" s="37" t="s">
        <v>51</v>
      </c>
      <c r="C5439" s="37" t="s">
        <v>195</v>
      </c>
      <c r="D5439" s="37" t="s">
        <v>90</v>
      </c>
      <c r="F5439" s="37">
        <v>0</v>
      </c>
      <c r="H5439" s="60">
        <f t="shared" si="422"/>
        <v>0</v>
      </c>
      <c r="I5439" s="60">
        <f t="shared" si="423"/>
        <v>0</v>
      </c>
      <c r="J5439" s="60">
        <f t="shared" si="424"/>
        <v>0</v>
      </c>
      <c r="K5439" s="1" t="str">
        <f t="shared" si="425"/>
        <v>COM</v>
      </c>
      <c r="L5439" s="2" t="str">
        <f t="shared" si="421"/>
        <v>CUSTOMER C</v>
      </c>
      <c r="M5439" s="40" t="str">
        <f>INDEX(CODE!A:B,MATCH(L5439,CODE!A:A,0),2)</f>
        <v>NOT USED</v>
      </c>
    </row>
    <row r="5440" spans="1:13">
      <c r="A5440" s="36">
        <v>202006</v>
      </c>
      <c r="B5440" s="37" t="s">
        <v>51</v>
      </c>
      <c r="C5440" s="37" t="s">
        <v>195</v>
      </c>
      <c r="D5440" s="37" t="s">
        <v>91</v>
      </c>
      <c r="E5440" s="37">
        <v>0</v>
      </c>
      <c r="F5440" s="37">
        <v>0</v>
      </c>
      <c r="G5440" s="37">
        <v>0</v>
      </c>
      <c r="H5440" s="60">
        <f t="shared" si="422"/>
        <v>0</v>
      </c>
      <c r="I5440" s="60">
        <f t="shared" si="423"/>
        <v>0</v>
      </c>
      <c r="J5440" s="60">
        <f t="shared" si="424"/>
        <v>0</v>
      </c>
      <c r="K5440" s="1" t="str">
        <f t="shared" si="425"/>
        <v>COM</v>
      </c>
      <c r="L5440" s="2" t="str">
        <f t="shared" ref="L5440:L5503" si="426">LEFT(D5440,10)</f>
        <v>INCOME TAX</v>
      </c>
      <c r="M5440" s="40" t="str">
        <f>INDEX(CODE!A:B,MATCH(L5440,CODE!A:A,0),2)</f>
        <v>NOT USED</v>
      </c>
    </row>
    <row r="5441" spans="1:13">
      <c r="A5441" s="36">
        <v>202006</v>
      </c>
      <c r="B5441" s="37" t="s">
        <v>51</v>
      </c>
      <c r="C5441" s="37" t="s">
        <v>195</v>
      </c>
      <c r="D5441" s="37" t="s">
        <v>92</v>
      </c>
      <c r="E5441" s="37">
        <v>-501613.53</v>
      </c>
      <c r="F5441" s="37">
        <v>0</v>
      </c>
      <c r="G5441" s="37">
        <v>0</v>
      </c>
      <c r="H5441" s="60">
        <f t="shared" si="422"/>
        <v>-501613.53</v>
      </c>
      <c r="I5441" s="60">
        <f t="shared" si="423"/>
        <v>0</v>
      </c>
      <c r="J5441" s="60">
        <f t="shared" si="424"/>
        <v>0</v>
      </c>
      <c r="K5441" s="1" t="str">
        <f t="shared" si="425"/>
        <v>COM</v>
      </c>
      <c r="L5441" s="2" t="str">
        <f t="shared" si="426"/>
        <v>REVENUE_AC</v>
      </c>
      <c r="M5441" s="40" t="str">
        <f>INDEX(CODE!A:B,MATCH(L5441,CODE!A:A,0),2)</f>
        <v>NOT USED</v>
      </c>
    </row>
    <row r="5442" spans="1:13">
      <c r="A5442" s="36">
        <v>202006</v>
      </c>
      <c r="B5442" s="37" t="s">
        <v>51</v>
      </c>
      <c r="C5442" s="37" t="s">
        <v>195</v>
      </c>
      <c r="D5442" s="37" t="s">
        <v>104</v>
      </c>
      <c r="E5442" s="37">
        <v>4330.79</v>
      </c>
      <c r="F5442" s="37">
        <v>0</v>
      </c>
      <c r="G5442" s="37">
        <v>0</v>
      </c>
      <c r="H5442" s="60">
        <f t="shared" si="422"/>
        <v>4330.79</v>
      </c>
      <c r="I5442" s="60">
        <f t="shared" si="423"/>
        <v>0</v>
      </c>
      <c r="J5442" s="60">
        <f t="shared" si="424"/>
        <v>0</v>
      </c>
      <c r="K5442" s="1" t="str">
        <f t="shared" si="425"/>
        <v>COM</v>
      </c>
      <c r="L5442" s="2" t="str">
        <f t="shared" si="426"/>
        <v>REVENUE AD</v>
      </c>
      <c r="M5442" s="40" t="str">
        <f>INDEX(CODE!A:B,MATCH(L5442,CODE!A:A,0),2)</f>
        <v>NOT USED</v>
      </c>
    </row>
    <row r="5443" spans="1:13">
      <c r="A5443" s="36">
        <v>202006</v>
      </c>
      <c r="B5443" s="37" t="s">
        <v>51</v>
      </c>
      <c r="C5443" s="37" t="s">
        <v>196</v>
      </c>
      <c r="D5443" s="37" t="s">
        <v>197</v>
      </c>
      <c r="E5443" s="37">
        <v>137000</v>
      </c>
      <c r="F5443" s="37">
        <v>0</v>
      </c>
      <c r="G5443" s="37">
        <v>1689000</v>
      </c>
      <c r="H5443" s="60">
        <f t="shared" ref="H5443:H5506" si="427">IF($C5443="R",E5443,0)</f>
        <v>0</v>
      </c>
      <c r="I5443" s="60">
        <f t="shared" ref="I5443:I5506" si="428">IF($C5443="R",F5443,0)</f>
        <v>0</v>
      </c>
      <c r="J5443" s="60">
        <f t="shared" ref="J5443:J5506" si="429">IF($C5443="R",G5443,0)</f>
        <v>0</v>
      </c>
      <c r="K5443" s="1" t="str">
        <f t="shared" ref="K5443:K5506" si="430">IF(LEFT(B5443,3)="IRR","IRG",LEFT(B5443,3))</f>
        <v>COM</v>
      </c>
      <c r="L5443" s="2" t="str">
        <f t="shared" si="426"/>
        <v>UNBILLED R</v>
      </c>
      <c r="M5443" s="40" t="str">
        <f>INDEX(CODE!A:B,MATCH(L5443,CODE!A:A,0),2)</f>
        <v>NOT USED</v>
      </c>
    </row>
    <row r="5444" spans="1:13">
      <c r="A5444" s="36">
        <v>202006</v>
      </c>
      <c r="B5444" s="37" t="s">
        <v>58</v>
      </c>
      <c r="C5444" s="37" t="s">
        <v>186</v>
      </c>
      <c r="D5444" s="37" t="s">
        <v>187</v>
      </c>
      <c r="E5444" s="37">
        <v>-410.49</v>
      </c>
      <c r="F5444" s="37">
        <v>41</v>
      </c>
      <c r="G5444" s="37">
        <v>56387</v>
      </c>
      <c r="H5444" s="60">
        <f t="shared" si="427"/>
        <v>0</v>
      </c>
      <c r="I5444" s="60">
        <f t="shared" si="428"/>
        <v>0</v>
      </c>
      <c r="J5444" s="60">
        <f t="shared" si="429"/>
        <v>0</v>
      </c>
      <c r="K5444" s="1" t="str">
        <f t="shared" si="430"/>
        <v>IND</v>
      </c>
      <c r="L5444" s="2" t="str">
        <f t="shared" si="426"/>
        <v>02GNSB0024</v>
      </c>
      <c r="M5444" s="40" t="str">
        <f>INDEX(CODE!A:B,MATCH(L5444,CODE!A:A,0),2)</f>
        <v>Separate - Small GS</v>
      </c>
    </row>
    <row r="5445" spans="1:13">
      <c r="A5445" s="36">
        <v>202006</v>
      </c>
      <c r="B5445" s="37" t="s">
        <v>58</v>
      </c>
      <c r="C5445" s="37" t="s">
        <v>186</v>
      </c>
      <c r="D5445" s="37" t="s">
        <v>189</v>
      </c>
      <c r="E5445" s="37">
        <v>-6.38</v>
      </c>
      <c r="F5445" s="37">
        <v>1</v>
      </c>
      <c r="G5445" s="37">
        <v>876</v>
      </c>
      <c r="H5445" s="60">
        <f t="shared" si="427"/>
        <v>0</v>
      </c>
      <c r="I5445" s="60">
        <f t="shared" si="428"/>
        <v>0</v>
      </c>
      <c r="J5445" s="60">
        <f t="shared" si="429"/>
        <v>0</v>
      </c>
      <c r="K5445" s="1" t="str">
        <f t="shared" si="430"/>
        <v>IND</v>
      </c>
      <c r="L5445" s="2" t="str">
        <f t="shared" si="426"/>
        <v>02GNSB24FP</v>
      </c>
      <c r="M5445" s="40" t="str">
        <f>INDEX(CODE!A:B,MATCH(L5445,CODE!A:A,0),2)</f>
        <v>Separate - Small GS</v>
      </c>
    </row>
    <row r="5446" spans="1:13">
      <c r="A5446" s="36">
        <v>202006</v>
      </c>
      <c r="B5446" s="37" t="s">
        <v>58</v>
      </c>
      <c r="C5446" s="37" t="s">
        <v>186</v>
      </c>
      <c r="D5446" s="37" t="s">
        <v>190</v>
      </c>
      <c r="E5446" s="37">
        <v>-437.68</v>
      </c>
      <c r="F5446" s="37">
        <v>9</v>
      </c>
      <c r="G5446" s="37">
        <v>60120</v>
      </c>
      <c r="H5446" s="60">
        <f t="shared" si="427"/>
        <v>0</v>
      </c>
      <c r="I5446" s="60">
        <f t="shared" si="428"/>
        <v>0</v>
      </c>
      <c r="J5446" s="60">
        <f t="shared" si="429"/>
        <v>0</v>
      </c>
      <c r="K5446" s="1" t="str">
        <f t="shared" si="430"/>
        <v>IND</v>
      </c>
      <c r="L5446" s="2" t="str">
        <f t="shared" si="426"/>
        <v>02LGSB0036</v>
      </c>
      <c r="M5446" s="40" t="str">
        <f>INDEX(CODE!A:B,MATCH(L5446,CODE!A:A,0),2)</f>
        <v>Separate - Large GS</v>
      </c>
    </row>
    <row r="5447" spans="1:13">
      <c r="A5447" s="36">
        <v>202006</v>
      </c>
      <c r="B5447" s="37" t="s">
        <v>58</v>
      </c>
      <c r="C5447" s="37" t="s">
        <v>186</v>
      </c>
      <c r="D5447" s="37" t="s">
        <v>192</v>
      </c>
      <c r="E5447" s="37">
        <v>-15.65</v>
      </c>
      <c r="G5447" s="37">
        <v>2152</v>
      </c>
      <c r="H5447" s="60">
        <f t="shared" si="427"/>
        <v>0</v>
      </c>
      <c r="I5447" s="60">
        <f t="shared" si="428"/>
        <v>0</v>
      </c>
      <c r="J5447" s="60">
        <f t="shared" si="429"/>
        <v>0</v>
      </c>
      <c r="K5447" s="1" t="str">
        <f t="shared" si="430"/>
        <v>IND</v>
      </c>
      <c r="L5447" s="2" t="str">
        <f t="shared" si="426"/>
        <v>02OALTB15N</v>
      </c>
      <c r="M5447" s="40" t="str">
        <f>INDEX(CODE!A:B,MATCH(L5447,CODE!A:A,0),2)</f>
        <v>NOT USED</v>
      </c>
    </row>
    <row r="5448" spans="1:13">
      <c r="A5448" s="36">
        <v>202006</v>
      </c>
      <c r="B5448" s="37" t="s">
        <v>58</v>
      </c>
      <c r="C5448" s="37" t="s">
        <v>186</v>
      </c>
      <c r="D5448" s="37" t="s">
        <v>193</v>
      </c>
      <c r="E5448" s="37">
        <v>-43.57</v>
      </c>
      <c r="F5448" s="37">
        <v>0</v>
      </c>
      <c r="G5448" s="37">
        <v>0</v>
      </c>
      <c r="H5448" s="60">
        <f t="shared" si="427"/>
        <v>0</v>
      </c>
      <c r="I5448" s="60">
        <f t="shared" si="428"/>
        <v>0</v>
      </c>
      <c r="J5448" s="60">
        <f t="shared" si="429"/>
        <v>0</v>
      </c>
      <c r="K5448" s="1" t="str">
        <f t="shared" si="430"/>
        <v>IND</v>
      </c>
      <c r="L5448" s="2" t="str">
        <f t="shared" si="426"/>
        <v>BPA BALANC</v>
      </c>
      <c r="M5448" s="40" t="str">
        <f>INDEX(CODE!A:B,MATCH(L5448,CODE!A:A,0),2)</f>
        <v>NOT USED</v>
      </c>
    </row>
    <row r="5449" spans="1:13">
      <c r="A5449" s="36">
        <v>202006</v>
      </c>
      <c r="B5449" s="37" t="s">
        <v>58</v>
      </c>
      <c r="C5449" s="37" t="s">
        <v>186</v>
      </c>
      <c r="D5449" s="37" t="s">
        <v>194</v>
      </c>
      <c r="F5449" s="37">
        <v>0</v>
      </c>
      <c r="H5449" s="60">
        <f t="shared" si="427"/>
        <v>0</v>
      </c>
      <c r="I5449" s="60">
        <f t="shared" si="428"/>
        <v>0</v>
      </c>
      <c r="J5449" s="60">
        <f t="shared" si="429"/>
        <v>0</v>
      </c>
      <c r="K5449" s="1" t="str">
        <f t="shared" si="430"/>
        <v>IND</v>
      </c>
      <c r="L5449" s="2" t="str">
        <f t="shared" si="426"/>
        <v>CUSTOMER C</v>
      </c>
      <c r="M5449" s="40" t="str">
        <f>INDEX(CODE!A:B,MATCH(L5449,CODE!A:A,0),2)</f>
        <v>NOT USED</v>
      </c>
    </row>
    <row r="5450" spans="1:13">
      <c r="A5450" s="36">
        <v>202006</v>
      </c>
      <c r="B5450" s="37" t="s">
        <v>58</v>
      </c>
      <c r="C5450" s="37" t="s">
        <v>195</v>
      </c>
      <c r="D5450" s="37" t="s">
        <v>36</v>
      </c>
      <c r="E5450" s="37">
        <v>6356.44</v>
      </c>
      <c r="F5450" s="37">
        <v>41</v>
      </c>
      <c r="G5450" s="37">
        <v>56387</v>
      </c>
      <c r="H5450" s="60">
        <f t="shared" si="427"/>
        <v>6356.44</v>
      </c>
      <c r="I5450" s="60">
        <f t="shared" si="428"/>
        <v>41</v>
      </c>
      <c r="J5450" s="60">
        <f t="shared" si="429"/>
        <v>56387</v>
      </c>
      <c r="K5450" s="1" t="str">
        <f t="shared" si="430"/>
        <v>IND</v>
      </c>
      <c r="L5450" s="2" t="str">
        <f t="shared" si="426"/>
        <v>02GNSB0024</v>
      </c>
      <c r="M5450" s="40" t="str">
        <f>INDEX(CODE!A:B,MATCH(L5450,CODE!A:A,0),2)</f>
        <v>Separate - Small GS</v>
      </c>
    </row>
    <row r="5451" spans="1:13">
      <c r="A5451" s="36">
        <v>202006</v>
      </c>
      <c r="B5451" s="37" t="s">
        <v>58</v>
      </c>
      <c r="C5451" s="37" t="s">
        <v>195</v>
      </c>
      <c r="D5451" s="37" t="s">
        <v>38</v>
      </c>
      <c r="E5451" s="37">
        <v>315.67</v>
      </c>
      <c r="F5451" s="37">
        <v>1</v>
      </c>
      <c r="G5451" s="37">
        <v>876</v>
      </c>
      <c r="H5451" s="60">
        <f t="shared" si="427"/>
        <v>315.67</v>
      </c>
      <c r="I5451" s="60">
        <f t="shared" si="428"/>
        <v>1</v>
      </c>
      <c r="J5451" s="60">
        <f t="shared" si="429"/>
        <v>876</v>
      </c>
      <c r="K5451" s="1" t="str">
        <f t="shared" si="430"/>
        <v>IND</v>
      </c>
      <c r="L5451" s="2" t="str">
        <f t="shared" si="426"/>
        <v>02GNSB24FP</v>
      </c>
      <c r="M5451" s="40" t="str">
        <f>INDEX(CODE!A:B,MATCH(L5451,CODE!A:A,0),2)</f>
        <v>Separate - Small GS</v>
      </c>
    </row>
    <row r="5452" spans="1:13">
      <c r="A5452" s="36">
        <v>202006</v>
      </c>
      <c r="B5452" s="37" t="s">
        <v>58</v>
      </c>
      <c r="C5452" s="37" t="s">
        <v>195</v>
      </c>
      <c r="D5452" s="37" t="s">
        <v>52</v>
      </c>
      <c r="E5452" s="37">
        <v>99270.67</v>
      </c>
      <c r="F5452" s="37">
        <v>326</v>
      </c>
      <c r="G5452" s="37">
        <v>1046550</v>
      </c>
      <c r="H5452" s="60">
        <f t="shared" si="427"/>
        <v>99270.67</v>
      </c>
      <c r="I5452" s="60">
        <f t="shared" si="428"/>
        <v>326</v>
      </c>
      <c r="J5452" s="60">
        <f t="shared" si="429"/>
        <v>1046550</v>
      </c>
      <c r="K5452" s="1" t="str">
        <f t="shared" si="430"/>
        <v>IND</v>
      </c>
      <c r="L5452" s="2" t="str">
        <f t="shared" si="426"/>
        <v>02GNSV0024</v>
      </c>
      <c r="M5452" s="40" t="str">
        <f>INDEX(CODE!A:B,MATCH(L5452,CODE!A:A,0),2)</f>
        <v>Separate - Small GS</v>
      </c>
    </row>
    <row r="5453" spans="1:13">
      <c r="A5453" s="36">
        <v>202006</v>
      </c>
      <c r="B5453" s="37" t="s">
        <v>58</v>
      </c>
      <c r="C5453" s="37" t="s">
        <v>195</v>
      </c>
      <c r="D5453" s="37" t="s">
        <v>53</v>
      </c>
      <c r="E5453" s="37">
        <v>724.67</v>
      </c>
      <c r="F5453" s="37">
        <v>4</v>
      </c>
      <c r="G5453" s="37">
        <v>2776</v>
      </c>
      <c r="H5453" s="60">
        <f t="shared" si="427"/>
        <v>724.67</v>
      </c>
      <c r="I5453" s="60">
        <f t="shared" si="428"/>
        <v>4</v>
      </c>
      <c r="J5453" s="60">
        <f t="shared" si="429"/>
        <v>2776</v>
      </c>
      <c r="K5453" s="1" t="str">
        <f t="shared" si="430"/>
        <v>IND</v>
      </c>
      <c r="L5453" s="2" t="str">
        <f t="shared" si="426"/>
        <v>02GNSV024F</v>
      </c>
      <c r="M5453" s="40" t="str">
        <f>INDEX(CODE!A:B,MATCH(L5453,CODE!A:A,0),2)</f>
        <v>Separate - Small GS</v>
      </c>
    </row>
    <row r="5454" spans="1:13">
      <c r="A5454" s="36">
        <v>202006</v>
      </c>
      <c r="B5454" s="37" t="s">
        <v>58</v>
      </c>
      <c r="C5454" s="37" t="s">
        <v>195</v>
      </c>
      <c r="D5454" s="37" t="s">
        <v>39</v>
      </c>
      <c r="E5454" s="37">
        <v>9652.2099999999991</v>
      </c>
      <c r="F5454" s="37">
        <v>9</v>
      </c>
      <c r="G5454" s="37">
        <v>60120</v>
      </c>
      <c r="H5454" s="60">
        <f t="shared" si="427"/>
        <v>9652.2099999999991</v>
      </c>
      <c r="I5454" s="60">
        <f t="shared" si="428"/>
        <v>9</v>
      </c>
      <c r="J5454" s="60">
        <f t="shared" si="429"/>
        <v>60120</v>
      </c>
      <c r="K5454" s="1" t="str">
        <f t="shared" si="430"/>
        <v>IND</v>
      </c>
      <c r="L5454" s="2" t="str">
        <f t="shared" si="426"/>
        <v>02LGSB0036</v>
      </c>
      <c r="M5454" s="40" t="str">
        <f>INDEX(CODE!A:B,MATCH(L5454,CODE!A:A,0),2)</f>
        <v>Separate - Large GS</v>
      </c>
    </row>
    <row r="5455" spans="1:13">
      <c r="A5455" s="36">
        <v>202006</v>
      </c>
      <c r="B5455" s="37" t="s">
        <v>58</v>
      </c>
      <c r="C5455" s="37" t="s">
        <v>195</v>
      </c>
      <c r="D5455" s="37" t="s">
        <v>54</v>
      </c>
      <c r="E5455" s="37">
        <v>519230.23</v>
      </c>
      <c r="F5455" s="37">
        <v>90</v>
      </c>
      <c r="G5455" s="37">
        <v>6260380</v>
      </c>
      <c r="H5455" s="60">
        <f t="shared" si="427"/>
        <v>519230.23</v>
      </c>
      <c r="I5455" s="60">
        <f t="shared" si="428"/>
        <v>90</v>
      </c>
      <c r="J5455" s="60">
        <f t="shared" si="429"/>
        <v>6260380</v>
      </c>
      <c r="K5455" s="1" t="str">
        <f t="shared" si="430"/>
        <v>IND</v>
      </c>
      <c r="L5455" s="2" t="str">
        <f t="shared" si="426"/>
        <v>02LGSV0036</v>
      </c>
      <c r="M5455" s="40" t="str">
        <f>INDEX(CODE!A:B,MATCH(L5455,CODE!A:A,0),2)</f>
        <v>Separate - Large GS</v>
      </c>
    </row>
    <row r="5456" spans="1:13">
      <c r="A5456" s="36">
        <v>202006</v>
      </c>
      <c r="B5456" s="37" t="s">
        <v>58</v>
      </c>
      <c r="C5456" s="37" t="s">
        <v>195</v>
      </c>
      <c r="D5456" s="37" t="s">
        <v>55</v>
      </c>
      <c r="E5456" s="37">
        <v>3833954.24</v>
      </c>
      <c r="F5456" s="37">
        <v>30</v>
      </c>
      <c r="G5456" s="37">
        <v>60199350</v>
      </c>
      <c r="H5456" s="60">
        <f t="shared" si="427"/>
        <v>3833954.24</v>
      </c>
      <c r="I5456" s="60">
        <f t="shared" si="428"/>
        <v>30</v>
      </c>
      <c r="J5456" s="60">
        <f t="shared" si="429"/>
        <v>60199350</v>
      </c>
      <c r="K5456" s="1" t="str">
        <f t="shared" si="430"/>
        <v>IND</v>
      </c>
      <c r="L5456" s="2" t="str">
        <f t="shared" si="426"/>
        <v>02LGSV048T</v>
      </c>
      <c r="M5456" s="40" t="str">
        <f>INDEX(CODE!A:B,MATCH(L5456,CODE!A:A,0),2)</f>
        <v>NOT USED</v>
      </c>
    </row>
    <row r="5457" spans="1:13">
      <c r="A5457" s="36">
        <v>202006</v>
      </c>
      <c r="B5457" s="37" t="s">
        <v>58</v>
      </c>
      <c r="C5457" s="37" t="s">
        <v>195</v>
      </c>
      <c r="D5457" s="37" t="s">
        <v>85</v>
      </c>
      <c r="E5457" s="37">
        <v>160.28</v>
      </c>
      <c r="G5457" s="37">
        <v>0</v>
      </c>
      <c r="H5457" s="60">
        <f t="shared" si="427"/>
        <v>160.28</v>
      </c>
      <c r="I5457" s="60">
        <f t="shared" si="428"/>
        <v>0</v>
      </c>
      <c r="J5457" s="60">
        <f t="shared" si="429"/>
        <v>0</v>
      </c>
      <c r="K5457" s="1" t="str">
        <f t="shared" si="430"/>
        <v>IND</v>
      </c>
      <c r="L5457" s="2" t="str">
        <f t="shared" si="426"/>
        <v>02LNX00300</v>
      </c>
      <c r="M5457" s="40" t="str">
        <f>INDEX(CODE!A:B,MATCH(L5457,CODE!A:A,0),2)</f>
        <v>NOT USED</v>
      </c>
    </row>
    <row r="5458" spans="1:13">
      <c r="A5458" s="36">
        <v>202006</v>
      </c>
      <c r="B5458" s="37" t="s">
        <v>58</v>
      </c>
      <c r="C5458" s="37" t="s">
        <v>195</v>
      </c>
      <c r="D5458" s="37" t="s">
        <v>40</v>
      </c>
      <c r="E5458" s="37">
        <v>35.18</v>
      </c>
      <c r="F5458" s="37">
        <v>2</v>
      </c>
      <c r="G5458" s="37">
        <v>0</v>
      </c>
      <c r="H5458" s="60">
        <f t="shared" si="427"/>
        <v>35.18</v>
      </c>
      <c r="I5458" s="60">
        <f t="shared" si="428"/>
        <v>2</v>
      </c>
      <c r="J5458" s="60">
        <f t="shared" si="429"/>
        <v>0</v>
      </c>
      <c r="K5458" s="1" t="str">
        <f t="shared" si="430"/>
        <v>IND</v>
      </c>
      <c r="L5458" s="2" t="str">
        <f t="shared" si="426"/>
        <v>02NMT24135</v>
      </c>
      <c r="M5458" s="40" t="str">
        <f>INDEX(CODE!A:B,MATCH(L5458,CODE!A:A,0),2)</f>
        <v>Separate - Small GS</v>
      </c>
    </row>
    <row r="5459" spans="1:13">
      <c r="A5459" s="36">
        <v>202006</v>
      </c>
      <c r="B5459" s="37" t="s">
        <v>58</v>
      </c>
      <c r="C5459" s="37" t="s">
        <v>195</v>
      </c>
      <c r="D5459" s="37" t="s">
        <v>56</v>
      </c>
      <c r="E5459" s="37">
        <v>1116.42</v>
      </c>
      <c r="F5459" s="37">
        <v>37</v>
      </c>
      <c r="G5459" s="37">
        <v>8288</v>
      </c>
      <c r="H5459" s="60">
        <f t="shared" si="427"/>
        <v>1116.42</v>
      </c>
      <c r="I5459" s="60">
        <f t="shared" si="428"/>
        <v>37</v>
      </c>
      <c r="J5459" s="60">
        <f t="shared" si="429"/>
        <v>8288</v>
      </c>
      <c r="K5459" s="1" t="str">
        <f t="shared" si="430"/>
        <v>IND</v>
      </c>
      <c r="L5459" s="2" t="str">
        <f t="shared" si="426"/>
        <v>02OALT015N</v>
      </c>
      <c r="M5459" s="40" t="str">
        <f>INDEX(CODE!A:B,MATCH(L5459,CODE!A:A,0),2)</f>
        <v>NOT USED</v>
      </c>
    </row>
    <row r="5460" spans="1:13">
      <c r="A5460" s="36">
        <v>202006</v>
      </c>
      <c r="B5460" s="37" t="s">
        <v>58</v>
      </c>
      <c r="C5460" s="37" t="s">
        <v>195</v>
      </c>
      <c r="D5460" s="37" t="s">
        <v>43</v>
      </c>
      <c r="E5460" s="37">
        <v>330.66</v>
      </c>
      <c r="F5460" s="37">
        <v>14</v>
      </c>
      <c r="G5460" s="37">
        <v>2152</v>
      </c>
      <c r="H5460" s="60">
        <f t="shared" si="427"/>
        <v>330.66</v>
      </c>
      <c r="I5460" s="60">
        <f t="shared" si="428"/>
        <v>14</v>
      </c>
      <c r="J5460" s="60">
        <f t="shared" si="429"/>
        <v>2152</v>
      </c>
      <c r="K5460" s="1" t="str">
        <f t="shared" si="430"/>
        <v>IND</v>
      </c>
      <c r="L5460" s="2" t="str">
        <f t="shared" si="426"/>
        <v>02OALTB15N</v>
      </c>
      <c r="M5460" s="40" t="str">
        <f>INDEX(CODE!A:B,MATCH(L5460,CODE!A:A,0),2)</f>
        <v>NOT USED</v>
      </c>
    </row>
    <row r="5461" spans="1:13">
      <c r="A5461" s="36">
        <v>202006</v>
      </c>
      <c r="B5461" s="37" t="s">
        <v>58</v>
      </c>
      <c r="C5461" s="37" t="s">
        <v>195</v>
      </c>
      <c r="D5461" s="37" t="s">
        <v>59</v>
      </c>
      <c r="E5461" s="37">
        <v>23369.87</v>
      </c>
      <c r="F5461" s="37">
        <v>1</v>
      </c>
      <c r="G5461" s="37">
        <v>118000</v>
      </c>
      <c r="H5461" s="60">
        <f t="shared" si="427"/>
        <v>23369.87</v>
      </c>
      <c r="I5461" s="60">
        <f t="shared" si="428"/>
        <v>1</v>
      </c>
      <c r="J5461" s="60">
        <f t="shared" si="429"/>
        <v>118000</v>
      </c>
      <c r="K5461" s="1" t="str">
        <f t="shared" si="430"/>
        <v>IND</v>
      </c>
      <c r="L5461" s="2" t="str">
        <f t="shared" si="426"/>
        <v>02PRSV47TM</v>
      </c>
      <c r="M5461" s="40" t="str">
        <f>INDEX(CODE!A:B,MATCH(L5461,CODE!A:A,0),2)</f>
        <v>NOT USED</v>
      </c>
    </row>
    <row r="5462" spans="1:13">
      <c r="A5462" s="36">
        <v>202006</v>
      </c>
      <c r="B5462" s="37" t="s">
        <v>58</v>
      </c>
      <c r="C5462" s="37" t="s">
        <v>195</v>
      </c>
      <c r="D5462" s="37" t="s">
        <v>94</v>
      </c>
      <c r="E5462" s="37">
        <v>158548.64000000001</v>
      </c>
      <c r="F5462" s="37">
        <v>0</v>
      </c>
      <c r="G5462" s="37">
        <v>0</v>
      </c>
      <c r="H5462" s="60">
        <f t="shared" si="427"/>
        <v>158548.64000000001</v>
      </c>
      <c r="I5462" s="60">
        <f t="shared" si="428"/>
        <v>0</v>
      </c>
      <c r="J5462" s="60">
        <f t="shared" si="429"/>
        <v>0</v>
      </c>
      <c r="K5462" s="1" t="str">
        <f t="shared" si="430"/>
        <v>IND</v>
      </c>
      <c r="L5462" s="2" t="str">
        <f t="shared" si="426"/>
        <v>301370-DSM</v>
      </c>
      <c r="M5462" s="40" t="str">
        <f>INDEX(CODE!A:B,MATCH(L5462,CODE!A:A,0),2)</f>
        <v>NOT USED</v>
      </c>
    </row>
    <row r="5463" spans="1:13">
      <c r="A5463" s="36">
        <v>202006</v>
      </c>
      <c r="B5463" s="37" t="s">
        <v>58</v>
      </c>
      <c r="C5463" s="37" t="s">
        <v>195</v>
      </c>
      <c r="D5463" s="37" t="s">
        <v>76</v>
      </c>
      <c r="E5463" s="37">
        <v>0.52</v>
      </c>
      <c r="F5463" s="37">
        <v>0</v>
      </c>
      <c r="G5463" s="37">
        <v>0</v>
      </c>
      <c r="H5463" s="60">
        <f t="shared" si="427"/>
        <v>0.52</v>
      </c>
      <c r="I5463" s="60">
        <f t="shared" si="428"/>
        <v>0</v>
      </c>
      <c r="J5463" s="60">
        <f t="shared" si="429"/>
        <v>0</v>
      </c>
      <c r="K5463" s="1" t="str">
        <f t="shared" si="430"/>
        <v>IND</v>
      </c>
      <c r="L5463" s="2" t="str">
        <f t="shared" si="426"/>
        <v>301380-BLU</v>
      </c>
      <c r="M5463" s="40" t="str">
        <f>INDEX(CODE!A:B,MATCH(L5463,CODE!A:A,0),2)</f>
        <v>NOT USED</v>
      </c>
    </row>
    <row r="5464" spans="1:13">
      <c r="A5464" s="36">
        <v>202006</v>
      </c>
      <c r="B5464" s="37" t="s">
        <v>58</v>
      </c>
      <c r="C5464" s="37" t="s">
        <v>195</v>
      </c>
      <c r="D5464" s="37" t="s">
        <v>103</v>
      </c>
      <c r="E5464" s="37">
        <v>0</v>
      </c>
      <c r="F5464" s="37">
        <v>0</v>
      </c>
      <c r="G5464" s="37">
        <v>0</v>
      </c>
      <c r="H5464" s="60">
        <f t="shared" si="427"/>
        <v>0</v>
      </c>
      <c r="I5464" s="60">
        <f t="shared" si="428"/>
        <v>0</v>
      </c>
      <c r="J5464" s="60">
        <f t="shared" si="429"/>
        <v>0</v>
      </c>
      <c r="K5464" s="1" t="str">
        <f t="shared" si="430"/>
        <v>IND</v>
      </c>
      <c r="L5464" s="2" t="str">
        <f t="shared" si="426"/>
        <v>ALT REVENU</v>
      </c>
      <c r="M5464" s="40" t="str">
        <f>INDEX(CODE!A:B,MATCH(L5464,CODE!A:A,0),2)</f>
        <v>NOT USED</v>
      </c>
    </row>
    <row r="5465" spans="1:13">
      <c r="A5465" s="36">
        <v>202006</v>
      </c>
      <c r="B5465" s="37" t="s">
        <v>58</v>
      </c>
      <c r="C5465" s="37" t="s">
        <v>195</v>
      </c>
      <c r="D5465" s="37" t="s">
        <v>90</v>
      </c>
      <c r="F5465" s="37">
        <v>0</v>
      </c>
      <c r="H5465" s="60">
        <f t="shared" si="427"/>
        <v>0</v>
      </c>
      <c r="I5465" s="60">
        <f t="shared" si="428"/>
        <v>0</v>
      </c>
      <c r="J5465" s="60">
        <f t="shared" si="429"/>
        <v>0</v>
      </c>
      <c r="K5465" s="1" t="str">
        <f t="shared" si="430"/>
        <v>IND</v>
      </c>
      <c r="L5465" s="2" t="str">
        <f t="shared" si="426"/>
        <v>CUSTOMER C</v>
      </c>
      <c r="M5465" s="40" t="str">
        <f>INDEX(CODE!A:B,MATCH(L5465,CODE!A:A,0),2)</f>
        <v>NOT USED</v>
      </c>
    </row>
    <row r="5466" spans="1:13">
      <c r="A5466" s="36">
        <v>202006</v>
      </c>
      <c r="B5466" s="37" t="s">
        <v>58</v>
      </c>
      <c r="C5466" s="37" t="s">
        <v>195</v>
      </c>
      <c r="D5466" s="37" t="s">
        <v>91</v>
      </c>
      <c r="E5466" s="37">
        <v>0</v>
      </c>
      <c r="F5466" s="37">
        <v>0</v>
      </c>
      <c r="G5466" s="37">
        <v>0</v>
      </c>
      <c r="H5466" s="60">
        <f t="shared" si="427"/>
        <v>0</v>
      </c>
      <c r="I5466" s="60">
        <f t="shared" si="428"/>
        <v>0</v>
      </c>
      <c r="J5466" s="60">
        <f t="shared" si="429"/>
        <v>0</v>
      </c>
      <c r="K5466" s="1" t="str">
        <f t="shared" si="430"/>
        <v>IND</v>
      </c>
      <c r="L5466" s="2" t="str">
        <f t="shared" si="426"/>
        <v>INCOME TAX</v>
      </c>
      <c r="M5466" s="40" t="str">
        <f>INDEX(CODE!A:B,MATCH(L5466,CODE!A:A,0),2)</f>
        <v>NOT USED</v>
      </c>
    </row>
    <row r="5467" spans="1:13">
      <c r="A5467" s="36">
        <v>202006</v>
      </c>
      <c r="B5467" s="37" t="s">
        <v>58</v>
      </c>
      <c r="C5467" s="37" t="s">
        <v>195</v>
      </c>
      <c r="D5467" s="37" t="s">
        <v>92</v>
      </c>
      <c r="E5467" s="37">
        <v>-277.02</v>
      </c>
      <c r="F5467" s="37">
        <v>0</v>
      </c>
      <c r="G5467" s="37">
        <v>0</v>
      </c>
      <c r="H5467" s="60">
        <f t="shared" si="427"/>
        <v>-277.02</v>
      </c>
      <c r="I5467" s="60">
        <f t="shared" si="428"/>
        <v>0</v>
      </c>
      <c r="J5467" s="60">
        <f t="shared" si="429"/>
        <v>0</v>
      </c>
      <c r="K5467" s="1" t="str">
        <f t="shared" si="430"/>
        <v>IND</v>
      </c>
      <c r="L5467" s="2" t="str">
        <f t="shared" si="426"/>
        <v>REVENUE_AC</v>
      </c>
      <c r="M5467" s="40" t="str">
        <f>INDEX(CODE!A:B,MATCH(L5467,CODE!A:A,0),2)</f>
        <v>NOT USED</v>
      </c>
    </row>
    <row r="5468" spans="1:13">
      <c r="A5468" s="36">
        <v>202006</v>
      </c>
      <c r="B5468" s="37" t="s">
        <v>58</v>
      </c>
      <c r="C5468" s="37" t="s">
        <v>195</v>
      </c>
      <c r="D5468" s="37" t="s">
        <v>104</v>
      </c>
      <c r="E5468" s="37">
        <v>2194.0100000000002</v>
      </c>
      <c r="F5468" s="37">
        <v>0</v>
      </c>
      <c r="G5468" s="37">
        <v>0</v>
      </c>
      <c r="H5468" s="60">
        <f t="shared" si="427"/>
        <v>2194.0100000000002</v>
      </c>
      <c r="I5468" s="60">
        <f t="shared" si="428"/>
        <v>0</v>
      </c>
      <c r="J5468" s="60">
        <f t="shared" si="429"/>
        <v>0</v>
      </c>
      <c r="K5468" s="1" t="str">
        <f t="shared" si="430"/>
        <v>IND</v>
      </c>
      <c r="L5468" s="2" t="str">
        <f t="shared" si="426"/>
        <v>REVENUE AD</v>
      </c>
      <c r="M5468" s="40" t="str">
        <f>INDEX(CODE!A:B,MATCH(L5468,CODE!A:A,0),2)</f>
        <v>NOT USED</v>
      </c>
    </row>
    <row r="5469" spans="1:13">
      <c r="A5469" s="36">
        <v>202006</v>
      </c>
      <c r="B5469" s="37" t="s">
        <v>58</v>
      </c>
      <c r="C5469" s="37" t="s">
        <v>196</v>
      </c>
      <c r="D5469" s="37" t="s">
        <v>197</v>
      </c>
      <c r="E5469" s="37">
        <v>-79000</v>
      </c>
      <c r="F5469" s="37">
        <v>0</v>
      </c>
      <c r="G5469" s="37">
        <v>2019000</v>
      </c>
      <c r="H5469" s="60">
        <f t="shared" si="427"/>
        <v>0</v>
      </c>
      <c r="I5469" s="60">
        <f t="shared" si="428"/>
        <v>0</v>
      </c>
      <c r="J5469" s="60">
        <f t="shared" si="429"/>
        <v>0</v>
      </c>
      <c r="K5469" s="1" t="str">
        <f t="shared" si="430"/>
        <v>IND</v>
      </c>
      <c r="L5469" s="2" t="str">
        <f t="shared" si="426"/>
        <v>UNBILLED R</v>
      </c>
      <c r="M5469" s="40" t="str">
        <f>INDEX(CODE!A:B,MATCH(L5469,CODE!A:A,0),2)</f>
        <v>NOT USED</v>
      </c>
    </row>
    <row r="5470" spans="1:13">
      <c r="A5470" s="36">
        <v>202006</v>
      </c>
      <c r="B5470" s="37" t="s">
        <v>60</v>
      </c>
      <c r="C5470" s="37" t="s">
        <v>186</v>
      </c>
      <c r="D5470" s="37" t="s">
        <v>61</v>
      </c>
      <c r="E5470" s="37">
        <v>-78150.16</v>
      </c>
      <c r="F5470" s="37">
        <v>2615</v>
      </c>
      <c r="G5470" s="37">
        <v>10734938</v>
      </c>
      <c r="H5470" s="60">
        <f t="shared" si="427"/>
        <v>0</v>
      </c>
      <c r="I5470" s="60">
        <f t="shared" si="428"/>
        <v>0</v>
      </c>
      <c r="J5470" s="60">
        <f t="shared" si="429"/>
        <v>0</v>
      </c>
      <c r="K5470" s="1" t="str">
        <f t="shared" si="430"/>
        <v>IRG</v>
      </c>
      <c r="L5470" s="2" t="str">
        <f t="shared" si="426"/>
        <v>02APSV0040</v>
      </c>
      <c r="M5470" s="40" t="str">
        <f>INDEX(CODE!A:B,MATCH(L5470,CODE!A:A,0),2)</f>
        <v>Separate - APS</v>
      </c>
    </row>
    <row r="5471" spans="1:13">
      <c r="A5471" s="36">
        <v>202006</v>
      </c>
      <c r="B5471" s="37" t="s">
        <v>60</v>
      </c>
      <c r="C5471" s="37" t="s">
        <v>186</v>
      </c>
      <c r="D5471" s="37" t="s">
        <v>198</v>
      </c>
      <c r="E5471" s="37">
        <v>5469.12</v>
      </c>
      <c r="G5471" s="37">
        <v>-751253</v>
      </c>
      <c r="H5471" s="60">
        <f t="shared" si="427"/>
        <v>0</v>
      </c>
      <c r="I5471" s="60">
        <f t="shared" si="428"/>
        <v>0</v>
      </c>
      <c r="J5471" s="60">
        <f t="shared" si="429"/>
        <v>0</v>
      </c>
      <c r="K5471" s="1" t="str">
        <f t="shared" si="430"/>
        <v>IRG</v>
      </c>
      <c r="L5471" s="2" t="str">
        <f t="shared" si="426"/>
        <v>02BPADEBIT</v>
      </c>
      <c r="M5471" s="40" t="str">
        <f>INDEX(CODE!A:B,MATCH(L5471,CODE!A:A,0),2)</f>
        <v>NOT USED</v>
      </c>
    </row>
    <row r="5472" spans="1:13">
      <c r="A5472" s="36">
        <v>202006</v>
      </c>
      <c r="B5472" s="37" t="s">
        <v>60</v>
      </c>
      <c r="C5472" s="37" t="s">
        <v>186</v>
      </c>
      <c r="D5472" s="37" t="s">
        <v>199</v>
      </c>
      <c r="E5472" s="37">
        <v>-174.44</v>
      </c>
      <c r="F5472" s="37">
        <v>9</v>
      </c>
      <c r="G5472" s="37">
        <v>23962</v>
      </c>
      <c r="H5472" s="60">
        <f t="shared" si="427"/>
        <v>0</v>
      </c>
      <c r="I5472" s="60">
        <f t="shared" si="428"/>
        <v>0</v>
      </c>
      <c r="J5472" s="60">
        <f t="shared" si="429"/>
        <v>0</v>
      </c>
      <c r="K5472" s="1" t="str">
        <f t="shared" si="430"/>
        <v>IRG</v>
      </c>
      <c r="L5472" s="2" t="str">
        <f t="shared" si="426"/>
        <v>02NMT40135</v>
      </c>
      <c r="M5472" s="40" t="str">
        <f>INDEX(CODE!A:B,MATCH(L5472,CODE!A:A,0),2)</f>
        <v>Separate - APS</v>
      </c>
    </row>
    <row r="5473" spans="1:13">
      <c r="A5473" s="36">
        <v>202006</v>
      </c>
      <c r="B5473" s="37" t="s">
        <v>60</v>
      </c>
      <c r="C5473" s="37" t="s">
        <v>186</v>
      </c>
      <c r="D5473" s="37" t="s">
        <v>200</v>
      </c>
      <c r="F5473" s="37">
        <v>0</v>
      </c>
      <c r="H5473" s="60">
        <f t="shared" si="427"/>
        <v>0</v>
      </c>
      <c r="I5473" s="60">
        <f t="shared" si="428"/>
        <v>0</v>
      </c>
      <c r="J5473" s="60">
        <f t="shared" si="429"/>
        <v>0</v>
      </c>
      <c r="K5473" s="1" t="str">
        <f t="shared" si="430"/>
        <v>IRG</v>
      </c>
      <c r="L5473" s="2" t="str">
        <f t="shared" si="426"/>
        <v>CUSTOMER C</v>
      </c>
      <c r="M5473" s="40" t="str">
        <f>INDEX(CODE!A:B,MATCH(L5473,CODE!A:A,0),2)</f>
        <v>NOT USED</v>
      </c>
    </row>
    <row r="5474" spans="1:13">
      <c r="A5474" s="36">
        <v>202006</v>
      </c>
      <c r="B5474" s="37" t="s">
        <v>60</v>
      </c>
      <c r="C5474" s="37" t="s">
        <v>186</v>
      </c>
      <c r="D5474" s="37" t="s">
        <v>201</v>
      </c>
      <c r="E5474" s="37">
        <v>-3568.71</v>
      </c>
      <c r="F5474" s="37">
        <v>0</v>
      </c>
      <c r="G5474" s="37">
        <v>0</v>
      </c>
      <c r="H5474" s="60">
        <f t="shared" si="427"/>
        <v>0</v>
      </c>
      <c r="I5474" s="60">
        <f t="shared" si="428"/>
        <v>0</v>
      </c>
      <c r="J5474" s="60">
        <f t="shared" si="429"/>
        <v>0</v>
      </c>
      <c r="K5474" s="1" t="str">
        <f t="shared" si="430"/>
        <v>IRG</v>
      </c>
      <c r="L5474" s="2" t="str">
        <f t="shared" si="426"/>
        <v>IRRIGATION</v>
      </c>
      <c r="M5474" s="40" t="str">
        <f>INDEX(CODE!A:B,MATCH(L5474,CODE!A:A,0),2)</f>
        <v>NOT USED</v>
      </c>
    </row>
    <row r="5475" spans="1:13">
      <c r="A5475" s="36">
        <v>202006</v>
      </c>
      <c r="B5475" s="37" t="s">
        <v>60</v>
      </c>
      <c r="C5475" s="37" t="s">
        <v>195</v>
      </c>
      <c r="D5475" s="37" t="s">
        <v>61</v>
      </c>
      <c r="E5475" s="37">
        <v>741490.85</v>
      </c>
      <c r="F5475" s="37">
        <v>2615</v>
      </c>
      <c r="G5475" s="37">
        <v>10734938</v>
      </c>
      <c r="H5475" s="60">
        <f t="shared" si="427"/>
        <v>741490.85</v>
      </c>
      <c r="I5475" s="60">
        <f t="shared" si="428"/>
        <v>2615</v>
      </c>
      <c r="J5475" s="60">
        <f t="shared" si="429"/>
        <v>10734938</v>
      </c>
      <c r="K5475" s="1" t="str">
        <f t="shared" si="430"/>
        <v>IRG</v>
      </c>
      <c r="L5475" s="2" t="str">
        <f t="shared" si="426"/>
        <v>02APSV0040</v>
      </c>
      <c r="M5475" s="40" t="str">
        <f>INDEX(CODE!A:B,MATCH(L5475,CODE!A:A,0),2)</f>
        <v>Separate - APS</v>
      </c>
    </row>
    <row r="5476" spans="1:13">
      <c r="A5476" s="36">
        <v>202006</v>
      </c>
      <c r="B5476" s="37" t="s">
        <v>60</v>
      </c>
      <c r="C5476" s="37" t="s">
        <v>195</v>
      </c>
      <c r="D5476" s="37" t="s">
        <v>62</v>
      </c>
      <c r="E5476" s="37">
        <v>675012.04</v>
      </c>
      <c r="F5476" s="37">
        <v>2535</v>
      </c>
      <c r="G5476" s="37">
        <v>9721975</v>
      </c>
      <c r="H5476" s="60">
        <f t="shared" si="427"/>
        <v>675012.04</v>
      </c>
      <c r="I5476" s="60">
        <f t="shared" si="428"/>
        <v>2535</v>
      </c>
      <c r="J5476" s="60">
        <f t="shared" si="429"/>
        <v>9721975</v>
      </c>
      <c r="K5476" s="1" t="str">
        <f t="shared" si="430"/>
        <v>IRG</v>
      </c>
      <c r="L5476" s="2" t="str">
        <f t="shared" si="426"/>
        <v>02APSV040X</v>
      </c>
      <c r="M5476" s="40" t="str">
        <f>INDEX(CODE!A:B,MATCH(L5476,CODE!A:A,0),2)</f>
        <v>Separate - APS</v>
      </c>
    </row>
    <row r="5477" spans="1:13">
      <c r="A5477" s="36">
        <v>202006</v>
      </c>
      <c r="B5477" s="37" t="s">
        <v>60</v>
      </c>
      <c r="C5477" s="37" t="s">
        <v>195</v>
      </c>
      <c r="D5477" s="37" t="s">
        <v>79</v>
      </c>
      <c r="E5477" s="37">
        <v>194.69</v>
      </c>
      <c r="G5477" s="37">
        <v>0</v>
      </c>
      <c r="H5477" s="60">
        <f t="shared" si="427"/>
        <v>194.69</v>
      </c>
      <c r="I5477" s="60">
        <f t="shared" si="428"/>
        <v>0</v>
      </c>
      <c r="J5477" s="60">
        <f t="shared" si="429"/>
        <v>0</v>
      </c>
      <c r="K5477" s="1" t="str">
        <f t="shared" si="430"/>
        <v>IRG</v>
      </c>
      <c r="L5477" s="2" t="str">
        <f t="shared" si="426"/>
        <v>02LNX00102</v>
      </c>
      <c r="M5477" s="40" t="str">
        <f>INDEX(CODE!A:B,MATCH(L5477,CODE!A:A,0),2)</f>
        <v>NOT USED</v>
      </c>
    </row>
    <row r="5478" spans="1:13">
      <c r="A5478" s="36">
        <v>202006</v>
      </c>
      <c r="B5478" s="37" t="s">
        <v>60</v>
      </c>
      <c r="C5478" s="37" t="s">
        <v>195</v>
      </c>
      <c r="D5478" s="37" t="s">
        <v>81</v>
      </c>
      <c r="E5478" s="37">
        <v>7.16</v>
      </c>
      <c r="G5478" s="37">
        <v>0</v>
      </c>
      <c r="H5478" s="60">
        <f t="shared" si="427"/>
        <v>7.16</v>
      </c>
      <c r="I5478" s="60">
        <f t="shared" si="428"/>
        <v>0</v>
      </c>
      <c r="J5478" s="60">
        <f t="shared" si="429"/>
        <v>0</v>
      </c>
      <c r="K5478" s="1" t="str">
        <f t="shared" si="430"/>
        <v>IRG</v>
      </c>
      <c r="L5478" s="2" t="str">
        <f t="shared" si="426"/>
        <v>02LNX00105</v>
      </c>
      <c r="M5478" s="40" t="str">
        <f>INDEX(CODE!A:B,MATCH(L5478,CODE!A:A,0),2)</f>
        <v>NOT USED</v>
      </c>
    </row>
    <row r="5479" spans="1:13">
      <c r="A5479" s="36">
        <v>202006</v>
      </c>
      <c r="B5479" s="37" t="s">
        <v>60</v>
      </c>
      <c r="C5479" s="37" t="s">
        <v>195</v>
      </c>
      <c r="D5479" s="37" t="s">
        <v>45</v>
      </c>
      <c r="E5479" s="37">
        <v>1666.73</v>
      </c>
      <c r="F5479" s="37">
        <v>9</v>
      </c>
      <c r="G5479" s="37">
        <v>23962</v>
      </c>
      <c r="H5479" s="60">
        <f t="shared" si="427"/>
        <v>1666.73</v>
      </c>
      <c r="I5479" s="60">
        <f t="shared" si="428"/>
        <v>9</v>
      </c>
      <c r="J5479" s="60">
        <f t="shared" si="429"/>
        <v>23962</v>
      </c>
      <c r="K5479" s="1" t="str">
        <f t="shared" si="430"/>
        <v>IRG</v>
      </c>
      <c r="L5479" s="2" t="str">
        <f t="shared" si="426"/>
        <v>02NMT40135</v>
      </c>
      <c r="M5479" s="40" t="str">
        <f>INDEX(CODE!A:B,MATCH(L5479,CODE!A:A,0),2)</f>
        <v>Separate - APS</v>
      </c>
    </row>
    <row r="5480" spans="1:13">
      <c r="A5480" s="36">
        <v>202006</v>
      </c>
      <c r="B5480" s="37" t="s">
        <v>60</v>
      </c>
      <c r="C5480" s="37" t="s">
        <v>195</v>
      </c>
      <c r="D5480" s="37" t="s">
        <v>73</v>
      </c>
      <c r="E5480" s="37">
        <v>207.19</v>
      </c>
      <c r="F5480" s="37">
        <v>9</v>
      </c>
      <c r="G5480" s="37">
        <v>3007</v>
      </c>
      <c r="H5480" s="60">
        <f t="shared" si="427"/>
        <v>207.19</v>
      </c>
      <c r="I5480" s="60">
        <f t="shared" si="428"/>
        <v>9</v>
      </c>
      <c r="J5480" s="60">
        <f t="shared" si="429"/>
        <v>3007</v>
      </c>
      <c r="K5480" s="1" t="str">
        <f t="shared" si="430"/>
        <v>IRG</v>
      </c>
      <c r="L5480" s="2" t="str">
        <f t="shared" si="426"/>
        <v>02NMX40135</v>
      </c>
      <c r="M5480" s="40" t="str">
        <f>INDEX(CODE!A:B,MATCH(L5480,CODE!A:A,0),2)</f>
        <v>Separate - APS</v>
      </c>
    </row>
    <row r="5481" spans="1:13">
      <c r="A5481" s="36">
        <v>202006</v>
      </c>
      <c r="B5481" s="37" t="s">
        <v>60</v>
      </c>
      <c r="C5481" s="37" t="s">
        <v>195</v>
      </c>
      <c r="D5481" s="37" t="s">
        <v>95</v>
      </c>
      <c r="E5481" s="37">
        <v>483000</v>
      </c>
      <c r="F5481" s="37">
        <v>0</v>
      </c>
      <c r="G5481" s="37">
        <v>0</v>
      </c>
      <c r="H5481" s="60">
        <f t="shared" si="427"/>
        <v>483000</v>
      </c>
      <c r="I5481" s="60">
        <f t="shared" si="428"/>
        <v>0</v>
      </c>
      <c r="J5481" s="60">
        <f t="shared" si="429"/>
        <v>0</v>
      </c>
      <c r="K5481" s="1" t="str">
        <f t="shared" si="430"/>
        <v>IRG</v>
      </c>
      <c r="L5481" s="2" t="str">
        <f t="shared" si="426"/>
        <v>301461-IRR</v>
      </c>
      <c r="M5481" s="40" t="str">
        <f>INDEX(CODE!A:B,MATCH(L5481,CODE!A:A,0),2)</f>
        <v>NOT USED</v>
      </c>
    </row>
    <row r="5482" spans="1:13">
      <c r="A5482" s="36">
        <v>202006</v>
      </c>
      <c r="B5482" s="37" t="s">
        <v>60</v>
      </c>
      <c r="C5482" s="37" t="s">
        <v>195</v>
      </c>
      <c r="D5482" s="37" t="s">
        <v>96</v>
      </c>
      <c r="E5482" s="37">
        <v>56449.25</v>
      </c>
      <c r="F5482" s="37">
        <v>0</v>
      </c>
      <c r="G5482" s="37">
        <v>0</v>
      </c>
      <c r="H5482" s="60">
        <f t="shared" si="427"/>
        <v>56449.25</v>
      </c>
      <c r="I5482" s="60">
        <f t="shared" si="428"/>
        <v>0</v>
      </c>
      <c r="J5482" s="60">
        <f t="shared" si="429"/>
        <v>0</v>
      </c>
      <c r="K5482" s="1" t="str">
        <f t="shared" si="430"/>
        <v>IRG</v>
      </c>
      <c r="L5482" s="2" t="str">
        <f t="shared" si="426"/>
        <v>301470-DSM</v>
      </c>
      <c r="M5482" s="40" t="str">
        <f>INDEX(CODE!A:B,MATCH(L5482,CODE!A:A,0),2)</f>
        <v>NOT USED</v>
      </c>
    </row>
    <row r="5483" spans="1:13">
      <c r="A5483" s="36">
        <v>202006</v>
      </c>
      <c r="B5483" s="37" t="s">
        <v>60</v>
      </c>
      <c r="C5483" s="37" t="s">
        <v>195</v>
      </c>
      <c r="D5483" s="37" t="s">
        <v>46</v>
      </c>
      <c r="E5483" s="37">
        <v>45.41</v>
      </c>
      <c r="F5483" s="37">
        <v>0</v>
      </c>
      <c r="G5483" s="37">
        <v>0</v>
      </c>
      <c r="H5483" s="60">
        <f t="shared" si="427"/>
        <v>45.41</v>
      </c>
      <c r="I5483" s="60">
        <f t="shared" si="428"/>
        <v>0</v>
      </c>
      <c r="J5483" s="60">
        <f t="shared" si="429"/>
        <v>0</v>
      </c>
      <c r="K5483" s="1" t="str">
        <f t="shared" si="430"/>
        <v>IRG</v>
      </c>
      <c r="L5483" s="2" t="str">
        <f t="shared" si="426"/>
        <v>301480-BLU</v>
      </c>
      <c r="M5483" s="40" t="str">
        <f>INDEX(CODE!A:B,MATCH(L5483,CODE!A:A,0),2)</f>
        <v>NOT USED</v>
      </c>
    </row>
    <row r="5484" spans="1:13">
      <c r="A5484" s="36">
        <v>202006</v>
      </c>
      <c r="B5484" s="37" t="s">
        <v>60</v>
      </c>
      <c r="C5484" s="37" t="s">
        <v>195</v>
      </c>
      <c r="D5484" s="37" t="s">
        <v>103</v>
      </c>
      <c r="E5484" s="37">
        <v>0</v>
      </c>
      <c r="F5484" s="37">
        <v>0</v>
      </c>
      <c r="G5484" s="37">
        <v>0</v>
      </c>
      <c r="H5484" s="60">
        <f t="shared" si="427"/>
        <v>0</v>
      </c>
      <c r="I5484" s="60">
        <f t="shared" si="428"/>
        <v>0</v>
      </c>
      <c r="J5484" s="60">
        <f t="shared" si="429"/>
        <v>0</v>
      </c>
      <c r="K5484" s="1" t="str">
        <f t="shared" si="430"/>
        <v>IRG</v>
      </c>
      <c r="L5484" s="2" t="str">
        <f t="shared" si="426"/>
        <v>ALT REVENU</v>
      </c>
      <c r="M5484" s="40" t="str">
        <f>INDEX(CODE!A:B,MATCH(L5484,CODE!A:A,0),2)</f>
        <v>NOT USED</v>
      </c>
    </row>
    <row r="5485" spans="1:13">
      <c r="A5485" s="36">
        <v>202006</v>
      </c>
      <c r="B5485" s="37" t="s">
        <v>60</v>
      </c>
      <c r="C5485" s="37" t="s">
        <v>195</v>
      </c>
      <c r="D5485" s="37" t="s">
        <v>97</v>
      </c>
      <c r="F5485" s="37">
        <v>0</v>
      </c>
      <c r="H5485" s="60">
        <f t="shared" si="427"/>
        <v>0</v>
      </c>
      <c r="I5485" s="60">
        <f t="shared" si="428"/>
        <v>0</v>
      </c>
      <c r="J5485" s="60">
        <f t="shared" si="429"/>
        <v>0</v>
      </c>
      <c r="K5485" s="1" t="str">
        <f t="shared" si="430"/>
        <v>IRG</v>
      </c>
      <c r="L5485" s="2" t="str">
        <f t="shared" si="426"/>
        <v>CUSTOMER C</v>
      </c>
      <c r="M5485" s="40" t="str">
        <f>INDEX(CODE!A:B,MATCH(L5485,CODE!A:A,0),2)</f>
        <v>NOT USED</v>
      </c>
    </row>
    <row r="5486" spans="1:13">
      <c r="A5486" s="36">
        <v>202006</v>
      </c>
      <c r="B5486" s="37" t="s">
        <v>60</v>
      </c>
      <c r="C5486" s="37" t="s">
        <v>195</v>
      </c>
      <c r="D5486" s="37" t="s">
        <v>91</v>
      </c>
      <c r="E5486" s="37">
        <v>0</v>
      </c>
      <c r="F5486" s="37">
        <v>0</v>
      </c>
      <c r="G5486" s="37">
        <v>0</v>
      </c>
      <c r="H5486" s="60">
        <f t="shared" si="427"/>
        <v>0</v>
      </c>
      <c r="I5486" s="60">
        <f t="shared" si="428"/>
        <v>0</v>
      </c>
      <c r="J5486" s="60">
        <f t="shared" si="429"/>
        <v>0</v>
      </c>
      <c r="K5486" s="1" t="str">
        <f t="shared" si="430"/>
        <v>IRG</v>
      </c>
      <c r="L5486" s="2" t="str">
        <f t="shared" si="426"/>
        <v>INCOME TAX</v>
      </c>
      <c r="M5486" s="40" t="str">
        <f>INDEX(CODE!A:B,MATCH(L5486,CODE!A:A,0),2)</f>
        <v>NOT USED</v>
      </c>
    </row>
    <row r="5487" spans="1:13">
      <c r="A5487" s="36">
        <v>202006</v>
      </c>
      <c r="B5487" s="37" t="s">
        <v>60</v>
      </c>
      <c r="C5487" s="37" t="s">
        <v>195</v>
      </c>
      <c r="D5487" s="37" t="s">
        <v>92</v>
      </c>
      <c r="E5487" s="37">
        <v>-9185.24</v>
      </c>
      <c r="F5487" s="37">
        <v>0</v>
      </c>
      <c r="G5487" s="37">
        <v>0</v>
      </c>
      <c r="H5487" s="60">
        <f t="shared" si="427"/>
        <v>-9185.24</v>
      </c>
      <c r="I5487" s="60">
        <f t="shared" si="428"/>
        <v>0</v>
      </c>
      <c r="J5487" s="60">
        <f t="shared" si="429"/>
        <v>0</v>
      </c>
      <c r="K5487" s="1" t="str">
        <f t="shared" si="430"/>
        <v>IRG</v>
      </c>
      <c r="L5487" s="2" t="str">
        <f t="shared" si="426"/>
        <v>REVENUE_AC</v>
      </c>
      <c r="M5487" s="40" t="str">
        <f>INDEX(CODE!A:B,MATCH(L5487,CODE!A:A,0),2)</f>
        <v>NOT USED</v>
      </c>
    </row>
    <row r="5488" spans="1:13">
      <c r="A5488" s="36">
        <v>202006</v>
      </c>
      <c r="B5488" s="37" t="s">
        <v>60</v>
      </c>
      <c r="C5488" s="37" t="s">
        <v>195</v>
      </c>
      <c r="D5488" s="37" t="s">
        <v>104</v>
      </c>
      <c r="E5488" s="37">
        <v>441.78</v>
      </c>
      <c r="F5488" s="37">
        <v>0</v>
      </c>
      <c r="G5488" s="37">
        <v>0</v>
      </c>
      <c r="H5488" s="60">
        <f t="shared" si="427"/>
        <v>441.78</v>
      </c>
      <c r="I5488" s="60">
        <f t="shared" si="428"/>
        <v>0</v>
      </c>
      <c r="J5488" s="60">
        <f t="shared" si="429"/>
        <v>0</v>
      </c>
      <c r="K5488" s="1" t="str">
        <f t="shared" si="430"/>
        <v>IRG</v>
      </c>
      <c r="L5488" s="2" t="str">
        <f t="shared" si="426"/>
        <v>REVENUE AD</v>
      </c>
      <c r="M5488" s="40" t="str">
        <f>INDEX(CODE!A:B,MATCH(L5488,CODE!A:A,0),2)</f>
        <v>NOT USED</v>
      </c>
    </row>
    <row r="5489" spans="1:13">
      <c r="A5489" s="36">
        <v>202006</v>
      </c>
      <c r="B5489" s="37" t="s">
        <v>60</v>
      </c>
      <c r="C5489" s="37" t="s">
        <v>196</v>
      </c>
      <c r="D5489" s="37" t="s">
        <v>202</v>
      </c>
      <c r="E5489" s="37">
        <v>549000</v>
      </c>
      <c r="F5489" s="37">
        <v>0</v>
      </c>
      <c r="G5489" s="37">
        <v>7976000</v>
      </c>
      <c r="H5489" s="60">
        <f t="shared" si="427"/>
        <v>0</v>
      </c>
      <c r="I5489" s="60">
        <f t="shared" si="428"/>
        <v>0</v>
      </c>
      <c r="J5489" s="60">
        <f t="shared" si="429"/>
        <v>0</v>
      </c>
      <c r="K5489" s="1" t="str">
        <f t="shared" si="430"/>
        <v>IRG</v>
      </c>
      <c r="L5489" s="2" t="str">
        <f t="shared" si="426"/>
        <v>IRRIGATION</v>
      </c>
      <c r="M5489" s="40" t="str">
        <f>INDEX(CODE!A:B,MATCH(L5489,CODE!A:A,0),2)</f>
        <v>NOT USED</v>
      </c>
    </row>
    <row r="5490" spans="1:13">
      <c r="A5490" s="36">
        <v>202006</v>
      </c>
      <c r="B5490" s="37" t="s">
        <v>63</v>
      </c>
      <c r="C5490" s="37" t="s">
        <v>195</v>
      </c>
      <c r="D5490" s="37" t="s">
        <v>98</v>
      </c>
      <c r="E5490" s="37">
        <v>7.57</v>
      </c>
      <c r="G5490" s="37">
        <v>0</v>
      </c>
      <c r="H5490" s="60">
        <f t="shared" si="427"/>
        <v>7.57</v>
      </c>
      <c r="I5490" s="60">
        <f t="shared" si="428"/>
        <v>0</v>
      </c>
      <c r="J5490" s="60">
        <f t="shared" si="429"/>
        <v>0</v>
      </c>
      <c r="K5490" s="1" t="str">
        <f t="shared" si="430"/>
        <v>PUB</v>
      </c>
      <c r="L5490" s="2" t="str">
        <f t="shared" si="426"/>
        <v>02CFR00012</v>
      </c>
      <c r="M5490" s="40" t="str">
        <f>INDEX(CODE!A:B,MATCH(L5490,CODE!A:A,0),2)</f>
        <v>NOT USED</v>
      </c>
    </row>
    <row r="5491" spans="1:13">
      <c r="A5491" s="36">
        <v>202006</v>
      </c>
      <c r="B5491" s="37" t="s">
        <v>63</v>
      </c>
      <c r="C5491" s="37" t="s">
        <v>195</v>
      </c>
      <c r="D5491" s="37" t="s">
        <v>64</v>
      </c>
      <c r="E5491" s="37">
        <v>116.41</v>
      </c>
      <c r="F5491" s="37">
        <v>3</v>
      </c>
      <c r="G5491" s="37">
        <v>1165</v>
      </c>
      <c r="H5491" s="60">
        <f t="shared" si="427"/>
        <v>116.41</v>
      </c>
      <c r="I5491" s="60">
        <f t="shared" si="428"/>
        <v>3</v>
      </c>
      <c r="J5491" s="60">
        <f t="shared" si="429"/>
        <v>1165</v>
      </c>
      <c r="K5491" s="1" t="str">
        <f t="shared" si="430"/>
        <v>PUB</v>
      </c>
      <c r="L5491" s="2" t="str">
        <f t="shared" si="426"/>
        <v>02COSL0052</v>
      </c>
      <c r="M5491" s="40" t="str">
        <f>INDEX(CODE!A:B,MATCH(L5491,CODE!A:A,0),2)</f>
        <v>NOT USED</v>
      </c>
    </row>
    <row r="5492" spans="1:13">
      <c r="A5492" s="36">
        <v>202006</v>
      </c>
      <c r="B5492" s="37" t="s">
        <v>63</v>
      </c>
      <c r="C5492" s="37" t="s">
        <v>195</v>
      </c>
      <c r="D5492" s="37" t="s">
        <v>65</v>
      </c>
      <c r="E5492" s="37">
        <v>8533.15</v>
      </c>
      <c r="F5492" s="37">
        <v>119</v>
      </c>
      <c r="G5492" s="37">
        <v>118880</v>
      </c>
      <c r="H5492" s="60">
        <f t="shared" si="427"/>
        <v>8533.15</v>
      </c>
      <c r="I5492" s="60">
        <f t="shared" si="428"/>
        <v>119</v>
      </c>
      <c r="J5492" s="60">
        <f t="shared" si="429"/>
        <v>118880</v>
      </c>
      <c r="K5492" s="1" t="str">
        <f t="shared" si="430"/>
        <v>PUB</v>
      </c>
      <c r="L5492" s="2" t="str">
        <f t="shared" si="426"/>
        <v>02CUSL053F</v>
      </c>
      <c r="M5492" s="40" t="str">
        <f>INDEX(CODE!A:B,MATCH(L5492,CODE!A:A,0),2)</f>
        <v>NOT USED</v>
      </c>
    </row>
    <row r="5493" spans="1:13">
      <c r="A5493" s="36">
        <v>202006</v>
      </c>
      <c r="B5493" s="37" t="s">
        <v>63</v>
      </c>
      <c r="C5493" s="37" t="s">
        <v>195</v>
      </c>
      <c r="D5493" s="37" t="s">
        <v>66</v>
      </c>
      <c r="E5493" s="37">
        <v>3159.19</v>
      </c>
      <c r="F5493" s="37">
        <v>110</v>
      </c>
      <c r="G5493" s="37">
        <v>44011</v>
      </c>
      <c r="H5493" s="60">
        <f t="shared" si="427"/>
        <v>3159.19</v>
      </c>
      <c r="I5493" s="60">
        <f t="shared" si="428"/>
        <v>110</v>
      </c>
      <c r="J5493" s="60">
        <f t="shared" si="429"/>
        <v>44011</v>
      </c>
      <c r="K5493" s="1" t="str">
        <f t="shared" si="430"/>
        <v>PUB</v>
      </c>
      <c r="L5493" s="2" t="str">
        <f t="shared" si="426"/>
        <v>02CUSL053M</v>
      </c>
      <c r="M5493" s="40" t="str">
        <f>INDEX(CODE!A:B,MATCH(L5493,CODE!A:A,0),2)</f>
        <v>NOT USED</v>
      </c>
    </row>
    <row r="5494" spans="1:13">
      <c r="A5494" s="36">
        <v>202006</v>
      </c>
      <c r="B5494" s="37" t="s">
        <v>63</v>
      </c>
      <c r="C5494" s="37" t="s">
        <v>195</v>
      </c>
      <c r="D5494" s="37" t="s">
        <v>67</v>
      </c>
      <c r="E5494" s="37">
        <v>4967.67</v>
      </c>
      <c r="F5494" s="37">
        <v>4</v>
      </c>
      <c r="G5494" s="37">
        <v>37724</v>
      </c>
      <c r="H5494" s="60">
        <f t="shared" si="427"/>
        <v>4967.67</v>
      </c>
      <c r="I5494" s="60">
        <f t="shared" si="428"/>
        <v>4</v>
      </c>
      <c r="J5494" s="60">
        <f t="shared" si="429"/>
        <v>37724</v>
      </c>
      <c r="K5494" s="1" t="str">
        <f t="shared" si="430"/>
        <v>PUB</v>
      </c>
      <c r="L5494" s="2" t="str">
        <f t="shared" si="426"/>
        <v>02MVSL0057</v>
      </c>
      <c r="M5494" s="40" t="str">
        <f>INDEX(CODE!A:B,MATCH(L5494,CODE!A:A,0),2)</f>
        <v>NOT USED</v>
      </c>
    </row>
    <row r="5495" spans="1:13">
      <c r="A5495" s="36">
        <v>202006</v>
      </c>
      <c r="B5495" s="37" t="s">
        <v>63</v>
      </c>
      <c r="C5495" s="37" t="s">
        <v>195</v>
      </c>
      <c r="D5495" s="37" t="s">
        <v>47</v>
      </c>
      <c r="E5495" s="37">
        <v>61863.41</v>
      </c>
      <c r="F5495" s="37">
        <v>221</v>
      </c>
      <c r="G5495" s="37">
        <v>211485</v>
      </c>
      <c r="H5495" s="60">
        <f t="shared" si="427"/>
        <v>61863.41</v>
      </c>
      <c r="I5495" s="60">
        <f t="shared" si="428"/>
        <v>221</v>
      </c>
      <c r="J5495" s="60">
        <f t="shared" si="429"/>
        <v>211485</v>
      </c>
      <c r="K5495" s="1" t="str">
        <f t="shared" si="430"/>
        <v>PUB</v>
      </c>
      <c r="L5495" s="2" t="str">
        <f t="shared" si="426"/>
        <v>02SLCO0051</v>
      </c>
      <c r="M5495" s="40" t="str">
        <f>INDEX(CODE!A:B,MATCH(L5495,CODE!A:A,0),2)</f>
        <v>NOT USED</v>
      </c>
    </row>
    <row r="5496" spans="1:13">
      <c r="A5496" s="36">
        <v>202006</v>
      </c>
      <c r="B5496" s="37" t="s">
        <v>63</v>
      </c>
      <c r="C5496" s="37" t="s">
        <v>195</v>
      </c>
      <c r="D5496" s="37" t="s">
        <v>99</v>
      </c>
      <c r="E5496" s="37">
        <v>1315.65</v>
      </c>
      <c r="F5496" s="37">
        <v>0</v>
      </c>
      <c r="G5496" s="37">
        <v>0</v>
      </c>
      <c r="H5496" s="60">
        <f t="shared" si="427"/>
        <v>1315.65</v>
      </c>
      <c r="I5496" s="60">
        <f t="shared" si="428"/>
        <v>0</v>
      </c>
      <c r="J5496" s="60">
        <f t="shared" si="429"/>
        <v>0</v>
      </c>
      <c r="K5496" s="1" t="str">
        <f t="shared" si="430"/>
        <v>PUB</v>
      </c>
      <c r="L5496" s="2" t="str">
        <f t="shared" si="426"/>
        <v>301670-DSM</v>
      </c>
      <c r="M5496" s="40" t="str">
        <f>INDEX(CODE!A:B,MATCH(L5496,CODE!A:A,0),2)</f>
        <v>NOT USED</v>
      </c>
    </row>
    <row r="5497" spans="1:13">
      <c r="A5497" s="36">
        <v>202006</v>
      </c>
      <c r="B5497" s="37" t="s">
        <v>63</v>
      </c>
      <c r="C5497" s="37" t="s">
        <v>195</v>
      </c>
      <c r="D5497" s="37" t="s">
        <v>90</v>
      </c>
      <c r="F5497" s="37">
        <v>0</v>
      </c>
      <c r="H5497" s="60">
        <f t="shared" si="427"/>
        <v>0</v>
      </c>
      <c r="I5497" s="60">
        <f t="shared" si="428"/>
        <v>0</v>
      </c>
      <c r="J5497" s="60">
        <f t="shared" si="429"/>
        <v>0</v>
      </c>
      <c r="K5497" s="1" t="str">
        <f t="shared" si="430"/>
        <v>PUB</v>
      </c>
      <c r="L5497" s="2" t="str">
        <f t="shared" si="426"/>
        <v>CUSTOMER C</v>
      </c>
      <c r="M5497" s="40" t="str">
        <f>INDEX(CODE!A:B,MATCH(L5497,CODE!A:A,0),2)</f>
        <v>NOT USED</v>
      </c>
    </row>
    <row r="5498" spans="1:13">
      <c r="A5498" s="36">
        <v>202006</v>
      </c>
      <c r="B5498" s="37" t="s">
        <v>63</v>
      </c>
      <c r="C5498" s="37" t="s">
        <v>195</v>
      </c>
      <c r="D5498" s="37" t="s">
        <v>91</v>
      </c>
      <c r="E5498" s="37">
        <v>0</v>
      </c>
      <c r="F5498" s="37">
        <v>0</v>
      </c>
      <c r="G5498" s="37">
        <v>0</v>
      </c>
      <c r="H5498" s="60">
        <f t="shared" si="427"/>
        <v>0</v>
      </c>
      <c r="I5498" s="60">
        <f t="shared" si="428"/>
        <v>0</v>
      </c>
      <c r="J5498" s="60">
        <f t="shared" si="429"/>
        <v>0</v>
      </c>
      <c r="K5498" s="1" t="str">
        <f t="shared" si="430"/>
        <v>PUB</v>
      </c>
      <c r="L5498" s="2" t="str">
        <f t="shared" si="426"/>
        <v>INCOME TAX</v>
      </c>
      <c r="M5498" s="40" t="str">
        <f>INDEX(CODE!A:B,MATCH(L5498,CODE!A:A,0),2)</f>
        <v>NOT USED</v>
      </c>
    </row>
    <row r="5499" spans="1:13">
      <c r="A5499" s="36">
        <v>202006</v>
      </c>
      <c r="B5499" s="37" t="s">
        <v>63</v>
      </c>
      <c r="C5499" s="37" t="s">
        <v>195</v>
      </c>
      <c r="D5499" s="37" t="s">
        <v>92</v>
      </c>
      <c r="E5499" s="37">
        <v>-2941.61</v>
      </c>
      <c r="F5499" s="37">
        <v>0</v>
      </c>
      <c r="G5499" s="37">
        <v>0</v>
      </c>
      <c r="H5499" s="60">
        <f t="shared" si="427"/>
        <v>-2941.61</v>
      </c>
      <c r="I5499" s="60">
        <f t="shared" si="428"/>
        <v>0</v>
      </c>
      <c r="J5499" s="60">
        <f t="shared" si="429"/>
        <v>0</v>
      </c>
      <c r="K5499" s="1" t="str">
        <f t="shared" si="430"/>
        <v>PUB</v>
      </c>
      <c r="L5499" s="2" t="str">
        <f t="shared" si="426"/>
        <v>REVENUE_AC</v>
      </c>
      <c r="M5499" s="40" t="str">
        <f>INDEX(CODE!A:B,MATCH(L5499,CODE!A:A,0),2)</f>
        <v>NOT USED</v>
      </c>
    </row>
    <row r="5500" spans="1:13">
      <c r="A5500" s="36">
        <v>202006</v>
      </c>
      <c r="B5500" s="37" t="s">
        <v>63</v>
      </c>
      <c r="C5500" s="37" t="s">
        <v>196</v>
      </c>
      <c r="D5500" s="37" t="s">
        <v>197</v>
      </c>
      <c r="E5500" s="37">
        <v>-49000</v>
      </c>
      <c r="F5500" s="37">
        <v>0</v>
      </c>
      <c r="G5500" s="37">
        <v>-271000</v>
      </c>
      <c r="H5500" s="60">
        <f t="shared" si="427"/>
        <v>0</v>
      </c>
      <c r="I5500" s="60">
        <f t="shared" si="428"/>
        <v>0</v>
      </c>
      <c r="J5500" s="60">
        <f t="shared" si="429"/>
        <v>0</v>
      </c>
      <c r="K5500" s="1" t="str">
        <f t="shared" si="430"/>
        <v>PUB</v>
      </c>
      <c r="L5500" s="2" t="str">
        <f t="shared" si="426"/>
        <v>UNBILLED R</v>
      </c>
      <c r="M5500" s="40" t="str">
        <f>INDEX(CODE!A:B,MATCH(L5500,CODE!A:A,0),2)</f>
        <v>NOT USED</v>
      </c>
    </row>
    <row r="5501" spans="1:13">
      <c r="A5501" s="36">
        <v>202006</v>
      </c>
      <c r="B5501" s="37" t="s">
        <v>68</v>
      </c>
      <c r="C5501" s="37" t="s">
        <v>186</v>
      </c>
      <c r="D5501" s="37" t="s">
        <v>203</v>
      </c>
      <c r="E5501" s="37">
        <v>-2828.36</v>
      </c>
      <c r="F5501" s="37">
        <v>1374</v>
      </c>
      <c r="G5501" s="37">
        <v>388514</v>
      </c>
      <c r="H5501" s="60">
        <f t="shared" si="427"/>
        <v>0</v>
      </c>
      <c r="I5501" s="60">
        <f t="shared" si="428"/>
        <v>0</v>
      </c>
      <c r="J5501" s="60">
        <f t="shared" si="429"/>
        <v>0</v>
      </c>
      <c r="K5501" s="1" t="str">
        <f t="shared" si="430"/>
        <v>RES</v>
      </c>
      <c r="L5501" s="2" t="str">
        <f t="shared" si="426"/>
        <v>02NETMT135</v>
      </c>
      <c r="M5501" s="40" t="str">
        <f>INDEX(CODE!A:B,MATCH(L5501,CODE!A:A,0),2)</f>
        <v>Separate - Res</v>
      </c>
    </row>
    <row r="5502" spans="1:13">
      <c r="A5502" s="36">
        <v>202006</v>
      </c>
      <c r="B5502" s="37" t="s">
        <v>68</v>
      </c>
      <c r="C5502" s="37" t="s">
        <v>186</v>
      </c>
      <c r="D5502" s="37" t="s">
        <v>204</v>
      </c>
      <c r="E5502" s="37">
        <v>-543.94000000000005</v>
      </c>
      <c r="G5502" s="37">
        <v>75082</v>
      </c>
      <c r="H5502" s="60">
        <f t="shared" si="427"/>
        <v>0</v>
      </c>
      <c r="I5502" s="60">
        <f t="shared" si="428"/>
        <v>0</v>
      </c>
      <c r="J5502" s="60">
        <f t="shared" si="429"/>
        <v>0</v>
      </c>
      <c r="K5502" s="1" t="str">
        <f t="shared" si="430"/>
        <v>RES</v>
      </c>
      <c r="L5502" s="2" t="str">
        <f t="shared" si="426"/>
        <v>02OALTB15R</v>
      </c>
      <c r="M5502" s="40" t="str">
        <f>INDEX(CODE!A:B,MATCH(L5502,CODE!A:A,0),2)</f>
        <v>NOT USED</v>
      </c>
    </row>
    <row r="5503" spans="1:13">
      <c r="A5503" s="36">
        <v>202006</v>
      </c>
      <c r="B5503" s="37" t="s">
        <v>68</v>
      </c>
      <c r="C5503" s="37" t="s">
        <v>186</v>
      </c>
      <c r="D5503" s="37" t="s">
        <v>205</v>
      </c>
      <c r="E5503" s="37">
        <v>-648670.39</v>
      </c>
      <c r="F5503" s="37">
        <v>102823</v>
      </c>
      <c r="G5503" s="37">
        <v>89102902</v>
      </c>
      <c r="H5503" s="60">
        <f t="shared" si="427"/>
        <v>0</v>
      </c>
      <c r="I5503" s="60">
        <f t="shared" si="428"/>
        <v>0</v>
      </c>
      <c r="J5503" s="60">
        <f t="shared" si="429"/>
        <v>0</v>
      </c>
      <c r="K5503" s="1" t="str">
        <f t="shared" si="430"/>
        <v>RES</v>
      </c>
      <c r="L5503" s="2" t="str">
        <f t="shared" si="426"/>
        <v>02RESD0016</v>
      </c>
      <c r="M5503" s="40" t="str">
        <f>INDEX(CODE!A:B,MATCH(L5503,CODE!A:A,0),2)</f>
        <v>Separate - Res</v>
      </c>
    </row>
    <row r="5504" spans="1:13">
      <c r="A5504" s="36">
        <v>202006</v>
      </c>
      <c r="B5504" s="37" t="s">
        <v>68</v>
      </c>
      <c r="C5504" s="37" t="s">
        <v>186</v>
      </c>
      <c r="D5504" s="37" t="s">
        <v>206</v>
      </c>
      <c r="E5504" s="37">
        <v>-31058.01</v>
      </c>
      <c r="F5504" s="37">
        <v>5160</v>
      </c>
      <c r="G5504" s="37">
        <v>4266271</v>
      </c>
      <c r="H5504" s="60">
        <f t="shared" si="427"/>
        <v>0</v>
      </c>
      <c r="I5504" s="60">
        <f t="shared" si="428"/>
        <v>0</v>
      </c>
      <c r="J5504" s="60">
        <f t="shared" si="429"/>
        <v>0</v>
      </c>
      <c r="K5504" s="1" t="str">
        <f t="shared" si="430"/>
        <v>RES</v>
      </c>
      <c r="L5504" s="2" t="str">
        <f t="shared" ref="L5504:L5567" si="431">LEFT(D5504,10)</f>
        <v>02RESD0017</v>
      </c>
      <c r="M5504" s="40" t="str">
        <f>INDEX(CODE!A:B,MATCH(L5504,CODE!A:A,0),2)</f>
        <v>Separate - Res</v>
      </c>
    </row>
    <row r="5505" spans="1:13">
      <c r="A5505" s="36">
        <v>202006</v>
      </c>
      <c r="B5505" s="37" t="s">
        <v>68</v>
      </c>
      <c r="C5505" s="37" t="s">
        <v>186</v>
      </c>
      <c r="D5505" s="37" t="s">
        <v>207</v>
      </c>
      <c r="E5505" s="37">
        <v>-1054.3599999999999</v>
      </c>
      <c r="F5505" s="37">
        <v>78</v>
      </c>
      <c r="G5505" s="37">
        <v>144826</v>
      </c>
      <c r="H5505" s="60">
        <f t="shared" si="427"/>
        <v>0</v>
      </c>
      <c r="I5505" s="60">
        <f t="shared" si="428"/>
        <v>0</v>
      </c>
      <c r="J5505" s="60">
        <f t="shared" si="429"/>
        <v>0</v>
      </c>
      <c r="K5505" s="1" t="str">
        <f t="shared" si="430"/>
        <v>RES</v>
      </c>
      <c r="L5505" s="2" t="str">
        <f t="shared" si="431"/>
        <v>02RESD0018</v>
      </c>
      <c r="M5505" s="40" t="str">
        <f>INDEX(CODE!A:B,MATCH(L5505,CODE!A:A,0),2)</f>
        <v>Separate - Res</v>
      </c>
    </row>
    <row r="5506" spans="1:13">
      <c r="A5506" s="36">
        <v>202006</v>
      </c>
      <c r="B5506" s="37" t="s">
        <v>68</v>
      </c>
      <c r="C5506" s="37" t="s">
        <v>186</v>
      </c>
      <c r="D5506" s="37" t="s">
        <v>208</v>
      </c>
      <c r="E5506" s="37">
        <v>-129.94</v>
      </c>
      <c r="F5506" s="37">
        <v>11</v>
      </c>
      <c r="G5506" s="37">
        <v>17847</v>
      </c>
      <c r="H5506" s="60">
        <f t="shared" si="427"/>
        <v>0</v>
      </c>
      <c r="I5506" s="60">
        <f t="shared" si="428"/>
        <v>0</v>
      </c>
      <c r="J5506" s="60">
        <f t="shared" si="429"/>
        <v>0</v>
      </c>
      <c r="K5506" s="1" t="str">
        <f t="shared" si="430"/>
        <v>RES</v>
      </c>
      <c r="L5506" s="2" t="str">
        <f t="shared" si="431"/>
        <v>02RESD018X</v>
      </c>
      <c r="M5506" s="40" t="str">
        <f>INDEX(CODE!A:B,MATCH(L5506,CODE!A:A,0),2)</f>
        <v>Separate - Res</v>
      </c>
    </row>
    <row r="5507" spans="1:13">
      <c r="A5507" s="36">
        <v>202006</v>
      </c>
      <c r="B5507" s="37" t="s">
        <v>68</v>
      </c>
      <c r="C5507" s="37" t="s">
        <v>186</v>
      </c>
      <c r="D5507" s="37" t="s">
        <v>209</v>
      </c>
      <c r="E5507" s="37">
        <v>-10648.73</v>
      </c>
      <c r="F5507" s="37">
        <v>3447</v>
      </c>
      <c r="G5507" s="37">
        <v>1462758</v>
      </c>
      <c r="H5507" s="60">
        <f t="shared" ref="H5507:H5570" si="432">IF($C5507="R",E5507,0)</f>
        <v>0</v>
      </c>
      <c r="I5507" s="60">
        <f t="shared" ref="I5507:I5570" si="433">IF($C5507="R",F5507,0)</f>
        <v>0</v>
      </c>
      <c r="J5507" s="60">
        <f t="shared" ref="J5507:J5570" si="434">IF($C5507="R",G5507,0)</f>
        <v>0</v>
      </c>
      <c r="K5507" s="1" t="str">
        <f t="shared" ref="K5507:K5570" si="435">IF(LEFT(B5507,3)="IRR","IRG",LEFT(B5507,3))</f>
        <v>RES</v>
      </c>
      <c r="L5507" s="2" t="str">
        <f t="shared" si="431"/>
        <v>02RGNSB024</v>
      </c>
      <c r="M5507" s="40" t="str">
        <f>INDEX(CODE!A:B,MATCH(L5507,CODE!A:A,0),2)</f>
        <v>Separate - Small GS</v>
      </c>
    </row>
    <row r="5508" spans="1:13">
      <c r="A5508" s="36">
        <v>202006</v>
      </c>
      <c r="B5508" s="37" t="s">
        <v>68</v>
      </c>
      <c r="C5508" s="37" t="s">
        <v>186</v>
      </c>
      <c r="D5508" s="37" t="s">
        <v>213</v>
      </c>
      <c r="E5508" s="37">
        <v>-491.4</v>
      </c>
      <c r="F5508" s="37">
        <v>1</v>
      </c>
      <c r="G5508" s="37">
        <v>67500</v>
      </c>
      <c r="H5508" s="60">
        <f t="shared" si="432"/>
        <v>0</v>
      </c>
      <c r="I5508" s="60">
        <f t="shared" si="433"/>
        <v>0</v>
      </c>
      <c r="J5508" s="60">
        <f t="shared" si="434"/>
        <v>0</v>
      </c>
      <c r="K5508" s="1" t="str">
        <f t="shared" si="435"/>
        <v>RES</v>
      </c>
      <c r="L5508" s="2" t="str">
        <f t="shared" si="431"/>
        <v>02RGNSB036</v>
      </c>
      <c r="M5508" s="40" t="str">
        <f>INDEX(CODE!A:B,MATCH(L5508,CODE!A:A,0),2)</f>
        <v>Separate - Large GS</v>
      </c>
    </row>
    <row r="5509" spans="1:13">
      <c r="A5509" s="36">
        <v>202006</v>
      </c>
      <c r="B5509" s="37" t="s">
        <v>68</v>
      </c>
      <c r="C5509" s="37" t="s">
        <v>186</v>
      </c>
      <c r="D5509" s="37" t="s">
        <v>212</v>
      </c>
      <c r="E5509" s="37">
        <v>-71.22</v>
      </c>
      <c r="F5509" s="37">
        <v>40</v>
      </c>
      <c r="G5509" s="37">
        <v>9784</v>
      </c>
      <c r="H5509" s="60">
        <f t="shared" si="432"/>
        <v>0</v>
      </c>
      <c r="I5509" s="60">
        <f t="shared" si="433"/>
        <v>0</v>
      </c>
      <c r="J5509" s="60">
        <f t="shared" si="434"/>
        <v>0</v>
      </c>
      <c r="K5509" s="1" t="str">
        <f t="shared" si="435"/>
        <v>RES</v>
      </c>
      <c r="L5509" s="2" t="str">
        <f t="shared" si="431"/>
        <v>02RNM24135</v>
      </c>
      <c r="M5509" s="40" t="str">
        <f>INDEX(CODE!A:B,MATCH(L5509,CODE!A:A,0),2)</f>
        <v>Separate - Small GS</v>
      </c>
    </row>
    <row r="5510" spans="1:13">
      <c r="A5510" s="36">
        <v>202006</v>
      </c>
      <c r="B5510" s="37" t="s">
        <v>68</v>
      </c>
      <c r="C5510" s="37" t="s">
        <v>186</v>
      </c>
      <c r="D5510" s="37" t="s">
        <v>193</v>
      </c>
      <c r="E5510" s="37">
        <v>-34086.959999999999</v>
      </c>
      <c r="F5510" s="37">
        <v>0</v>
      </c>
      <c r="G5510" s="37">
        <v>0</v>
      </c>
      <c r="H5510" s="60">
        <f t="shared" si="432"/>
        <v>0</v>
      </c>
      <c r="I5510" s="60">
        <f t="shared" si="433"/>
        <v>0</v>
      </c>
      <c r="J5510" s="60">
        <f t="shared" si="434"/>
        <v>0</v>
      </c>
      <c r="K5510" s="1" t="str">
        <f t="shared" si="435"/>
        <v>RES</v>
      </c>
      <c r="L5510" s="2" t="str">
        <f t="shared" si="431"/>
        <v>BPA BALANC</v>
      </c>
      <c r="M5510" s="40" t="str">
        <f>INDEX(CODE!A:B,MATCH(L5510,CODE!A:A,0),2)</f>
        <v>NOT USED</v>
      </c>
    </row>
    <row r="5511" spans="1:13">
      <c r="A5511" s="36">
        <v>202006</v>
      </c>
      <c r="B5511" s="37" t="s">
        <v>68</v>
      </c>
      <c r="C5511" s="37" t="s">
        <v>186</v>
      </c>
      <c r="D5511" s="37" t="s">
        <v>194</v>
      </c>
      <c r="F5511" s="37">
        <v>0</v>
      </c>
      <c r="H5511" s="60">
        <f t="shared" si="432"/>
        <v>0</v>
      </c>
      <c r="I5511" s="60">
        <f t="shared" si="433"/>
        <v>0</v>
      </c>
      <c r="J5511" s="60">
        <f t="shared" si="434"/>
        <v>0</v>
      </c>
      <c r="K5511" s="1" t="str">
        <f t="shared" si="435"/>
        <v>RES</v>
      </c>
      <c r="L5511" s="2" t="str">
        <f t="shared" si="431"/>
        <v>CUSTOMER C</v>
      </c>
      <c r="M5511" s="40" t="str">
        <f>INDEX(CODE!A:B,MATCH(L5511,CODE!A:A,0),2)</f>
        <v>NOT USED</v>
      </c>
    </row>
    <row r="5512" spans="1:13">
      <c r="A5512" s="36">
        <v>202006</v>
      </c>
      <c r="B5512" s="37" t="s">
        <v>68</v>
      </c>
      <c r="C5512" s="37" t="s">
        <v>195</v>
      </c>
      <c r="D5512" s="37" t="s">
        <v>82</v>
      </c>
      <c r="E5512" s="37">
        <v>79.569999999999993</v>
      </c>
      <c r="G5512" s="37">
        <v>0</v>
      </c>
      <c r="H5512" s="60">
        <f t="shared" si="432"/>
        <v>79.569999999999993</v>
      </c>
      <c r="I5512" s="60">
        <f t="shared" si="433"/>
        <v>0</v>
      </c>
      <c r="J5512" s="60">
        <f t="shared" si="434"/>
        <v>0</v>
      </c>
      <c r="K5512" s="1" t="str">
        <f t="shared" si="435"/>
        <v>RES</v>
      </c>
      <c r="L5512" s="2" t="str">
        <f t="shared" si="431"/>
        <v>02LNX00109</v>
      </c>
      <c r="M5512" s="40" t="str">
        <f>INDEX(CODE!A:B,MATCH(L5512,CODE!A:A,0),2)</f>
        <v>NOT USED</v>
      </c>
    </row>
    <row r="5513" spans="1:13">
      <c r="A5513" s="36">
        <v>202006</v>
      </c>
      <c r="B5513" s="37" t="s">
        <v>68</v>
      </c>
      <c r="C5513" s="37" t="s">
        <v>195</v>
      </c>
      <c r="D5513" s="37" t="s">
        <v>48</v>
      </c>
      <c r="E5513" s="37">
        <v>43405.49</v>
      </c>
      <c r="F5513" s="37">
        <v>1374</v>
      </c>
      <c r="G5513" s="37">
        <v>388513</v>
      </c>
      <c r="H5513" s="60">
        <f t="shared" si="432"/>
        <v>43405.49</v>
      </c>
      <c r="I5513" s="60">
        <f t="shared" si="433"/>
        <v>1374</v>
      </c>
      <c r="J5513" s="60">
        <f t="shared" si="434"/>
        <v>388513</v>
      </c>
      <c r="K5513" s="1" t="str">
        <f t="shared" si="435"/>
        <v>RES</v>
      </c>
      <c r="L5513" s="2" t="str">
        <f t="shared" si="431"/>
        <v>02NETMT135</v>
      </c>
      <c r="M5513" s="40" t="str">
        <f>INDEX(CODE!A:B,MATCH(L5513,CODE!A:A,0),2)</f>
        <v>Separate - Res</v>
      </c>
    </row>
    <row r="5514" spans="1:13">
      <c r="A5514" s="36">
        <v>202006</v>
      </c>
      <c r="B5514" s="37" t="s">
        <v>68</v>
      </c>
      <c r="C5514" s="37" t="s">
        <v>195</v>
      </c>
      <c r="D5514" s="37" t="s">
        <v>49</v>
      </c>
      <c r="E5514" s="37">
        <v>11880.92</v>
      </c>
      <c r="F5514" s="37">
        <v>1003</v>
      </c>
      <c r="G5514" s="37">
        <v>75082</v>
      </c>
      <c r="H5514" s="60">
        <f t="shared" si="432"/>
        <v>11880.92</v>
      </c>
      <c r="I5514" s="60">
        <f t="shared" si="433"/>
        <v>1003</v>
      </c>
      <c r="J5514" s="60">
        <f t="shared" si="434"/>
        <v>75082</v>
      </c>
      <c r="K5514" s="1" t="str">
        <f t="shared" si="435"/>
        <v>RES</v>
      </c>
      <c r="L5514" s="2" t="str">
        <f t="shared" si="431"/>
        <v>02OALTB15R</v>
      </c>
      <c r="M5514" s="40" t="str">
        <f>INDEX(CODE!A:B,MATCH(L5514,CODE!A:A,0),2)</f>
        <v>NOT USED</v>
      </c>
    </row>
    <row r="5515" spans="1:13">
      <c r="A5515" s="36">
        <v>202006</v>
      </c>
      <c r="B5515" s="37" t="s">
        <v>68</v>
      </c>
      <c r="C5515" s="37" t="s">
        <v>195</v>
      </c>
      <c r="D5515" s="37" t="s">
        <v>69</v>
      </c>
      <c r="E5515" s="37">
        <v>7938836.4800000004</v>
      </c>
      <c r="F5515" s="37">
        <v>102823</v>
      </c>
      <c r="G5515" s="37">
        <v>89198215</v>
      </c>
      <c r="H5515" s="60">
        <f t="shared" si="432"/>
        <v>7938836.4800000004</v>
      </c>
      <c r="I5515" s="60">
        <f t="shared" si="433"/>
        <v>102823</v>
      </c>
      <c r="J5515" s="60">
        <f t="shared" si="434"/>
        <v>89198215</v>
      </c>
      <c r="K5515" s="1" t="str">
        <f t="shared" si="435"/>
        <v>RES</v>
      </c>
      <c r="L5515" s="2" t="str">
        <f t="shared" si="431"/>
        <v>02RESD0016</v>
      </c>
      <c r="M5515" s="40" t="str">
        <f>INDEX(CODE!A:B,MATCH(L5515,CODE!A:A,0),2)</f>
        <v>Separate - Res</v>
      </c>
    </row>
    <row r="5516" spans="1:13">
      <c r="A5516" s="36">
        <v>202006</v>
      </c>
      <c r="B5516" s="37" t="s">
        <v>68</v>
      </c>
      <c r="C5516" s="37" t="s">
        <v>195</v>
      </c>
      <c r="D5516" s="37" t="s">
        <v>70</v>
      </c>
      <c r="E5516" s="37">
        <v>373829.69</v>
      </c>
      <c r="F5516" s="37">
        <v>5160</v>
      </c>
      <c r="G5516" s="37">
        <v>4266271</v>
      </c>
      <c r="H5516" s="60">
        <f t="shared" si="432"/>
        <v>373829.69</v>
      </c>
      <c r="I5516" s="60">
        <f t="shared" si="433"/>
        <v>5160</v>
      </c>
      <c r="J5516" s="60">
        <f t="shared" si="434"/>
        <v>4266271</v>
      </c>
      <c r="K5516" s="1" t="str">
        <f t="shared" si="435"/>
        <v>RES</v>
      </c>
      <c r="L5516" s="2" t="str">
        <f t="shared" si="431"/>
        <v>02RESD0017</v>
      </c>
      <c r="M5516" s="40" t="str">
        <f>INDEX(CODE!A:B,MATCH(L5516,CODE!A:A,0),2)</f>
        <v>Separate - Res</v>
      </c>
    </row>
    <row r="5517" spans="1:13">
      <c r="A5517" s="36">
        <v>202006</v>
      </c>
      <c r="B5517" s="37" t="s">
        <v>68</v>
      </c>
      <c r="C5517" s="37" t="s">
        <v>195</v>
      </c>
      <c r="D5517" s="37" t="s">
        <v>71</v>
      </c>
      <c r="E5517" s="37">
        <v>14699.33</v>
      </c>
      <c r="F5517" s="37">
        <v>78</v>
      </c>
      <c r="G5517" s="37">
        <v>144826</v>
      </c>
      <c r="H5517" s="60">
        <f t="shared" si="432"/>
        <v>14699.33</v>
      </c>
      <c r="I5517" s="60">
        <f t="shared" si="433"/>
        <v>78</v>
      </c>
      <c r="J5517" s="60">
        <f t="shared" si="434"/>
        <v>144826</v>
      </c>
      <c r="K5517" s="1" t="str">
        <f t="shared" si="435"/>
        <v>RES</v>
      </c>
      <c r="L5517" s="2" t="str">
        <f t="shared" si="431"/>
        <v>02RESD0018</v>
      </c>
      <c r="M5517" s="40" t="str">
        <f>INDEX(CODE!A:B,MATCH(L5517,CODE!A:A,0),2)</f>
        <v>Separate - Res</v>
      </c>
    </row>
    <row r="5518" spans="1:13">
      <c r="A5518" s="36">
        <v>202006</v>
      </c>
      <c r="B5518" s="37" t="s">
        <v>68</v>
      </c>
      <c r="C5518" s="37" t="s">
        <v>195</v>
      </c>
      <c r="D5518" s="37" t="s">
        <v>72</v>
      </c>
      <c r="E5518" s="37">
        <v>1761.54</v>
      </c>
      <c r="F5518" s="37">
        <v>11</v>
      </c>
      <c r="G5518" s="37">
        <v>17847</v>
      </c>
      <c r="H5518" s="60">
        <f t="shared" si="432"/>
        <v>1761.54</v>
      </c>
      <c r="I5518" s="60">
        <f t="shared" si="433"/>
        <v>11</v>
      </c>
      <c r="J5518" s="60">
        <f t="shared" si="434"/>
        <v>17847</v>
      </c>
      <c r="K5518" s="1" t="str">
        <f t="shared" si="435"/>
        <v>RES</v>
      </c>
      <c r="L5518" s="2" t="str">
        <f t="shared" si="431"/>
        <v>02RESD018X</v>
      </c>
      <c r="M5518" s="40" t="str">
        <f>INDEX(CODE!A:B,MATCH(L5518,CODE!A:A,0),2)</f>
        <v>Separate - Res</v>
      </c>
    </row>
    <row r="5519" spans="1:13">
      <c r="A5519" s="36">
        <v>202006</v>
      </c>
      <c r="B5519" s="37" t="s">
        <v>68</v>
      </c>
      <c r="C5519" s="37" t="s">
        <v>195</v>
      </c>
      <c r="D5519" s="37" t="s">
        <v>50</v>
      </c>
      <c r="E5519" s="37">
        <v>183517.38</v>
      </c>
      <c r="F5519" s="37">
        <v>3447</v>
      </c>
      <c r="G5519" s="37">
        <v>1492049</v>
      </c>
      <c r="H5519" s="60">
        <f t="shared" si="432"/>
        <v>183517.38</v>
      </c>
      <c r="I5519" s="60">
        <f t="shared" si="433"/>
        <v>3447</v>
      </c>
      <c r="J5519" s="60">
        <f t="shared" si="434"/>
        <v>1492049</v>
      </c>
      <c r="K5519" s="1" t="str">
        <f t="shared" si="435"/>
        <v>RES</v>
      </c>
      <c r="L5519" s="2" t="str">
        <f t="shared" si="431"/>
        <v>02RGNSB024</v>
      </c>
      <c r="M5519" s="40" t="str">
        <f>INDEX(CODE!A:B,MATCH(L5519,CODE!A:A,0),2)</f>
        <v>Separate - Small GS</v>
      </c>
    </row>
    <row r="5520" spans="1:13">
      <c r="A5520" s="36">
        <v>202006</v>
      </c>
      <c r="B5520" s="37" t="s">
        <v>68</v>
      </c>
      <c r="C5520" s="37" t="s">
        <v>195</v>
      </c>
      <c r="D5520" s="37" t="s">
        <v>74</v>
      </c>
      <c r="E5520" s="37">
        <v>7454.29</v>
      </c>
      <c r="F5520" s="37">
        <v>2</v>
      </c>
      <c r="G5520" s="37">
        <v>97580</v>
      </c>
      <c r="H5520" s="60">
        <f t="shared" si="432"/>
        <v>7454.29</v>
      </c>
      <c r="I5520" s="60">
        <f t="shared" si="433"/>
        <v>2</v>
      </c>
      <c r="J5520" s="60">
        <f t="shared" si="434"/>
        <v>97580</v>
      </c>
      <c r="K5520" s="1" t="str">
        <f t="shared" si="435"/>
        <v>RES</v>
      </c>
      <c r="L5520" s="2" t="str">
        <f t="shared" si="431"/>
        <v>02RGNSB036</v>
      </c>
      <c r="M5520" s="40" t="str">
        <f>INDEX(CODE!A:B,MATCH(L5520,CODE!A:A,0),2)</f>
        <v>Separate - Large GS</v>
      </c>
    </row>
    <row r="5521" spans="1:13">
      <c r="A5521" s="36">
        <v>202006</v>
      </c>
      <c r="B5521" s="37" t="s">
        <v>68</v>
      </c>
      <c r="C5521" s="37" t="s">
        <v>195</v>
      </c>
      <c r="D5521" s="37" t="s">
        <v>75</v>
      </c>
      <c r="E5521" s="37">
        <v>1450.74</v>
      </c>
      <c r="F5521" s="37">
        <v>40</v>
      </c>
      <c r="G5521" s="37">
        <v>9784</v>
      </c>
      <c r="H5521" s="60">
        <f t="shared" si="432"/>
        <v>1450.74</v>
      </c>
      <c r="I5521" s="60">
        <f t="shared" si="433"/>
        <v>40</v>
      </c>
      <c r="J5521" s="60">
        <f t="shared" si="434"/>
        <v>9784</v>
      </c>
      <c r="K5521" s="1" t="str">
        <f t="shared" si="435"/>
        <v>RES</v>
      </c>
      <c r="L5521" s="2" t="str">
        <f t="shared" si="431"/>
        <v>02RNM24135</v>
      </c>
      <c r="M5521" s="40" t="str">
        <f>INDEX(CODE!A:B,MATCH(L5521,CODE!A:A,0),2)</f>
        <v>Separate - Small GS</v>
      </c>
    </row>
    <row r="5522" spans="1:13">
      <c r="A5522" s="36">
        <v>202006</v>
      </c>
      <c r="B5522" s="37" t="s">
        <v>68</v>
      </c>
      <c r="C5522" s="37" t="s">
        <v>195</v>
      </c>
      <c r="D5522" s="37" t="s">
        <v>101</v>
      </c>
      <c r="E5522" s="37">
        <v>296980.21000000002</v>
      </c>
      <c r="F5522" s="37">
        <v>0</v>
      </c>
      <c r="G5522" s="37">
        <v>0</v>
      </c>
      <c r="H5522" s="60">
        <f t="shared" si="432"/>
        <v>296980.21000000002</v>
      </c>
      <c r="I5522" s="60">
        <f t="shared" si="433"/>
        <v>0</v>
      </c>
      <c r="J5522" s="60">
        <f t="shared" si="434"/>
        <v>0</v>
      </c>
      <c r="K5522" s="1" t="str">
        <f t="shared" si="435"/>
        <v>RES</v>
      </c>
      <c r="L5522" s="2" t="str">
        <f t="shared" si="431"/>
        <v>301170-DSM</v>
      </c>
      <c r="M5522" s="40" t="str">
        <f>INDEX(CODE!A:B,MATCH(L5522,CODE!A:A,0),2)</f>
        <v>NOT USED</v>
      </c>
    </row>
    <row r="5523" spans="1:13">
      <c r="A5523" s="36">
        <v>202006</v>
      </c>
      <c r="B5523" s="37" t="s">
        <v>68</v>
      </c>
      <c r="C5523" s="37" t="s">
        <v>195</v>
      </c>
      <c r="D5523" s="37" t="s">
        <v>102</v>
      </c>
      <c r="E5523" s="37">
        <v>7017.41</v>
      </c>
      <c r="F5523" s="37">
        <v>0</v>
      </c>
      <c r="G5523" s="37">
        <v>0</v>
      </c>
      <c r="H5523" s="60">
        <f t="shared" si="432"/>
        <v>7017.41</v>
      </c>
      <c r="I5523" s="60">
        <f t="shared" si="433"/>
        <v>0</v>
      </c>
      <c r="J5523" s="60">
        <f t="shared" si="434"/>
        <v>0</v>
      </c>
      <c r="K5523" s="1" t="str">
        <f t="shared" si="435"/>
        <v>RES</v>
      </c>
      <c r="L5523" s="2" t="str">
        <f t="shared" si="431"/>
        <v>301180-BLU</v>
      </c>
      <c r="M5523" s="40" t="str">
        <f>INDEX(CODE!A:B,MATCH(L5523,CODE!A:A,0),2)</f>
        <v>NOT USED</v>
      </c>
    </row>
    <row r="5524" spans="1:13">
      <c r="A5524" s="36">
        <v>202006</v>
      </c>
      <c r="B5524" s="37" t="s">
        <v>68</v>
      </c>
      <c r="C5524" s="37" t="s">
        <v>195</v>
      </c>
      <c r="D5524" s="37" t="s">
        <v>103</v>
      </c>
      <c r="E5524" s="37">
        <v>0</v>
      </c>
      <c r="F5524" s="37">
        <v>0</v>
      </c>
      <c r="G5524" s="37">
        <v>0</v>
      </c>
      <c r="H5524" s="60">
        <f t="shared" si="432"/>
        <v>0</v>
      </c>
      <c r="I5524" s="60">
        <f t="shared" si="433"/>
        <v>0</v>
      </c>
      <c r="J5524" s="60">
        <f t="shared" si="434"/>
        <v>0</v>
      </c>
      <c r="K5524" s="1" t="str">
        <f t="shared" si="435"/>
        <v>RES</v>
      </c>
      <c r="L5524" s="2" t="str">
        <f t="shared" si="431"/>
        <v>ALT REVENU</v>
      </c>
      <c r="M5524" s="40" t="str">
        <f>INDEX(CODE!A:B,MATCH(L5524,CODE!A:A,0),2)</f>
        <v>NOT USED</v>
      </c>
    </row>
    <row r="5525" spans="1:13">
      <c r="A5525" s="36">
        <v>202006</v>
      </c>
      <c r="B5525" s="37" t="s">
        <v>68</v>
      </c>
      <c r="C5525" s="37" t="s">
        <v>195</v>
      </c>
      <c r="D5525" s="37" t="s">
        <v>90</v>
      </c>
      <c r="F5525" s="37">
        <v>0</v>
      </c>
      <c r="H5525" s="60">
        <f t="shared" si="432"/>
        <v>0</v>
      </c>
      <c r="I5525" s="60">
        <f t="shared" si="433"/>
        <v>0</v>
      </c>
      <c r="J5525" s="60">
        <f t="shared" si="434"/>
        <v>0</v>
      </c>
      <c r="K5525" s="1" t="str">
        <f t="shared" si="435"/>
        <v>RES</v>
      </c>
      <c r="L5525" s="2" t="str">
        <f t="shared" si="431"/>
        <v>CUSTOMER C</v>
      </c>
      <c r="M5525" s="40" t="str">
        <f>INDEX(CODE!A:B,MATCH(L5525,CODE!A:A,0),2)</f>
        <v>NOT USED</v>
      </c>
    </row>
    <row r="5526" spans="1:13">
      <c r="A5526" s="36">
        <v>202006</v>
      </c>
      <c r="B5526" s="37" t="s">
        <v>68</v>
      </c>
      <c r="C5526" s="37" t="s">
        <v>195</v>
      </c>
      <c r="D5526" s="37" t="s">
        <v>91</v>
      </c>
      <c r="E5526" s="37">
        <v>0</v>
      </c>
      <c r="F5526" s="37">
        <v>0</v>
      </c>
      <c r="G5526" s="37">
        <v>0</v>
      </c>
      <c r="H5526" s="60">
        <f t="shared" si="432"/>
        <v>0</v>
      </c>
      <c r="I5526" s="60">
        <f t="shared" si="433"/>
        <v>0</v>
      </c>
      <c r="J5526" s="60">
        <f t="shared" si="434"/>
        <v>0</v>
      </c>
      <c r="K5526" s="1" t="str">
        <f t="shared" si="435"/>
        <v>RES</v>
      </c>
      <c r="L5526" s="2" t="str">
        <f t="shared" si="431"/>
        <v>INCOME TAX</v>
      </c>
      <c r="M5526" s="40" t="str">
        <f>INDEX(CODE!A:B,MATCH(L5526,CODE!A:A,0),2)</f>
        <v>NOT USED</v>
      </c>
    </row>
    <row r="5527" spans="1:13">
      <c r="A5527" s="36">
        <v>202006</v>
      </c>
      <c r="B5527" s="37" t="s">
        <v>68</v>
      </c>
      <c r="C5527" s="37" t="s">
        <v>195</v>
      </c>
      <c r="D5527" s="37" t="s">
        <v>92</v>
      </c>
      <c r="E5527" s="37">
        <v>-333128.43</v>
      </c>
      <c r="F5527" s="37">
        <v>0</v>
      </c>
      <c r="G5527" s="37">
        <v>0</v>
      </c>
      <c r="H5527" s="60">
        <f t="shared" si="432"/>
        <v>-333128.43</v>
      </c>
      <c r="I5527" s="60">
        <f t="shared" si="433"/>
        <v>0</v>
      </c>
      <c r="J5527" s="60">
        <f t="shared" si="434"/>
        <v>0</v>
      </c>
      <c r="K5527" s="1" t="str">
        <f t="shared" si="435"/>
        <v>RES</v>
      </c>
      <c r="L5527" s="2" t="str">
        <f t="shared" si="431"/>
        <v>REVENUE_AC</v>
      </c>
      <c r="M5527" s="40" t="str">
        <f>INDEX(CODE!A:B,MATCH(L5527,CODE!A:A,0),2)</f>
        <v>NOT USED</v>
      </c>
    </row>
    <row r="5528" spans="1:13">
      <c r="A5528" s="36">
        <v>202006</v>
      </c>
      <c r="B5528" s="37" t="s">
        <v>68</v>
      </c>
      <c r="C5528" s="37" t="s">
        <v>195</v>
      </c>
      <c r="D5528" s="37" t="s">
        <v>104</v>
      </c>
      <c r="E5528" s="37">
        <v>4478.42</v>
      </c>
      <c r="F5528" s="37">
        <v>0</v>
      </c>
      <c r="G5528" s="37">
        <v>0</v>
      </c>
      <c r="H5528" s="60">
        <f t="shared" si="432"/>
        <v>4478.42</v>
      </c>
      <c r="I5528" s="60">
        <f t="shared" si="433"/>
        <v>0</v>
      </c>
      <c r="J5528" s="60">
        <f t="shared" si="434"/>
        <v>0</v>
      </c>
      <c r="K5528" s="1" t="str">
        <f t="shared" si="435"/>
        <v>RES</v>
      </c>
      <c r="L5528" s="2" t="str">
        <f t="shared" si="431"/>
        <v>REVENUE AD</v>
      </c>
      <c r="M5528" s="40" t="str">
        <f>INDEX(CODE!A:B,MATCH(L5528,CODE!A:A,0),2)</f>
        <v>NOT USED</v>
      </c>
    </row>
    <row r="5529" spans="1:13">
      <c r="A5529" s="36">
        <v>202006</v>
      </c>
      <c r="B5529" s="37" t="s">
        <v>68</v>
      </c>
      <c r="C5529" s="37" t="s">
        <v>196</v>
      </c>
      <c r="D5529" s="37" t="s">
        <v>210</v>
      </c>
      <c r="E5529" s="37">
        <v>-5000</v>
      </c>
      <c r="F5529" s="37">
        <v>0</v>
      </c>
      <c r="G5529" s="37">
        <v>0</v>
      </c>
      <c r="H5529" s="60">
        <f t="shared" si="432"/>
        <v>0</v>
      </c>
      <c r="I5529" s="60">
        <f t="shared" si="433"/>
        <v>0</v>
      </c>
      <c r="J5529" s="60">
        <f t="shared" si="434"/>
        <v>0</v>
      </c>
      <c r="K5529" s="1" t="str">
        <f t="shared" si="435"/>
        <v>RES</v>
      </c>
      <c r="L5529" s="2" t="str">
        <f t="shared" si="431"/>
        <v>301119 - U</v>
      </c>
      <c r="M5529" s="40" t="str">
        <f>INDEX(CODE!A:B,MATCH(L5529,CODE!A:A,0),2)</f>
        <v>NOT USED</v>
      </c>
    </row>
    <row r="5530" spans="1:13">
      <c r="A5530" s="36">
        <v>202006</v>
      </c>
      <c r="B5530" s="37" t="s">
        <v>68</v>
      </c>
      <c r="C5530" s="37" t="s">
        <v>196</v>
      </c>
      <c r="D5530" s="37" t="s">
        <v>197</v>
      </c>
      <c r="E5530" s="37">
        <v>1096000</v>
      </c>
      <c r="F5530" s="37">
        <v>0</v>
      </c>
      <c r="G5530" s="37">
        <v>18174000</v>
      </c>
      <c r="H5530" s="60">
        <f t="shared" si="432"/>
        <v>0</v>
      </c>
      <c r="I5530" s="60">
        <f t="shared" si="433"/>
        <v>0</v>
      </c>
      <c r="J5530" s="60">
        <f t="shared" si="434"/>
        <v>0</v>
      </c>
      <c r="K5530" s="1" t="str">
        <f t="shared" si="435"/>
        <v>RES</v>
      </c>
      <c r="L5530" s="2" t="str">
        <f t="shared" si="431"/>
        <v>UNBILLED R</v>
      </c>
      <c r="M5530" s="40" t="str">
        <f>INDEX(CODE!A:B,MATCH(L5530,CODE!A:A,0),2)</f>
        <v>NOT USED</v>
      </c>
    </row>
    <row r="5531" spans="1:13">
      <c r="A5531" s="36">
        <v>202007</v>
      </c>
      <c r="B5531" s="37" t="s">
        <v>51</v>
      </c>
      <c r="C5531" s="37" t="s">
        <v>186</v>
      </c>
      <c r="D5531" s="37" t="s">
        <v>187</v>
      </c>
      <c r="E5531" s="37">
        <v>-17151.78</v>
      </c>
      <c r="F5531" s="37">
        <v>1517</v>
      </c>
      <c r="G5531" s="37">
        <v>2356053</v>
      </c>
      <c r="H5531" s="60">
        <f t="shared" si="432"/>
        <v>0</v>
      </c>
      <c r="I5531" s="60">
        <f t="shared" si="433"/>
        <v>0</v>
      </c>
      <c r="J5531" s="60">
        <f t="shared" si="434"/>
        <v>0</v>
      </c>
      <c r="K5531" s="1" t="str">
        <f t="shared" si="435"/>
        <v>COM</v>
      </c>
      <c r="L5531" s="2" t="str">
        <f t="shared" si="431"/>
        <v>02GNSB0024</v>
      </c>
      <c r="M5531" s="40" t="str">
        <f>INDEX(CODE!A:B,MATCH(L5531,CODE!A:A,0),2)</f>
        <v>Separate - Small GS</v>
      </c>
    </row>
    <row r="5532" spans="1:13">
      <c r="A5532" s="36">
        <v>202007</v>
      </c>
      <c r="B5532" s="37" t="s">
        <v>51</v>
      </c>
      <c r="C5532" s="37" t="s">
        <v>186</v>
      </c>
      <c r="D5532" s="37" t="s">
        <v>188</v>
      </c>
      <c r="E5532" s="37">
        <v>-0.52</v>
      </c>
      <c r="F5532" s="37">
        <v>1</v>
      </c>
      <c r="G5532" s="37">
        <v>72</v>
      </c>
      <c r="H5532" s="60">
        <f t="shared" si="432"/>
        <v>0</v>
      </c>
      <c r="I5532" s="60">
        <f t="shared" si="433"/>
        <v>0</v>
      </c>
      <c r="J5532" s="60">
        <f t="shared" si="434"/>
        <v>0</v>
      </c>
      <c r="K5532" s="1" t="str">
        <f t="shared" si="435"/>
        <v>COM</v>
      </c>
      <c r="L5532" s="2" t="str">
        <f t="shared" si="431"/>
        <v>02GNSB024F</v>
      </c>
      <c r="M5532" s="40" t="str">
        <f>INDEX(CODE!A:B,MATCH(L5532,CODE!A:A,0),2)</f>
        <v>Separate - Small GS</v>
      </c>
    </row>
    <row r="5533" spans="1:13">
      <c r="A5533" s="36">
        <v>202007</v>
      </c>
      <c r="B5533" s="37" t="s">
        <v>51</v>
      </c>
      <c r="C5533" s="37" t="s">
        <v>186</v>
      </c>
      <c r="D5533" s="37" t="s">
        <v>189</v>
      </c>
      <c r="E5533" s="37">
        <v>-55.17</v>
      </c>
      <c r="F5533" s="37">
        <v>69</v>
      </c>
      <c r="G5533" s="37">
        <v>7578</v>
      </c>
      <c r="H5533" s="60">
        <f t="shared" si="432"/>
        <v>0</v>
      </c>
      <c r="I5533" s="60">
        <f t="shared" si="433"/>
        <v>0</v>
      </c>
      <c r="J5533" s="60">
        <f t="shared" si="434"/>
        <v>0</v>
      </c>
      <c r="K5533" s="1" t="str">
        <f t="shared" si="435"/>
        <v>COM</v>
      </c>
      <c r="L5533" s="2" t="str">
        <f t="shared" si="431"/>
        <v>02GNSB24FP</v>
      </c>
      <c r="M5533" s="40" t="str">
        <f>INDEX(CODE!A:B,MATCH(L5533,CODE!A:A,0),2)</f>
        <v>Separate - Small GS</v>
      </c>
    </row>
    <row r="5534" spans="1:13">
      <c r="A5534" s="36">
        <v>202007</v>
      </c>
      <c r="B5534" s="37" t="s">
        <v>51</v>
      </c>
      <c r="C5534" s="37" t="s">
        <v>186</v>
      </c>
      <c r="D5534" s="37" t="s">
        <v>190</v>
      </c>
      <c r="E5534" s="37">
        <v>-23433.85</v>
      </c>
      <c r="F5534" s="37">
        <v>87</v>
      </c>
      <c r="G5534" s="37">
        <v>3218933</v>
      </c>
      <c r="H5534" s="60">
        <f t="shared" si="432"/>
        <v>0</v>
      </c>
      <c r="I5534" s="60">
        <f t="shared" si="433"/>
        <v>0</v>
      </c>
      <c r="J5534" s="60">
        <f t="shared" si="434"/>
        <v>0</v>
      </c>
      <c r="K5534" s="1" t="str">
        <f t="shared" si="435"/>
        <v>COM</v>
      </c>
      <c r="L5534" s="2" t="str">
        <f t="shared" si="431"/>
        <v>02LGSB0036</v>
      </c>
      <c r="M5534" s="40" t="str">
        <f>INDEX(CODE!A:B,MATCH(L5534,CODE!A:A,0),2)</f>
        <v>Separate - Large GS</v>
      </c>
    </row>
    <row r="5535" spans="1:13">
      <c r="A5535" s="36">
        <v>202007</v>
      </c>
      <c r="B5535" s="37" t="s">
        <v>51</v>
      </c>
      <c r="C5535" s="37" t="s">
        <v>186</v>
      </c>
      <c r="D5535" s="37" t="s">
        <v>191</v>
      </c>
      <c r="E5535" s="37">
        <v>-150.15</v>
      </c>
      <c r="F5535" s="37">
        <v>24</v>
      </c>
      <c r="G5535" s="37">
        <v>20625</v>
      </c>
      <c r="H5535" s="60">
        <f t="shared" si="432"/>
        <v>0</v>
      </c>
      <c r="I5535" s="60">
        <f t="shared" si="433"/>
        <v>0</v>
      </c>
      <c r="J5535" s="60">
        <f t="shared" si="434"/>
        <v>0</v>
      </c>
      <c r="K5535" s="1" t="str">
        <f t="shared" si="435"/>
        <v>COM</v>
      </c>
      <c r="L5535" s="2" t="str">
        <f t="shared" si="431"/>
        <v>02NMB24135</v>
      </c>
      <c r="M5535" s="40" t="str">
        <f>INDEX(CODE!A:B,MATCH(L5535,CODE!A:A,0),2)</f>
        <v>Separate - Small GS</v>
      </c>
    </row>
    <row r="5536" spans="1:13">
      <c r="A5536" s="36">
        <v>202007</v>
      </c>
      <c r="B5536" s="37" t="s">
        <v>51</v>
      </c>
      <c r="C5536" s="37" t="s">
        <v>186</v>
      </c>
      <c r="D5536" s="37" t="s">
        <v>192</v>
      </c>
      <c r="E5536" s="37">
        <v>-299.61</v>
      </c>
      <c r="G5536" s="37">
        <v>41278</v>
      </c>
      <c r="H5536" s="60">
        <f t="shared" si="432"/>
        <v>0</v>
      </c>
      <c r="I5536" s="60">
        <f t="shared" si="433"/>
        <v>0</v>
      </c>
      <c r="J5536" s="60">
        <f t="shared" si="434"/>
        <v>0</v>
      </c>
      <c r="K5536" s="1" t="str">
        <f t="shared" si="435"/>
        <v>COM</v>
      </c>
      <c r="L5536" s="2" t="str">
        <f t="shared" si="431"/>
        <v>02OALTB15N</v>
      </c>
      <c r="M5536" s="40" t="str">
        <f>INDEX(CODE!A:B,MATCH(L5536,CODE!A:A,0),2)</f>
        <v>NOT USED</v>
      </c>
    </row>
    <row r="5537" spans="1:13">
      <c r="A5537" s="36">
        <v>202007</v>
      </c>
      <c r="B5537" s="37" t="s">
        <v>51</v>
      </c>
      <c r="C5537" s="37" t="s">
        <v>186</v>
      </c>
      <c r="D5537" s="37" t="s">
        <v>193</v>
      </c>
      <c r="E5537" s="37">
        <v>-2102.33</v>
      </c>
      <c r="F5537" s="37">
        <v>0</v>
      </c>
      <c r="G5537" s="37">
        <v>0</v>
      </c>
      <c r="H5537" s="60">
        <f t="shared" si="432"/>
        <v>0</v>
      </c>
      <c r="I5537" s="60">
        <f t="shared" si="433"/>
        <v>0</v>
      </c>
      <c r="J5537" s="60">
        <f t="shared" si="434"/>
        <v>0</v>
      </c>
      <c r="K5537" s="1" t="str">
        <f t="shared" si="435"/>
        <v>COM</v>
      </c>
      <c r="L5537" s="2" t="str">
        <f t="shared" si="431"/>
        <v>BPA BALANC</v>
      </c>
      <c r="M5537" s="40" t="str">
        <f>INDEX(CODE!A:B,MATCH(L5537,CODE!A:A,0),2)</f>
        <v>NOT USED</v>
      </c>
    </row>
    <row r="5538" spans="1:13">
      <c r="A5538" s="36">
        <v>202007</v>
      </c>
      <c r="B5538" s="37" t="s">
        <v>51</v>
      </c>
      <c r="C5538" s="37" t="s">
        <v>186</v>
      </c>
      <c r="D5538" s="37" t="s">
        <v>194</v>
      </c>
      <c r="F5538" s="37">
        <v>0</v>
      </c>
      <c r="H5538" s="60">
        <f t="shared" si="432"/>
        <v>0</v>
      </c>
      <c r="I5538" s="60">
        <f t="shared" si="433"/>
        <v>0</v>
      </c>
      <c r="J5538" s="60">
        <f t="shared" si="434"/>
        <v>0</v>
      </c>
      <c r="K5538" s="1" t="str">
        <f t="shared" si="435"/>
        <v>COM</v>
      </c>
      <c r="L5538" s="2" t="str">
        <f t="shared" si="431"/>
        <v>CUSTOMER C</v>
      </c>
      <c r="M5538" s="40" t="str">
        <f>INDEX(CODE!A:B,MATCH(L5538,CODE!A:A,0),2)</f>
        <v>NOT USED</v>
      </c>
    </row>
    <row r="5539" spans="1:13">
      <c r="A5539" s="36">
        <v>202007</v>
      </c>
      <c r="B5539" s="37" t="s">
        <v>51</v>
      </c>
      <c r="C5539" s="37" t="s">
        <v>195</v>
      </c>
      <c r="D5539" s="37" t="s">
        <v>78</v>
      </c>
      <c r="E5539" s="37">
        <v>380.36</v>
      </c>
      <c r="F5539" s="37">
        <v>2</v>
      </c>
      <c r="G5539" s="37">
        <v>1253</v>
      </c>
      <c r="H5539" s="60">
        <f t="shared" si="432"/>
        <v>380.36</v>
      </c>
      <c r="I5539" s="60">
        <f t="shared" si="433"/>
        <v>2</v>
      </c>
      <c r="J5539" s="60">
        <f t="shared" si="434"/>
        <v>1253</v>
      </c>
      <c r="K5539" s="1" t="str">
        <f t="shared" si="435"/>
        <v>COM</v>
      </c>
      <c r="L5539" s="2" t="str">
        <f t="shared" si="431"/>
        <v>02GN24EV45</v>
      </c>
      <c r="M5539" s="40" t="str">
        <f>INDEX(CODE!A:B,MATCH(L5539,CODE!A:A,0),2)</f>
        <v>Separate - Small GS</v>
      </c>
    </row>
    <row r="5540" spans="1:13">
      <c r="A5540" s="36">
        <v>202007</v>
      </c>
      <c r="B5540" s="37" t="s">
        <v>51</v>
      </c>
      <c r="C5540" s="37" t="s">
        <v>195</v>
      </c>
      <c r="D5540" s="37" t="s">
        <v>36</v>
      </c>
      <c r="E5540" s="37">
        <v>224481.74</v>
      </c>
      <c r="F5540" s="37">
        <v>1517</v>
      </c>
      <c r="G5540" s="37">
        <v>2356053</v>
      </c>
      <c r="H5540" s="60">
        <f t="shared" si="432"/>
        <v>224481.74</v>
      </c>
      <c r="I5540" s="60">
        <f t="shared" si="433"/>
        <v>1517</v>
      </c>
      <c r="J5540" s="60">
        <f t="shared" si="434"/>
        <v>2356053</v>
      </c>
      <c r="K5540" s="1" t="str">
        <f t="shared" si="435"/>
        <v>COM</v>
      </c>
      <c r="L5540" s="2" t="str">
        <f t="shared" si="431"/>
        <v>02GNSB0024</v>
      </c>
      <c r="M5540" s="40" t="str">
        <f>INDEX(CODE!A:B,MATCH(L5540,CODE!A:A,0),2)</f>
        <v>Separate - Small GS</v>
      </c>
    </row>
    <row r="5541" spans="1:13">
      <c r="A5541" s="36">
        <v>202007</v>
      </c>
      <c r="B5541" s="37" t="s">
        <v>51</v>
      </c>
      <c r="C5541" s="37" t="s">
        <v>195</v>
      </c>
      <c r="D5541" s="37" t="s">
        <v>37</v>
      </c>
      <c r="E5541" s="37">
        <v>17.64</v>
      </c>
      <c r="F5541" s="37">
        <v>1</v>
      </c>
      <c r="G5541" s="37">
        <v>72</v>
      </c>
      <c r="H5541" s="60">
        <f t="shared" si="432"/>
        <v>17.64</v>
      </c>
      <c r="I5541" s="60">
        <f t="shared" si="433"/>
        <v>1</v>
      </c>
      <c r="J5541" s="60">
        <f t="shared" si="434"/>
        <v>72</v>
      </c>
      <c r="K5541" s="1" t="str">
        <f t="shared" si="435"/>
        <v>COM</v>
      </c>
      <c r="L5541" s="2" t="str">
        <f t="shared" si="431"/>
        <v>02GNSB024F</v>
      </c>
      <c r="M5541" s="40" t="str">
        <f>INDEX(CODE!A:B,MATCH(L5541,CODE!A:A,0),2)</f>
        <v>Separate - Small GS</v>
      </c>
    </row>
    <row r="5542" spans="1:13">
      <c r="A5542" s="36">
        <v>202007</v>
      </c>
      <c r="B5542" s="37" t="s">
        <v>51</v>
      </c>
      <c r="C5542" s="37" t="s">
        <v>195</v>
      </c>
      <c r="D5542" s="37" t="s">
        <v>38</v>
      </c>
      <c r="E5542" s="37">
        <v>2248.16</v>
      </c>
      <c r="F5542" s="37">
        <v>69</v>
      </c>
      <c r="G5542" s="37">
        <v>10174</v>
      </c>
      <c r="H5542" s="60">
        <f t="shared" si="432"/>
        <v>2248.16</v>
      </c>
      <c r="I5542" s="60">
        <f t="shared" si="433"/>
        <v>69</v>
      </c>
      <c r="J5542" s="60">
        <f t="shared" si="434"/>
        <v>10174</v>
      </c>
      <c r="K5542" s="1" t="str">
        <f t="shared" si="435"/>
        <v>COM</v>
      </c>
      <c r="L5542" s="2" t="str">
        <f t="shared" si="431"/>
        <v>02GNSB24FP</v>
      </c>
      <c r="M5542" s="40" t="str">
        <f>INDEX(CODE!A:B,MATCH(L5542,CODE!A:A,0),2)</f>
        <v>Separate - Small GS</v>
      </c>
    </row>
    <row r="5543" spans="1:13">
      <c r="A5543" s="36">
        <v>202007</v>
      </c>
      <c r="B5543" s="37" t="s">
        <v>51</v>
      </c>
      <c r="C5543" s="37" t="s">
        <v>195</v>
      </c>
      <c r="D5543" s="37" t="s">
        <v>52</v>
      </c>
      <c r="E5543" s="37">
        <v>3373216.73</v>
      </c>
      <c r="F5543" s="37">
        <v>14584</v>
      </c>
      <c r="G5543" s="37">
        <v>37230296</v>
      </c>
      <c r="H5543" s="60">
        <f t="shared" si="432"/>
        <v>3373216.73</v>
      </c>
      <c r="I5543" s="60">
        <f t="shared" si="433"/>
        <v>14584</v>
      </c>
      <c r="J5543" s="60">
        <f t="shared" si="434"/>
        <v>37230296</v>
      </c>
      <c r="K5543" s="1" t="str">
        <f t="shared" si="435"/>
        <v>COM</v>
      </c>
      <c r="L5543" s="2" t="str">
        <f t="shared" si="431"/>
        <v>02GNSV0024</v>
      </c>
      <c r="M5543" s="40" t="str">
        <f>INDEX(CODE!A:B,MATCH(L5543,CODE!A:A,0),2)</f>
        <v>Separate - Small GS</v>
      </c>
    </row>
    <row r="5544" spans="1:13">
      <c r="A5544" s="36">
        <v>202007</v>
      </c>
      <c r="B5544" s="37" t="s">
        <v>51</v>
      </c>
      <c r="C5544" s="37" t="s">
        <v>195</v>
      </c>
      <c r="D5544" s="37" t="s">
        <v>53</v>
      </c>
      <c r="E5544" s="37">
        <v>13886.76</v>
      </c>
      <c r="F5544" s="37">
        <v>108</v>
      </c>
      <c r="G5544" s="37">
        <v>101687</v>
      </c>
      <c r="H5544" s="60">
        <f t="shared" si="432"/>
        <v>13886.76</v>
      </c>
      <c r="I5544" s="60">
        <f t="shared" si="433"/>
        <v>108</v>
      </c>
      <c r="J5544" s="60">
        <f t="shared" si="434"/>
        <v>101687</v>
      </c>
      <c r="K5544" s="1" t="str">
        <f t="shared" si="435"/>
        <v>COM</v>
      </c>
      <c r="L5544" s="2" t="str">
        <f t="shared" si="431"/>
        <v>02GNSV024F</v>
      </c>
      <c r="M5544" s="40" t="str">
        <f>INDEX(CODE!A:B,MATCH(L5544,CODE!A:A,0),2)</f>
        <v>Separate - Small GS</v>
      </c>
    </row>
    <row r="5545" spans="1:13">
      <c r="A5545" s="36">
        <v>202007</v>
      </c>
      <c r="B5545" s="37" t="s">
        <v>51</v>
      </c>
      <c r="C5545" s="37" t="s">
        <v>195</v>
      </c>
      <c r="D5545" s="37" t="s">
        <v>39</v>
      </c>
      <c r="E5545" s="37">
        <v>267357.56</v>
      </c>
      <c r="F5545" s="37">
        <v>87</v>
      </c>
      <c r="G5545" s="37">
        <v>3218933</v>
      </c>
      <c r="H5545" s="60">
        <f t="shared" si="432"/>
        <v>267357.56</v>
      </c>
      <c r="I5545" s="60">
        <f t="shared" si="433"/>
        <v>87</v>
      </c>
      <c r="J5545" s="60">
        <f t="shared" si="434"/>
        <v>3218933</v>
      </c>
      <c r="K5545" s="1" t="str">
        <f t="shared" si="435"/>
        <v>COM</v>
      </c>
      <c r="L5545" s="2" t="str">
        <f t="shared" si="431"/>
        <v>02LGSB0036</v>
      </c>
      <c r="M5545" s="40" t="str">
        <f>INDEX(CODE!A:B,MATCH(L5545,CODE!A:A,0),2)</f>
        <v>Separate - Large GS</v>
      </c>
    </row>
    <row r="5546" spans="1:13">
      <c r="A5546" s="36">
        <v>202007</v>
      </c>
      <c r="B5546" s="37" t="s">
        <v>51</v>
      </c>
      <c r="C5546" s="37" t="s">
        <v>195</v>
      </c>
      <c r="D5546" s="37" t="s">
        <v>54</v>
      </c>
      <c r="E5546" s="37">
        <v>4671693.6900000004</v>
      </c>
      <c r="F5546" s="37">
        <v>855</v>
      </c>
      <c r="G5546" s="37">
        <v>61460219</v>
      </c>
      <c r="H5546" s="60">
        <f t="shared" si="432"/>
        <v>4671693.6900000004</v>
      </c>
      <c r="I5546" s="60">
        <f t="shared" si="433"/>
        <v>855</v>
      </c>
      <c r="J5546" s="60">
        <f t="shared" si="434"/>
        <v>61460219</v>
      </c>
      <c r="K5546" s="1" t="str">
        <f t="shared" si="435"/>
        <v>COM</v>
      </c>
      <c r="L5546" s="2" t="str">
        <f t="shared" si="431"/>
        <v>02LGSV0036</v>
      </c>
      <c r="M5546" s="40" t="str">
        <f>INDEX(CODE!A:B,MATCH(L5546,CODE!A:A,0),2)</f>
        <v>Separate - Large GS</v>
      </c>
    </row>
    <row r="5547" spans="1:13">
      <c r="A5547" s="36">
        <v>202007</v>
      </c>
      <c r="B5547" s="37" t="s">
        <v>51</v>
      </c>
      <c r="C5547" s="37" t="s">
        <v>195</v>
      </c>
      <c r="D5547" s="37" t="s">
        <v>55</v>
      </c>
      <c r="E5547" s="37">
        <v>1181318.3899999999</v>
      </c>
      <c r="F5547" s="37">
        <v>37</v>
      </c>
      <c r="G5547" s="37">
        <v>15668300</v>
      </c>
      <c r="H5547" s="60">
        <f t="shared" si="432"/>
        <v>1181318.3899999999</v>
      </c>
      <c r="I5547" s="60">
        <f t="shared" si="433"/>
        <v>37</v>
      </c>
      <c r="J5547" s="60">
        <f t="shared" si="434"/>
        <v>15668300</v>
      </c>
      <c r="K5547" s="1" t="str">
        <f t="shared" si="435"/>
        <v>COM</v>
      </c>
      <c r="L5547" s="2" t="str">
        <f t="shared" si="431"/>
        <v>02LGSV048T</v>
      </c>
      <c r="M5547" s="40" t="str">
        <f>INDEX(CODE!A:B,MATCH(L5547,CODE!A:A,0),2)</f>
        <v>NOT USED</v>
      </c>
    </row>
    <row r="5548" spans="1:13">
      <c r="A5548" s="36">
        <v>202007</v>
      </c>
      <c r="B5548" s="37" t="s">
        <v>51</v>
      </c>
      <c r="C5548" s="37" t="s">
        <v>195</v>
      </c>
      <c r="D5548" s="37" t="s">
        <v>79</v>
      </c>
      <c r="E5548" s="37">
        <v>5887.59</v>
      </c>
      <c r="G5548" s="37">
        <v>0</v>
      </c>
      <c r="H5548" s="60">
        <f t="shared" si="432"/>
        <v>5887.59</v>
      </c>
      <c r="I5548" s="60">
        <f t="shared" si="433"/>
        <v>0</v>
      </c>
      <c r="J5548" s="60">
        <f t="shared" si="434"/>
        <v>0</v>
      </c>
      <c r="K5548" s="1" t="str">
        <f t="shared" si="435"/>
        <v>COM</v>
      </c>
      <c r="L5548" s="2" t="str">
        <f t="shared" si="431"/>
        <v>02LNX00102</v>
      </c>
      <c r="M5548" s="40" t="str">
        <f>INDEX(CODE!A:B,MATCH(L5548,CODE!A:A,0),2)</f>
        <v>NOT USED</v>
      </c>
    </row>
    <row r="5549" spans="1:13">
      <c r="A5549" s="36">
        <v>202007</v>
      </c>
      <c r="B5549" s="37" t="s">
        <v>51</v>
      </c>
      <c r="C5549" s="37" t="s">
        <v>195</v>
      </c>
      <c r="D5549" s="37" t="s">
        <v>81</v>
      </c>
      <c r="E5549" s="37">
        <v>207.31</v>
      </c>
      <c r="G5549" s="37">
        <v>0</v>
      </c>
      <c r="H5549" s="60">
        <f t="shared" si="432"/>
        <v>207.31</v>
      </c>
      <c r="I5549" s="60">
        <f t="shared" si="433"/>
        <v>0</v>
      </c>
      <c r="J5549" s="60">
        <f t="shared" si="434"/>
        <v>0</v>
      </c>
      <c r="K5549" s="1" t="str">
        <f t="shared" si="435"/>
        <v>COM</v>
      </c>
      <c r="L5549" s="2" t="str">
        <f t="shared" si="431"/>
        <v>02LNX00105</v>
      </c>
      <c r="M5549" s="40" t="str">
        <f>INDEX(CODE!A:B,MATCH(L5549,CODE!A:A,0),2)</f>
        <v>NOT USED</v>
      </c>
    </row>
    <row r="5550" spans="1:13">
      <c r="A5550" s="36">
        <v>202007</v>
      </c>
      <c r="B5550" s="37" t="s">
        <v>51</v>
      </c>
      <c r="C5550" s="37" t="s">
        <v>195</v>
      </c>
      <c r="D5550" s="37" t="s">
        <v>82</v>
      </c>
      <c r="E5550" s="37">
        <v>24884.17</v>
      </c>
      <c r="G5550" s="37">
        <v>0</v>
      </c>
      <c r="H5550" s="60">
        <f t="shared" si="432"/>
        <v>24884.17</v>
      </c>
      <c r="I5550" s="60">
        <f t="shared" si="433"/>
        <v>0</v>
      </c>
      <c r="J5550" s="60">
        <f t="shared" si="434"/>
        <v>0</v>
      </c>
      <c r="K5550" s="1" t="str">
        <f t="shared" si="435"/>
        <v>COM</v>
      </c>
      <c r="L5550" s="2" t="str">
        <f t="shared" si="431"/>
        <v>02LNX00109</v>
      </c>
      <c r="M5550" s="40" t="str">
        <f>INDEX(CODE!A:B,MATCH(L5550,CODE!A:A,0),2)</f>
        <v>NOT USED</v>
      </c>
    </row>
    <row r="5551" spans="1:13">
      <c r="A5551" s="36">
        <v>202007</v>
      </c>
      <c r="B5551" s="37" t="s">
        <v>51</v>
      </c>
      <c r="C5551" s="37" t="s">
        <v>195</v>
      </c>
      <c r="D5551" s="37" t="s">
        <v>83</v>
      </c>
      <c r="E5551" s="37">
        <v>2449.3200000000002</v>
      </c>
      <c r="G5551" s="37">
        <v>0</v>
      </c>
      <c r="H5551" s="60">
        <f t="shared" si="432"/>
        <v>2449.3200000000002</v>
      </c>
      <c r="I5551" s="60">
        <f t="shared" si="433"/>
        <v>0</v>
      </c>
      <c r="J5551" s="60">
        <f t="shared" si="434"/>
        <v>0</v>
      </c>
      <c r="K5551" s="1" t="str">
        <f t="shared" si="435"/>
        <v>COM</v>
      </c>
      <c r="L5551" s="2" t="str">
        <f t="shared" si="431"/>
        <v>02LNX00110</v>
      </c>
      <c r="M5551" s="40" t="str">
        <f>INDEX(CODE!A:B,MATCH(L5551,CODE!A:A,0),2)</f>
        <v>NOT USED</v>
      </c>
    </row>
    <row r="5552" spans="1:13">
      <c r="A5552" s="36">
        <v>202007</v>
      </c>
      <c r="B5552" s="37" t="s">
        <v>51</v>
      </c>
      <c r="C5552" s="37" t="s">
        <v>195</v>
      </c>
      <c r="D5552" s="37" t="s">
        <v>84</v>
      </c>
      <c r="E5552" s="37">
        <v>55.73</v>
      </c>
      <c r="G5552" s="37">
        <v>0</v>
      </c>
      <c r="H5552" s="60">
        <f t="shared" si="432"/>
        <v>55.73</v>
      </c>
      <c r="I5552" s="60">
        <f t="shared" si="433"/>
        <v>0</v>
      </c>
      <c r="J5552" s="60">
        <f t="shared" si="434"/>
        <v>0</v>
      </c>
      <c r="K5552" s="1" t="str">
        <f t="shared" si="435"/>
        <v>COM</v>
      </c>
      <c r="L5552" s="2" t="str">
        <f t="shared" si="431"/>
        <v>02LNX00112</v>
      </c>
      <c r="M5552" s="40" t="str">
        <f>INDEX(CODE!A:B,MATCH(L5552,CODE!A:A,0),2)</f>
        <v>NOT USED</v>
      </c>
    </row>
    <row r="5553" spans="1:13">
      <c r="A5553" s="36">
        <v>202007</v>
      </c>
      <c r="B5553" s="37" t="s">
        <v>51</v>
      </c>
      <c r="C5553" s="37" t="s">
        <v>195</v>
      </c>
      <c r="D5553" s="37" t="s">
        <v>85</v>
      </c>
      <c r="E5553" s="37">
        <v>1253.46</v>
      </c>
      <c r="G5553" s="37">
        <v>0</v>
      </c>
      <c r="H5553" s="60">
        <f t="shared" si="432"/>
        <v>1253.46</v>
      </c>
      <c r="I5553" s="60">
        <f t="shared" si="433"/>
        <v>0</v>
      </c>
      <c r="J5553" s="60">
        <f t="shared" si="434"/>
        <v>0</v>
      </c>
      <c r="K5553" s="1" t="str">
        <f t="shared" si="435"/>
        <v>COM</v>
      </c>
      <c r="L5553" s="2" t="str">
        <f t="shared" si="431"/>
        <v>02LNX00300</v>
      </c>
      <c r="M5553" s="40" t="str">
        <f>INDEX(CODE!A:B,MATCH(L5553,CODE!A:A,0),2)</f>
        <v>NOT USED</v>
      </c>
    </row>
    <row r="5554" spans="1:13">
      <c r="A5554" s="36">
        <v>202007</v>
      </c>
      <c r="B5554" s="37" t="s">
        <v>51</v>
      </c>
      <c r="C5554" s="37" t="s">
        <v>195</v>
      </c>
      <c r="D5554" s="37" t="s">
        <v>87</v>
      </c>
      <c r="E5554" s="37">
        <v>5798.45</v>
      </c>
      <c r="G5554" s="37">
        <v>0</v>
      </c>
      <c r="H5554" s="60">
        <f t="shared" si="432"/>
        <v>5798.45</v>
      </c>
      <c r="I5554" s="60">
        <f t="shared" si="433"/>
        <v>0</v>
      </c>
      <c r="J5554" s="60">
        <f t="shared" si="434"/>
        <v>0</v>
      </c>
      <c r="K5554" s="1" t="str">
        <f t="shared" si="435"/>
        <v>COM</v>
      </c>
      <c r="L5554" s="2" t="str">
        <f t="shared" si="431"/>
        <v>02LNX00311</v>
      </c>
      <c r="M5554" s="40" t="str">
        <f>INDEX(CODE!A:B,MATCH(L5554,CODE!A:A,0),2)</f>
        <v>NOT USED</v>
      </c>
    </row>
    <row r="5555" spans="1:13">
      <c r="A5555" s="36">
        <v>202007</v>
      </c>
      <c r="B5555" s="37" t="s">
        <v>51</v>
      </c>
      <c r="C5555" s="37" t="s">
        <v>195</v>
      </c>
      <c r="D5555" s="37" t="s">
        <v>77</v>
      </c>
      <c r="E5555" s="37">
        <v>2250.98</v>
      </c>
      <c r="F5555" s="37">
        <v>24</v>
      </c>
      <c r="G5555" s="37">
        <v>20625</v>
      </c>
      <c r="H5555" s="60">
        <f t="shared" si="432"/>
        <v>2250.98</v>
      </c>
      <c r="I5555" s="60">
        <f t="shared" si="433"/>
        <v>24</v>
      </c>
      <c r="J5555" s="60">
        <f t="shared" si="434"/>
        <v>20625</v>
      </c>
      <c r="K5555" s="1" t="str">
        <f t="shared" si="435"/>
        <v>COM</v>
      </c>
      <c r="L5555" s="2" t="str">
        <f t="shared" si="431"/>
        <v>02NMB24135</v>
      </c>
      <c r="M5555" s="40" t="str">
        <f>INDEX(CODE!A:B,MATCH(L5555,CODE!A:A,0),2)</f>
        <v>Separate - Small GS</v>
      </c>
    </row>
    <row r="5556" spans="1:13">
      <c r="A5556" s="36">
        <v>202007</v>
      </c>
      <c r="B5556" s="37" t="s">
        <v>51</v>
      </c>
      <c r="C5556" s="37" t="s">
        <v>195</v>
      </c>
      <c r="D5556" s="37" t="s">
        <v>40</v>
      </c>
      <c r="E5556" s="37">
        <v>18793.38</v>
      </c>
      <c r="F5556" s="37">
        <v>116</v>
      </c>
      <c r="G5556" s="37">
        <v>171380</v>
      </c>
      <c r="H5556" s="60">
        <f t="shared" si="432"/>
        <v>18793.38</v>
      </c>
      <c r="I5556" s="60">
        <f t="shared" si="433"/>
        <v>116</v>
      </c>
      <c r="J5556" s="60">
        <f t="shared" si="434"/>
        <v>171380</v>
      </c>
      <c r="K5556" s="1" t="str">
        <f t="shared" si="435"/>
        <v>COM</v>
      </c>
      <c r="L5556" s="2" t="str">
        <f t="shared" si="431"/>
        <v>02NMT24135</v>
      </c>
      <c r="M5556" s="40" t="str">
        <f>INDEX(CODE!A:B,MATCH(L5556,CODE!A:A,0),2)</f>
        <v>Separate - Small GS</v>
      </c>
    </row>
    <row r="5557" spans="1:13">
      <c r="A5557" s="36">
        <v>202007</v>
      </c>
      <c r="B5557" s="37" t="s">
        <v>51</v>
      </c>
      <c r="C5557" s="37" t="s">
        <v>195</v>
      </c>
      <c r="D5557" s="37" t="s">
        <v>41</v>
      </c>
      <c r="E5557" s="37">
        <v>74527.7</v>
      </c>
      <c r="F5557" s="37">
        <v>17</v>
      </c>
      <c r="G5557" s="37">
        <v>885800</v>
      </c>
      <c r="H5557" s="60">
        <f t="shared" si="432"/>
        <v>74527.7</v>
      </c>
      <c r="I5557" s="60">
        <f t="shared" si="433"/>
        <v>17</v>
      </c>
      <c r="J5557" s="60">
        <f t="shared" si="434"/>
        <v>885800</v>
      </c>
      <c r="K5557" s="1" t="str">
        <f t="shared" si="435"/>
        <v>COM</v>
      </c>
      <c r="L5557" s="2" t="str">
        <f t="shared" si="431"/>
        <v>02NMT36135</v>
      </c>
      <c r="M5557" s="40" t="str">
        <f>INDEX(CODE!A:B,MATCH(L5557,CODE!A:A,0),2)</f>
        <v>Separate - Large GS</v>
      </c>
    </row>
    <row r="5558" spans="1:13">
      <c r="A5558" s="36">
        <v>202007</v>
      </c>
      <c r="B5558" s="37" t="s">
        <v>51</v>
      </c>
      <c r="C5558" s="37" t="s">
        <v>195</v>
      </c>
      <c r="D5558" s="37" t="s">
        <v>42</v>
      </c>
      <c r="E5558" s="37">
        <v>55798.1</v>
      </c>
      <c r="F5558" s="37">
        <v>2</v>
      </c>
      <c r="G5558" s="37">
        <v>757200</v>
      </c>
      <c r="H5558" s="60">
        <f t="shared" si="432"/>
        <v>55798.1</v>
      </c>
      <c r="I5558" s="60">
        <f t="shared" si="433"/>
        <v>2</v>
      </c>
      <c r="J5558" s="60">
        <f t="shared" si="434"/>
        <v>757200</v>
      </c>
      <c r="K5558" s="1" t="str">
        <f t="shared" si="435"/>
        <v>COM</v>
      </c>
      <c r="L5558" s="2" t="str">
        <f t="shared" si="431"/>
        <v>02NMT48135</v>
      </c>
      <c r="M5558" s="40" t="str">
        <f>INDEX(CODE!A:B,MATCH(L5558,CODE!A:A,0),2)</f>
        <v>NOT USED</v>
      </c>
    </row>
    <row r="5559" spans="1:13">
      <c r="A5559" s="36">
        <v>202007</v>
      </c>
      <c r="B5559" s="37" t="s">
        <v>51</v>
      </c>
      <c r="C5559" s="37" t="s">
        <v>195</v>
      </c>
      <c r="D5559" s="37" t="s">
        <v>56</v>
      </c>
      <c r="E5559" s="37">
        <v>17090.66</v>
      </c>
      <c r="F5559" s="37">
        <v>766</v>
      </c>
      <c r="G5559" s="37">
        <v>116332</v>
      </c>
      <c r="H5559" s="60">
        <f t="shared" si="432"/>
        <v>17090.66</v>
      </c>
      <c r="I5559" s="60">
        <f t="shared" si="433"/>
        <v>766</v>
      </c>
      <c r="J5559" s="60">
        <f t="shared" si="434"/>
        <v>116332</v>
      </c>
      <c r="K5559" s="1" t="str">
        <f t="shared" si="435"/>
        <v>COM</v>
      </c>
      <c r="L5559" s="2" t="str">
        <f t="shared" si="431"/>
        <v>02OALT015N</v>
      </c>
      <c r="M5559" s="40" t="str">
        <f>INDEX(CODE!A:B,MATCH(L5559,CODE!A:A,0),2)</f>
        <v>NOT USED</v>
      </c>
    </row>
    <row r="5560" spans="1:13">
      <c r="A5560" s="36">
        <v>202007</v>
      </c>
      <c r="B5560" s="37" t="s">
        <v>51</v>
      </c>
      <c r="C5560" s="37" t="s">
        <v>195</v>
      </c>
      <c r="D5560" s="37" t="s">
        <v>43</v>
      </c>
      <c r="E5560" s="37">
        <v>6608.17</v>
      </c>
      <c r="F5560" s="37">
        <v>462</v>
      </c>
      <c r="G5560" s="37">
        <v>41278</v>
      </c>
      <c r="H5560" s="60">
        <f t="shared" si="432"/>
        <v>6608.17</v>
      </c>
      <c r="I5560" s="60">
        <f t="shared" si="433"/>
        <v>462</v>
      </c>
      <c r="J5560" s="60">
        <f t="shared" si="434"/>
        <v>41278</v>
      </c>
      <c r="K5560" s="1" t="str">
        <f t="shared" si="435"/>
        <v>COM</v>
      </c>
      <c r="L5560" s="2" t="str">
        <f t="shared" si="431"/>
        <v>02OALTB15N</v>
      </c>
      <c r="M5560" s="40" t="str">
        <f>INDEX(CODE!A:B,MATCH(L5560,CODE!A:A,0),2)</f>
        <v>NOT USED</v>
      </c>
    </row>
    <row r="5561" spans="1:13">
      <c r="A5561" s="36">
        <v>202007</v>
      </c>
      <c r="B5561" s="37" t="s">
        <v>51</v>
      </c>
      <c r="C5561" s="37" t="s">
        <v>195</v>
      </c>
      <c r="D5561" s="37" t="s">
        <v>57</v>
      </c>
      <c r="E5561" s="37">
        <v>1084.04</v>
      </c>
      <c r="F5561" s="37">
        <v>26</v>
      </c>
      <c r="G5561" s="37">
        <v>10930</v>
      </c>
      <c r="H5561" s="60">
        <f t="shared" si="432"/>
        <v>1084.04</v>
      </c>
      <c r="I5561" s="60">
        <f t="shared" si="433"/>
        <v>26</v>
      </c>
      <c r="J5561" s="60">
        <f t="shared" si="434"/>
        <v>10930</v>
      </c>
      <c r="K5561" s="1" t="str">
        <f t="shared" si="435"/>
        <v>COM</v>
      </c>
      <c r="L5561" s="2" t="str">
        <f t="shared" si="431"/>
        <v>02RCFL0054</v>
      </c>
      <c r="M5561" s="40" t="str">
        <f>INDEX(CODE!A:B,MATCH(L5561,CODE!A:A,0),2)</f>
        <v>NOT USED</v>
      </c>
    </row>
    <row r="5562" spans="1:13">
      <c r="A5562" s="36">
        <v>202007</v>
      </c>
      <c r="B5562" s="37" t="s">
        <v>51</v>
      </c>
      <c r="C5562" s="37" t="s">
        <v>195</v>
      </c>
      <c r="D5562" s="37" t="s">
        <v>89</v>
      </c>
      <c r="E5562" s="37">
        <v>302842.52</v>
      </c>
      <c r="F5562" s="37">
        <v>0</v>
      </c>
      <c r="G5562" s="37">
        <v>0</v>
      </c>
      <c r="H5562" s="60">
        <f t="shared" si="432"/>
        <v>302842.52</v>
      </c>
      <c r="I5562" s="60">
        <f t="shared" si="433"/>
        <v>0</v>
      </c>
      <c r="J5562" s="60">
        <f t="shared" si="434"/>
        <v>0</v>
      </c>
      <c r="K5562" s="1" t="str">
        <f t="shared" si="435"/>
        <v>COM</v>
      </c>
      <c r="L5562" s="2" t="str">
        <f t="shared" si="431"/>
        <v>301270-DSM</v>
      </c>
      <c r="M5562" s="40" t="str">
        <f>INDEX(CODE!A:B,MATCH(L5562,CODE!A:A,0),2)</f>
        <v>NOT USED</v>
      </c>
    </row>
    <row r="5563" spans="1:13">
      <c r="A5563" s="36">
        <v>202007</v>
      </c>
      <c r="B5563" s="37" t="s">
        <v>51</v>
      </c>
      <c r="C5563" s="37" t="s">
        <v>195</v>
      </c>
      <c r="D5563" s="37" t="s">
        <v>44</v>
      </c>
      <c r="E5563" s="37">
        <v>1892.24</v>
      </c>
      <c r="F5563" s="37">
        <v>2</v>
      </c>
      <c r="G5563" s="37">
        <v>0</v>
      </c>
      <c r="H5563" s="60">
        <f t="shared" si="432"/>
        <v>1892.24</v>
      </c>
      <c r="I5563" s="60">
        <f t="shared" si="433"/>
        <v>2</v>
      </c>
      <c r="J5563" s="60">
        <f t="shared" si="434"/>
        <v>0</v>
      </c>
      <c r="K5563" s="1" t="str">
        <f t="shared" si="435"/>
        <v>COM</v>
      </c>
      <c r="L5563" s="2" t="str">
        <f t="shared" si="431"/>
        <v>301280-BLU</v>
      </c>
      <c r="M5563" s="40" t="str">
        <f>INDEX(CODE!A:B,MATCH(L5563,CODE!A:A,0),2)</f>
        <v>NOT USED</v>
      </c>
    </row>
    <row r="5564" spans="1:13">
      <c r="A5564" s="36">
        <v>202007</v>
      </c>
      <c r="B5564" s="37" t="s">
        <v>51</v>
      </c>
      <c r="C5564" s="37" t="s">
        <v>195</v>
      </c>
      <c r="D5564" s="37" t="s">
        <v>103</v>
      </c>
      <c r="E5564" s="37">
        <v>25271.24</v>
      </c>
      <c r="F5564" s="37">
        <v>0</v>
      </c>
      <c r="G5564" s="37">
        <v>0</v>
      </c>
      <c r="H5564" s="60">
        <f t="shared" si="432"/>
        <v>25271.24</v>
      </c>
      <c r="I5564" s="60">
        <f t="shared" si="433"/>
        <v>0</v>
      </c>
      <c r="J5564" s="60">
        <f t="shared" si="434"/>
        <v>0</v>
      </c>
      <c r="K5564" s="1" t="str">
        <f t="shared" si="435"/>
        <v>COM</v>
      </c>
      <c r="L5564" s="2" t="str">
        <f t="shared" si="431"/>
        <v>ALT REVENU</v>
      </c>
      <c r="M5564" s="40" t="str">
        <f>INDEX(CODE!A:B,MATCH(L5564,CODE!A:A,0),2)</f>
        <v>NOT USED</v>
      </c>
    </row>
    <row r="5565" spans="1:13">
      <c r="A5565" s="36">
        <v>202007</v>
      </c>
      <c r="B5565" s="37" t="s">
        <v>51</v>
      </c>
      <c r="C5565" s="37" t="s">
        <v>195</v>
      </c>
      <c r="D5565" s="37" t="s">
        <v>90</v>
      </c>
      <c r="F5565" s="37">
        <v>0</v>
      </c>
      <c r="H5565" s="60">
        <f t="shared" si="432"/>
        <v>0</v>
      </c>
      <c r="I5565" s="60">
        <f t="shared" si="433"/>
        <v>0</v>
      </c>
      <c r="J5565" s="60">
        <f t="shared" si="434"/>
        <v>0</v>
      </c>
      <c r="K5565" s="1" t="str">
        <f t="shared" si="435"/>
        <v>COM</v>
      </c>
      <c r="L5565" s="2" t="str">
        <f t="shared" si="431"/>
        <v>CUSTOMER C</v>
      </c>
      <c r="M5565" s="40" t="str">
        <f>INDEX(CODE!A:B,MATCH(L5565,CODE!A:A,0),2)</f>
        <v>NOT USED</v>
      </c>
    </row>
    <row r="5566" spans="1:13">
      <c r="A5566" s="36">
        <v>202007</v>
      </c>
      <c r="B5566" s="37" t="s">
        <v>51</v>
      </c>
      <c r="C5566" s="37" t="s">
        <v>195</v>
      </c>
      <c r="D5566" s="37" t="s">
        <v>91</v>
      </c>
      <c r="E5566" s="37">
        <v>0</v>
      </c>
      <c r="F5566" s="37">
        <v>0</v>
      </c>
      <c r="G5566" s="37">
        <v>0</v>
      </c>
      <c r="H5566" s="60">
        <f t="shared" si="432"/>
        <v>0</v>
      </c>
      <c r="I5566" s="60">
        <f t="shared" si="433"/>
        <v>0</v>
      </c>
      <c r="J5566" s="60">
        <f t="shared" si="434"/>
        <v>0</v>
      </c>
      <c r="K5566" s="1" t="str">
        <f t="shared" si="435"/>
        <v>COM</v>
      </c>
      <c r="L5566" s="2" t="str">
        <f t="shared" si="431"/>
        <v>INCOME TAX</v>
      </c>
      <c r="M5566" s="40" t="str">
        <f>INDEX(CODE!A:B,MATCH(L5566,CODE!A:A,0),2)</f>
        <v>NOT USED</v>
      </c>
    </row>
    <row r="5567" spans="1:13">
      <c r="A5567" s="36">
        <v>202007</v>
      </c>
      <c r="B5567" s="37" t="s">
        <v>51</v>
      </c>
      <c r="C5567" s="37" t="s">
        <v>195</v>
      </c>
      <c r="D5567" s="37" t="s">
        <v>92</v>
      </c>
      <c r="E5567" s="37">
        <v>-550374.54</v>
      </c>
      <c r="F5567" s="37">
        <v>0</v>
      </c>
      <c r="G5567" s="37">
        <v>0</v>
      </c>
      <c r="H5567" s="60">
        <f t="shared" si="432"/>
        <v>-550374.54</v>
      </c>
      <c r="I5567" s="60">
        <f t="shared" si="433"/>
        <v>0</v>
      </c>
      <c r="J5567" s="60">
        <f t="shared" si="434"/>
        <v>0</v>
      </c>
      <c r="K5567" s="1" t="str">
        <f t="shared" si="435"/>
        <v>COM</v>
      </c>
      <c r="L5567" s="2" t="str">
        <f t="shared" si="431"/>
        <v>REVENUE_AC</v>
      </c>
      <c r="M5567" s="40" t="str">
        <f>INDEX(CODE!A:B,MATCH(L5567,CODE!A:A,0),2)</f>
        <v>NOT USED</v>
      </c>
    </row>
    <row r="5568" spans="1:13">
      <c r="A5568" s="36">
        <v>202007</v>
      </c>
      <c r="B5568" s="37" t="s">
        <v>51</v>
      </c>
      <c r="C5568" s="37" t="s">
        <v>195</v>
      </c>
      <c r="D5568" s="37" t="s">
        <v>104</v>
      </c>
      <c r="E5568" s="37">
        <v>4916.79</v>
      </c>
      <c r="F5568" s="37">
        <v>0</v>
      </c>
      <c r="G5568" s="37">
        <v>0</v>
      </c>
      <c r="H5568" s="60">
        <f t="shared" si="432"/>
        <v>4916.79</v>
      </c>
      <c r="I5568" s="60">
        <f t="shared" si="433"/>
        <v>0</v>
      </c>
      <c r="J5568" s="60">
        <f t="shared" si="434"/>
        <v>0</v>
      </c>
      <c r="K5568" s="1" t="str">
        <f t="shared" si="435"/>
        <v>COM</v>
      </c>
      <c r="L5568" s="2" t="str">
        <f t="shared" ref="L5568:L5631" si="436">LEFT(D5568,10)</f>
        <v>REVENUE AD</v>
      </c>
      <c r="M5568" s="40" t="str">
        <f>INDEX(CODE!A:B,MATCH(L5568,CODE!A:A,0),2)</f>
        <v>NOT USED</v>
      </c>
    </row>
    <row r="5569" spans="1:13">
      <c r="A5569" s="36">
        <v>202007</v>
      </c>
      <c r="B5569" s="37" t="s">
        <v>51</v>
      </c>
      <c r="C5569" s="37" t="s">
        <v>196</v>
      </c>
      <c r="D5569" s="37" t="s">
        <v>197</v>
      </c>
      <c r="E5569" s="37">
        <v>771000</v>
      </c>
      <c r="F5569" s="37">
        <v>0</v>
      </c>
      <c r="G5569" s="37">
        <v>9568000</v>
      </c>
      <c r="H5569" s="60">
        <f t="shared" si="432"/>
        <v>0</v>
      </c>
      <c r="I5569" s="60">
        <f t="shared" si="433"/>
        <v>0</v>
      </c>
      <c r="J5569" s="60">
        <f t="shared" si="434"/>
        <v>0</v>
      </c>
      <c r="K5569" s="1" t="str">
        <f t="shared" si="435"/>
        <v>COM</v>
      </c>
      <c r="L5569" s="2" t="str">
        <f t="shared" si="436"/>
        <v>UNBILLED R</v>
      </c>
      <c r="M5569" s="40" t="str">
        <f>INDEX(CODE!A:B,MATCH(L5569,CODE!A:A,0),2)</f>
        <v>NOT USED</v>
      </c>
    </row>
    <row r="5570" spans="1:13">
      <c r="A5570" s="36">
        <v>202007</v>
      </c>
      <c r="B5570" s="37" t="s">
        <v>58</v>
      </c>
      <c r="C5570" s="37" t="s">
        <v>186</v>
      </c>
      <c r="D5570" s="37" t="s">
        <v>187</v>
      </c>
      <c r="E5570" s="37">
        <v>-465.92</v>
      </c>
      <c r="F5570" s="37">
        <v>41</v>
      </c>
      <c r="G5570" s="37">
        <v>63999</v>
      </c>
      <c r="H5570" s="60">
        <f t="shared" si="432"/>
        <v>0</v>
      </c>
      <c r="I5570" s="60">
        <f t="shared" si="433"/>
        <v>0</v>
      </c>
      <c r="J5570" s="60">
        <f t="shared" si="434"/>
        <v>0</v>
      </c>
      <c r="K5570" s="1" t="str">
        <f t="shared" si="435"/>
        <v>IND</v>
      </c>
      <c r="L5570" s="2" t="str">
        <f t="shared" si="436"/>
        <v>02GNSB0024</v>
      </c>
      <c r="M5570" s="40" t="str">
        <f>INDEX(CODE!A:B,MATCH(L5570,CODE!A:A,0),2)</f>
        <v>Separate - Small GS</v>
      </c>
    </row>
    <row r="5571" spans="1:13">
      <c r="A5571" s="36">
        <v>202007</v>
      </c>
      <c r="B5571" s="37" t="s">
        <v>58</v>
      </c>
      <c r="C5571" s="37" t="s">
        <v>186</v>
      </c>
      <c r="D5571" s="37" t="s">
        <v>189</v>
      </c>
      <c r="E5571" s="37">
        <v>-6.03</v>
      </c>
      <c r="F5571" s="37">
        <v>1</v>
      </c>
      <c r="G5571" s="37">
        <v>828</v>
      </c>
      <c r="H5571" s="60">
        <f t="shared" ref="H5571:H5634" si="437">IF($C5571="R",E5571,0)</f>
        <v>0</v>
      </c>
      <c r="I5571" s="60">
        <f t="shared" ref="I5571:I5634" si="438">IF($C5571="R",F5571,0)</f>
        <v>0</v>
      </c>
      <c r="J5571" s="60">
        <f t="shared" ref="J5571:J5634" si="439">IF($C5571="R",G5571,0)</f>
        <v>0</v>
      </c>
      <c r="K5571" s="1" t="str">
        <f t="shared" ref="K5571:K5634" si="440">IF(LEFT(B5571,3)="IRR","IRG",LEFT(B5571,3))</f>
        <v>IND</v>
      </c>
      <c r="L5571" s="2" t="str">
        <f t="shared" si="436"/>
        <v>02GNSB24FP</v>
      </c>
      <c r="M5571" s="40" t="str">
        <f>INDEX(CODE!A:B,MATCH(L5571,CODE!A:A,0),2)</f>
        <v>Separate - Small GS</v>
      </c>
    </row>
    <row r="5572" spans="1:13">
      <c r="A5572" s="36">
        <v>202007</v>
      </c>
      <c r="B5572" s="37" t="s">
        <v>58</v>
      </c>
      <c r="C5572" s="37" t="s">
        <v>186</v>
      </c>
      <c r="D5572" s="37" t="s">
        <v>190</v>
      </c>
      <c r="E5572" s="37">
        <v>-458.93</v>
      </c>
      <c r="F5572" s="37">
        <v>9</v>
      </c>
      <c r="G5572" s="37">
        <v>63040</v>
      </c>
      <c r="H5572" s="60">
        <f t="shared" si="437"/>
        <v>0</v>
      </c>
      <c r="I5572" s="60">
        <f t="shared" si="438"/>
        <v>0</v>
      </c>
      <c r="J5572" s="60">
        <f t="shared" si="439"/>
        <v>0</v>
      </c>
      <c r="K5572" s="1" t="str">
        <f t="shared" si="440"/>
        <v>IND</v>
      </c>
      <c r="L5572" s="2" t="str">
        <f t="shared" si="436"/>
        <v>02LGSB0036</v>
      </c>
      <c r="M5572" s="40" t="str">
        <f>INDEX(CODE!A:B,MATCH(L5572,CODE!A:A,0),2)</f>
        <v>Separate - Large GS</v>
      </c>
    </row>
    <row r="5573" spans="1:13">
      <c r="A5573" s="36">
        <v>202007</v>
      </c>
      <c r="B5573" s="37" t="s">
        <v>58</v>
      </c>
      <c r="C5573" s="37" t="s">
        <v>186</v>
      </c>
      <c r="D5573" s="37" t="s">
        <v>192</v>
      </c>
      <c r="E5573" s="37">
        <v>-16.75</v>
      </c>
      <c r="G5573" s="37">
        <v>2304</v>
      </c>
      <c r="H5573" s="60">
        <f t="shared" si="437"/>
        <v>0</v>
      </c>
      <c r="I5573" s="60">
        <f t="shared" si="438"/>
        <v>0</v>
      </c>
      <c r="J5573" s="60">
        <f t="shared" si="439"/>
        <v>0</v>
      </c>
      <c r="K5573" s="1" t="str">
        <f t="shared" si="440"/>
        <v>IND</v>
      </c>
      <c r="L5573" s="2" t="str">
        <f t="shared" si="436"/>
        <v>02OALTB15N</v>
      </c>
      <c r="M5573" s="40" t="str">
        <f>INDEX(CODE!A:B,MATCH(L5573,CODE!A:A,0),2)</f>
        <v>NOT USED</v>
      </c>
    </row>
    <row r="5574" spans="1:13">
      <c r="A5574" s="36">
        <v>202007</v>
      </c>
      <c r="B5574" s="37" t="s">
        <v>58</v>
      </c>
      <c r="C5574" s="37" t="s">
        <v>186</v>
      </c>
      <c r="D5574" s="37" t="s">
        <v>193</v>
      </c>
      <c r="E5574" s="37">
        <v>-49.94</v>
      </c>
      <c r="F5574" s="37">
        <v>0</v>
      </c>
      <c r="G5574" s="37">
        <v>0</v>
      </c>
      <c r="H5574" s="60">
        <f t="shared" si="437"/>
        <v>0</v>
      </c>
      <c r="I5574" s="60">
        <f t="shared" si="438"/>
        <v>0</v>
      </c>
      <c r="J5574" s="60">
        <f t="shared" si="439"/>
        <v>0</v>
      </c>
      <c r="K5574" s="1" t="str">
        <f t="shared" si="440"/>
        <v>IND</v>
      </c>
      <c r="L5574" s="2" t="str">
        <f t="shared" si="436"/>
        <v>BPA BALANC</v>
      </c>
      <c r="M5574" s="40" t="str">
        <f>INDEX(CODE!A:B,MATCH(L5574,CODE!A:A,0),2)</f>
        <v>NOT USED</v>
      </c>
    </row>
    <row r="5575" spans="1:13">
      <c r="A5575" s="36">
        <v>202007</v>
      </c>
      <c r="B5575" s="37" t="s">
        <v>58</v>
      </c>
      <c r="C5575" s="37" t="s">
        <v>186</v>
      </c>
      <c r="D5575" s="37" t="s">
        <v>194</v>
      </c>
      <c r="F5575" s="37">
        <v>0</v>
      </c>
      <c r="H5575" s="60">
        <f t="shared" si="437"/>
        <v>0</v>
      </c>
      <c r="I5575" s="60">
        <f t="shared" si="438"/>
        <v>0</v>
      </c>
      <c r="J5575" s="60">
        <f t="shared" si="439"/>
        <v>0</v>
      </c>
      <c r="K5575" s="1" t="str">
        <f t="shared" si="440"/>
        <v>IND</v>
      </c>
      <c r="L5575" s="2" t="str">
        <f t="shared" si="436"/>
        <v>CUSTOMER C</v>
      </c>
      <c r="M5575" s="40" t="str">
        <f>INDEX(CODE!A:B,MATCH(L5575,CODE!A:A,0),2)</f>
        <v>NOT USED</v>
      </c>
    </row>
    <row r="5576" spans="1:13">
      <c r="A5576" s="36">
        <v>202007</v>
      </c>
      <c r="B5576" s="37" t="s">
        <v>58</v>
      </c>
      <c r="C5576" s="37" t="s">
        <v>195</v>
      </c>
      <c r="D5576" s="37" t="s">
        <v>36</v>
      </c>
      <c r="E5576" s="37">
        <v>7078.68</v>
      </c>
      <c r="F5576" s="37">
        <v>41</v>
      </c>
      <c r="G5576" s="37">
        <v>63999</v>
      </c>
      <c r="H5576" s="60">
        <f t="shared" si="437"/>
        <v>7078.68</v>
      </c>
      <c r="I5576" s="60">
        <f t="shared" si="438"/>
        <v>41</v>
      </c>
      <c r="J5576" s="60">
        <f t="shared" si="439"/>
        <v>63999</v>
      </c>
      <c r="K5576" s="1" t="str">
        <f t="shared" si="440"/>
        <v>IND</v>
      </c>
      <c r="L5576" s="2" t="str">
        <f t="shared" si="436"/>
        <v>02GNSB0024</v>
      </c>
      <c r="M5576" s="40" t="str">
        <f>INDEX(CODE!A:B,MATCH(L5576,CODE!A:A,0),2)</f>
        <v>Separate - Small GS</v>
      </c>
    </row>
    <row r="5577" spans="1:13">
      <c r="A5577" s="36">
        <v>202007</v>
      </c>
      <c r="B5577" s="37" t="s">
        <v>58</v>
      </c>
      <c r="C5577" s="37" t="s">
        <v>195</v>
      </c>
      <c r="D5577" s="37" t="s">
        <v>38</v>
      </c>
      <c r="E5577" s="37">
        <v>88.56</v>
      </c>
      <c r="F5577" s="37">
        <v>1</v>
      </c>
      <c r="G5577" s="37">
        <v>828</v>
      </c>
      <c r="H5577" s="60">
        <f t="shared" si="437"/>
        <v>88.56</v>
      </c>
      <c r="I5577" s="60">
        <f t="shared" si="438"/>
        <v>1</v>
      </c>
      <c r="J5577" s="60">
        <f t="shared" si="439"/>
        <v>828</v>
      </c>
      <c r="K5577" s="1" t="str">
        <f t="shared" si="440"/>
        <v>IND</v>
      </c>
      <c r="L5577" s="2" t="str">
        <f t="shared" si="436"/>
        <v>02GNSB24FP</v>
      </c>
      <c r="M5577" s="40" t="str">
        <f>INDEX(CODE!A:B,MATCH(L5577,CODE!A:A,0),2)</f>
        <v>Separate - Small GS</v>
      </c>
    </row>
    <row r="5578" spans="1:13">
      <c r="A5578" s="36">
        <v>202007</v>
      </c>
      <c r="B5578" s="37" t="s">
        <v>58</v>
      </c>
      <c r="C5578" s="37" t="s">
        <v>195</v>
      </c>
      <c r="D5578" s="37" t="s">
        <v>52</v>
      </c>
      <c r="E5578" s="37">
        <v>111008.23</v>
      </c>
      <c r="F5578" s="37">
        <v>324</v>
      </c>
      <c r="G5578" s="37">
        <v>1208694</v>
      </c>
      <c r="H5578" s="60">
        <f t="shared" si="437"/>
        <v>111008.23</v>
      </c>
      <c r="I5578" s="60">
        <f t="shared" si="438"/>
        <v>324</v>
      </c>
      <c r="J5578" s="60">
        <f t="shared" si="439"/>
        <v>1208694</v>
      </c>
      <c r="K5578" s="1" t="str">
        <f t="shared" si="440"/>
        <v>IND</v>
      </c>
      <c r="L5578" s="2" t="str">
        <f t="shared" si="436"/>
        <v>02GNSV0024</v>
      </c>
      <c r="M5578" s="40" t="str">
        <f>INDEX(CODE!A:B,MATCH(L5578,CODE!A:A,0),2)</f>
        <v>Separate - Small GS</v>
      </c>
    </row>
    <row r="5579" spans="1:13">
      <c r="A5579" s="36">
        <v>202007</v>
      </c>
      <c r="B5579" s="37" t="s">
        <v>58</v>
      </c>
      <c r="C5579" s="37" t="s">
        <v>195</v>
      </c>
      <c r="D5579" s="37" t="s">
        <v>53</v>
      </c>
      <c r="E5579" s="37">
        <v>724.67</v>
      </c>
      <c r="F5579" s="37">
        <v>4</v>
      </c>
      <c r="G5579" s="37">
        <v>2776</v>
      </c>
      <c r="H5579" s="60">
        <f t="shared" si="437"/>
        <v>724.67</v>
      </c>
      <c r="I5579" s="60">
        <f t="shared" si="438"/>
        <v>4</v>
      </c>
      <c r="J5579" s="60">
        <f t="shared" si="439"/>
        <v>2776</v>
      </c>
      <c r="K5579" s="1" t="str">
        <f t="shared" si="440"/>
        <v>IND</v>
      </c>
      <c r="L5579" s="2" t="str">
        <f t="shared" si="436"/>
        <v>02GNSV024F</v>
      </c>
      <c r="M5579" s="40" t="str">
        <f>INDEX(CODE!A:B,MATCH(L5579,CODE!A:A,0),2)</f>
        <v>Separate - Small GS</v>
      </c>
    </row>
    <row r="5580" spans="1:13">
      <c r="A5580" s="36">
        <v>202007</v>
      </c>
      <c r="B5580" s="37" t="s">
        <v>58</v>
      </c>
      <c r="C5580" s="37" t="s">
        <v>195</v>
      </c>
      <c r="D5580" s="37" t="s">
        <v>39</v>
      </c>
      <c r="E5580" s="37">
        <v>10589.39</v>
      </c>
      <c r="F5580" s="37">
        <v>9</v>
      </c>
      <c r="G5580" s="37">
        <v>63040</v>
      </c>
      <c r="H5580" s="60">
        <f t="shared" si="437"/>
        <v>10589.39</v>
      </c>
      <c r="I5580" s="60">
        <f t="shared" si="438"/>
        <v>9</v>
      </c>
      <c r="J5580" s="60">
        <f t="shared" si="439"/>
        <v>63040</v>
      </c>
      <c r="K5580" s="1" t="str">
        <f t="shared" si="440"/>
        <v>IND</v>
      </c>
      <c r="L5580" s="2" t="str">
        <f t="shared" si="436"/>
        <v>02LGSB0036</v>
      </c>
      <c r="M5580" s="40" t="str">
        <f>INDEX(CODE!A:B,MATCH(L5580,CODE!A:A,0),2)</f>
        <v>Separate - Large GS</v>
      </c>
    </row>
    <row r="5581" spans="1:13">
      <c r="A5581" s="36">
        <v>202007</v>
      </c>
      <c r="B5581" s="37" t="s">
        <v>58</v>
      </c>
      <c r="C5581" s="37" t="s">
        <v>195</v>
      </c>
      <c r="D5581" s="37" t="s">
        <v>54</v>
      </c>
      <c r="E5581" s="37">
        <v>579004.9</v>
      </c>
      <c r="F5581" s="37">
        <v>89</v>
      </c>
      <c r="G5581" s="37">
        <v>7247740</v>
      </c>
      <c r="H5581" s="60">
        <f t="shared" si="437"/>
        <v>579004.9</v>
      </c>
      <c r="I5581" s="60">
        <f t="shared" si="438"/>
        <v>89</v>
      </c>
      <c r="J5581" s="60">
        <f t="shared" si="439"/>
        <v>7247740</v>
      </c>
      <c r="K5581" s="1" t="str">
        <f t="shared" si="440"/>
        <v>IND</v>
      </c>
      <c r="L5581" s="2" t="str">
        <f t="shared" si="436"/>
        <v>02LGSV0036</v>
      </c>
      <c r="M5581" s="40" t="str">
        <f>INDEX(CODE!A:B,MATCH(L5581,CODE!A:A,0),2)</f>
        <v>Separate - Large GS</v>
      </c>
    </row>
    <row r="5582" spans="1:13">
      <c r="A5582" s="36">
        <v>202007</v>
      </c>
      <c r="B5582" s="37" t="s">
        <v>58</v>
      </c>
      <c r="C5582" s="37" t="s">
        <v>195</v>
      </c>
      <c r="D5582" s="37" t="s">
        <v>55</v>
      </c>
      <c r="E5582" s="37">
        <v>3723020.2</v>
      </c>
      <c r="F5582" s="37">
        <v>30</v>
      </c>
      <c r="G5582" s="37">
        <v>58017250</v>
      </c>
      <c r="H5582" s="60">
        <f t="shared" si="437"/>
        <v>3723020.2</v>
      </c>
      <c r="I5582" s="60">
        <f t="shared" si="438"/>
        <v>30</v>
      </c>
      <c r="J5582" s="60">
        <f t="shared" si="439"/>
        <v>58017250</v>
      </c>
      <c r="K5582" s="1" t="str">
        <f t="shared" si="440"/>
        <v>IND</v>
      </c>
      <c r="L5582" s="2" t="str">
        <f t="shared" si="436"/>
        <v>02LGSV048T</v>
      </c>
      <c r="M5582" s="40" t="str">
        <f>INDEX(CODE!A:B,MATCH(L5582,CODE!A:A,0),2)</f>
        <v>NOT USED</v>
      </c>
    </row>
    <row r="5583" spans="1:13">
      <c r="A5583" s="36">
        <v>202007</v>
      </c>
      <c r="B5583" s="37" t="s">
        <v>58</v>
      </c>
      <c r="C5583" s="37" t="s">
        <v>195</v>
      </c>
      <c r="D5583" s="37" t="s">
        <v>85</v>
      </c>
      <c r="E5583" s="37">
        <v>370.94</v>
      </c>
      <c r="G5583" s="37">
        <v>0</v>
      </c>
      <c r="H5583" s="60">
        <f t="shared" si="437"/>
        <v>370.94</v>
      </c>
      <c r="I5583" s="60">
        <f t="shared" si="438"/>
        <v>0</v>
      </c>
      <c r="J5583" s="60">
        <f t="shared" si="439"/>
        <v>0</v>
      </c>
      <c r="K5583" s="1" t="str">
        <f t="shared" si="440"/>
        <v>IND</v>
      </c>
      <c r="L5583" s="2" t="str">
        <f t="shared" si="436"/>
        <v>02LNX00300</v>
      </c>
      <c r="M5583" s="40" t="str">
        <f>INDEX(CODE!A:B,MATCH(L5583,CODE!A:A,0),2)</f>
        <v>NOT USED</v>
      </c>
    </row>
    <row r="5584" spans="1:13">
      <c r="A5584" s="36">
        <v>202007</v>
      </c>
      <c r="B5584" s="37" t="s">
        <v>58</v>
      </c>
      <c r="C5584" s="37" t="s">
        <v>195</v>
      </c>
      <c r="D5584" s="37" t="s">
        <v>40</v>
      </c>
      <c r="E5584" s="37">
        <v>79.52</v>
      </c>
      <c r="F5584" s="37">
        <v>2</v>
      </c>
      <c r="G5584" s="37">
        <v>0</v>
      </c>
      <c r="H5584" s="60">
        <f t="shared" si="437"/>
        <v>79.52</v>
      </c>
      <c r="I5584" s="60">
        <f t="shared" si="438"/>
        <v>2</v>
      </c>
      <c r="J5584" s="60">
        <f t="shared" si="439"/>
        <v>0</v>
      </c>
      <c r="K5584" s="1" t="str">
        <f t="shared" si="440"/>
        <v>IND</v>
      </c>
      <c r="L5584" s="2" t="str">
        <f t="shared" si="436"/>
        <v>02NMT24135</v>
      </c>
      <c r="M5584" s="40" t="str">
        <f>INDEX(CODE!A:B,MATCH(L5584,CODE!A:A,0),2)</f>
        <v>Separate - Small GS</v>
      </c>
    </row>
    <row r="5585" spans="1:13">
      <c r="A5585" s="36">
        <v>202007</v>
      </c>
      <c r="B5585" s="37" t="s">
        <v>58</v>
      </c>
      <c r="C5585" s="37" t="s">
        <v>195</v>
      </c>
      <c r="D5585" s="37" t="s">
        <v>56</v>
      </c>
      <c r="E5585" s="37">
        <v>1110.02</v>
      </c>
      <c r="F5585" s="37">
        <v>37</v>
      </c>
      <c r="G5585" s="37">
        <v>8259</v>
      </c>
      <c r="H5585" s="60">
        <f t="shared" si="437"/>
        <v>1110.02</v>
      </c>
      <c r="I5585" s="60">
        <f t="shared" si="438"/>
        <v>37</v>
      </c>
      <c r="J5585" s="60">
        <f t="shared" si="439"/>
        <v>8259</v>
      </c>
      <c r="K5585" s="1" t="str">
        <f t="shared" si="440"/>
        <v>IND</v>
      </c>
      <c r="L5585" s="2" t="str">
        <f t="shared" si="436"/>
        <v>02OALT015N</v>
      </c>
      <c r="M5585" s="40" t="str">
        <f>INDEX(CODE!A:B,MATCH(L5585,CODE!A:A,0),2)</f>
        <v>NOT USED</v>
      </c>
    </row>
    <row r="5586" spans="1:13">
      <c r="A5586" s="36">
        <v>202007</v>
      </c>
      <c r="B5586" s="37" t="s">
        <v>58</v>
      </c>
      <c r="C5586" s="37" t="s">
        <v>195</v>
      </c>
      <c r="D5586" s="37" t="s">
        <v>43</v>
      </c>
      <c r="E5586" s="37">
        <v>353.08</v>
      </c>
      <c r="F5586" s="37">
        <v>14</v>
      </c>
      <c r="G5586" s="37">
        <v>2304</v>
      </c>
      <c r="H5586" s="60">
        <f t="shared" si="437"/>
        <v>353.08</v>
      </c>
      <c r="I5586" s="60">
        <f t="shared" si="438"/>
        <v>14</v>
      </c>
      <c r="J5586" s="60">
        <f t="shared" si="439"/>
        <v>2304</v>
      </c>
      <c r="K5586" s="1" t="str">
        <f t="shared" si="440"/>
        <v>IND</v>
      </c>
      <c r="L5586" s="2" t="str">
        <f t="shared" si="436"/>
        <v>02OALTB15N</v>
      </c>
      <c r="M5586" s="40" t="str">
        <f>INDEX(CODE!A:B,MATCH(L5586,CODE!A:A,0),2)</f>
        <v>NOT USED</v>
      </c>
    </row>
    <row r="5587" spans="1:13">
      <c r="A5587" s="36">
        <v>202007</v>
      </c>
      <c r="B5587" s="37" t="s">
        <v>58</v>
      </c>
      <c r="C5587" s="37" t="s">
        <v>195</v>
      </c>
      <c r="D5587" s="37" t="s">
        <v>59</v>
      </c>
      <c r="E5587" s="37">
        <v>23985.51</v>
      </c>
      <c r="F5587" s="37">
        <v>1</v>
      </c>
      <c r="G5587" s="37">
        <v>114000</v>
      </c>
      <c r="H5587" s="60">
        <f t="shared" si="437"/>
        <v>23985.51</v>
      </c>
      <c r="I5587" s="60">
        <f t="shared" si="438"/>
        <v>1</v>
      </c>
      <c r="J5587" s="60">
        <f t="shared" si="439"/>
        <v>114000</v>
      </c>
      <c r="K5587" s="1" t="str">
        <f t="shared" si="440"/>
        <v>IND</v>
      </c>
      <c r="L5587" s="2" t="str">
        <f t="shared" si="436"/>
        <v>02PRSV47TM</v>
      </c>
      <c r="M5587" s="40" t="str">
        <f>INDEX(CODE!A:B,MATCH(L5587,CODE!A:A,0),2)</f>
        <v>NOT USED</v>
      </c>
    </row>
    <row r="5588" spans="1:13">
      <c r="A5588" s="36">
        <v>202007</v>
      </c>
      <c r="B5588" s="37" t="s">
        <v>58</v>
      </c>
      <c r="C5588" s="37" t="s">
        <v>195</v>
      </c>
      <c r="D5588" s="37" t="s">
        <v>94</v>
      </c>
      <c r="E5588" s="37">
        <v>154169.88</v>
      </c>
      <c r="F5588" s="37">
        <v>0</v>
      </c>
      <c r="G5588" s="37">
        <v>0</v>
      </c>
      <c r="H5588" s="60">
        <f t="shared" si="437"/>
        <v>154169.88</v>
      </c>
      <c r="I5588" s="60">
        <f t="shared" si="438"/>
        <v>0</v>
      </c>
      <c r="J5588" s="60">
        <f t="shared" si="439"/>
        <v>0</v>
      </c>
      <c r="K5588" s="1" t="str">
        <f t="shared" si="440"/>
        <v>IND</v>
      </c>
      <c r="L5588" s="2" t="str">
        <f t="shared" si="436"/>
        <v>301370-DSM</v>
      </c>
      <c r="M5588" s="40" t="str">
        <f>INDEX(CODE!A:B,MATCH(L5588,CODE!A:A,0),2)</f>
        <v>NOT USED</v>
      </c>
    </row>
    <row r="5589" spans="1:13">
      <c r="A5589" s="36">
        <v>202007</v>
      </c>
      <c r="B5589" s="37" t="s">
        <v>58</v>
      </c>
      <c r="C5589" s="37" t="s">
        <v>195</v>
      </c>
      <c r="D5589" s="37" t="s">
        <v>76</v>
      </c>
      <c r="E5589" s="37">
        <v>1.03</v>
      </c>
      <c r="F5589" s="37">
        <v>0</v>
      </c>
      <c r="G5589" s="37">
        <v>0</v>
      </c>
      <c r="H5589" s="60">
        <f t="shared" si="437"/>
        <v>1.03</v>
      </c>
      <c r="I5589" s="60">
        <f t="shared" si="438"/>
        <v>0</v>
      </c>
      <c r="J5589" s="60">
        <f t="shared" si="439"/>
        <v>0</v>
      </c>
      <c r="K5589" s="1" t="str">
        <f t="shared" si="440"/>
        <v>IND</v>
      </c>
      <c r="L5589" s="2" t="str">
        <f t="shared" si="436"/>
        <v>301380-BLU</v>
      </c>
      <c r="M5589" s="40" t="str">
        <f>INDEX(CODE!A:B,MATCH(L5589,CODE!A:A,0),2)</f>
        <v>NOT USED</v>
      </c>
    </row>
    <row r="5590" spans="1:13">
      <c r="A5590" s="36">
        <v>202007</v>
      </c>
      <c r="B5590" s="37" t="s">
        <v>58</v>
      </c>
      <c r="C5590" s="37" t="s">
        <v>195</v>
      </c>
      <c r="D5590" s="37" t="s">
        <v>103</v>
      </c>
      <c r="E5590" s="37">
        <v>-76737.72</v>
      </c>
      <c r="F5590" s="37">
        <v>0</v>
      </c>
      <c r="G5590" s="37">
        <v>0</v>
      </c>
      <c r="H5590" s="60">
        <f t="shared" si="437"/>
        <v>-76737.72</v>
      </c>
      <c r="I5590" s="60">
        <f t="shared" si="438"/>
        <v>0</v>
      </c>
      <c r="J5590" s="60">
        <f t="shared" si="439"/>
        <v>0</v>
      </c>
      <c r="K5590" s="1" t="str">
        <f t="shared" si="440"/>
        <v>IND</v>
      </c>
      <c r="L5590" s="2" t="str">
        <f t="shared" si="436"/>
        <v>ALT REVENU</v>
      </c>
      <c r="M5590" s="40" t="str">
        <f>INDEX(CODE!A:B,MATCH(L5590,CODE!A:A,0),2)</f>
        <v>NOT USED</v>
      </c>
    </row>
    <row r="5591" spans="1:13">
      <c r="A5591" s="36">
        <v>202007</v>
      </c>
      <c r="B5591" s="37" t="s">
        <v>58</v>
      </c>
      <c r="C5591" s="37" t="s">
        <v>195</v>
      </c>
      <c r="D5591" s="37" t="s">
        <v>90</v>
      </c>
      <c r="F5591" s="37">
        <v>0</v>
      </c>
      <c r="H5591" s="60">
        <f t="shared" si="437"/>
        <v>0</v>
      </c>
      <c r="I5591" s="60">
        <f t="shared" si="438"/>
        <v>0</v>
      </c>
      <c r="J5591" s="60">
        <f t="shared" si="439"/>
        <v>0</v>
      </c>
      <c r="K5591" s="1" t="str">
        <f t="shared" si="440"/>
        <v>IND</v>
      </c>
      <c r="L5591" s="2" t="str">
        <f t="shared" si="436"/>
        <v>CUSTOMER C</v>
      </c>
      <c r="M5591" s="40" t="str">
        <f>INDEX(CODE!A:B,MATCH(L5591,CODE!A:A,0),2)</f>
        <v>NOT USED</v>
      </c>
    </row>
    <row r="5592" spans="1:13">
      <c r="A5592" s="36">
        <v>202007</v>
      </c>
      <c r="B5592" s="37" t="s">
        <v>58</v>
      </c>
      <c r="C5592" s="37" t="s">
        <v>195</v>
      </c>
      <c r="D5592" s="37" t="s">
        <v>91</v>
      </c>
      <c r="E5592" s="37">
        <v>0</v>
      </c>
      <c r="F5592" s="37">
        <v>0</v>
      </c>
      <c r="G5592" s="37">
        <v>0</v>
      </c>
      <c r="H5592" s="60">
        <f t="shared" si="437"/>
        <v>0</v>
      </c>
      <c r="I5592" s="60">
        <f t="shared" si="438"/>
        <v>0</v>
      </c>
      <c r="J5592" s="60">
        <f t="shared" si="439"/>
        <v>0</v>
      </c>
      <c r="K5592" s="1" t="str">
        <f t="shared" si="440"/>
        <v>IND</v>
      </c>
      <c r="L5592" s="2" t="str">
        <f t="shared" si="436"/>
        <v>INCOME TAX</v>
      </c>
      <c r="M5592" s="40" t="str">
        <f>INDEX(CODE!A:B,MATCH(L5592,CODE!A:A,0),2)</f>
        <v>NOT USED</v>
      </c>
    </row>
    <row r="5593" spans="1:13">
      <c r="A5593" s="36">
        <v>202007</v>
      </c>
      <c r="B5593" s="37" t="s">
        <v>58</v>
      </c>
      <c r="C5593" s="37" t="s">
        <v>195</v>
      </c>
      <c r="D5593" s="37" t="s">
        <v>92</v>
      </c>
      <c r="E5593" s="37">
        <v>2370.6</v>
      </c>
      <c r="F5593" s="37">
        <v>0</v>
      </c>
      <c r="G5593" s="37">
        <v>0</v>
      </c>
      <c r="H5593" s="60">
        <f t="shared" si="437"/>
        <v>2370.6</v>
      </c>
      <c r="I5593" s="60">
        <f t="shared" si="438"/>
        <v>0</v>
      </c>
      <c r="J5593" s="60">
        <f t="shared" si="439"/>
        <v>0</v>
      </c>
      <c r="K5593" s="1" t="str">
        <f t="shared" si="440"/>
        <v>IND</v>
      </c>
      <c r="L5593" s="2" t="str">
        <f t="shared" si="436"/>
        <v>REVENUE_AC</v>
      </c>
      <c r="M5593" s="40" t="str">
        <f>INDEX(CODE!A:B,MATCH(L5593,CODE!A:A,0),2)</f>
        <v>NOT USED</v>
      </c>
    </row>
    <row r="5594" spans="1:13">
      <c r="A5594" s="36">
        <v>202007</v>
      </c>
      <c r="B5594" s="37" t="s">
        <v>58</v>
      </c>
      <c r="C5594" s="37" t="s">
        <v>195</v>
      </c>
      <c r="D5594" s="37" t="s">
        <v>104</v>
      </c>
      <c r="E5594" s="37">
        <v>2490.88</v>
      </c>
      <c r="F5594" s="37">
        <v>0</v>
      </c>
      <c r="G5594" s="37">
        <v>0</v>
      </c>
      <c r="H5594" s="60">
        <f t="shared" si="437"/>
        <v>2490.88</v>
      </c>
      <c r="I5594" s="60">
        <f t="shared" si="438"/>
        <v>0</v>
      </c>
      <c r="J5594" s="60">
        <f t="shared" si="439"/>
        <v>0</v>
      </c>
      <c r="K5594" s="1" t="str">
        <f t="shared" si="440"/>
        <v>IND</v>
      </c>
      <c r="L5594" s="2" t="str">
        <f t="shared" si="436"/>
        <v>REVENUE AD</v>
      </c>
      <c r="M5594" s="40" t="str">
        <f>INDEX(CODE!A:B,MATCH(L5594,CODE!A:A,0),2)</f>
        <v>NOT USED</v>
      </c>
    </row>
    <row r="5595" spans="1:13">
      <c r="A5595" s="36">
        <v>202007</v>
      </c>
      <c r="B5595" s="37" t="s">
        <v>58</v>
      </c>
      <c r="C5595" s="37" t="s">
        <v>196</v>
      </c>
      <c r="D5595" s="37" t="s">
        <v>197</v>
      </c>
      <c r="E5595" s="37">
        <v>538000</v>
      </c>
      <c r="F5595" s="37">
        <v>0</v>
      </c>
      <c r="G5595" s="37">
        <v>7028000</v>
      </c>
      <c r="H5595" s="60">
        <f t="shared" si="437"/>
        <v>0</v>
      </c>
      <c r="I5595" s="60">
        <f t="shared" si="438"/>
        <v>0</v>
      </c>
      <c r="J5595" s="60">
        <f t="shared" si="439"/>
        <v>0</v>
      </c>
      <c r="K5595" s="1" t="str">
        <f t="shared" si="440"/>
        <v>IND</v>
      </c>
      <c r="L5595" s="2" t="str">
        <f t="shared" si="436"/>
        <v>UNBILLED R</v>
      </c>
      <c r="M5595" s="40" t="str">
        <f>INDEX(CODE!A:B,MATCH(L5595,CODE!A:A,0),2)</f>
        <v>NOT USED</v>
      </c>
    </row>
    <row r="5596" spans="1:13">
      <c r="A5596" s="36">
        <v>202007</v>
      </c>
      <c r="B5596" s="37" t="s">
        <v>60</v>
      </c>
      <c r="C5596" s="37" t="s">
        <v>186</v>
      </c>
      <c r="D5596" s="37" t="s">
        <v>61</v>
      </c>
      <c r="E5596" s="37">
        <v>-126834.99</v>
      </c>
      <c r="F5596" s="37">
        <v>2606</v>
      </c>
      <c r="G5596" s="37">
        <v>17413092</v>
      </c>
      <c r="H5596" s="60">
        <f t="shared" si="437"/>
        <v>0</v>
      </c>
      <c r="I5596" s="60">
        <f t="shared" si="438"/>
        <v>0</v>
      </c>
      <c r="J5596" s="60">
        <f t="shared" si="439"/>
        <v>0</v>
      </c>
      <c r="K5596" s="1" t="str">
        <f t="shared" si="440"/>
        <v>IRG</v>
      </c>
      <c r="L5596" s="2" t="str">
        <f t="shared" si="436"/>
        <v>02APSV0040</v>
      </c>
      <c r="M5596" s="40" t="str">
        <f>INDEX(CODE!A:B,MATCH(L5596,CODE!A:A,0),2)</f>
        <v>Separate - APS</v>
      </c>
    </row>
    <row r="5597" spans="1:13">
      <c r="A5597" s="36">
        <v>202007</v>
      </c>
      <c r="B5597" s="37" t="s">
        <v>60</v>
      </c>
      <c r="C5597" s="37" t="s">
        <v>186</v>
      </c>
      <c r="D5597" s="37" t="s">
        <v>198</v>
      </c>
      <c r="E5597" s="37">
        <v>18518.73</v>
      </c>
      <c r="G5597" s="37">
        <v>-2543781</v>
      </c>
      <c r="H5597" s="60">
        <f t="shared" si="437"/>
        <v>0</v>
      </c>
      <c r="I5597" s="60">
        <f t="shared" si="438"/>
        <v>0</v>
      </c>
      <c r="J5597" s="60">
        <f t="shared" si="439"/>
        <v>0</v>
      </c>
      <c r="K5597" s="1" t="str">
        <f t="shared" si="440"/>
        <v>IRG</v>
      </c>
      <c r="L5597" s="2" t="str">
        <f t="shared" si="436"/>
        <v>02BPADEBIT</v>
      </c>
      <c r="M5597" s="40" t="str">
        <f>INDEX(CODE!A:B,MATCH(L5597,CODE!A:A,0),2)</f>
        <v>NOT USED</v>
      </c>
    </row>
    <row r="5598" spans="1:13">
      <c r="A5598" s="36">
        <v>202007</v>
      </c>
      <c r="B5598" s="37" t="s">
        <v>60</v>
      </c>
      <c r="C5598" s="37" t="s">
        <v>186</v>
      </c>
      <c r="D5598" s="37" t="s">
        <v>199</v>
      </c>
      <c r="E5598" s="37">
        <v>-358.06</v>
      </c>
      <c r="F5598" s="37">
        <v>9</v>
      </c>
      <c r="G5598" s="37">
        <v>49185</v>
      </c>
      <c r="H5598" s="60">
        <f t="shared" si="437"/>
        <v>0</v>
      </c>
      <c r="I5598" s="60">
        <f t="shared" si="438"/>
        <v>0</v>
      </c>
      <c r="J5598" s="60">
        <f t="shared" si="439"/>
        <v>0</v>
      </c>
      <c r="K5598" s="1" t="str">
        <f t="shared" si="440"/>
        <v>IRG</v>
      </c>
      <c r="L5598" s="2" t="str">
        <f t="shared" si="436"/>
        <v>02NMT40135</v>
      </c>
      <c r="M5598" s="40" t="str">
        <f>INDEX(CODE!A:B,MATCH(L5598,CODE!A:A,0),2)</f>
        <v>Separate - APS</v>
      </c>
    </row>
    <row r="5599" spans="1:13">
      <c r="A5599" s="36">
        <v>202007</v>
      </c>
      <c r="B5599" s="37" t="s">
        <v>60</v>
      </c>
      <c r="C5599" s="37" t="s">
        <v>186</v>
      </c>
      <c r="D5599" s="37" t="s">
        <v>200</v>
      </c>
      <c r="F5599" s="37">
        <v>0</v>
      </c>
      <c r="H5599" s="60">
        <f t="shared" si="437"/>
        <v>0</v>
      </c>
      <c r="I5599" s="60">
        <f t="shared" si="438"/>
        <v>0</v>
      </c>
      <c r="J5599" s="60">
        <f t="shared" si="439"/>
        <v>0</v>
      </c>
      <c r="K5599" s="1" t="str">
        <f t="shared" si="440"/>
        <v>IRG</v>
      </c>
      <c r="L5599" s="2" t="str">
        <f t="shared" si="436"/>
        <v>CUSTOMER C</v>
      </c>
      <c r="M5599" s="40" t="str">
        <f>INDEX(CODE!A:B,MATCH(L5599,CODE!A:A,0),2)</f>
        <v>NOT USED</v>
      </c>
    </row>
    <row r="5600" spans="1:13">
      <c r="A5600" s="36">
        <v>202007</v>
      </c>
      <c r="B5600" s="37" t="s">
        <v>60</v>
      </c>
      <c r="C5600" s="37" t="s">
        <v>186</v>
      </c>
      <c r="D5600" s="37" t="s">
        <v>201</v>
      </c>
      <c r="E5600" s="37">
        <v>-5552.94</v>
      </c>
      <c r="F5600" s="37">
        <v>0</v>
      </c>
      <c r="G5600" s="37">
        <v>0</v>
      </c>
      <c r="H5600" s="60">
        <f t="shared" si="437"/>
        <v>0</v>
      </c>
      <c r="I5600" s="60">
        <f t="shared" si="438"/>
        <v>0</v>
      </c>
      <c r="J5600" s="60">
        <f t="shared" si="439"/>
        <v>0</v>
      </c>
      <c r="K5600" s="1" t="str">
        <f t="shared" si="440"/>
        <v>IRG</v>
      </c>
      <c r="L5600" s="2" t="str">
        <f t="shared" si="436"/>
        <v>IRRIGATION</v>
      </c>
      <c r="M5600" s="40" t="str">
        <f>INDEX(CODE!A:B,MATCH(L5600,CODE!A:A,0),2)</f>
        <v>NOT USED</v>
      </c>
    </row>
    <row r="5601" spans="1:13">
      <c r="A5601" s="36">
        <v>202007</v>
      </c>
      <c r="B5601" s="37" t="s">
        <v>60</v>
      </c>
      <c r="C5601" s="37" t="s">
        <v>195</v>
      </c>
      <c r="D5601" s="37" t="s">
        <v>61</v>
      </c>
      <c r="E5601" s="37">
        <v>1205118.78</v>
      </c>
      <c r="F5601" s="37">
        <v>2606</v>
      </c>
      <c r="G5601" s="37">
        <v>17413092</v>
      </c>
      <c r="H5601" s="60">
        <f t="shared" si="437"/>
        <v>1205118.78</v>
      </c>
      <c r="I5601" s="60">
        <f t="shared" si="438"/>
        <v>2606</v>
      </c>
      <c r="J5601" s="60">
        <f t="shared" si="439"/>
        <v>17413092</v>
      </c>
      <c r="K5601" s="1" t="str">
        <f t="shared" si="440"/>
        <v>IRG</v>
      </c>
      <c r="L5601" s="2" t="str">
        <f t="shared" si="436"/>
        <v>02APSV0040</v>
      </c>
      <c r="M5601" s="40" t="str">
        <f>INDEX(CODE!A:B,MATCH(L5601,CODE!A:A,0),2)</f>
        <v>Separate - APS</v>
      </c>
    </row>
    <row r="5602" spans="1:13">
      <c r="A5602" s="36">
        <v>202007</v>
      </c>
      <c r="B5602" s="37" t="s">
        <v>60</v>
      </c>
      <c r="C5602" s="37" t="s">
        <v>195</v>
      </c>
      <c r="D5602" s="37" t="s">
        <v>62</v>
      </c>
      <c r="E5602" s="37">
        <v>956133.75</v>
      </c>
      <c r="F5602" s="37">
        <v>2547</v>
      </c>
      <c r="G5602" s="37">
        <v>13876297</v>
      </c>
      <c r="H5602" s="60">
        <f t="shared" si="437"/>
        <v>956133.75</v>
      </c>
      <c r="I5602" s="60">
        <f t="shared" si="438"/>
        <v>2547</v>
      </c>
      <c r="J5602" s="60">
        <f t="shared" si="439"/>
        <v>13876297</v>
      </c>
      <c r="K5602" s="1" t="str">
        <f t="shared" si="440"/>
        <v>IRG</v>
      </c>
      <c r="L5602" s="2" t="str">
        <f t="shared" si="436"/>
        <v>02APSV040X</v>
      </c>
      <c r="M5602" s="40" t="str">
        <f>INDEX(CODE!A:B,MATCH(L5602,CODE!A:A,0),2)</f>
        <v>Separate - APS</v>
      </c>
    </row>
    <row r="5603" spans="1:13">
      <c r="A5603" s="36">
        <v>202007</v>
      </c>
      <c r="B5603" s="37" t="s">
        <v>60</v>
      </c>
      <c r="C5603" s="37" t="s">
        <v>195</v>
      </c>
      <c r="D5603" s="37" t="s">
        <v>79</v>
      </c>
      <c r="E5603" s="37">
        <v>196.44</v>
      </c>
      <c r="G5603" s="37">
        <v>0</v>
      </c>
      <c r="H5603" s="60">
        <f t="shared" si="437"/>
        <v>196.44</v>
      </c>
      <c r="I5603" s="60">
        <f t="shared" si="438"/>
        <v>0</v>
      </c>
      <c r="J5603" s="60">
        <f t="shared" si="439"/>
        <v>0</v>
      </c>
      <c r="K5603" s="1" t="str">
        <f t="shared" si="440"/>
        <v>IRG</v>
      </c>
      <c r="L5603" s="2" t="str">
        <f t="shared" si="436"/>
        <v>02LNX00102</v>
      </c>
      <c r="M5603" s="40" t="str">
        <f>INDEX(CODE!A:B,MATCH(L5603,CODE!A:A,0),2)</f>
        <v>NOT USED</v>
      </c>
    </row>
    <row r="5604" spans="1:13">
      <c r="A5604" s="36">
        <v>202007</v>
      </c>
      <c r="B5604" s="37" t="s">
        <v>60</v>
      </c>
      <c r="C5604" s="37" t="s">
        <v>195</v>
      </c>
      <c r="D5604" s="37" t="s">
        <v>81</v>
      </c>
      <c r="E5604" s="37">
        <v>7.16</v>
      </c>
      <c r="G5604" s="37">
        <v>0</v>
      </c>
      <c r="H5604" s="60">
        <f t="shared" si="437"/>
        <v>7.16</v>
      </c>
      <c r="I5604" s="60">
        <f t="shared" si="438"/>
        <v>0</v>
      </c>
      <c r="J5604" s="60">
        <f t="shared" si="439"/>
        <v>0</v>
      </c>
      <c r="K5604" s="1" t="str">
        <f t="shared" si="440"/>
        <v>IRG</v>
      </c>
      <c r="L5604" s="2" t="str">
        <f t="shared" si="436"/>
        <v>02LNX00105</v>
      </c>
      <c r="M5604" s="40" t="str">
        <f>INDEX(CODE!A:B,MATCH(L5604,CODE!A:A,0),2)</f>
        <v>NOT USED</v>
      </c>
    </row>
    <row r="5605" spans="1:13">
      <c r="A5605" s="36">
        <v>202007</v>
      </c>
      <c r="B5605" s="37" t="s">
        <v>60</v>
      </c>
      <c r="C5605" s="37" t="s">
        <v>195</v>
      </c>
      <c r="D5605" s="37" t="s">
        <v>45</v>
      </c>
      <c r="E5605" s="37">
        <v>3406.18</v>
      </c>
      <c r="F5605" s="37">
        <v>9</v>
      </c>
      <c r="G5605" s="37">
        <v>49185</v>
      </c>
      <c r="H5605" s="60">
        <f t="shared" si="437"/>
        <v>3406.18</v>
      </c>
      <c r="I5605" s="60">
        <f t="shared" si="438"/>
        <v>9</v>
      </c>
      <c r="J5605" s="60">
        <f t="shared" si="439"/>
        <v>49185</v>
      </c>
      <c r="K5605" s="1" t="str">
        <f t="shared" si="440"/>
        <v>IRG</v>
      </c>
      <c r="L5605" s="2" t="str">
        <f t="shared" si="436"/>
        <v>02NMT40135</v>
      </c>
      <c r="M5605" s="40" t="str">
        <f>INDEX(CODE!A:B,MATCH(L5605,CODE!A:A,0),2)</f>
        <v>Separate - APS</v>
      </c>
    </row>
    <row r="5606" spans="1:13">
      <c r="A5606" s="36">
        <v>202007</v>
      </c>
      <c r="B5606" s="37" t="s">
        <v>60</v>
      </c>
      <c r="C5606" s="37" t="s">
        <v>195</v>
      </c>
      <c r="D5606" s="37" t="s">
        <v>73</v>
      </c>
      <c r="E5606" s="37">
        <v>222.55</v>
      </c>
      <c r="F5606" s="37">
        <v>9</v>
      </c>
      <c r="G5606" s="37">
        <v>3239</v>
      </c>
      <c r="H5606" s="60">
        <f t="shared" si="437"/>
        <v>222.55</v>
      </c>
      <c r="I5606" s="60">
        <f t="shared" si="438"/>
        <v>9</v>
      </c>
      <c r="J5606" s="60">
        <f t="shared" si="439"/>
        <v>3239</v>
      </c>
      <c r="K5606" s="1" t="str">
        <f t="shared" si="440"/>
        <v>IRG</v>
      </c>
      <c r="L5606" s="2" t="str">
        <f t="shared" si="436"/>
        <v>02NMX40135</v>
      </c>
      <c r="M5606" s="40" t="str">
        <f>INDEX(CODE!A:B,MATCH(L5606,CODE!A:A,0),2)</f>
        <v>Separate - APS</v>
      </c>
    </row>
    <row r="5607" spans="1:13">
      <c r="A5607" s="36">
        <v>202007</v>
      </c>
      <c r="B5607" s="37" t="s">
        <v>60</v>
      </c>
      <c r="C5607" s="37" t="s">
        <v>195</v>
      </c>
      <c r="D5607" s="37" t="s">
        <v>95</v>
      </c>
      <c r="E5607" s="37">
        <v>630000</v>
      </c>
      <c r="F5607" s="37">
        <v>0</v>
      </c>
      <c r="G5607" s="37">
        <v>0</v>
      </c>
      <c r="H5607" s="60">
        <f t="shared" si="437"/>
        <v>630000</v>
      </c>
      <c r="I5607" s="60">
        <f t="shared" si="438"/>
        <v>0</v>
      </c>
      <c r="J5607" s="60">
        <f t="shared" si="439"/>
        <v>0</v>
      </c>
      <c r="K5607" s="1" t="str">
        <f t="shared" si="440"/>
        <v>IRG</v>
      </c>
      <c r="L5607" s="2" t="str">
        <f t="shared" si="436"/>
        <v>301461-IRR</v>
      </c>
      <c r="M5607" s="40" t="str">
        <f>INDEX(CODE!A:B,MATCH(L5607,CODE!A:A,0),2)</f>
        <v>NOT USED</v>
      </c>
    </row>
    <row r="5608" spans="1:13">
      <c r="A5608" s="36">
        <v>202007</v>
      </c>
      <c r="B5608" s="37" t="s">
        <v>60</v>
      </c>
      <c r="C5608" s="37" t="s">
        <v>195</v>
      </c>
      <c r="D5608" s="37" t="s">
        <v>96</v>
      </c>
      <c r="E5608" s="37">
        <v>61851.33</v>
      </c>
      <c r="F5608" s="37">
        <v>0</v>
      </c>
      <c r="G5608" s="37">
        <v>0</v>
      </c>
      <c r="H5608" s="60">
        <f t="shared" si="437"/>
        <v>61851.33</v>
      </c>
      <c r="I5608" s="60">
        <f t="shared" si="438"/>
        <v>0</v>
      </c>
      <c r="J5608" s="60">
        <f t="shared" si="439"/>
        <v>0</v>
      </c>
      <c r="K5608" s="1" t="str">
        <f t="shared" si="440"/>
        <v>IRG</v>
      </c>
      <c r="L5608" s="2" t="str">
        <f t="shared" si="436"/>
        <v>301470-DSM</v>
      </c>
      <c r="M5608" s="40" t="str">
        <f>INDEX(CODE!A:B,MATCH(L5608,CODE!A:A,0),2)</f>
        <v>NOT USED</v>
      </c>
    </row>
    <row r="5609" spans="1:13">
      <c r="A5609" s="36">
        <v>202007</v>
      </c>
      <c r="B5609" s="37" t="s">
        <v>60</v>
      </c>
      <c r="C5609" s="37" t="s">
        <v>195</v>
      </c>
      <c r="D5609" s="37" t="s">
        <v>46</v>
      </c>
      <c r="E5609" s="37">
        <v>89.44</v>
      </c>
      <c r="F5609" s="37">
        <v>0</v>
      </c>
      <c r="G5609" s="37">
        <v>0</v>
      </c>
      <c r="H5609" s="60">
        <f t="shared" si="437"/>
        <v>89.44</v>
      </c>
      <c r="I5609" s="60">
        <f t="shared" si="438"/>
        <v>0</v>
      </c>
      <c r="J5609" s="60">
        <f t="shared" si="439"/>
        <v>0</v>
      </c>
      <c r="K5609" s="1" t="str">
        <f t="shared" si="440"/>
        <v>IRG</v>
      </c>
      <c r="L5609" s="2" t="str">
        <f t="shared" si="436"/>
        <v>301480-BLU</v>
      </c>
      <c r="M5609" s="40" t="str">
        <f>INDEX(CODE!A:B,MATCH(L5609,CODE!A:A,0),2)</f>
        <v>NOT USED</v>
      </c>
    </row>
    <row r="5610" spans="1:13">
      <c r="A5610" s="36">
        <v>202007</v>
      </c>
      <c r="B5610" s="37" t="s">
        <v>60</v>
      </c>
      <c r="C5610" s="37" t="s">
        <v>195</v>
      </c>
      <c r="D5610" s="37" t="s">
        <v>103</v>
      </c>
      <c r="E5610" s="37">
        <v>-119231.76</v>
      </c>
      <c r="F5610" s="37">
        <v>0</v>
      </c>
      <c r="G5610" s="37">
        <v>0</v>
      </c>
      <c r="H5610" s="60">
        <f t="shared" si="437"/>
        <v>-119231.76</v>
      </c>
      <c r="I5610" s="60">
        <f t="shared" si="438"/>
        <v>0</v>
      </c>
      <c r="J5610" s="60">
        <f t="shared" si="439"/>
        <v>0</v>
      </c>
      <c r="K5610" s="1" t="str">
        <f t="shared" si="440"/>
        <v>IRG</v>
      </c>
      <c r="L5610" s="2" t="str">
        <f t="shared" si="436"/>
        <v>ALT REVENU</v>
      </c>
      <c r="M5610" s="40" t="str">
        <f>INDEX(CODE!A:B,MATCH(L5610,CODE!A:A,0),2)</f>
        <v>NOT USED</v>
      </c>
    </row>
    <row r="5611" spans="1:13">
      <c r="A5611" s="36">
        <v>202007</v>
      </c>
      <c r="B5611" s="37" t="s">
        <v>60</v>
      </c>
      <c r="C5611" s="37" t="s">
        <v>195</v>
      </c>
      <c r="D5611" s="37" t="s">
        <v>97</v>
      </c>
      <c r="F5611" s="37">
        <v>0</v>
      </c>
      <c r="H5611" s="60">
        <f t="shared" si="437"/>
        <v>0</v>
      </c>
      <c r="I5611" s="60">
        <f t="shared" si="438"/>
        <v>0</v>
      </c>
      <c r="J5611" s="60">
        <f t="shared" si="439"/>
        <v>0</v>
      </c>
      <c r="K5611" s="1" t="str">
        <f t="shared" si="440"/>
        <v>IRG</v>
      </c>
      <c r="L5611" s="2" t="str">
        <f t="shared" si="436"/>
        <v>CUSTOMER C</v>
      </c>
      <c r="M5611" s="40" t="str">
        <f>INDEX(CODE!A:B,MATCH(L5611,CODE!A:A,0),2)</f>
        <v>NOT USED</v>
      </c>
    </row>
    <row r="5612" spans="1:13">
      <c r="A5612" s="36">
        <v>202007</v>
      </c>
      <c r="B5612" s="37" t="s">
        <v>60</v>
      </c>
      <c r="C5612" s="37" t="s">
        <v>195</v>
      </c>
      <c r="D5612" s="37" t="s">
        <v>91</v>
      </c>
      <c r="E5612" s="37">
        <v>0</v>
      </c>
      <c r="F5612" s="37">
        <v>0</v>
      </c>
      <c r="G5612" s="37">
        <v>0</v>
      </c>
      <c r="H5612" s="60">
        <f t="shared" si="437"/>
        <v>0</v>
      </c>
      <c r="I5612" s="60">
        <f t="shared" si="438"/>
        <v>0</v>
      </c>
      <c r="J5612" s="60">
        <f t="shared" si="439"/>
        <v>0</v>
      </c>
      <c r="K5612" s="1" t="str">
        <f t="shared" si="440"/>
        <v>IRG</v>
      </c>
      <c r="L5612" s="2" t="str">
        <f t="shared" si="436"/>
        <v>INCOME TAX</v>
      </c>
      <c r="M5612" s="40" t="str">
        <f>INDEX(CODE!A:B,MATCH(L5612,CODE!A:A,0),2)</f>
        <v>NOT USED</v>
      </c>
    </row>
    <row r="5613" spans="1:13">
      <c r="A5613" s="36">
        <v>202007</v>
      </c>
      <c r="B5613" s="37" t="s">
        <v>60</v>
      </c>
      <c r="C5613" s="37" t="s">
        <v>195</v>
      </c>
      <c r="D5613" s="37" t="s">
        <v>92</v>
      </c>
      <c r="E5613" s="37">
        <v>21116.94</v>
      </c>
      <c r="F5613" s="37">
        <v>0</v>
      </c>
      <c r="G5613" s="37">
        <v>0</v>
      </c>
      <c r="H5613" s="60">
        <f t="shared" si="437"/>
        <v>21116.94</v>
      </c>
      <c r="I5613" s="60">
        <f t="shared" si="438"/>
        <v>0</v>
      </c>
      <c r="J5613" s="60">
        <f t="shared" si="439"/>
        <v>0</v>
      </c>
      <c r="K5613" s="1" t="str">
        <f t="shared" si="440"/>
        <v>IRG</v>
      </c>
      <c r="L5613" s="2" t="str">
        <f t="shared" si="436"/>
        <v>REVENUE_AC</v>
      </c>
      <c r="M5613" s="40" t="str">
        <f>INDEX(CODE!A:B,MATCH(L5613,CODE!A:A,0),2)</f>
        <v>NOT USED</v>
      </c>
    </row>
    <row r="5614" spans="1:13">
      <c r="A5614" s="36">
        <v>202007</v>
      </c>
      <c r="B5614" s="37" t="s">
        <v>60</v>
      </c>
      <c r="C5614" s="37" t="s">
        <v>195</v>
      </c>
      <c r="D5614" s="37" t="s">
        <v>104</v>
      </c>
      <c r="E5614" s="37">
        <v>501.55</v>
      </c>
      <c r="F5614" s="37">
        <v>0</v>
      </c>
      <c r="G5614" s="37">
        <v>0</v>
      </c>
      <c r="H5614" s="60">
        <f t="shared" si="437"/>
        <v>501.55</v>
      </c>
      <c r="I5614" s="60">
        <f t="shared" si="438"/>
        <v>0</v>
      </c>
      <c r="J5614" s="60">
        <f t="shared" si="439"/>
        <v>0</v>
      </c>
      <c r="K5614" s="1" t="str">
        <f t="shared" si="440"/>
        <v>IRG</v>
      </c>
      <c r="L5614" s="2" t="str">
        <f t="shared" si="436"/>
        <v>REVENUE AD</v>
      </c>
      <c r="M5614" s="40" t="str">
        <f>INDEX(CODE!A:B,MATCH(L5614,CODE!A:A,0),2)</f>
        <v>NOT USED</v>
      </c>
    </row>
    <row r="5615" spans="1:13">
      <c r="A5615" s="36">
        <v>202007</v>
      </c>
      <c r="B5615" s="37" t="s">
        <v>60</v>
      </c>
      <c r="C5615" s="37" t="s">
        <v>196</v>
      </c>
      <c r="D5615" s="37" t="s">
        <v>202</v>
      </c>
      <c r="E5615" s="37">
        <v>255000</v>
      </c>
      <c r="F5615" s="37">
        <v>0</v>
      </c>
      <c r="G5615" s="37">
        <v>3306000</v>
      </c>
      <c r="H5615" s="60">
        <f t="shared" si="437"/>
        <v>0</v>
      </c>
      <c r="I5615" s="60">
        <f t="shared" si="438"/>
        <v>0</v>
      </c>
      <c r="J5615" s="60">
        <f t="shared" si="439"/>
        <v>0</v>
      </c>
      <c r="K5615" s="1" t="str">
        <f t="shared" si="440"/>
        <v>IRG</v>
      </c>
      <c r="L5615" s="2" t="str">
        <f t="shared" si="436"/>
        <v>IRRIGATION</v>
      </c>
      <c r="M5615" s="40" t="str">
        <f>INDEX(CODE!A:B,MATCH(L5615,CODE!A:A,0),2)</f>
        <v>NOT USED</v>
      </c>
    </row>
    <row r="5616" spans="1:13">
      <c r="A5616" s="36">
        <v>202007</v>
      </c>
      <c r="B5616" s="37" t="s">
        <v>63</v>
      </c>
      <c r="C5616" s="37" t="s">
        <v>195</v>
      </c>
      <c r="D5616" s="37" t="s">
        <v>98</v>
      </c>
      <c r="E5616" s="37">
        <v>7.57</v>
      </c>
      <c r="G5616" s="37">
        <v>0</v>
      </c>
      <c r="H5616" s="60">
        <f t="shared" si="437"/>
        <v>7.57</v>
      </c>
      <c r="I5616" s="60">
        <f t="shared" si="438"/>
        <v>0</v>
      </c>
      <c r="J5616" s="60">
        <f t="shared" si="439"/>
        <v>0</v>
      </c>
      <c r="K5616" s="1" t="str">
        <f t="shared" si="440"/>
        <v>PUB</v>
      </c>
      <c r="L5616" s="2" t="str">
        <f t="shared" si="436"/>
        <v>02CFR00012</v>
      </c>
      <c r="M5616" s="40" t="str">
        <f>INDEX(CODE!A:B,MATCH(L5616,CODE!A:A,0),2)</f>
        <v>NOT USED</v>
      </c>
    </row>
    <row r="5617" spans="1:13">
      <c r="A5617" s="36">
        <v>202007</v>
      </c>
      <c r="B5617" s="37" t="s">
        <v>63</v>
      </c>
      <c r="C5617" s="37" t="s">
        <v>195</v>
      </c>
      <c r="D5617" s="37" t="s">
        <v>64</v>
      </c>
      <c r="E5617" s="37">
        <v>116.41</v>
      </c>
      <c r="F5617" s="37">
        <v>3</v>
      </c>
      <c r="G5617" s="37">
        <v>1165</v>
      </c>
      <c r="H5617" s="60">
        <f t="shared" si="437"/>
        <v>116.41</v>
      </c>
      <c r="I5617" s="60">
        <f t="shared" si="438"/>
        <v>3</v>
      </c>
      <c r="J5617" s="60">
        <f t="shared" si="439"/>
        <v>1165</v>
      </c>
      <c r="K5617" s="1" t="str">
        <f t="shared" si="440"/>
        <v>PUB</v>
      </c>
      <c r="L5617" s="2" t="str">
        <f t="shared" si="436"/>
        <v>02COSL0052</v>
      </c>
      <c r="M5617" s="40" t="str">
        <f>INDEX(CODE!A:B,MATCH(L5617,CODE!A:A,0),2)</f>
        <v>NOT USED</v>
      </c>
    </row>
    <row r="5618" spans="1:13">
      <c r="A5618" s="36">
        <v>202007</v>
      </c>
      <c r="B5618" s="37" t="s">
        <v>63</v>
      </c>
      <c r="C5618" s="37" t="s">
        <v>195</v>
      </c>
      <c r="D5618" s="37" t="s">
        <v>65</v>
      </c>
      <c r="E5618" s="37">
        <v>8364.5400000000009</v>
      </c>
      <c r="F5618" s="37">
        <v>119</v>
      </c>
      <c r="G5618" s="37">
        <v>116531</v>
      </c>
      <c r="H5618" s="60">
        <f t="shared" si="437"/>
        <v>8364.5400000000009</v>
      </c>
      <c r="I5618" s="60">
        <f t="shared" si="438"/>
        <v>119</v>
      </c>
      <c r="J5618" s="60">
        <f t="shared" si="439"/>
        <v>116531</v>
      </c>
      <c r="K5618" s="1" t="str">
        <f t="shared" si="440"/>
        <v>PUB</v>
      </c>
      <c r="L5618" s="2" t="str">
        <f t="shared" si="436"/>
        <v>02CUSL053F</v>
      </c>
      <c r="M5618" s="40" t="str">
        <f>INDEX(CODE!A:B,MATCH(L5618,CODE!A:A,0),2)</f>
        <v>NOT USED</v>
      </c>
    </row>
    <row r="5619" spans="1:13">
      <c r="A5619" s="36">
        <v>202007</v>
      </c>
      <c r="B5619" s="37" t="s">
        <v>63</v>
      </c>
      <c r="C5619" s="37" t="s">
        <v>195</v>
      </c>
      <c r="D5619" s="37" t="s">
        <v>66</v>
      </c>
      <c r="E5619" s="37">
        <v>3098.1</v>
      </c>
      <c r="F5619" s="37">
        <v>110</v>
      </c>
      <c r="G5619" s="37">
        <v>43160</v>
      </c>
      <c r="H5619" s="60">
        <f t="shared" si="437"/>
        <v>3098.1</v>
      </c>
      <c r="I5619" s="60">
        <f t="shared" si="438"/>
        <v>110</v>
      </c>
      <c r="J5619" s="60">
        <f t="shared" si="439"/>
        <v>43160</v>
      </c>
      <c r="K5619" s="1" t="str">
        <f t="shared" si="440"/>
        <v>PUB</v>
      </c>
      <c r="L5619" s="2" t="str">
        <f t="shared" si="436"/>
        <v>02CUSL053M</v>
      </c>
      <c r="M5619" s="40" t="str">
        <f>INDEX(CODE!A:B,MATCH(L5619,CODE!A:A,0),2)</f>
        <v>NOT USED</v>
      </c>
    </row>
    <row r="5620" spans="1:13">
      <c r="A5620" s="36">
        <v>202007</v>
      </c>
      <c r="B5620" s="37" t="s">
        <v>63</v>
      </c>
      <c r="C5620" s="37" t="s">
        <v>195</v>
      </c>
      <c r="D5620" s="37" t="s">
        <v>67</v>
      </c>
      <c r="E5620" s="37">
        <v>4967.67</v>
      </c>
      <c r="F5620" s="37">
        <v>4</v>
      </c>
      <c r="G5620" s="37">
        <v>37724</v>
      </c>
      <c r="H5620" s="60">
        <f t="shared" si="437"/>
        <v>4967.67</v>
      </c>
      <c r="I5620" s="60">
        <f t="shared" si="438"/>
        <v>4</v>
      </c>
      <c r="J5620" s="60">
        <f t="shared" si="439"/>
        <v>37724</v>
      </c>
      <c r="K5620" s="1" t="str">
        <f t="shared" si="440"/>
        <v>PUB</v>
      </c>
      <c r="L5620" s="2" t="str">
        <f t="shared" si="436"/>
        <v>02MVSL0057</v>
      </c>
      <c r="M5620" s="40" t="str">
        <f>INDEX(CODE!A:B,MATCH(L5620,CODE!A:A,0),2)</f>
        <v>NOT USED</v>
      </c>
    </row>
    <row r="5621" spans="1:13">
      <c r="A5621" s="36">
        <v>202007</v>
      </c>
      <c r="B5621" s="37" t="s">
        <v>63</v>
      </c>
      <c r="C5621" s="37" t="s">
        <v>195</v>
      </c>
      <c r="D5621" s="37" t="s">
        <v>47</v>
      </c>
      <c r="E5621" s="37">
        <v>60001.67</v>
      </c>
      <c r="F5621" s="37">
        <v>220</v>
      </c>
      <c r="G5621" s="37">
        <v>204397</v>
      </c>
      <c r="H5621" s="60">
        <f t="shared" si="437"/>
        <v>60001.67</v>
      </c>
      <c r="I5621" s="60">
        <f t="shared" si="438"/>
        <v>220</v>
      </c>
      <c r="J5621" s="60">
        <f t="shared" si="439"/>
        <v>204397</v>
      </c>
      <c r="K5621" s="1" t="str">
        <f t="shared" si="440"/>
        <v>PUB</v>
      </c>
      <c r="L5621" s="2" t="str">
        <f t="shared" si="436"/>
        <v>02SLCO0051</v>
      </c>
      <c r="M5621" s="40" t="str">
        <f>INDEX(CODE!A:B,MATCH(L5621,CODE!A:A,0),2)</f>
        <v>NOT USED</v>
      </c>
    </row>
    <row r="5622" spans="1:13">
      <c r="A5622" s="36">
        <v>202007</v>
      </c>
      <c r="B5622" s="37" t="s">
        <v>63</v>
      </c>
      <c r="C5622" s="37" t="s">
        <v>195</v>
      </c>
      <c r="D5622" s="37" t="s">
        <v>99</v>
      </c>
      <c r="E5622" s="37">
        <v>1153.74</v>
      </c>
      <c r="F5622" s="37">
        <v>0</v>
      </c>
      <c r="G5622" s="37">
        <v>0</v>
      </c>
      <c r="H5622" s="60">
        <f t="shared" si="437"/>
        <v>1153.74</v>
      </c>
      <c r="I5622" s="60">
        <f t="shared" si="438"/>
        <v>0</v>
      </c>
      <c r="J5622" s="60">
        <f t="shared" si="439"/>
        <v>0</v>
      </c>
      <c r="K5622" s="1" t="str">
        <f t="shared" si="440"/>
        <v>PUB</v>
      </c>
      <c r="L5622" s="2" t="str">
        <f t="shared" si="436"/>
        <v>301670-DSM</v>
      </c>
      <c r="M5622" s="40" t="str">
        <f>INDEX(CODE!A:B,MATCH(L5622,CODE!A:A,0),2)</f>
        <v>NOT USED</v>
      </c>
    </row>
    <row r="5623" spans="1:13">
      <c r="A5623" s="36">
        <v>202007</v>
      </c>
      <c r="B5623" s="37" t="s">
        <v>63</v>
      </c>
      <c r="C5623" s="37" t="s">
        <v>195</v>
      </c>
      <c r="D5623" s="37" t="s">
        <v>90</v>
      </c>
      <c r="F5623" s="37">
        <v>0</v>
      </c>
      <c r="H5623" s="60">
        <f t="shared" si="437"/>
        <v>0</v>
      </c>
      <c r="I5623" s="60">
        <f t="shared" si="438"/>
        <v>0</v>
      </c>
      <c r="J5623" s="60">
        <f t="shared" si="439"/>
        <v>0</v>
      </c>
      <c r="K5623" s="1" t="str">
        <f t="shared" si="440"/>
        <v>PUB</v>
      </c>
      <c r="L5623" s="2" t="str">
        <f t="shared" si="436"/>
        <v>CUSTOMER C</v>
      </c>
      <c r="M5623" s="40" t="str">
        <f>INDEX(CODE!A:B,MATCH(L5623,CODE!A:A,0),2)</f>
        <v>NOT USED</v>
      </c>
    </row>
    <row r="5624" spans="1:13">
      <c r="A5624" s="36">
        <v>202007</v>
      </c>
      <c r="B5624" s="37" t="s">
        <v>63</v>
      </c>
      <c r="C5624" s="37" t="s">
        <v>195</v>
      </c>
      <c r="D5624" s="37" t="s">
        <v>91</v>
      </c>
      <c r="E5624" s="37">
        <v>0</v>
      </c>
      <c r="F5624" s="37">
        <v>0</v>
      </c>
      <c r="G5624" s="37">
        <v>0</v>
      </c>
      <c r="H5624" s="60">
        <f t="shared" si="437"/>
        <v>0</v>
      </c>
      <c r="I5624" s="60">
        <f t="shared" si="438"/>
        <v>0</v>
      </c>
      <c r="J5624" s="60">
        <f t="shared" si="439"/>
        <v>0</v>
      </c>
      <c r="K5624" s="1" t="str">
        <f t="shared" si="440"/>
        <v>PUB</v>
      </c>
      <c r="L5624" s="2" t="str">
        <f t="shared" si="436"/>
        <v>INCOME TAX</v>
      </c>
      <c r="M5624" s="40" t="str">
        <f>INDEX(CODE!A:B,MATCH(L5624,CODE!A:A,0),2)</f>
        <v>NOT USED</v>
      </c>
    </row>
    <row r="5625" spans="1:13">
      <c r="A5625" s="36">
        <v>202007</v>
      </c>
      <c r="B5625" s="37" t="s">
        <v>63</v>
      </c>
      <c r="C5625" s="37" t="s">
        <v>195</v>
      </c>
      <c r="D5625" s="37" t="s">
        <v>92</v>
      </c>
      <c r="E5625" s="37">
        <v>-3117.31</v>
      </c>
      <c r="F5625" s="37">
        <v>0</v>
      </c>
      <c r="G5625" s="37">
        <v>0</v>
      </c>
      <c r="H5625" s="60">
        <f t="shared" si="437"/>
        <v>-3117.31</v>
      </c>
      <c r="I5625" s="60">
        <f t="shared" si="438"/>
        <v>0</v>
      </c>
      <c r="J5625" s="60">
        <f t="shared" si="439"/>
        <v>0</v>
      </c>
      <c r="K5625" s="1" t="str">
        <f t="shared" si="440"/>
        <v>PUB</v>
      </c>
      <c r="L5625" s="2" t="str">
        <f t="shared" si="436"/>
        <v>REVENUE_AC</v>
      </c>
      <c r="M5625" s="40" t="str">
        <f>INDEX(CODE!A:B,MATCH(L5625,CODE!A:A,0),2)</f>
        <v>NOT USED</v>
      </c>
    </row>
    <row r="5626" spans="1:13">
      <c r="A5626" s="36">
        <v>202007</v>
      </c>
      <c r="B5626" s="37" t="s">
        <v>63</v>
      </c>
      <c r="C5626" s="37" t="s">
        <v>196</v>
      </c>
      <c r="D5626" s="37" t="s">
        <v>197</v>
      </c>
      <c r="E5626" s="37">
        <v>19000</v>
      </c>
      <c r="F5626" s="37">
        <v>0</v>
      </c>
      <c r="G5626" s="37">
        <v>95000</v>
      </c>
      <c r="H5626" s="60">
        <f t="shared" si="437"/>
        <v>0</v>
      </c>
      <c r="I5626" s="60">
        <f t="shared" si="438"/>
        <v>0</v>
      </c>
      <c r="J5626" s="60">
        <f t="shared" si="439"/>
        <v>0</v>
      </c>
      <c r="K5626" s="1" t="str">
        <f t="shared" si="440"/>
        <v>PUB</v>
      </c>
      <c r="L5626" s="2" t="str">
        <f t="shared" si="436"/>
        <v>UNBILLED R</v>
      </c>
      <c r="M5626" s="40" t="str">
        <f>INDEX(CODE!A:B,MATCH(L5626,CODE!A:A,0),2)</f>
        <v>NOT USED</v>
      </c>
    </row>
    <row r="5627" spans="1:13">
      <c r="A5627" s="36">
        <v>202007</v>
      </c>
      <c r="B5627" s="37" t="s">
        <v>68</v>
      </c>
      <c r="C5627" s="37" t="s">
        <v>186</v>
      </c>
      <c r="D5627" s="37" t="s">
        <v>203</v>
      </c>
      <c r="E5627" s="37">
        <v>-3508.54</v>
      </c>
      <c r="F5627" s="37">
        <v>1391</v>
      </c>
      <c r="G5627" s="37">
        <v>481938</v>
      </c>
      <c r="H5627" s="60">
        <f t="shared" si="437"/>
        <v>0</v>
      </c>
      <c r="I5627" s="60">
        <f t="shared" si="438"/>
        <v>0</v>
      </c>
      <c r="J5627" s="60">
        <f t="shared" si="439"/>
        <v>0</v>
      </c>
      <c r="K5627" s="1" t="str">
        <f t="shared" si="440"/>
        <v>RES</v>
      </c>
      <c r="L5627" s="2" t="str">
        <f t="shared" si="436"/>
        <v>02NETMT135</v>
      </c>
      <c r="M5627" s="40" t="str">
        <f>INDEX(CODE!A:B,MATCH(L5627,CODE!A:A,0),2)</f>
        <v>Separate - Res</v>
      </c>
    </row>
    <row r="5628" spans="1:13">
      <c r="A5628" s="36">
        <v>202007</v>
      </c>
      <c r="B5628" s="37" t="s">
        <v>68</v>
      </c>
      <c r="C5628" s="37" t="s">
        <v>186</v>
      </c>
      <c r="D5628" s="37" t="s">
        <v>204</v>
      </c>
      <c r="E5628" s="37">
        <v>-554.20000000000005</v>
      </c>
      <c r="G5628" s="37">
        <v>76447</v>
      </c>
      <c r="H5628" s="60">
        <f t="shared" si="437"/>
        <v>0</v>
      </c>
      <c r="I5628" s="60">
        <f t="shared" si="438"/>
        <v>0</v>
      </c>
      <c r="J5628" s="60">
        <f t="shared" si="439"/>
        <v>0</v>
      </c>
      <c r="K5628" s="1" t="str">
        <f t="shared" si="440"/>
        <v>RES</v>
      </c>
      <c r="L5628" s="2" t="str">
        <f t="shared" si="436"/>
        <v>02OALTB15R</v>
      </c>
      <c r="M5628" s="40" t="str">
        <f>INDEX(CODE!A:B,MATCH(L5628,CODE!A:A,0),2)</f>
        <v>NOT USED</v>
      </c>
    </row>
    <row r="5629" spans="1:13">
      <c r="A5629" s="36">
        <v>202007</v>
      </c>
      <c r="B5629" s="37" t="s">
        <v>68</v>
      </c>
      <c r="C5629" s="37" t="s">
        <v>186</v>
      </c>
      <c r="D5629" s="37" t="s">
        <v>205</v>
      </c>
      <c r="E5629" s="37">
        <v>-775730.58</v>
      </c>
      <c r="F5629" s="37">
        <v>103290</v>
      </c>
      <c r="G5629" s="37">
        <v>106556467</v>
      </c>
      <c r="H5629" s="60">
        <f t="shared" si="437"/>
        <v>0</v>
      </c>
      <c r="I5629" s="60">
        <f t="shared" si="438"/>
        <v>0</v>
      </c>
      <c r="J5629" s="60">
        <f t="shared" si="439"/>
        <v>0</v>
      </c>
      <c r="K5629" s="1" t="str">
        <f t="shared" si="440"/>
        <v>RES</v>
      </c>
      <c r="L5629" s="2" t="str">
        <f t="shared" si="436"/>
        <v>02RESD0016</v>
      </c>
      <c r="M5629" s="40" t="str">
        <f>INDEX(CODE!A:B,MATCH(L5629,CODE!A:A,0),2)</f>
        <v>Separate - Res</v>
      </c>
    </row>
    <row r="5630" spans="1:13">
      <c r="A5630" s="36">
        <v>202007</v>
      </c>
      <c r="B5630" s="37" t="s">
        <v>68</v>
      </c>
      <c r="C5630" s="37" t="s">
        <v>186</v>
      </c>
      <c r="D5630" s="37" t="s">
        <v>206</v>
      </c>
      <c r="E5630" s="37">
        <v>-32757.78</v>
      </c>
      <c r="F5630" s="37">
        <v>4695</v>
      </c>
      <c r="G5630" s="37">
        <v>4499722</v>
      </c>
      <c r="H5630" s="60">
        <f t="shared" si="437"/>
        <v>0</v>
      </c>
      <c r="I5630" s="60">
        <f t="shared" si="438"/>
        <v>0</v>
      </c>
      <c r="J5630" s="60">
        <f t="shared" si="439"/>
        <v>0</v>
      </c>
      <c r="K5630" s="1" t="str">
        <f t="shared" si="440"/>
        <v>RES</v>
      </c>
      <c r="L5630" s="2" t="str">
        <f t="shared" si="436"/>
        <v>02RESD0017</v>
      </c>
      <c r="M5630" s="40" t="str">
        <f>INDEX(CODE!A:B,MATCH(L5630,CODE!A:A,0),2)</f>
        <v>Separate - Res</v>
      </c>
    </row>
    <row r="5631" spans="1:13">
      <c r="A5631" s="36">
        <v>202007</v>
      </c>
      <c r="B5631" s="37" t="s">
        <v>68</v>
      </c>
      <c r="C5631" s="37" t="s">
        <v>186</v>
      </c>
      <c r="D5631" s="37" t="s">
        <v>207</v>
      </c>
      <c r="E5631" s="37">
        <v>-1188.46</v>
      </c>
      <c r="F5631" s="37">
        <v>78</v>
      </c>
      <c r="G5631" s="37">
        <v>163247</v>
      </c>
      <c r="H5631" s="60">
        <f t="shared" si="437"/>
        <v>0</v>
      </c>
      <c r="I5631" s="60">
        <f t="shared" si="438"/>
        <v>0</v>
      </c>
      <c r="J5631" s="60">
        <f t="shared" si="439"/>
        <v>0</v>
      </c>
      <c r="K5631" s="1" t="str">
        <f t="shared" si="440"/>
        <v>RES</v>
      </c>
      <c r="L5631" s="2" t="str">
        <f t="shared" si="436"/>
        <v>02RESD0018</v>
      </c>
      <c r="M5631" s="40" t="str">
        <f>INDEX(CODE!A:B,MATCH(L5631,CODE!A:A,0),2)</f>
        <v>Separate - Res</v>
      </c>
    </row>
    <row r="5632" spans="1:13">
      <c r="A5632" s="36">
        <v>202007</v>
      </c>
      <c r="B5632" s="37" t="s">
        <v>68</v>
      </c>
      <c r="C5632" s="37" t="s">
        <v>186</v>
      </c>
      <c r="D5632" s="37" t="s">
        <v>208</v>
      </c>
      <c r="E5632" s="37">
        <v>-226.69</v>
      </c>
      <c r="F5632" s="37">
        <v>11</v>
      </c>
      <c r="G5632" s="37">
        <v>31140</v>
      </c>
      <c r="H5632" s="60">
        <f t="shared" si="437"/>
        <v>0</v>
      </c>
      <c r="I5632" s="60">
        <f t="shared" si="438"/>
        <v>0</v>
      </c>
      <c r="J5632" s="60">
        <f t="shared" si="439"/>
        <v>0</v>
      </c>
      <c r="K5632" s="1" t="str">
        <f t="shared" si="440"/>
        <v>RES</v>
      </c>
      <c r="L5632" s="2" t="str">
        <f t="shared" ref="L5632:L5695" si="441">LEFT(D5632,10)</f>
        <v>02RESD018X</v>
      </c>
      <c r="M5632" s="40" t="str">
        <f>INDEX(CODE!A:B,MATCH(L5632,CODE!A:A,0),2)</f>
        <v>Separate - Res</v>
      </c>
    </row>
    <row r="5633" spans="1:13">
      <c r="A5633" s="36">
        <v>202007</v>
      </c>
      <c r="B5633" s="37" t="s">
        <v>68</v>
      </c>
      <c r="C5633" s="37" t="s">
        <v>186</v>
      </c>
      <c r="D5633" s="37" t="s">
        <v>209</v>
      </c>
      <c r="E5633" s="37">
        <v>-11913.17</v>
      </c>
      <c r="F5633" s="37">
        <v>3450</v>
      </c>
      <c r="G5633" s="37">
        <v>1636466</v>
      </c>
      <c r="H5633" s="60">
        <f t="shared" si="437"/>
        <v>0</v>
      </c>
      <c r="I5633" s="60">
        <f t="shared" si="438"/>
        <v>0</v>
      </c>
      <c r="J5633" s="60">
        <f t="shared" si="439"/>
        <v>0</v>
      </c>
      <c r="K5633" s="1" t="str">
        <f t="shared" si="440"/>
        <v>RES</v>
      </c>
      <c r="L5633" s="2" t="str">
        <f t="shared" si="441"/>
        <v>02RGNSB024</v>
      </c>
      <c r="M5633" s="40" t="str">
        <f>INDEX(CODE!A:B,MATCH(L5633,CODE!A:A,0),2)</f>
        <v>Separate - Small GS</v>
      </c>
    </row>
    <row r="5634" spans="1:13">
      <c r="A5634" s="36">
        <v>202007</v>
      </c>
      <c r="B5634" s="37" t="s">
        <v>68</v>
      </c>
      <c r="C5634" s="37" t="s">
        <v>186</v>
      </c>
      <c r="D5634" s="37" t="s">
        <v>213</v>
      </c>
      <c r="E5634" s="37">
        <v>-452.09</v>
      </c>
      <c r="F5634" s="37">
        <v>1</v>
      </c>
      <c r="G5634" s="37">
        <v>62100</v>
      </c>
      <c r="H5634" s="60">
        <f t="shared" si="437"/>
        <v>0</v>
      </c>
      <c r="I5634" s="60">
        <f t="shared" si="438"/>
        <v>0</v>
      </c>
      <c r="J5634" s="60">
        <f t="shared" si="439"/>
        <v>0</v>
      </c>
      <c r="K5634" s="1" t="str">
        <f t="shared" si="440"/>
        <v>RES</v>
      </c>
      <c r="L5634" s="2" t="str">
        <f t="shared" si="441"/>
        <v>02RGNSB036</v>
      </c>
      <c r="M5634" s="40" t="str">
        <f>INDEX(CODE!A:B,MATCH(L5634,CODE!A:A,0),2)</f>
        <v>Separate - Large GS</v>
      </c>
    </row>
    <row r="5635" spans="1:13">
      <c r="A5635" s="36">
        <v>202007</v>
      </c>
      <c r="B5635" s="37" t="s">
        <v>68</v>
      </c>
      <c r="C5635" s="37" t="s">
        <v>186</v>
      </c>
      <c r="D5635" s="37" t="s">
        <v>212</v>
      </c>
      <c r="E5635" s="37">
        <v>-36.89</v>
      </c>
      <c r="F5635" s="37">
        <v>41</v>
      </c>
      <c r="G5635" s="37">
        <v>5067</v>
      </c>
      <c r="H5635" s="60">
        <f t="shared" ref="H5635:H5698" si="442">IF($C5635="R",E5635,0)</f>
        <v>0</v>
      </c>
      <c r="I5635" s="60">
        <f t="shared" ref="I5635:I5698" si="443">IF($C5635="R",F5635,0)</f>
        <v>0</v>
      </c>
      <c r="J5635" s="60">
        <f t="shared" ref="J5635:J5698" si="444">IF($C5635="R",G5635,0)</f>
        <v>0</v>
      </c>
      <c r="K5635" s="1" t="str">
        <f t="shared" ref="K5635:K5698" si="445">IF(LEFT(B5635,3)="IRR","IRG",LEFT(B5635,3))</f>
        <v>RES</v>
      </c>
      <c r="L5635" s="2" t="str">
        <f t="shared" si="441"/>
        <v>02RNM24135</v>
      </c>
      <c r="M5635" s="40" t="str">
        <f>INDEX(CODE!A:B,MATCH(L5635,CODE!A:A,0),2)</f>
        <v>Separate - Small GS</v>
      </c>
    </row>
    <row r="5636" spans="1:13">
      <c r="A5636" s="36">
        <v>202007</v>
      </c>
      <c r="B5636" s="37" t="s">
        <v>68</v>
      </c>
      <c r="C5636" s="37" t="s">
        <v>186</v>
      </c>
      <c r="D5636" s="37" t="s">
        <v>193</v>
      </c>
      <c r="E5636" s="37">
        <v>-42231.28</v>
      </c>
      <c r="F5636" s="37">
        <v>0</v>
      </c>
      <c r="G5636" s="37">
        <v>0</v>
      </c>
      <c r="H5636" s="60">
        <f t="shared" si="442"/>
        <v>0</v>
      </c>
      <c r="I5636" s="60">
        <f t="shared" si="443"/>
        <v>0</v>
      </c>
      <c r="J5636" s="60">
        <f t="shared" si="444"/>
        <v>0</v>
      </c>
      <c r="K5636" s="1" t="str">
        <f t="shared" si="445"/>
        <v>RES</v>
      </c>
      <c r="L5636" s="2" t="str">
        <f t="shared" si="441"/>
        <v>BPA BALANC</v>
      </c>
      <c r="M5636" s="40" t="str">
        <f>INDEX(CODE!A:B,MATCH(L5636,CODE!A:A,0),2)</f>
        <v>NOT USED</v>
      </c>
    </row>
    <row r="5637" spans="1:13">
      <c r="A5637" s="36">
        <v>202007</v>
      </c>
      <c r="B5637" s="37" t="s">
        <v>68</v>
      </c>
      <c r="C5637" s="37" t="s">
        <v>186</v>
      </c>
      <c r="D5637" s="37" t="s">
        <v>194</v>
      </c>
      <c r="F5637" s="37">
        <v>0</v>
      </c>
      <c r="H5637" s="60">
        <f t="shared" si="442"/>
        <v>0</v>
      </c>
      <c r="I5637" s="60">
        <f t="shared" si="443"/>
        <v>0</v>
      </c>
      <c r="J5637" s="60">
        <f t="shared" si="444"/>
        <v>0</v>
      </c>
      <c r="K5637" s="1" t="str">
        <f t="shared" si="445"/>
        <v>RES</v>
      </c>
      <c r="L5637" s="2" t="str">
        <f t="shared" si="441"/>
        <v>CUSTOMER C</v>
      </c>
      <c r="M5637" s="40" t="str">
        <f>INDEX(CODE!A:B,MATCH(L5637,CODE!A:A,0),2)</f>
        <v>NOT USED</v>
      </c>
    </row>
    <row r="5638" spans="1:13">
      <c r="A5638" s="36">
        <v>202007</v>
      </c>
      <c r="B5638" s="37" t="s">
        <v>68</v>
      </c>
      <c r="C5638" s="37" t="s">
        <v>195</v>
      </c>
      <c r="D5638" s="37" t="s">
        <v>82</v>
      </c>
      <c r="E5638" s="37">
        <v>112.44</v>
      </c>
      <c r="G5638" s="37">
        <v>0</v>
      </c>
      <c r="H5638" s="60">
        <f t="shared" si="442"/>
        <v>112.44</v>
      </c>
      <c r="I5638" s="60">
        <f t="shared" si="443"/>
        <v>0</v>
      </c>
      <c r="J5638" s="60">
        <f t="shared" si="444"/>
        <v>0</v>
      </c>
      <c r="K5638" s="1" t="str">
        <f t="shared" si="445"/>
        <v>RES</v>
      </c>
      <c r="L5638" s="2" t="str">
        <f t="shared" si="441"/>
        <v>02LNX00109</v>
      </c>
      <c r="M5638" s="40" t="str">
        <f>INDEX(CODE!A:B,MATCH(L5638,CODE!A:A,0),2)</f>
        <v>NOT USED</v>
      </c>
    </row>
    <row r="5639" spans="1:13">
      <c r="A5639" s="36">
        <v>202007</v>
      </c>
      <c r="B5639" s="37" t="s">
        <v>68</v>
      </c>
      <c r="C5639" s="37" t="s">
        <v>195</v>
      </c>
      <c r="D5639" s="37" t="s">
        <v>48</v>
      </c>
      <c r="E5639" s="37">
        <v>51890.43</v>
      </c>
      <c r="F5639" s="37">
        <v>1391</v>
      </c>
      <c r="G5639" s="37">
        <v>481938</v>
      </c>
      <c r="H5639" s="60">
        <f t="shared" si="442"/>
        <v>51890.43</v>
      </c>
      <c r="I5639" s="60">
        <f t="shared" si="443"/>
        <v>1391</v>
      </c>
      <c r="J5639" s="60">
        <f t="shared" si="444"/>
        <v>481938</v>
      </c>
      <c r="K5639" s="1" t="str">
        <f t="shared" si="445"/>
        <v>RES</v>
      </c>
      <c r="L5639" s="2" t="str">
        <f t="shared" si="441"/>
        <v>02NETMT135</v>
      </c>
      <c r="M5639" s="40" t="str">
        <f>INDEX(CODE!A:B,MATCH(L5639,CODE!A:A,0),2)</f>
        <v>Separate - Res</v>
      </c>
    </row>
    <row r="5640" spans="1:13">
      <c r="A5640" s="36">
        <v>202007</v>
      </c>
      <c r="B5640" s="37" t="s">
        <v>68</v>
      </c>
      <c r="C5640" s="37" t="s">
        <v>195</v>
      </c>
      <c r="D5640" s="37" t="s">
        <v>49</v>
      </c>
      <c r="E5640" s="37">
        <v>12067.04</v>
      </c>
      <c r="F5640" s="37">
        <v>1000</v>
      </c>
      <c r="G5640" s="37">
        <v>76447</v>
      </c>
      <c r="H5640" s="60">
        <f t="shared" si="442"/>
        <v>12067.04</v>
      </c>
      <c r="I5640" s="60">
        <f t="shared" si="443"/>
        <v>1000</v>
      </c>
      <c r="J5640" s="60">
        <f t="shared" si="444"/>
        <v>76447</v>
      </c>
      <c r="K5640" s="1" t="str">
        <f t="shared" si="445"/>
        <v>RES</v>
      </c>
      <c r="L5640" s="2" t="str">
        <f t="shared" si="441"/>
        <v>02OALTB15R</v>
      </c>
      <c r="M5640" s="40" t="str">
        <f>INDEX(CODE!A:B,MATCH(L5640,CODE!A:A,0),2)</f>
        <v>NOT USED</v>
      </c>
    </row>
    <row r="5641" spans="1:13">
      <c r="A5641" s="36">
        <v>202007</v>
      </c>
      <c r="B5641" s="37" t="s">
        <v>68</v>
      </c>
      <c r="C5641" s="37" t="s">
        <v>195</v>
      </c>
      <c r="D5641" s="37" t="s">
        <v>69</v>
      </c>
      <c r="E5641" s="37">
        <v>9675707.6999999993</v>
      </c>
      <c r="F5641" s="37">
        <v>103290</v>
      </c>
      <c r="G5641" s="37">
        <v>106661063</v>
      </c>
      <c r="H5641" s="60">
        <f t="shared" si="442"/>
        <v>9675707.6999999993</v>
      </c>
      <c r="I5641" s="60">
        <f t="shared" si="443"/>
        <v>103290</v>
      </c>
      <c r="J5641" s="60">
        <f t="shared" si="444"/>
        <v>106661063</v>
      </c>
      <c r="K5641" s="1" t="str">
        <f t="shared" si="445"/>
        <v>RES</v>
      </c>
      <c r="L5641" s="2" t="str">
        <f t="shared" si="441"/>
        <v>02RESD0016</v>
      </c>
      <c r="M5641" s="40" t="str">
        <f>INDEX(CODE!A:B,MATCH(L5641,CODE!A:A,0),2)</f>
        <v>Separate - Res</v>
      </c>
    </row>
    <row r="5642" spans="1:13">
      <c r="A5642" s="36">
        <v>202007</v>
      </c>
      <c r="B5642" s="37" t="s">
        <v>68</v>
      </c>
      <c r="C5642" s="37" t="s">
        <v>195</v>
      </c>
      <c r="D5642" s="37" t="s">
        <v>70</v>
      </c>
      <c r="E5642" s="37">
        <v>400382.55</v>
      </c>
      <c r="F5642" s="37">
        <v>4695</v>
      </c>
      <c r="G5642" s="37">
        <v>4499722</v>
      </c>
      <c r="H5642" s="60">
        <f t="shared" si="442"/>
        <v>400382.55</v>
      </c>
      <c r="I5642" s="60">
        <f t="shared" si="443"/>
        <v>4695</v>
      </c>
      <c r="J5642" s="60">
        <f t="shared" si="444"/>
        <v>4499722</v>
      </c>
      <c r="K5642" s="1" t="str">
        <f t="shared" si="445"/>
        <v>RES</v>
      </c>
      <c r="L5642" s="2" t="str">
        <f t="shared" si="441"/>
        <v>02RESD0017</v>
      </c>
      <c r="M5642" s="40" t="str">
        <f>INDEX(CODE!A:B,MATCH(L5642,CODE!A:A,0),2)</f>
        <v>Separate - Res</v>
      </c>
    </row>
    <row r="5643" spans="1:13">
      <c r="A5643" s="36">
        <v>202007</v>
      </c>
      <c r="B5643" s="37" t="s">
        <v>68</v>
      </c>
      <c r="C5643" s="37" t="s">
        <v>195</v>
      </c>
      <c r="D5643" s="37" t="s">
        <v>71</v>
      </c>
      <c r="E5643" s="37">
        <v>16602.43</v>
      </c>
      <c r="F5643" s="37">
        <v>78</v>
      </c>
      <c r="G5643" s="37">
        <v>163247</v>
      </c>
      <c r="H5643" s="60">
        <f t="shared" si="442"/>
        <v>16602.43</v>
      </c>
      <c r="I5643" s="60">
        <f t="shared" si="443"/>
        <v>78</v>
      </c>
      <c r="J5643" s="60">
        <f t="shared" si="444"/>
        <v>163247</v>
      </c>
      <c r="K5643" s="1" t="str">
        <f t="shared" si="445"/>
        <v>RES</v>
      </c>
      <c r="L5643" s="2" t="str">
        <f t="shared" si="441"/>
        <v>02RESD0018</v>
      </c>
      <c r="M5643" s="40" t="str">
        <f>INDEX(CODE!A:B,MATCH(L5643,CODE!A:A,0),2)</f>
        <v>Separate - Res</v>
      </c>
    </row>
    <row r="5644" spans="1:13">
      <c r="A5644" s="36">
        <v>202007</v>
      </c>
      <c r="B5644" s="37" t="s">
        <v>68</v>
      </c>
      <c r="C5644" s="37" t="s">
        <v>195</v>
      </c>
      <c r="D5644" s="37" t="s">
        <v>72</v>
      </c>
      <c r="E5644" s="37">
        <v>3173.55</v>
      </c>
      <c r="F5644" s="37">
        <v>11</v>
      </c>
      <c r="G5644" s="37">
        <v>31140</v>
      </c>
      <c r="H5644" s="60">
        <f t="shared" si="442"/>
        <v>3173.55</v>
      </c>
      <c r="I5644" s="60">
        <f t="shared" si="443"/>
        <v>11</v>
      </c>
      <c r="J5644" s="60">
        <f t="shared" si="444"/>
        <v>31140</v>
      </c>
      <c r="K5644" s="1" t="str">
        <f t="shared" si="445"/>
        <v>RES</v>
      </c>
      <c r="L5644" s="2" t="str">
        <f t="shared" si="441"/>
        <v>02RESD018X</v>
      </c>
      <c r="M5644" s="40" t="str">
        <f>INDEX(CODE!A:B,MATCH(L5644,CODE!A:A,0),2)</f>
        <v>Separate - Res</v>
      </c>
    </row>
    <row r="5645" spans="1:13">
      <c r="A5645" s="36">
        <v>202007</v>
      </c>
      <c r="B5645" s="37" t="s">
        <v>68</v>
      </c>
      <c r="C5645" s="37" t="s">
        <v>195</v>
      </c>
      <c r="D5645" s="37" t="s">
        <v>50</v>
      </c>
      <c r="E5645" s="37">
        <v>199009.64</v>
      </c>
      <c r="F5645" s="37">
        <v>3450</v>
      </c>
      <c r="G5645" s="37">
        <v>1671884</v>
      </c>
      <c r="H5645" s="60">
        <f t="shared" si="442"/>
        <v>199009.64</v>
      </c>
      <c r="I5645" s="60">
        <f t="shared" si="443"/>
        <v>3450</v>
      </c>
      <c r="J5645" s="60">
        <f t="shared" si="444"/>
        <v>1671884</v>
      </c>
      <c r="K5645" s="1" t="str">
        <f t="shared" si="445"/>
        <v>RES</v>
      </c>
      <c r="L5645" s="2" t="str">
        <f t="shared" si="441"/>
        <v>02RGNSB024</v>
      </c>
      <c r="M5645" s="40" t="str">
        <f>INDEX(CODE!A:B,MATCH(L5645,CODE!A:A,0),2)</f>
        <v>Separate - Small GS</v>
      </c>
    </row>
    <row r="5646" spans="1:13">
      <c r="A5646" s="36">
        <v>202007</v>
      </c>
      <c r="B5646" s="37" t="s">
        <v>68</v>
      </c>
      <c r="C5646" s="37" t="s">
        <v>195</v>
      </c>
      <c r="D5646" s="37" t="s">
        <v>74</v>
      </c>
      <c r="E5646" s="37">
        <v>7625.92</v>
      </c>
      <c r="F5646" s="37">
        <v>2</v>
      </c>
      <c r="G5646" s="37">
        <v>98580</v>
      </c>
      <c r="H5646" s="60">
        <f t="shared" si="442"/>
        <v>7625.92</v>
      </c>
      <c r="I5646" s="60">
        <f t="shared" si="443"/>
        <v>2</v>
      </c>
      <c r="J5646" s="60">
        <f t="shared" si="444"/>
        <v>98580</v>
      </c>
      <c r="K5646" s="1" t="str">
        <f t="shared" si="445"/>
        <v>RES</v>
      </c>
      <c r="L5646" s="2" t="str">
        <f t="shared" si="441"/>
        <v>02RGNSB036</v>
      </c>
      <c r="M5646" s="40" t="str">
        <f>INDEX(CODE!A:B,MATCH(L5646,CODE!A:A,0),2)</f>
        <v>Separate - Large GS</v>
      </c>
    </row>
    <row r="5647" spans="1:13">
      <c r="A5647" s="36">
        <v>202007</v>
      </c>
      <c r="B5647" s="37" t="s">
        <v>68</v>
      </c>
      <c r="C5647" s="37" t="s">
        <v>195</v>
      </c>
      <c r="D5647" s="37" t="s">
        <v>75</v>
      </c>
      <c r="E5647" s="37">
        <v>1065.6500000000001</v>
      </c>
      <c r="F5647" s="37">
        <v>41</v>
      </c>
      <c r="G5647" s="37">
        <v>5067</v>
      </c>
      <c r="H5647" s="60">
        <f t="shared" si="442"/>
        <v>1065.6500000000001</v>
      </c>
      <c r="I5647" s="60">
        <f t="shared" si="443"/>
        <v>41</v>
      </c>
      <c r="J5647" s="60">
        <f t="shared" si="444"/>
        <v>5067</v>
      </c>
      <c r="K5647" s="1" t="str">
        <f t="shared" si="445"/>
        <v>RES</v>
      </c>
      <c r="L5647" s="2" t="str">
        <f t="shared" si="441"/>
        <v>02RNM24135</v>
      </c>
      <c r="M5647" s="40" t="str">
        <f>INDEX(CODE!A:B,MATCH(L5647,CODE!A:A,0),2)</f>
        <v>Separate - Small GS</v>
      </c>
    </row>
    <row r="5648" spans="1:13">
      <c r="A5648" s="36">
        <v>202007</v>
      </c>
      <c r="B5648" s="37" t="s">
        <v>68</v>
      </c>
      <c r="C5648" s="37" t="s">
        <v>195</v>
      </c>
      <c r="D5648" s="37" t="s">
        <v>101</v>
      </c>
      <c r="E5648" s="37">
        <v>293731.48</v>
      </c>
      <c r="F5648" s="37">
        <v>0</v>
      </c>
      <c r="G5648" s="37">
        <v>0</v>
      </c>
      <c r="H5648" s="60">
        <f t="shared" si="442"/>
        <v>293731.48</v>
      </c>
      <c r="I5648" s="60">
        <f t="shared" si="443"/>
        <v>0</v>
      </c>
      <c r="J5648" s="60">
        <f t="shared" si="444"/>
        <v>0</v>
      </c>
      <c r="K5648" s="1" t="str">
        <f t="shared" si="445"/>
        <v>RES</v>
      </c>
      <c r="L5648" s="2" t="str">
        <f t="shared" si="441"/>
        <v>301170-DSM</v>
      </c>
      <c r="M5648" s="40" t="str">
        <f>INDEX(CODE!A:B,MATCH(L5648,CODE!A:A,0),2)</f>
        <v>NOT USED</v>
      </c>
    </row>
    <row r="5649" spans="1:13">
      <c r="A5649" s="36">
        <v>202007</v>
      </c>
      <c r="B5649" s="37" t="s">
        <v>68</v>
      </c>
      <c r="C5649" s="37" t="s">
        <v>195</v>
      </c>
      <c r="D5649" s="37" t="s">
        <v>102</v>
      </c>
      <c r="E5649" s="37">
        <v>13805.63</v>
      </c>
      <c r="F5649" s="37">
        <v>0</v>
      </c>
      <c r="G5649" s="37">
        <v>0</v>
      </c>
      <c r="H5649" s="60">
        <f t="shared" si="442"/>
        <v>13805.63</v>
      </c>
      <c r="I5649" s="60">
        <f t="shared" si="443"/>
        <v>0</v>
      </c>
      <c r="J5649" s="60">
        <f t="shared" si="444"/>
        <v>0</v>
      </c>
      <c r="K5649" s="1" t="str">
        <f t="shared" si="445"/>
        <v>RES</v>
      </c>
      <c r="L5649" s="2" t="str">
        <f t="shared" si="441"/>
        <v>301180-BLU</v>
      </c>
      <c r="M5649" s="40" t="str">
        <f>INDEX(CODE!A:B,MATCH(L5649,CODE!A:A,0),2)</f>
        <v>NOT USED</v>
      </c>
    </row>
    <row r="5650" spans="1:13">
      <c r="A5650" s="36">
        <v>202007</v>
      </c>
      <c r="B5650" s="37" t="s">
        <v>68</v>
      </c>
      <c r="C5650" s="37" t="s">
        <v>195</v>
      </c>
      <c r="D5650" s="37" t="s">
        <v>103</v>
      </c>
      <c r="E5650" s="37">
        <v>-875609.1</v>
      </c>
      <c r="F5650" s="37">
        <v>0</v>
      </c>
      <c r="G5650" s="37">
        <v>0</v>
      </c>
      <c r="H5650" s="60">
        <f t="shared" si="442"/>
        <v>-875609.1</v>
      </c>
      <c r="I5650" s="60">
        <f t="shared" si="443"/>
        <v>0</v>
      </c>
      <c r="J5650" s="60">
        <f t="shared" si="444"/>
        <v>0</v>
      </c>
      <c r="K5650" s="1" t="str">
        <f t="shared" si="445"/>
        <v>RES</v>
      </c>
      <c r="L5650" s="2" t="str">
        <f t="shared" si="441"/>
        <v>ALT REVENU</v>
      </c>
      <c r="M5650" s="40" t="str">
        <f>INDEX(CODE!A:B,MATCH(L5650,CODE!A:A,0),2)</f>
        <v>NOT USED</v>
      </c>
    </row>
    <row r="5651" spans="1:13">
      <c r="A5651" s="36">
        <v>202007</v>
      </c>
      <c r="B5651" s="37" t="s">
        <v>68</v>
      </c>
      <c r="C5651" s="37" t="s">
        <v>195</v>
      </c>
      <c r="D5651" s="37" t="s">
        <v>90</v>
      </c>
      <c r="F5651" s="37">
        <v>0</v>
      </c>
      <c r="H5651" s="60">
        <f t="shared" si="442"/>
        <v>0</v>
      </c>
      <c r="I5651" s="60">
        <f t="shared" si="443"/>
        <v>0</v>
      </c>
      <c r="J5651" s="60">
        <f t="shared" si="444"/>
        <v>0</v>
      </c>
      <c r="K5651" s="1" t="str">
        <f t="shared" si="445"/>
        <v>RES</v>
      </c>
      <c r="L5651" s="2" t="str">
        <f t="shared" si="441"/>
        <v>CUSTOMER C</v>
      </c>
      <c r="M5651" s="40" t="str">
        <f>INDEX(CODE!A:B,MATCH(L5651,CODE!A:A,0),2)</f>
        <v>NOT USED</v>
      </c>
    </row>
    <row r="5652" spans="1:13">
      <c r="A5652" s="36">
        <v>202007</v>
      </c>
      <c r="B5652" s="37" t="s">
        <v>68</v>
      </c>
      <c r="C5652" s="37" t="s">
        <v>195</v>
      </c>
      <c r="D5652" s="37" t="s">
        <v>91</v>
      </c>
      <c r="E5652" s="37">
        <v>0</v>
      </c>
      <c r="F5652" s="37">
        <v>0</v>
      </c>
      <c r="G5652" s="37">
        <v>0</v>
      </c>
      <c r="H5652" s="60">
        <f t="shared" si="442"/>
        <v>0</v>
      </c>
      <c r="I5652" s="60">
        <f t="shared" si="443"/>
        <v>0</v>
      </c>
      <c r="J5652" s="60">
        <f t="shared" si="444"/>
        <v>0</v>
      </c>
      <c r="K5652" s="1" t="str">
        <f t="shared" si="445"/>
        <v>RES</v>
      </c>
      <c r="L5652" s="2" t="str">
        <f t="shared" si="441"/>
        <v>INCOME TAX</v>
      </c>
      <c r="M5652" s="40" t="str">
        <f>INDEX(CODE!A:B,MATCH(L5652,CODE!A:A,0),2)</f>
        <v>NOT USED</v>
      </c>
    </row>
    <row r="5653" spans="1:13">
      <c r="A5653" s="36">
        <v>202007</v>
      </c>
      <c r="B5653" s="37" t="s">
        <v>68</v>
      </c>
      <c r="C5653" s="37" t="s">
        <v>195</v>
      </c>
      <c r="D5653" s="37" t="s">
        <v>92</v>
      </c>
      <c r="E5653" s="37">
        <v>-342756.36</v>
      </c>
      <c r="F5653" s="37">
        <v>0</v>
      </c>
      <c r="G5653" s="37">
        <v>0</v>
      </c>
      <c r="H5653" s="60">
        <f t="shared" si="442"/>
        <v>-342756.36</v>
      </c>
      <c r="I5653" s="60">
        <f t="shared" si="443"/>
        <v>0</v>
      </c>
      <c r="J5653" s="60">
        <f t="shared" si="444"/>
        <v>0</v>
      </c>
      <c r="K5653" s="1" t="str">
        <f t="shared" si="445"/>
        <v>RES</v>
      </c>
      <c r="L5653" s="2" t="str">
        <f t="shared" si="441"/>
        <v>REVENUE_AC</v>
      </c>
      <c r="M5653" s="40" t="str">
        <f>INDEX(CODE!A:B,MATCH(L5653,CODE!A:A,0),2)</f>
        <v>NOT USED</v>
      </c>
    </row>
    <row r="5654" spans="1:13">
      <c r="A5654" s="36">
        <v>202007</v>
      </c>
      <c r="B5654" s="37" t="s">
        <v>68</v>
      </c>
      <c r="C5654" s="37" t="s">
        <v>195</v>
      </c>
      <c r="D5654" s="37" t="s">
        <v>104</v>
      </c>
      <c r="E5654" s="37">
        <v>5084.3999999999996</v>
      </c>
      <c r="F5654" s="37">
        <v>0</v>
      </c>
      <c r="G5654" s="37">
        <v>0</v>
      </c>
      <c r="H5654" s="60">
        <f t="shared" si="442"/>
        <v>5084.3999999999996</v>
      </c>
      <c r="I5654" s="60">
        <f t="shared" si="443"/>
        <v>0</v>
      </c>
      <c r="J5654" s="60">
        <f t="shared" si="444"/>
        <v>0</v>
      </c>
      <c r="K5654" s="1" t="str">
        <f t="shared" si="445"/>
        <v>RES</v>
      </c>
      <c r="L5654" s="2" t="str">
        <f t="shared" si="441"/>
        <v>REVENUE AD</v>
      </c>
      <c r="M5654" s="40" t="str">
        <f>INDEX(CODE!A:B,MATCH(L5654,CODE!A:A,0),2)</f>
        <v>NOT USED</v>
      </c>
    </row>
    <row r="5655" spans="1:13">
      <c r="A5655" s="36">
        <v>202007</v>
      </c>
      <c r="B5655" s="37" t="s">
        <v>68</v>
      </c>
      <c r="C5655" s="37" t="s">
        <v>196</v>
      </c>
      <c r="D5655" s="37" t="s">
        <v>210</v>
      </c>
      <c r="E5655" s="37">
        <v>-6000</v>
      </c>
      <c r="F5655" s="37">
        <v>0</v>
      </c>
      <c r="G5655" s="37">
        <v>0</v>
      </c>
      <c r="H5655" s="60">
        <f t="shared" si="442"/>
        <v>0</v>
      </c>
      <c r="I5655" s="60">
        <f t="shared" si="443"/>
        <v>0</v>
      </c>
      <c r="J5655" s="60">
        <f t="shared" si="444"/>
        <v>0</v>
      </c>
      <c r="K5655" s="1" t="str">
        <f t="shared" si="445"/>
        <v>RES</v>
      </c>
      <c r="L5655" s="2" t="str">
        <f t="shared" si="441"/>
        <v>301119 - U</v>
      </c>
      <c r="M5655" s="40" t="str">
        <f>INDEX(CODE!A:B,MATCH(L5655,CODE!A:A,0),2)</f>
        <v>NOT USED</v>
      </c>
    </row>
    <row r="5656" spans="1:13">
      <c r="A5656" s="36">
        <v>202007</v>
      </c>
      <c r="B5656" s="37" t="s">
        <v>68</v>
      </c>
      <c r="C5656" s="37" t="s">
        <v>196</v>
      </c>
      <c r="D5656" s="37" t="s">
        <v>197</v>
      </c>
      <c r="E5656" s="37">
        <v>756000</v>
      </c>
      <c r="F5656" s="37">
        <v>0</v>
      </c>
      <c r="G5656" s="37">
        <v>9787000</v>
      </c>
      <c r="H5656" s="60">
        <f t="shared" si="442"/>
        <v>0</v>
      </c>
      <c r="I5656" s="60">
        <f t="shared" si="443"/>
        <v>0</v>
      </c>
      <c r="J5656" s="60">
        <f t="shared" si="444"/>
        <v>0</v>
      </c>
      <c r="K5656" s="1" t="str">
        <f t="shared" si="445"/>
        <v>RES</v>
      </c>
      <c r="L5656" s="2" t="str">
        <f t="shared" si="441"/>
        <v>UNBILLED R</v>
      </c>
      <c r="M5656" s="40" t="str">
        <f>INDEX(CODE!A:B,MATCH(L5656,CODE!A:A,0),2)</f>
        <v>NOT USED</v>
      </c>
    </row>
    <row r="5657" spans="1:13">
      <c r="A5657" s="36">
        <v>202008</v>
      </c>
      <c r="B5657" s="37" t="s">
        <v>51</v>
      </c>
      <c r="C5657" s="37" t="s">
        <v>186</v>
      </c>
      <c r="D5657" s="37" t="s">
        <v>187</v>
      </c>
      <c r="E5657" s="37">
        <v>-18960.52</v>
      </c>
      <c r="F5657" s="37">
        <v>1516</v>
      </c>
      <c r="G5657" s="37">
        <v>2604488</v>
      </c>
      <c r="H5657" s="60">
        <f t="shared" si="442"/>
        <v>0</v>
      </c>
      <c r="I5657" s="60">
        <f t="shared" si="443"/>
        <v>0</v>
      </c>
      <c r="J5657" s="60">
        <f t="shared" si="444"/>
        <v>0</v>
      </c>
      <c r="K5657" s="1" t="str">
        <f t="shared" si="445"/>
        <v>COM</v>
      </c>
      <c r="L5657" s="2" t="str">
        <f t="shared" si="441"/>
        <v>02GNSB0024</v>
      </c>
      <c r="M5657" s="40" t="str">
        <f>INDEX(CODE!A:B,MATCH(L5657,CODE!A:A,0),2)</f>
        <v>Separate - Small GS</v>
      </c>
    </row>
    <row r="5658" spans="1:13">
      <c r="A5658" s="36">
        <v>202008</v>
      </c>
      <c r="B5658" s="37" t="s">
        <v>51</v>
      </c>
      <c r="C5658" s="37" t="s">
        <v>186</v>
      </c>
      <c r="D5658" s="37" t="s">
        <v>188</v>
      </c>
      <c r="E5658" s="37">
        <v>-0.52</v>
      </c>
      <c r="F5658" s="37">
        <v>1</v>
      </c>
      <c r="G5658" s="37">
        <v>72</v>
      </c>
      <c r="H5658" s="60">
        <f t="shared" si="442"/>
        <v>0</v>
      </c>
      <c r="I5658" s="60">
        <f t="shared" si="443"/>
        <v>0</v>
      </c>
      <c r="J5658" s="60">
        <f t="shared" si="444"/>
        <v>0</v>
      </c>
      <c r="K5658" s="1" t="str">
        <f t="shared" si="445"/>
        <v>COM</v>
      </c>
      <c r="L5658" s="2" t="str">
        <f t="shared" si="441"/>
        <v>02GNSB024F</v>
      </c>
      <c r="M5658" s="40" t="str">
        <f>INDEX(CODE!A:B,MATCH(L5658,CODE!A:A,0),2)</f>
        <v>Separate - Small GS</v>
      </c>
    </row>
    <row r="5659" spans="1:13">
      <c r="A5659" s="36">
        <v>202008</v>
      </c>
      <c r="B5659" s="37" t="s">
        <v>51</v>
      </c>
      <c r="C5659" s="37" t="s">
        <v>186</v>
      </c>
      <c r="D5659" s="37" t="s">
        <v>189</v>
      </c>
      <c r="E5659" s="37">
        <v>-47.62</v>
      </c>
      <c r="F5659" s="37">
        <v>70</v>
      </c>
      <c r="G5659" s="37">
        <v>6540</v>
      </c>
      <c r="H5659" s="60">
        <f t="shared" si="442"/>
        <v>0</v>
      </c>
      <c r="I5659" s="60">
        <f t="shared" si="443"/>
        <v>0</v>
      </c>
      <c r="J5659" s="60">
        <f t="shared" si="444"/>
        <v>0</v>
      </c>
      <c r="K5659" s="1" t="str">
        <f t="shared" si="445"/>
        <v>COM</v>
      </c>
      <c r="L5659" s="2" t="str">
        <f t="shared" si="441"/>
        <v>02GNSB24FP</v>
      </c>
      <c r="M5659" s="40" t="str">
        <f>INDEX(CODE!A:B,MATCH(L5659,CODE!A:A,0),2)</f>
        <v>Separate - Small GS</v>
      </c>
    </row>
    <row r="5660" spans="1:13">
      <c r="A5660" s="36">
        <v>202008</v>
      </c>
      <c r="B5660" s="37" t="s">
        <v>51</v>
      </c>
      <c r="C5660" s="37" t="s">
        <v>186</v>
      </c>
      <c r="D5660" s="37" t="s">
        <v>190</v>
      </c>
      <c r="E5660" s="37">
        <v>-26924.78</v>
      </c>
      <c r="F5660" s="37">
        <v>90</v>
      </c>
      <c r="G5660" s="37">
        <v>3698466</v>
      </c>
      <c r="H5660" s="60">
        <f t="shared" si="442"/>
        <v>0</v>
      </c>
      <c r="I5660" s="60">
        <f t="shared" si="443"/>
        <v>0</v>
      </c>
      <c r="J5660" s="60">
        <f t="shared" si="444"/>
        <v>0</v>
      </c>
      <c r="K5660" s="1" t="str">
        <f t="shared" si="445"/>
        <v>COM</v>
      </c>
      <c r="L5660" s="2" t="str">
        <f t="shared" si="441"/>
        <v>02LGSB0036</v>
      </c>
      <c r="M5660" s="40" t="str">
        <f>INDEX(CODE!A:B,MATCH(L5660,CODE!A:A,0),2)</f>
        <v>Separate - Large GS</v>
      </c>
    </row>
    <row r="5661" spans="1:13">
      <c r="A5661" s="36">
        <v>202008</v>
      </c>
      <c r="B5661" s="37" t="s">
        <v>51</v>
      </c>
      <c r="C5661" s="37" t="s">
        <v>186</v>
      </c>
      <c r="D5661" s="37" t="s">
        <v>191</v>
      </c>
      <c r="E5661" s="37">
        <v>-86.4</v>
      </c>
      <c r="F5661" s="37">
        <v>23</v>
      </c>
      <c r="G5661" s="37">
        <v>11869</v>
      </c>
      <c r="H5661" s="60">
        <f t="shared" si="442"/>
        <v>0</v>
      </c>
      <c r="I5661" s="60">
        <f t="shared" si="443"/>
        <v>0</v>
      </c>
      <c r="J5661" s="60">
        <f t="shared" si="444"/>
        <v>0</v>
      </c>
      <c r="K5661" s="1" t="str">
        <f t="shared" si="445"/>
        <v>COM</v>
      </c>
      <c r="L5661" s="2" t="str">
        <f t="shared" si="441"/>
        <v>02NMB24135</v>
      </c>
      <c r="M5661" s="40" t="str">
        <f>INDEX(CODE!A:B,MATCH(L5661,CODE!A:A,0),2)</f>
        <v>Separate - Small GS</v>
      </c>
    </row>
    <row r="5662" spans="1:13">
      <c r="A5662" s="36">
        <v>202008</v>
      </c>
      <c r="B5662" s="37" t="s">
        <v>51</v>
      </c>
      <c r="C5662" s="37" t="s">
        <v>186</v>
      </c>
      <c r="D5662" s="37" t="s">
        <v>192</v>
      </c>
      <c r="E5662" s="37">
        <v>-300.92</v>
      </c>
      <c r="G5662" s="37">
        <v>41457</v>
      </c>
      <c r="H5662" s="60">
        <f t="shared" si="442"/>
        <v>0</v>
      </c>
      <c r="I5662" s="60">
        <f t="shared" si="443"/>
        <v>0</v>
      </c>
      <c r="J5662" s="60">
        <f t="shared" si="444"/>
        <v>0</v>
      </c>
      <c r="K5662" s="1" t="str">
        <f t="shared" si="445"/>
        <v>COM</v>
      </c>
      <c r="L5662" s="2" t="str">
        <f t="shared" si="441"/>
        <v>02OALTB15N</v>
      </c>
      <c r="M5662" s="40" t="str">
        <f>INDEX(CODE!A:B,MATCH(L5662,CODE!A:A,0),2)</f>
        <v>NOT USED</v>
      </c>
    </row>
    <row r="5663" spans="1:13">
      <c r="A5663" s="36">
        <v>202008</v>
      </c>
      <c r="B5663" s="37" t="s">
        <v>51</v>
      </c>
      <c r="C5663" s="37" t="s">
        <v>186</v>
      </c>
      <c r="D5663" s="37" t="s">
        <v>193</v>
      </c>
      <c r="E5663" s="37">
        <v>-648.80999999999995</v>
      </c>
      <c r="F5663" s="37">
        <v>0</v>
      </c>
      <c r="G5663" s="37">
        <v>0</v>
      </c>
      <c r="H5663" s="60">
        <f t="shared" si="442"/>
        <v>0</v>
      </c>
      <c r="I5663" s="60">
        <f t="shared" si="443"/>
        <v>0</v>
      </c>
      <c r="J5663" s="60">
        <f t="shared" si="444"/>
        <v>0</v>
      </c>
      <c r="K5663" s="1" t="str">
        <f t="shared" si="445"/>
        <v>COM</v>
      </c>
      <c r="L5663" s="2" t="str">
        <f t="shared" si="441"/>
        <v>BPA BALANC</v>
      </c>
      <c r="M5663" s="40" t="str">
        <f>INDEX(CODE!A:B,MATCH(L5663,CODE!A:A,0),2)</f>
        <v>NOT USED</v>
      </c>
    </row>
    <row r="5664" spans="1:13">
      <c r="A5664" s="36">
        <v>202008</v>
      </c>
      <c r="B5664" s="37" t="s">
        <v>51</v>
      </c>
      <c r="C5664" s="37" t="s">
        <v>186</v>
      </c>
      <c r="D5664" s="37" t="s">
        <v>194</v>
      </c>
      <c r="F5664" s="37">
        <v>0</v>
      </c>
      <c r="H5664" s="60">
        <f t="shared" si="442"/>
        <v>0</v>
      </c>
      <c r="I5664" s="60">
        <f t="shared" si="443"/>
        <v>0</v>
      </c>
      <c r="J5664" s="60">
        <f t="shared" si="444"/>
        <v>0</v>
      </c>
      <c r="K5664" s="1" t="str">
        <f t="shared" si="445"/>
        <v>COM</v>
      </c>
      <c r="L5664" s="2" t="str">
        <f t="shared" si="441"/>
        <v>CUSTOMER C</v>
      </c>
      <c r="M5664" s="40" t="str">
        <f>INDEX(CODE!A:B,MATCH(L5664,CODE!A:A,0),2)</f>
        <v>NOT USED</v>
      </c>
    </row>
    <row r="5665" spans="1:13">
      <c r="A5665" s="36">
        <v>202008</v>
      </c>
      <c r="B5665" s="37" t="s">
        <v>51</v>
      </c>
      <c r="C5665" s="37" t="s">
        <v>195</v>
      </c>
      <c r="D5665" s="37" t="s">
        <v>78</v>
      </c>
      <c r="E5665" s="37">
        <v>570.61</v>
      </c>
      <c r="F5665" s="37">
        <v>2</v>
      </c>
      <c r="G5665" s="37">
        <v>2410</v>
      </c>
      <c r="H5665" s="60">
        <f t="shared" si="442"/>
        <v>570.61</v>
      </c>
      <c r="I5665" s="60">
        <f t="shared" si="443"/>
        <v>2</v>
      </c>
      <c r="J5665" s="60">
        <f t="shared" si="444"/>
        <v>2410</v>
      </c>
      <c r="K5665" s="1" t="str">
        <f t="shared" si="445"/>
        <v>COM</v>
      </c>
      <c r="L5665" s="2" t="str">
        <f t="shared" si="441"/>
        <v>02GN24EV45</v>
      </c>
      <c r="M5665" s="40" t="str">
        <f>INDEX(CODE!A:B,MATCH(L5665,CODE!A:A,0),2)</f>
        <v>Separate - Small GS</v>
      </c>
    </row>
    <row r="5666" spans="1:13">
      <c r="A5666" s="36">
        <v>202008</v>
      </c>
      <c r="B5666" s="37" t="s">
        <v>51</v>
      </c>
      <c r="C5666" s="37" t="s">
        <v>195</v>
      </c>
      <c r="D5666" s="37" t="s">
        <v>36</v>
      </c>
      <c r="E5666" s="37">
        <v>243083.19</v>
      </c>
      <c r="F5666" s="37">
        <v>1516</v>
      </c>
      <c r="G5666" s="37">
        <v>2604487</v>
      </c>
      <c r="H5666" s="60">
        <f t="shared" si="442"/>
        <v>243083.19</v>
      </c>
      <c r="I5666" s="60">
        <f t="shared" si="443"/>
        <v>1516</v>
      </c>
      <c r="J5666" s="60">
        <f t="shared" si="444"/>
        <v>2604487</v>
      </c>
      <c r="K5666" s="1" t="str">
        <f t="shared" si="445"/>
        <v>COM</v>
      </c>
      <c r="L5666" s="2" t="str">
        <f t="shared" si="441"/>
        <v>02GNSB0024</v>
      </c>
      <c r="M5666" s="40" t="str">
        <f>INDEX(CODE!A:B,MATCH(L5666,CODE!A:A,0),2)</f>
        <v>Separate - Small GS</v>
      </c>
    </row>
    <row r="5667" spans="1:13">
      <c r="A5667" s="36">
        <v>202008</v>
      </c>
      <c r="B5667" s="37" t="s">
        <v>51</v>
      </c>
      <c r="C5667" s="37" t="s">
        <v>195</v>
      </c>
      <c r="D5667" s="37" t="s">
        <v>37</v>
      </c>
      <c r="E5667" s="37">
        <v>17.64</v>
      </c>
      <c r="F5667" s="37">
        <v>1</v>
      </c>
      <c r="G5667" s="37">
        <v>72</v>
      </c>
      <c r="H5667" s="60">
        <f t="shared" si="442"/>
        <v>17.64</v>
      </c>
      <c r="I5667" s="60">
        <f t="shared" si="443"/>
        <v>1</v>
      </c>
      <c r="J5667" s="60">
        <f t="shared" si="444"/>
        <v>72</v>
      </c>
      <c r="K5667" s="1" t="str">
        <f t="shared" si="445"/>
        <v>COM</v>
      </c>
      <c r="L5667" s="2" t="str">
        <f t="shared" si="441"/>
        <v>02GNSB024F</v>
      </c>
      <c r="M5667" s="40" t="str">
        <f>INDEX(CODE!A:B,MATCH(L5667,CODE!A:A,0),2)</f>
        <v>Separate - Small GS</v>
      </c>
    </row>
    <row r="5668" spans="1:13">
      <c r="A5668" s="36">
        <v>202008</v>
      </c>
      <c r="B5668" s="37" t="s">
        <v>51</v>
      </c>
      <c r="C5668" s="37" t="s">
        <v>195</v>
      </c>
      <c r="D5668" s="37" t="s">
        <v>38</v>
      </c>
      <c r="E5668" s="37">
        <v>1202.74</v>
      </c>
      <c r="F5668" s="37">
        <v>70</v>
      </c>
      <c r="G5668" s="37">
        <v>9659</v>
      </c>
      <c r="H5668" s="60">
        <f t="shared" si="442"/>
        <v>1202.74</v>
      </c>
      <c r="I5668" s="60">
        <f t="shared" si="443"/>
        <v>70</v>
      </c>
      <c r="J5668" s="60">
        <f t="shared" si="444"/>
        <v>9659</v>
      </c>
      <c r="K5668" s="1" t="str">
        <f t="shared" si="445"/>
        <v>COM</v>
      </c>
      <c r="L5668" s="2" t="str">
        <f t="shared" si="441"/>
        <v>02GNSB24FP</v>
      </c>
      <c r="M5668" s="40" t="str">
        <f>INDEX(CODE!A:B,MATCH(L5668,CODE!A:A,0),2)</f>
        <v>Separate - Small GS</v>
      </c>
    </row>
    <row r="5669" spans="1:13">
      <c r="A5669" s="36">
        <v>202008</v>
      </c>
      <c r="B5669" s="37" t="s">
        <v>51</v>
      </c>
      <c r="C5669" s="37" t="s">
        <v>195</v>
      </c>
      <c r="D5669" s="37" t="s">
        <v>52</v>
      </c>
      <c r="E5669" s="37">
        <v>3807446.22</v>
      </c>
      <c r="F5669" s="37">
        <v>14606</v>
      </c>
      <c r="G5669" s="37">
        <v>42981932</v>
      </c>
      <c r="H5669" s="60">
        <f t="shared" si="442"/>
        <v>3807446.22</v>
      </c>
      <c r="I5669" s="60">
        <f t="shared" si="443"/>
        <v>14606</v>
      </c>
      <c r="J5669" s="60">
        <f t="shared" si="444"/>
        <v>42981932</v>
      </c>
      <c r="K5669" s="1" t="str">
        <f t="shared" si="445"/>
        <v>COM</v>
      </c>
      <c r="L5669" s="2" t="str">
        <f t="shared" si="441"/>
        <v>02GNSV0024</v>
      </c>
      <c r="M5669" s="40" t="str">
        <f>INDEX(CODE!A:B,MATCH(L5669,CODE!A:A,0),2)</f>
        <v>Separate - Small GS</v>
      </c>
    </row>
    <row r="5670" spans="1:13">
      <c r="A5670" s="36">
        <v>202008</v>
      </c>
      <c r="B5670" s="37" t="s">
        <v>51</v>
      </c>
      <c r="C5670" s="37" t="s">
        <v>195</v>
      </c>
      <c r="D5670" s="37" t="s">
        <v>53</v>
      </c>
      <c r="E5670" s="37">
        <v>13886.76</v>
      </c>
      <c r="F5670" s="37">
        <v>108</v>
      </c>
      <c r="G5670" s="37">
        <v>101687</v>
      </c>
      <c r="H5670" s="60">
        <f t="shared" si="442"/>
        <v>13886.76</v>
      </c>
      <c r="I5670" s="60">
        <f t="shared" si="443"/>
        <v>108</v>
      </c>
      <c r="J5670" s="60">
        <f t="shared" si="444"/>
        <v>101687</v>
      </c>
      <c r="K5670" s="1" t="str">
        <f t="shared" si="445"/>
        <v>COM</v>
      </c>
      <c r="L5670" s="2" t="str">
        <f t="shared" si="441"/>
        <v>02GNSV024F</v>
      </c>
      <c r="M5670" s="40" t="str">
        <f>INDEX(CODE!A:B,MATCH(L5670,CODE!A:A,0),2)</f>
        <v>Separate - Small GS</v>
      </c>
    </row>
    <row r="5671" spans="1:13">
      <c r="A5671" s="36">
        <v>202008</v>
      </c>
      <c r="B5671" s="37" t="s">
        <v>51</v>
      </c>
      <c r="C5671" s="37" t="s">
        <v>195</v>
      </c>
      <c r="D5671" s="37" t="s">
        <v>39</v>
      </c>
      <c r="E5671" s="37">
        <v>296732.19</v>
      </c>
      <c r="F5671" s="37">
        <v>90</v>
      </c>
      <c r="G5671" s="37">
        <v>3698466</v>
      </c>
      <c r="H5671" s="60">
        <f t="shared" si="442"/>
        <v>296732.19</v>
      </c>
      <c r="I5671" s="60">
        <f t="shared" si="443"/>
        <v>90</v>
      </c>
      <c r="J5671" s="60">
        <f t="shared" si="444"/>
        <v>3698466</v>
      </c>
      <c r="K5671" s="1" t="str">
        <f t="shared" si="445"/>
        <v>COM</v>
      </c>
      <c r="L5671" s="2" t="str">
        <f t="shared" si="441"/>
        <v>02LGSB0036</v>
      </c>
      <c r="M5671" s="40" t="str">
        <f>INDEX(CODE!A:B,MATCH(L5671,CODE!A:A,0),2)</f>
        <v>Separate - Large GS</v>
      </c>
    </row>
    <row r="5672" spans="1:13">
      <c r="A5672" s="36">
        <v>202008</v>
      </c>
      <c r="B5672" s="37" t="s">
        <v>51</v>
      </c>
      <c r="C5672" s="37" t="s">
        <v>195</v>
      </c>
      <c r="D5672" s="37" t="s">
        <v>54</v>
      </c>
      <c r="E5672" s="37">
        <v>4780333.42</v>
      </c>
      <c r="F5672" s="37">
        <v>845</v>
      </c>
      <c r="G5672" s="37">
        <v>63387540</v>
      </c>
      <c r="H5672" s="60">
        <f t="shared" si="442"/>
        <v>4780333.42</v>
      </c>
      <c r="I5672" s="60">
        <f t="shared" si="443"/>
        <v>845</v>
      </c>
      <c r="J5672" s="60">
        <f t="shared" si="444"/>
        <v>63387540</v>
      </c>
      <c r="K5672" s="1" t="str">
        <f t="shared" si="445"/>
        <v>COM</v>
      </c>
      <c r="L5672" s="2" t="str">
        <f t="shared" si="441"/>
        <v>02LGSV0036</v>
      </c>
      <c r="M5672" s="40" t="str">
        <f>INDEX(CODE!A:B,MATCH(L5672,CODE!A:A,0),2)</f>
        <v>Separate - Large GS</v>
      </c>
    </row>
    <row r="5673" spans="1:13">
      <c r="A5673" s="36">
        <v>202008</v>
      </c>
      <c r="B5673" s="37" t="s">
        <v>51</v>
      </c>
      <c r="C5673" s="37" t="s">
        <v>195</v>
      </c>
      <c r="D5673" s="37" t="s">
        <v>55</v>
      </c>
      <c r="E5673" s="37">
        <v>1322643.08</v>
      </c>
      <c r="F5673" s="37">
        <v>37</v>
      </c>
      <c r="G5673" s="37">
        <v>17648800</v>
      </c>
      <c r="H5673" s="60">
        <f t="shared" si="442"/>
        <v>1322643.08</v>
      </c>
      <c r="I5673" s="60">
        <f t="shared" si="443"/>
        <v>37</v>
      </c>
      <c r="J5673" s="60">
        <f t="shared" si="444"/>
        <v>17648800</v>
      </c>
      <c r="K5673" s="1" t="str">
        <f t="shared" si="445"/>
        <v>COM</v>
      </c>
      <c r="L5673" s="2" t="str">
        <f t="shared" si="441"/>
        <v>02LGSV048T</v>
      </c>
      <c r="M5673" s="40" t="str">
        <f>INDEX(CODE!A:B,MATCH(L5673,CODE!A:A,0),2)</f>
        <v>NOT USED</v>
      </c>
    </row>
    <row r="5674" spans="1:13">
      <c r="A5674" s="36">
        <v>202008</v>
      </c>
      <c r="B5674" s="37" t="s">
        <v>51</v>
      </c>
      <c r="C5674" s="37" t="s">
        <v>195</v>
      </c>
      <c r="D5674" s="37" t="s">
        <v>79</v>
      </c>
      <c r="E5674" s="37">
        <v>5533.19</v>
      </c>
      <c r="G5674" s="37">
        <v>0</v>
      </c>
      <c r="H5674" s="60">
        <f t="shared" si="442"/>
        <v>5533.19</v>
      </c>
      <c r="I5674" s="60">
        <f t="shared" si="443"/>
        <v>0</v>
      </c>
      <c r="J5674" s="60">
        <f t="shared" si="444"/>
        <v>0</v>
      </c>
      <c r="K5674" s="1" t="str">
        <f t="shared" si="445"/>
        <v>COM</v>
      </c>
      <c r="L5674" s="2" t="str">
        <f t="shared" si="441"/>
        <v>02LNX00102</v>
      </c>
      <c r="M5674" s="40" t="str">
        <f>INDEX(CODE!A:B,MATCH(L5674,CODE!A:A,0),2)</f>
        <v>NOT USED</v>
      </c>
    </row>
    <row r="5675" spans="1:13">
      <c r="A5675" s="36">
        <v>202008</v>
      </c>
      <c r="B5675" s="37" t="s">
        <v>51</v>
      </c>
      <c r="C5675" s="37" t="s">
        <v>195</v>
      </c>
      <c r="D5675" s="37" t="s">
        <v>81</v>
      </c>
      <c r="E5675" s="37">
        <v>223.69</v>
      </c>
      <c r="G5675" s="37">
        <v>0</v>
      </c>
      <c r="H5675" s="60">
        <f t="shared" si="442"/>
        <v>223.69</v>
      </c>
      <c r="I5675" s="60">
        <f t="shared" si="443"/>
        <v>0</v>
      </c>
      <c r="J5675" s="60">
        <f t="shared" si="444"/>
        <v>0</v>
      </c>
      <c r="K5675" s="1" t="str">
        <f t="shared" si="445"/>
        <v>COM</v>
      </c>
      <c r="L5675" s="2" t="str">
        <f t="shared" si="441"/>
        <v>02LNX00105</v>
      </c>
      <c r="M5675" s="40" t="str">
        <f>INDEX(CODE!A:B,MATCH(L5675,CODE!A:A,0),2)</f>
        <v>NOT USED</v>
      </c>
    </row>
    <row r="5676" spans="1:13">
      <c r="A5676" s="36">
        <v>202008</v>
      </c>
      <c r="B5676" s="37" t="s">
        <v>51</v>
      </c>
      <c r="C5676" s="37" t="s">
        <v>195</v>
      </c>
      <c r="D5676" s="37" t="s">
        <v>82</v>
      </c>
      <c r="E5676" s="37">
        <v>22729.84</v>
      </c>
      <c r="G5676" s="37">
        <v>0</v>
      </c>
      <c r="H5676" s="60">
        <f t="shared" si="442"/>
        <v>22729.84</v>
      </c>
      <c r="I5676" s="60">
        <f t="shared" si="443"/>
        <v>0</v>
      </c>
      <c r="J5676" s="60">
        <f t="shared" si="444"/>
        <v>0</v>
      </c>
      <c r="K5676" s="1" t="str">
        <f t="shared" si="445"/>
        <v>COM</v>
      </c>
      <c r="L5676" s="2" t="str">
        <f t="shared" si="441"/>
        <v>02LNX00109</v>
      </c>
      <c r="M5676" s="40" t="str">
        <f>INDEX(CODE!A:B,MATCH(L5676,CODE!A:A,0),2)</f>
        <v>NOT USED</v>
      </c>
    </row>
    <row r="5677" spans="1:13">
      <c r="A5677" s="36">
        <v>202008</v>
      </c>
      <c r="B5677" s="37" t="s">
        <v>51</v>
      </c>
      <c r="C5677" s="37" t="s">
        <v>195</v>
      </c>
      <c r="D5677" s="37" t="s">
        <v>83</v>
      </c>
      <c r="E5677" s="37">
        <v>1072.74</v>
      </c>
      <c r="G5677" s="37">
        <v>0</v>
      </c>
      <c r="H5677" s="60">
        <f t="shared" si="442"/>
        <v>1072.74</v>
      </c>
      <c r="I5677" s="60">
        <f t="shared" si="443"/>
        <v>0</v>
      </c>
      <c r="J5677" s="60">
        <f t="shared" si="444"/>
        <v>0</v>
      </c>
      <c r="K5677" s="1" t="str">
        <f t="shared" si="445"/>
        <v>COM</v>
      </c>
      <c r="L5677" s="2" t="str">
        <f t="shared" si="441"/>
        <v>02LNX00110</v>
      </c>
      <c r="M5677" s="40" t="str">
        <f>INDEX(CODE!A:B,MATCH(L5677,CODE!A:A,0),2)</f>
        <v>NOT USED</v>
      </c>
    </row>
    <row r="5678" spans="1:13">
      <c r="A5678" s="36">
        <v>202008</v>
      </c>
      <c r="B5678" s="37" t="s">
        <v>51</v>
      </c>
      <c r="C5678" s="37" t="s">
        <v>195</v>
      </c>
      <c r="D5678" s="37" t="s">
        <v>84</v>
      </c>
      <c r="E5678" s="37">
        <v>55.73</v>
      </c>
      <c r="G5678" s="37">
        <v>0</v>
      </c>
      <c r="H5678" s="60">
        <f t="shared" si="442"/>
        <v>55.73</v>
      </c>
      <c r="I5678" s="60">
        <f t="shared" si="443"/>
        <v>0</v>
      </c>
      <c r="J5678" s="60">
        <f t="shared" si="444"/>
        <v>0</v>
      </c>
      <c r="K5678" s="1" t="str">
        <f t="shared" si="445"/>
        <v>COM</v>
      </c>
      <c r="L5678" s="2" t="str">
        <f t="shared" si="441"/>
        <v>02LNX00112</v>
      </c>
      <c r="M5678" s="40" t="str">
        <f>INDEX(CODE!A:B,MATCH(L5678,CODE!A:A,0),2)</f>
        <v>NOT USED</v>
      </c>
    </row>
    <row r="5679" spans="1:13">
      <c r="A5679" s="36">
        <v>202008</v>
      </c>
      <c r="B5679" s="37" t="s">
        <v>51</v>
      </c>
      <c r="C5679" s="37" t="s">
        <v>195</v>
      </c>
      <c r="D5679" s="37" t="s">
        <v>85</v>
      </c>
      <c r="E5679" s="37">
        <v>1640.95</v>
      </c>
      <c r="G5679" s="37">
        <v>0</v>
      </c>
      <c r="H5679" s="60">
        <f t="shared" si="442"/>
        <v>1640.95</v>
      </c>
      <c r="I5679" s="60">
        <f t="shared" si="443"/>
        <v>0</v>
      </c>
      <c r="J5679" s="60">
        <f t="shared" si="444"/>
        <v>0</v>
      </c>
      <c r="K5679" s="1" t="str">
        <f t="shared" si="445"/>
        <v>COM</v>
      </c>
      <c r="L5679" s="2" t="str">
        <f t="shared" si="441"/>
        <v>02LNX00300</v>
      </c>
      <c r="M5679" s="40" t="str">
        <f>INDEX(CODE!A:B,MATCH(L5679,CODE!A:A,0),2)</f>
        <v>NOT USED</v>
      </c>
    </row>
    <row r="5680" spans="1:13">
      <c r="A5680" s="36">
        <v>202008</v>
      </c>
      <c r="B5680" s="37" t="s">
        <v>51</v>
      </c>
      <c r="C5680" s="37" t="s">
        <v>195</v>
      </c>
      <c r="D5680" s="37" t="s">
        <v>87</v>
      </c>
      <c r="E5680" s="37">
        <v>3701.46</v>
      </c>
      <c r="G5680" s="37">
        <v>0</v>
      </c>
      <c r="H5680" s="60">
        <f t="shared" si="442"/>
        <v>3701.46</v>
      </c>
      <c r="I5680" s="60">
        <f t="shared" si="443"/>
        <v>0</v>
      </c>
      <c r="J5680" s="60">
        <f t="shared" si="444"/>
        <v>0</v>
      </c>
      <c r="K5680" s="1" t="str">
        <f t="shared" si="445"/>
        <v>COM</v>
      </c>
      <c r="L5680" s="2" t="str">
        <f t="shared" si="441"/>
        <v>02LNX00311</v>
      </c>
      <c r="M5680" s="40" t="str">
        <f>INDEX(CODE!A:B,MATCH(L5680,CODE!A:A,0),2)</f>
        <v>NOT USED</v>
      </c>
    </row>
    <row r="5681" spans="1:13">
      <c r="A5681" s="36">
        <v>202008</v>
      </c>
      <c r="B5681" s="37" t="s">
        <v>51</v>
      </c>
      <c r="C5681" s="37" t="s">
        <v>195</v>
      </c>
      <c r="D5681" s="37" t="s">
        <v>77</v>
      </c>
      <c r="E5681" s="37">
        <v>1387.15</v>
      </c>
      <c r="F5681" s="37">
        <v>23</v>
      </c>
      <c r="G5681" s="37">
        <v>11869</v>
      </c>
      <c r="H5681" s="60">
        <f t="shared" si="442"/>
        <v>1387.15</v>
      </c>
      <c r="I5681" s="60">
        <f t="shared" si="443"/>
        <v>23</v>
      </c>
      <c r="J5681" s="60">
        <f t="shared" si="444"/>
        <v>11869</v>
      </c>
      <c r="K5681" s="1" t="str">
        <f t="shared" si="445"/>
        <v>COM</v>
      </c>
      <c r="L5681" s="2" t="str">
        <f t="shared" si="441"/>
        <v>02NMB24135</v>
      </c>
      <c r="M5681" s="40" t="str">
        <f>INDEX(CODE!A:B,MATCH(L5681,CODE!A:A,0),2)</f>
        <v>Separate - Small GS</v>
      </c>
    </row>
    <row r="5682" spans="1:13">
      <c r="A5682" s="36">
        <v>202008</v>
      </c>
      <c r="B5682" s="37" t="s">
        <v>51</v>
      </c>
      <c r="C5682" s="37" t="s">
        <v>195</v>
      </c>
      <c r="D5682" s="37" t="s">
        <v>40</v>
      </c>
      <c r="E5682" s="37">
        <v>25500.78</v>
      </c>
      <c r="F5682" s="37">
        <v>116</v>
      </c>
      <c r="G5682" s="37">
        <v>243576</v>
      </c>
      <c r="H5682" s="60">
        <f t="shared" si="442"/>
        <v>25500.78</v>
      </c>
      <c r="I5682" s="60">
        <f t="shared" si="443"/>
        <v>116</v>
      </c>
      <c r="J5682" s="60">
        <f t="shared" si="444"/>
        <v>243576</v>
      </c>
      <c r="K5682" s="1" t="str">
        <f t="shared" si="445"/>
        <v>COM</v>
      </c>
      <c r="L5682" s="2" t="str">
        <f t="shared" si="441"/>
        <v>02NMT24135</v>
      </c>
      <c r="M5682" s="40" t="str">
        <f>INDEX(CODE!A:B,MATCH(L5682,CODE!A:A,0),2)</f>
        <v>Separate - Small GS</v>
      </c>
    </row>
    <row r="5683" spans="1:13">
      <c r="A5683" s="36">
        <v>202008</v>
      </c>
      <c r="B5683" s="37" t="s">
        <v>51</v>
      </c>
      <c r="C5683" s="37" t="s">
        <v>195</v>
      </c>
      <c r="D5683" s="37" t="s">
        <v>41</v>
      </c>
      <c r="E5683" s="37">
        <v>81513.14</v>
      </c>
      <c r="F5683" s="37">
        <v>17</v>
      </c>
      <c r="G5683" s="37">
        <v>993500</v>
      </c>
      <c r="H5683" s="60">
        <f t="shared" si="442"/>
        <v>81513.14</v>
      </c>
      <c r="I5683" s="60">
        <f t="shared" si="443"/>
        <v>17</v>
      </c>
      <c r="J5683" s="60">
        <f t="shared" si="444"/>
        <v>993500</v>
      </c>
      <c r="K5683" s="1" t="str">
        <f t="shared" si="445"/>
        <v>COM</v>
      </c>
      <c r="L5683" s="2" t="str">
        <f t="shared" si="441"/>
        <v>02NMT36135</v>
      </c>
      <c r="M5683" s="40" t="str">
        <f>INDEX(CODE!A:B,MATCH(L5683,CODE!A:A,0),2)</f>
        <v>Separate - Large GS</v>
      </c>
    </row>
    <row r="5684" spans="1:13">
      <c r="A5684" s="36">
        <v>202008</v>
      </c>
      <c r="B5684" s="37" t="s">
        <v>51</v>
      </c>
      <c r="C5684" s="37" t="s">
        <v>195</v>
      </c>
      <c r="D5684" s="37" t="s">
        <v>42</v>
      </c>
      <c r="E5684" s="37">
        <v>64522.59</v>
      </c>
      <c r="F5684" s="37">
        <v>2</v>
      </c>
      <c r="G5684" s="37">
        <v>886800</v>
      </c>
      <c r="H5684" s="60">
        <f t="shared" si="442"/>
        <v>64522.59</v>
      </c>
      <c r="I5684" s="60">
        <f t="shared" si="443"/>
        <v>2</v>
      </c>
      <c r="J5684" s="60">
        <f t="shared" si="444"/>
        <v>886800</v>
      </c>
      <c r="K5684" s="1" t="str">
        <f t="shared" si="445"/>
        <v>COM</v>
      </c>
      <c r="L5684" s="2" t="str">
        <f t="shared" si="441"/>
        <v>02NMT48135</v>
      </c>
      <c r="M5684" s="40" t="str">
        <f>INDEX(CODE!A:B,MATCH(L5684,CODE!A:A,0),2)</f>
        <v>NOT USED</v>
      </c>
    </row>
    <row r="5685" spans="1:13">
      <c r="A5685" s="36">
        <v>202008</v>
      </c>
      <c r="B5685" s="37" t="s">
        <v>51</v>
      </c>
      <c r="C5685" s="37" t="s">
        <v>195</v>
      </c>
      <c r="D5685" s="37" t="s">
        <v>56</v>
      </c>
      <c r="E5685" s="37">
        <v>17351.830000000002</v>
      </c>
      <c r="F5685" s="37">
        <v>764</v>
      </c>
      <c r="G5685" s="37">
        <v>118267</v>
      </c>
      <c r="H5685" s="60">
        <f t="shared" si="442"/>
        <v>17351.830000000002</v>
      </c>
      <c r="I5685" s="60">
        <f t="shared" si="443"/>
        <v>764</v>
      </c>
      <c r="J5685" s="60">
        <f t="shared" si="444"/>
        <v>118267</v>
      </c>
      <c r="K5685" s="1" t="str">
        <f t="shared" si="445"/>
        <v>COM</v>
      </c>
      <c r="L5685" s="2" t="str">
        <f t="shared" si="441"/>
        <v>02OALT015N</v>
      </c>
      <c r="M5685" s="40" t="str">
        <f>INDEX(CODE!A:B,MATCH(L5685,CODE!A:A,0),2)</f>
        <v>NOT USED</v>
      </c>
    </row>
    <row r="5686" spans="1:13">
      <c r="A5686" s="36">
        <v>202008</v>
      </c>
      <c r="B5686" s="37" t="s">
        <v>51</v>
      </c>
      <c r="C5686" s="37" t="s">
        <v>195</v>
      </c>
      <c r="D5686" s="37" t="s">
        <v>43</v>
      </c>
      <c r="E5686" s="37">
        <v>6631.5</v>
      </c>
      <c r="F5686" s="37">
        <v>462</v>
      </c>
      <c r="G5686" s="37">
        <v>41457</v>
      </c>
      <c r="H5686" s="60">
        <f t="shared" si="442"/>
        <v>6631.5</v>
      </c>
      <c r="I5686" s="60">
        <f t="shared" si="443"/>
        <v>462</v>
      </c>
      <c r="J5686" s="60">
        <f t="shared" si="444"/>
        <v>41457</v>
      </c>
      <c r="K5686" s="1" t="str">
        <f t="shared" si="445"/>
        <v>COM</v>
      </c>
      <c r="L5686" s="2" t="str">
        <f t="shared" si="441"/>
        <v>02OALTB15N</v>
      </c>
      <c r="M5686" s="40" t="str">
        <f>INDEX(CODE!A:B,MATCH(L5686,CODE!A:A,0),2)</f>
        <v>NOT USED</v>
      </c>
    </row>
    <row r="5687" spans="1:13">
      <c r="A5687" s="36">
        <v>202008</v>
      </c>
      <c r="B5687" s="37" t="s">
        <v>51</v>
      </c>
      <c r="C5687" s="37" t="s">
        <v>195</v>
      </c>
      <c r="D5687" s="37" t="s">
        <v>57</v>
      </c>
      <c r="E5687" s="37">
        <v>1025.6500000000001</v>
      </c>
      <c r="F5687" s="37">
        <v>26</v>
      </c>
      <c r="G5687" s="37">
        <v>10294</v>
      </c>
      <c r="H5687" s="60">
        <f t="shared" si="442"/>
        <v>1025.6500000000001</v>
      </c>
      <c r="I5687" s="60">
        <f t="shared" si="443"/>
        <v>26</v>
      </c>
      <c r="J5687" s="60">
        <f t="shared" si="444"/>
        <v>10294</v>
      </c>
      <c r="K5687" s="1" t="str">
        <f t="shared" si="445"/>
        <v>COM</v>
      </c>
      <c r="L5687" s="2" t="str">
        <f t="shared" si="441"/>
        <v>02RCFL0054</v>
      </c>
      <c r="M5687" s="40" t="str">
        <f>INDEX(CODE!A:B,MATCH(L5687,CODE!A:A,0),2)</f>
        <v>NOT USED</v>
      </c>
    </row>
    <row r="5688" spans="1:13">
      <c r="A5688" s="36">
        <v>202008</v>
      </c>
      <c r="B5688" s="37" t="s">
        <v>51</v>
      </c>
      <c r="C5688" s="37" t="s">
        <v>195</v>
      </c>
      <c r="D5688" s="37" t="s">
        <v>89</v>
      </c>
      <c r="E5688" s="37">
        <v>215879.59</v>
      </c>
      <c r="F5688" s="37">
        <v>0</v>
      </c>
      <c r="G5688" s="37">
        <v>0</v>
      </c>
      <c r="H5688" s="60">
        <f t="shared" si="442"/>
        <v>215879.59</v>
      </c>
      <c r="I5688" s="60">
        <f t="shared" si="443"/>
        <v>0</v>
      </c>
      <c r="J5688" s="60">
        <f t="shared" si="444"/>
        <v>0</v>
      </c>
      <c r="K5688" s="1" t="str">
        <f t="shared" si="445"/>
        <v>COM</v>
      </c>
      <c r="L5688" s="2" t="str">
        <f t="shared" si="441"/>
        <v>301270-DSM</v>
      </c>
      <c r="M5688" s="40" t="str">
        <f>INDEX(CODE!A:B,MATCH(L5688,CODE!A:A,0),2)</f>
        <v>NOT USED</v>
      </c>
    </row>
    <row r="5689" spans="1:13">
      <c r="A5689" s="36">
        <v>202008</v>
      </c>
      <c r="B5689" s="37" t="s">
        <v>51</v>
      </c>
      <c r="C5689" s="37" t="s">
        <v>195</v>
      </c>
      <c r="D5689" s="37" t="s">
        <v>44</v>
      </c>
      <c r="E5689" s="37">
        <v>1843.44</v>
      </c>
      <c r="F5689" s="37">
        <v>2</v>
      </c>
      <c r="G5689" s="37">
        <v>0</v>
      </c>
      <c r="H5689" s="60">
        <f t="shared" si="442"/>
        <v>1843.44</v>
      </c>
      <c r="I5689" s="60">
        <f t="shared" si="443"/>
        <v>2</v>
      </c>
      <c r="J5689" s="60">
        <f t="shared" si="444"/>
        <v>0</v>
      </c>
      <c r="K5689" s="1" t="str">
        <f t="shared" si="445"/>
        <v>COM</v>
      </c>
      <c r="L5689" s="2" t="str">
        <f t="shared" si="441"/>
        <v>301280-BLU</v>
      </c>
      <c r="M5689" s="40" t="str">
        <f>INDEX(CODE!A:B,MATCH(L5689,CODE!A:A,0),2)</f>
        <v>NOT USED</v>
      </c>
    </row>
    <row r="5690" spans="1:13">
      <c r="A5690" s="36">
        <v>202008</v>
      </c>
      <c r="B5690" s="37" t="s">
        <v>51</v>
      </c>
      <c r="C5690" s="37" t="s">
        <v>195</v>
      </c>
      <c r="D5690" s="37" t="s">
        <v>103</v>
      </c>
      <c r="E5690" s="37">
        <v>211063.38</v>
      </c>
      <c r="F5690" s="37">
        <v>0</v>
      </c>
      <c r="G5690" s="37">
        <v>0</v>
      </c>
      <c r="H5690" s="60">
        <f t="shared" si="442"/>
        <v>211063.38</v>
      </c>
      <c r="I5690" s="60">
        <f t="shared" si="443"/>
        <v>0</v>
      </c>
      <c r="J5690" s="60">
        <f t="shared" si="444"/>
        <v>0</v>
      </c>
      <c r="K5690" s="1" t="str">
        <f t="shared" si="445"/>
        <v>COM</v>
      </c>
      <c r="L5690" s="2" t="str">
        <f t="shared" si="441"/>
        <v>ALT REVENU</v>
      </c>
      <c r="M5690" s="40" t="str">
        <f>INDEX(CODE!A:B,MATCH(L5690,CODE!A:A,0),2)</f>
        <v>NOT USED</v>
      </c>
    </row>
    <row r="5691" spans="1:13">
      <c r="A5691" s="36">
        <v>202008</v>
      </c>
      <c r="B5691" s="37" t="s">
        <v>51</v>
      </c>
      <c r="C5691" s="37" t="s">
        <v>195</v>
      </c>
      <c r="D5691" s="37" t="s">
        <v>90</v>
      </c>
      <c r="F5691" s="37">
        <v>0</v>
      </c>
      <c r="H5691" s="60">
        <f t="shared" si="442"/>
        <v>0</v>
      </c>
      <c r="I5691" s="60">
        <f t="shared" si="443"/>
        <v>0</v>
      </c>
      <c r="J5691" s="60">
        <f t="shared" si="444"/>
        <v>0</v>
      </c>
      <c r="K5691" s="1" t="str">
        <f t="shared" si="445"/>
        <v>COM</v>
      </c>
      <c r="L5691" s="2" t="str">
        <f t="shared" si="441"/>
        <v>CUSTOMER C</v>
      </c>
      <c r="M5691" s="40" t="str">
        <f>INDEX(CODE!A:B,MATCH(L5691,CODE!A:A,0),2)</f>
        <v>NOT USED</v>
      </c>
    </row>
    <row r="5692" spans="1:13">
      <c r="A5692" s="36">
        <v>202008</v>
      </c>
      <c r="B5692" s="37" t="s">
        <v>51</v>
      </c>
      <c r="C5692" s="37" t="s">
        <v>195</v>
      </c>
      <c r="D5692" s="37" t="s">
        <v>91</v>
      </c>
      <c r="E5692" s="37">
        <v>0</v>
      </c>
      <c r="F5692" s="37">
        <v>0</v>
      </c>
      <c r="G5692" s="37">
        <v>0</v>
      </c>
      <c r="H5692" s="60">
        <f t="shared" si="442"/>
        <v>0</v>
      </c>
      <c r="I5692" s="60">
        <f t="shared" si="443"/>
        <v>0</v>
      </c>
      <c r="J5692" s="60">
        <f t="shared" si="444"/>
        <v>0</v>
      </c>
      <c r="K5692" s="1" t="str">
        <f t="shared" si="445"/>
        <v>COM</v>
      </c>
      <c r="L5692" s="2" t="str">
        <f t="shared" si="441"/>
        <v>INCOME TAX</v>
      </c>
      <c r="M5692" s="40" t="str">
        <f>INDEX(CODE!A:B,MATCH(L5692,CODE!A:A,0),2)</f>
        <v>NOT USED</v>
      </c>
    </row>
    <row r="5693" spans="1:13">
      <c r="A5693" s="36">
        <v>202008</v>
      </c>
      <c r="B5693" s="37" t="s">
        <v>51</v>
      </c>
      <c r="C5693" s="37" t="s">
        <v>195</v>
      </c>
      <c r="D5693" s="37" t="s">
        <v>92</v>
      </c>
      <c r="E5693" s="37">
        <v>-572973.81999999995</v>
      </c>
      <c r="F5693" s="37">
        <v>0</v>
      </c>
      <c r="G5693" s="37">
        <v>0</v>
      </c>
      <c r="H5693" s="60">
        <f t="shared" si="442"/>
        <v>-572973.81999999995</v>
      </c>
      <c r="I5693" s="60">
        <f t="shared" si="443"/>
        <v>0</v>
      </c>
      <c r="J5693" s="60">
        <f t="shared" si="444"/>
        <v>0</v>
      </c>
      <c r="K5693" s="1" t="str">
        <f t="shared" si="445"/>
        <v>COM</v>
      </c>
      <c r="L5693" s="2" t="str">
        <f t="shared" si="441"/>
        <v>REVENUE_AC</v>
      </c>
      <c r="M5693" s="40" t="str">
        <f>INDEX(CODE!A:B,MATCH(L5693,CODE!A:A,0),2)</f>
        <v>NOT USED</v>
      </c>
    </row>
    <row r="5694" spans="1:13">
      <c r="A5694" s="36">
        <v>202008</v>
      </c>
      <c r="B5694" s="37" t="s">
        <v>51</v>
      </c>
      <c r="C5694" s="37" t="s">
        <v>195</v>
      </c>
      <c r="D5694" s="37" t="s">
        <v>104</v>
      </c>
      <c r="E5694" s="37">
        <v>5497.9</v>
      </c>
      <c r="F5694" s="37">
        <v>0</v>
      </c>
      <c r="G5694" s="37">
        <v>0</v>
      </c>
      <c r="H5694" s="60">
        <f t="shared" si="442"/>
        <v>5497.9</v>
      </c>
      <c r="I5694" s="60">
        <f t="shared" si="443"/>
        <v>0</v>
      </c>
      <c r="J5694" s="60">
        <f t="shared" si="444"/>
        <v>0</v>
      </c>
      <c r="K5694" s="1" t="str">
        <f t="shared" si="445"/>
        <v>COM</v>
      </c>
      <c r="L5694" s="2" t="str">
        <f t="shared" si="441"/>
        <v>REVENUE AD</v>
      </c>
      <c r="M5694" s="40" t="str">
        <f>INDEX(CODE!A:B,MATCH(L5694,CODE!A:A,0),2)</f>
        <v>NOT USED</v>
      </c>
    </row>
    <row r="5695" spans="1:13">
      <c r="A5695" s="36">
        <v>202008</v>
      </c>
      <c r="B5695" s="37" t="s">
        <v>51</v>
      </c>
      <c r="C5695" s="37" t="s">
        <v>196</v>
      </c>
      <c r="D5695" s="37" t="s">
        <v>197</v>
      </c>
      <c r="E5695" s="37">
        <v>82000</v>
      </c>
      <c r="F5695" s="37">
        <v>0</v>
      </c>
      <c r="G5695" s="37">
        <v>1182000</v>
      </c>
      <c r="H5695" s="60">
        <f t="shared" si="442"/>
        <v>0</v>
      </c>
      <c r="I5695" s="60">
        <f t="shared" si="443"/>
        <v>0</v>
      </c>
      <c r="J5695" s="60">
        <f t="shared" si="444"/>
        <v>0</v>
      </c>
      <c r="K5695" s="1" t="str">
        <f t="shared" si="445"/>
        <v>COM</v>
      </c>
      <c r="L5695" s="2" t="str">
        <f t="shared" si="441"/>
        <v>UNBILLED R</v>
      </c>
      <c r="M5695" s="40" t="str">
        <f>INDEX(CODE!A:B,MATCH(L5695,CODE!A:A,0),2)</f>
        <v>NOT USED</v>
      </c>
    </row>
    <row r="5696" spans="1:13">
      <c r="A5696" s="36">
        <v>202008</v>
      </c>
      <c r="B5696" s="37" t="s">
        <v>58</v>
      </c>
      <c r="C5696" s="37" t="s">
        <v>186</v>
      </c>
      <c r="D5696" s="37" t="s">
        <v>187</v>
      </c>
      <c r="E5696" s="37">
        <v>-548.26</v>
      </c>
      <c r="F5696" s="37">
        <v>41</v>
      </c>
      <c r="G5696" s="37">
        <v>75311</v>
      </c>
      <c r="H5696" s="60">
        <f t="shared" si="442"/>
        <v>0</v>
      </c>
      <c r="I5696" s="60">
        <f t="shared" si="443"/>
        <v>0</v>
      </c>
      <c r="J5696" s="60">
        <f t="shared" si="444"/>
        <v>0</v>
      </c>
      <c r="K5696" s="1" t="str">
        <f t="shared" si="445"/>
        <v>IND</v>
      </c>
      <c r="L5696" s="2" t="str">
        <f t="shared" ref="L5696:L5759" si="446">LEFT(D5696,10)</f>
        <v>02GNSB0024</v>
      </c>
      <c r="M5696" s="40" t="str">
        <f>INDEX(CODE!A:B,MATCH(L5696,CODE!A:A,0),2)</f>
        <v>Separate - Small GS</v>
      </c>
    </row>
    <row r="5697" spans="1:13">
      <c r="A5697" s="36">
        <v>202008</v>
      </c>
      <c r="B5697" s="37" t="s">
        <v>58</v>
      </c>
      <c r="C5697" s="37" t="s">
        <v>186</v>
      </c>
      <c r="D5697" s="37" t="s">
        <v>189</v>
      </c>
      <c r="E5697" s="37">
        <v>-4.32</v>
      </c>
      <c r="F5697" s="37">
        <v>1</v>
      </c>
      <c r="G5697" s="37">
        <v>593</v>
      </c>
      <c r="H5697" s="60">
        <f t="shared" si="442"/>
        <v>0</v>
      </c>
      <c r="I5697" s="60">
        <f t="shared" si="443"/>
        <v>0</v>
      </c>
      <c r="J5697" s="60">
        <f t="shared" si="444"/>
        <v>0</v>
      </c>
      <c r="K5697" s="1" t="str">
        <f t="shared" si="445"/>
        <v>IND</v>
      </c>
      <c r="L5697" s="2" t="str">
        <f t="shared" si="446"/>
        <v>02GNSB24FP</v>
      </c>
      <c r="M5697" s="40" t="str">
        <f>INDEX(CODE!A:B,MATCH(L5697,CODE!A:A,0),2)</f>
        <v>Separate - Small GS</v>
      </c>
    </row>
    <row r="5698" spans="1:13">
      <c r="A5698" s="36">
        <v>202008</v>
      </c>
      <c r="B5698" s="37" t="s">
        <v>58</v>
      </c>
      <c r="C5698" s="37" t="s">
        <v>186</v>
      </c>
      <c r="D5698" s="37" t="s">
        <v>190</v>
      </c>
      <c r="E5698" s="37">
        <v>-783.04</v>
      </c>
      <c r="F5698" s="37">
        <v>9</v>
      </c>
      <c r="G5698" s="37">
        <v>107560</v>
      </c>
      <c r="H5698" s="60">
        <f t="shared" si="442"/>
        <v>0</v>
      </c>
      <c r="I5698" s="60">
        <f t="shared" si="443"/>
        <v>0</v>
      </c>
      <c r="J5698" s="60">
        <f t="shared" si="444"/>
        <v>0</v>
      </c>
      <c r="K5698" s="1" t="str">
        <f t="shared" si="445"/>
        <v>IND</v>
      </c>
      <c r="L5698" s="2" t="str">
        <f t="shared" si="446"/>
        <v>02LGSB0036</v>
      </c>
      <c r="M5698" s="40" t="str">
        <f>INDEX(CODE!A:B,MATCH(L5698,CODE!A:A,0),2)</f>
        <v>Separate - Large GS</v>
      </c>
    </row>
    <row r="5699" spans="1:13">
      <c r="A5699" s="36">
        <v>202008</v>
      </c>
      <c r="B5699" s="37" t="s">
        <v>58</v>
      </c>
      <c r="C5699" s="37" t="s">
        <v>186</v>
      </c>
      <c r="D5699" s="37" t="s">
        <v>192</v>
      </c>
      <c r="E5699" s="37">
        <v>-16.2</v>
      </c>
      <c r="G5699" s="37">
        <v>2228</v>
      </c>
      <c r="H5699" s="60">
        <f t="shared" ref="H5699:H5762" si="447">IF($C5699="R",E5699,0)</f>
        <v>0</v>
      </c>
      <c r="I5699" s="60">
        <f t="shared" ref="I5699:I5762" si="448">IF($C5699="R",F5699,0)</f>
        <v>0</v>
      </c>
      <c r="J5699" s="60">
        <f t="shared" ref="J5699:J5762" si="449">IF($C5699="R",G5699,0)</f>
        <v>0</v>
      </c>
      <c r="K5699" s="1" t="str">
        <f t="shared" ref="K5699:K5762" si="450">IF(LEFT(B5699,3)="IRR","IRG",LEFT(B5699,3))</f>
        <v>IND</v>
      </c>
      <c r="L5699" s="2" t="str">
        <f t="shared" si="446"/>
        <v>02OALTB15N</v>
      </c>
      <c r="M5699" s="40" t="str">
        <f>INDEX(CODE!A:B,MATCH(L5699,CODE!A:A,0),2)</f>
        <v>NOT USED</v>
      </c>
    </row>
    <row r="5700" spans="1:13">
      <c r="A5700" s="36">
        <v>202008</v>
      </c>
      <c r="B5700" s="37" t="s">
        <v>58</v>
      </c>
      <c r="C5700" s="37" t="s">
        <v>186</v>
      </c>
      <c r="D5700" s="37" t="s">
        <v>193</v>
      </c>
      <c r="E5700" s="37">
        <v>-19.510000000000002</v>
      </c>
      <c r="F5700" s="37">
        <v>0</v>
      </c>
      <c r="G5700" s="37">
        <v>0</v>
      </c>
      <c r="H5700" s="60">
        <f t="shared" si="447"/>
        <v>0</v>
      </c>
      <c r="I5700" s="60">
        <f t="shared" si="448"/>
        <v>0</v>
      </c>
      <c r="J5700" s="60">
        <f t="shared" si="449"/>
        <v>0</v>
      </c>
      <c r="K5700" s="1" t="str">
        <f t="shared" si="450"/>
        <v>IND</v>
      </c>
      <c r="L5700" s="2" t="str">
        <f t="shared" si="446"/>
        <v>BPA BALANC</v>
      </c>
      <c r="M5700" s="40" t="str">
        <f>INDEX(CODE!A:B,MATCH(L5700,CODE!A:A,0),2)</f>
        <v>NOT USED</v>
      </c>
    </row>
    <row r="5701" spans="1:13">
      <c r="A5701" s="36">
        <v>202008</v>
      </c>
      <c r="B5701" s="37" t="s">
        <v>58</v>
      </c>
      <c r="C5701" s="37" t="s">
        <v>186</v>
      </c>
      <c r="D5701" s="37" t="s">
        <v>194</v>
      </c>
      <c r="F5701" s="37">
        <v>0</v>
      </c>
      <c r="H5701" s="60">
        <f t="shared" si="447"/>
        <v>0</v>
      </c>
      <c r="I5701" s="60">
        <f t="shared" si="448"/>
        <v>0</v>
      </c>
      <c r="J5701" s="60">
        <f t="shared" si="449"/>
        <v>0</v>
      </c>
      <c r="K5701" s="1" t="str">
        <f t="shared" si="450"/>
        <v>IND</v>
      </c>
      <c r="L5701" s="2" t="str">
        <f t="shared" si="446"/>
        <v>CUSTOMER C</v>
      </c>
      <c r="M5701" s="40" t="str">
        <f>INDEX(CODE!A:B,MATCH(L5701,CODE!A:A,0),2)</f>
        <v>NOT USED</v>
      </c>
    </row>
    <row r="5702" spans="1:13">
      <c r="A5702" s="36">
        <v>202008</v>
      </c>
      <c r="B5702" s="37" t="s">
        <v>58</v>
      </c>
      <c r="C5702" s="37" t="s">
        <v>195</v>
      </c>
      <c r="D5702" s="37" t="s">
        <v>36</v>
      </c>
      <c r="E5702" s="37">
        <v>8007.74</v>
      </c>
      <c r="F5702" s="37">
        <v>41</v>
      </c>
      <c r="G5702" s="37">
        <v>75311</v>
      </c>
      <c r="H5702" s="60">
        <f t="shared" si="447"/>
        <v>8007.74</v>
      </c>
      <c r="I5702" s="60">
        <f t="shared" si="448"/>
        <v>41</v>
      </c>
      <c r="J5702" s="60">
        <f t="shared" si="449"/>
        <v>75311</v>
      </c>
      <c r="K5702" s="1" t="str">
        <f t="shared" si="450"/>
        <v>IND</v>
      </c>
      <c r="L5702" s="2" t="str">
        <f t="shared" si="446"/>
        <v>02GNSB0024</v>
      </c>
      <c r="M5702" s="40" t="str">
        <f>INDEX(CODE!A:B,MATCH(L5702,CODE!A:A,0),2)</f>
        <v>Separate - Small GS</v>
      </c>
    </row>
    <row r="5703" spans="1:13">
      <c r="A5703" s="36">
        <v>202008</v>
      </c>
      <c r="B5703" s="37" t="s">
        <v>58</v>
      </c>
      <c r="C5703" s="37" t="s">
        <v>195</v>
      </c>
      <c r="D5703" s="37" t="s">
        <v>38</v>
      </c>
      <c r="E5703" s="37">
        <v>63.59</v>
      </c>
      <c r="F5703" s="37">
        <v>1</v>
      </c>
      <c r="G5703" s="37">
        <v>593</v>
      </c>
      <c r="H5703" s="60">
        <f t="shared" si="447"/>
        <v>63.59</v>
      </c>
      <c r="I5703" s="60">
        <f t="shared" si="448"/>
        <v>1</v>
      </c>
      <c r="J5703" s="60">
        <f t="shared" si="449"/>
        <v>593</v>
      </c>
      <c r="K5703" s="1" t="str">
        <f t="shared" si="450"/>
        <v>IND</v>
      </c>
      <c r="L5703" s="2" t="str">
        <f t="shared" si="446"/>
        <v>02GNSB24FP</v>
      </c>
      <c r="M5703" s="40" t="str">
        <f>INDEX(CODE!A:B,MATCH(L5703,CODE!A:A,0),2)</f>
        <v>Separate - Small GS</v>
      </c>
    </row>
    <row r="5704" spans="1:13">
      <c r="A5704" s="36">
        <v>202008</v>
      </c>
      <c r="B5704" s="37" t="s">
        <v>58</v>
      </c>
      <c r="C5704" s="37" t="s">
        <v>195</v>
      </c>
      <c r="D5704" s="37" t="s">
        <v>52</v>
      </c>
      <c r="E5704" s="37">
        <v>119685.63</v>
      </c>
      <c r="F5704" s="37">
        <v>323</v>
      </c>
      <c r="G5704" s="37">
        <v>1347812</v>
      </c>
      <c r="H5704" s="60">
        <f t="shared" si="447"/>
        <v>119685.63</v>
      </c>
      <c r="I5704" s="60">
        <f t="shared" si="448"/>
        <v>323</v>
      </c>
      <c r="J5704" s="60">
        <f t="shared" si="449"/>
        <v>1347812</v>
      </c>
      <c r="K5704" s="1" t="str">
        <f t="shared" si="450"/>
        <v>IND</v>
      </c>
      <c r="L5704" s="2" t="str">
        <f t="shared" si="446"/>
        <v>02GNSV0024</v>
      </c>
      <c r="M5704" s="40" t="str">
        <f>INDEX(CODE!A:B,MATCH(L5704,CODE!A:A,0),2)</f>
        <v>Separate - Small GS</v>
      </c>
    </row>
    <row r="5705" spans="1:13">
      <c r="A5705" s="36">
        <v>202008</v>
      </c>
      <c r="B5705" s="37" t="s">
        <v>58</v>
      </c>
      <c r="C5705" s="37" t="s">
        <v>195</v>
      </c>
      <c r="D5705" s="37" t="s">
        <v>53</v>
      </c>
      <c r="E5705" s="37">
        <v>724.67</v>
      </c>
      <c r="F5705" s="37">
        <v>4</v>
      </c>
      <c r="G5705" s="37">
        <v>2776</v>
      </c>
      <c r="H5705" s="60">
        <f t="shared" si="447"/>
        <v>724.67</v>
      </c>
      <c r="I5705" s="60">
        <f t="shared" si="448"/>
        <v>4</v>
      </c>
      <c r="J5705" s="60">
        <f t="shared" si="449"/>
        <v>2776</v>
      </c>
      <c r="K5705" s="1" t="str">
        <f t="shared" si="450"/>
        <v>IND</v>
      </c>
      <c r="L5705" s="2" t="str">
        <f t="shared" si="446"/>
        <v>02GNSV024F</v>
      </c>
      <c r="M5705" s="40" t="str">
        <f>INDEX(CODE!A:B,MATCH(L5705,CODE!A:A,0),2)</f>
        <v>Separate - Small GS</v>
      </c>
    </row>
    <row r="5706" spans="1:13">
      <c r="A5706" s="36">
        <v>202008</v>
      </c>
      <c r="B5706" s="37" t="s">
        <v>58</v>
      </c>
      <c r="C5706" s="37" t="s">
        <v>195</v>
      </c>
      <c r="D5706" s="37" t="s">
        <v>39</v>
      </c>
      <c r="E5706" s="37">
        <v>14175.59</v>
      </c>
      <c r="F5706" s="37">
        <v>9</v>
      </c>
      <c r="G5706" s="37">
        <v>107560</v>
      </c>
      <c r="H5706" s="60">
        <f t="shared" si="447"/>
        <v>14175.59</v>
      </c>
      <c r="I5706" s="60">
        <f t="shared" si="448"/>
        <v>9</v>
      </c>
      <c r="J5706" s="60">
        <f t="shared" si="449"/>
        <v>107560</v>
      </c>
      <c r="K5706" s="1" t="str">
        <f t="shared" si="450"/>
        <v>IND</v>
      </c>
      <c r="L5706" s="2" t="str">
        <f t="shared" si="446"/>
        <v>02LGSB0036</v>
      </c>
      <c r="M5706" s="40" t="str">
        <f>INDEX(CODE!A:B,MATCH(L5706,CODE!A:A,0),2)</f>
        <v>Separate - Large GS</v>
      </c>
    </row>
    <row r="5707" spans="1:13">
      <c r="A5707" s="36">
        <v>202008</v>
      </c>
      <c r="B5707" s="37" t="s">
        <v>58</v>
      </c>
      <c r="C5707" s="37" t="s">
        <v>195</v>
      </c>
      <c r="D5707" s="37" t="s">
        <v>54</v>
      </c>
      <c r="E5707" s="37">
        <v>572652.06000000006</v>
      </c>
      <c r="F5707" s="37">
        <v>89</v>
      </c>
      <c r="G5707" s="37">
        <v>7238840</v>
      </c>
      <c r="H5707" s="60">
        <f t="shared" si="447"/>
        <v>572652.06000000006</v>
      </c>
      <c r="I5707" s="60">
        <f t="shared" si="448"/>
        <v>89</v>
      </c>
      <c r="J5707" s="60">
        <f t="shared" si="449"/>
        <v>7238840</v>
      </c>
      <c r="K5707" s="1" t="str">
        <f t="shared" si="450"/>
        <v>IND</v>
      </c>
      <c r="L5707" s="2" t="str">
        <f t="shared" si="446"/>
        <v>02LGSV0036</v>
      </c>
      <c r="M5707" s="40" t="str">
        <f>INDEX(CODE!A:B,MATCH(L5707,CODE!A:A,0),2)</f>
        <v>Separate - Large GS</v>
      </c>
    </row>
    <row r="5708" spans="1:13">
      <c r="A5708" s="36">
        <v>202008</v>
      </c>
      <c r="B5708" s="37" t="s">
        <v>58</v>
      </c>
      <c r="C5708" s="37" t="s">
        <v>195</v>
      </c>
      <c r="D5708" s="37" t="s">
        <v>55</v>
      </c>
      <c r="E5708" s="37">
        <v>3792253.95</v>
      </c>
      <c r="F5708" s="37">
        <v>30</v>
      </c>
      <c r="G5708" s="37">
        <v>59480850</v>
      </c>
      <c r="H5708" s="60">
        <f t="shared" si="447"/>
        <v>3792253.95</v>
      </c>
      <c r="I5708" s="60">
        <f t="shared" si="448"/>
        <v>30</v>
      </c>
      <c r="J5708" s="60">
        <f t="shared" si="449"/>
        <v>59480850</v>
      </c>
      <c r="K5708" s="1" t="str">
        <f t="shared" si="450"/>
        <v>IND</v>
      </c>
      <c r="L5708" s="2" t="str">
        <f t="shared" si="446"/>
        <v>02LGSV048T</v>
      </c>
      <c r="M5708" s="40" t="str">
        <f>INDEX(CODE!A:B,MATCH(L5708,CODE!A:A,0),2)</f>
        <v>NOT USED</v>
      </c>
    </row>
    <row r="5709" spans="1:13">
      <c r="A5709" s="36">
        <v>202008</v>
      </c>
      <c r="B5709" s="37" t="s">
        <v>58</v>
      </c>
      <c r="C5709" s="37" t="s">
        <v>195</v>
      </c>
      <c r="D5709" s="37" t="s">
        <v>85</v>
      </c>
      <c r="E5709" s="37">
        <v>858.42</v>
      </c>
      <c r="G5709" s="37">
        <v>0</v>
      </c>
      <c r="H5709" s="60">
        <f t="shared" si="447"/>
        <v>858.42</v>
      </c>
      <c r="I5709" s="60">
        <f t="shared" si="448"/>
        <v>0</v>
      </c>
      <c r="J5709" s="60">
        <f t="shared" si="449"/>
        <v>0</v>
      </c>
      <c r="K5709" s="1" t="str">
        <f t="shared" si="450"/>
        <v>IND</v>
      </c>
      <c r="L5709" s="2" t="str">
        <f t="shared" si="446"/>
        <v>02LNX00300</v>
      </c>
      <c r="M5709" s="40" t="str">
        <f>INDEX(CODE!A:B,MATCH(L5709,CODE!A:A,0),2)</f>
        <v>NOT USED</v>
      </c>
    </row>
    <row r="5710" spans="1:13">
      <c r="A5710" s="36">
        <v>202008</v>
      </c>
      <c r="B5710" s="37" t="s">
        <v>58</v>
      </c>
      <c r="C5710" s="37" t="s">
        <v>195</v>
      </c>
      <c r="D5710" s="37" t="s">
        <v>40</v>
      </c>
      <c r="E5710" s="37">
        <v>72.38</v>
      </c>
      <c r="F5710" s="37">
        <v>2</v>
      </c>
      <c r="G5710" s="37">
        <v>0</v>
      </c>
      <c r="H5710" s="60">
        <f t="shared" si="447"/>
        <v>72.38</v>
      </c>
      <c r="I5710" s="60">
        <f t="shared" si="448"/>
        <v>2</v>
      </c>
      <c r="J5710" s="60">
        <f t="shared" si="449"/>
        <v>0</v>
      </c>
      <c r="K5710" s="1" t="str">
        <f t="shared" si="450"/>
        <v>IND</v>
      </c>
      <c r="L5710" s="2" t="str">
        <f t="shared" si="446"/>
        <v>02NMT24135</v>
      </c>
      <c r="M5710" s="40" t="str">
        <f>INDEX(CODE!A:B,MATCH(L5710,CODE!A:A,0),2)</f>
        <v>Separate - Small GS</v>
      </c>
    </row>
    <row r="5711" spans="1:13">
      <c r="A5711" s="36">
        <v>202008</v>
      </c>
      <c r="B5711" s="37" t="s">
        <v>58</v>
      </c>
      <c r="C5711" s="37" t="s">
        <v>195</v>
      </c>
      <c r="D5711" s="37" t="s">
        <v>56</v>
      </c>
      <c r="E5711" s="37">
        <v>1065.17</v>
      </c>
      <c r="F5711" s="37">
        <v>37</v>
      </c>
      <c r="G5711" s="37">
        <v>7955</v>
      </c>
      <c r="H5711" s="60">
        <f t="shared" si="447"/>
        <v>1065.17</v>
      </c>
      <c r="I5711" s="60">
        <f t="shared" si="448"/>
        <v>37</v>
      </c>
      <c r="J5711" s="60">
        <f t="shared" si="449"/>
        <v>7955</v>
      </c>
      <c r="K5711" s="1" t="str">
        <f t="shared" si="450"/>
        <v>IND</v>
      </c>
      <c r="L5711" s="2" t="str">
        <f t="shared" si="446"/>
        <v>02OALT015N</v>
      </c>
      <c r="M5711" s="40" t="str">
        <f>INDEX(CODE!A:B,MATCH(L5711,CODE!A:A,0),2)</f>
        <v>NOT USED</v>
      </c>
    </row>
    <row r="5712" spans="1:13">
      <c r="A5712" s="36">
        <v>202008</v>
      </c>
      <c r="B5712" s="37" t="s">
        <v>58</v>
      </c>
      <c r="C5712" s="37" t="s">
        <v>195</v>
      </c>
      <c r="D5712" s="37" t="s">
        <v>43</v>
      </c>
      <c r="E5712" s="37">
        <v>341.87</v>
      </c>
      <c r="F5712" s="37">
        <v>14</v>
      </c>
      <c r="G5712" s="37">
        <v>2228</v>
      </c>
      <c r="H5712" s="60">
        <f t="shared" si="447"/>
        <v>341.87</v>
      </c>
      <c r="I5712" s="60">
        <f t="shared" si="448"/>
        <v>14</v>
      </c>
      <c r="J5712" s="60">
        <f t="shared" si="449"/>
        <v>2228</v>
      </c>
      <c r="K5712" s="1" t="str">
        <f t="shared" si="450"/>
        <v>IND</v>
      </c>
      <c r="L5712" s="2" t="str">
        <f t="shared" si="446"/>
        <v>02OALTB15N</v>
      </c>
      <c r="M5712" s="40" t="str">
        <f>INDEX(CODE!A:B,MATCH(L5712,CODE!A:A,0),2)</f>
        <v>NOT USED</v>
      </c>
    </row>
    <row r="5713" spans="1:13">
      <c r="A5713" s="36">
        <v>202008</v>
      </c>
      <c r="B5713" s="37" t="s">
        <v>58</v>
      </c>
      <c r="C5713" s="37" t="s">
        <v>195</v>
      </c>
      <c r="D5713" s="37" t="s">
        <v>59</v>
      </c>
      <c r="E5713" s="37">
        <v>24648.55</v>
      </c>
      <c r="F5713" s="37">
        <v>1</v>
      </c>
      <c r="G5713" s="37">
        <v>115000</v>
      </c>
      <c r="H5713" s="60">
        <f t="shared" si="447"/>
        <v>24648.55</v>
      </c>
      <c r="I5713" s="60">
        <f t="shared" si="448"/>
        <v>1</v>
      </c>
      <c r="J5713" s="60">
        <f t="shared" si="449"/>
        <v>115000</v>
      </c>
      <c r="K5713" s="1" t="str">
        <f t="shared" si="450"/>
        <v>IND</v>
      </c>
      <c r="L5713" s="2" t="str">
        <f t="shared" si="446"/>
        <v>02PRSV47TM</v>
      </c>
      <c r="M5713" s="40" t="str">
        <f>INDEX(CODE!A:B,MATCH(L5713,CODE!A:A,0),2)</f>
        <v>NOT USED</v>
      </c>
    </row>
    <row r="5714" spans="1:13">
      <c r="A5714" s="36">
        <v>202008</v>
      </c>
      <c r="B5714" s="37" t="s">
        <v>58</v>
      </c>
      <c r="C5714" s="37" t="s">
        <v>195</v>
      </c>
      <c r="D5714" s="37" t="s">
        <v>94</v>
      </c>
      <c r="E5714" s="37">
        <v>91029.94</v>
      </c>
      <c r="F5714" s="37">
        <v>0</v>
      </c>
      <c r="G5714" s="37">
        <v>0</v>
      </c>
      <c r="H5714" s="60">
        <f t="shared" si="447"/>
        <v>91029.94</v>
      </c>
      <c r="I5714" s="60">
        <f t="shared" si="448"/>
        <v>0</v>
      </c>
      <c r="J5714" s="60">
        <f t="shared" si="449"/>
        <v>0</v>
      </c>
      <c r="K5714" s="1" t="str">
        <f t="shared" si="450"/>
        <v>IND</v>
      </c>
      <c r="L5714" s="2" t="str">
        <f t="shared" si="446"/>
        <v>301370-DSM</v>
      </c>
      <c r="M5714" s="40" t="str">
        <f>INDEX(CODE!A:B,MATCH(L5714,CODE!A:A,0),2)</f>
        <v>NOT USED</v>
      </c>
    </row>
    <row r="5715" spans="1:13">
      <c r="A5715" s="36">
        <v>202008</v>
      </c>
      <c r="B5715" s="37" t="s">
        <v>58</v>
      </c>
      <c r="C5715" s="37" t="s">
        <v>195</v>
      </c>
      <c r="D5715" s="37" t="s">
        <v>76</v>
      </c>
      <c r="E5715" s="37">
        <v>1.01</v>
      </c>
      <c r="F5715" s="37">
        <v>0</v>
      </c>
      <c r="G5715" s="37">
        <v>0</v>
      </c>
      <c r="H5715" s="60">
        <f t="shared" si="447"/>
        <v>1.01</v>
      </c>
      <c r="I5715" s="60">
        <f t="shared" si="448"/>
        <v>0</v>
      </c>
      <c r="J5715" s="60">
        <f t="shared" si="449"/>
        <v>0</v>
      </c>
      <c r="K5715" s="1" t="str">
        <f t="shared" si="450"/>
        <v>IND</v>
      </c>
      <c r="L5715" s="2" t="str">
        <f t="shared" si="446"/>
        <v>301380-BLU</v>
      </c>
      <c r="M5715" s="40" t="str">
        <f>INDEX(CODE!A:B,MATCH(L5715,CODE!A:A,0),2)</f>
        <v>NOT USED</v>
      </c>
    </row>
    <row r="5716" spans="1:13">
      <c r="A5716" s="36">
        <v>202008</v>
      </c>
      <c r="B5716" s="37" t="s">
        <v>58</v>
      </c>
      <c r="C5716" s="37" t="s">
        <v>195</v>
      </c>
      <c r="D5716" s="37" t="s">
        <v>103</v>
      </c>
      <c r="E5716" s="37">
        <v>-50603.63</v>
      </c>
      <c r="F5716" s="37">
        <v>0</v>
      </c>
      <c r="G5716" s="37">
        <v>0</v>
      </c>
      <c r="H5716" s="60">
        <f t="shared" si="447"/>
        <v>-50603.63</v>
      </c>
      <c r="I5716" s="60">
        <f t="shared" si="448"/>
        <v>0</v>
      </c>
      <c r="J5716" s="60">
        <f t="shared" si="449"/>
        <v>0</v>
      </c>
      <c r="K5716" s="1" t="str">
        <f t="shared" si="450"/>
        <v>IND</v>
      </c>
      <c r="L5716" s="2" t="str">
        <f t="shared" si="446"/>
        <v>ALT REVENU</v>
      </c>
      <c r="M5716" s="40" t="str">
        <f>INDEX(CODE!A:B,MATCH(L5716,CODE!A:A,0),2)</f>
        <v>NOT USED</v>
      </c>
    </row>
    <row r="5717" spans="1:13">
      <c r="A5717" s="36">
        <v>202008</v>
      </c>
      <c r="B5717" s="37" t="s">
        <v>58</v>
      </c>
      <c r="C5717" s="37" t="s">
        <v>195</v>
      </c>
      <c r="D5717" s="37" t="s">
        <v>90</v>
      </c>
      <c r="F5717" s="37">
        <v>0</v>
      </c>
      <c r="H5717" s="60">
        <f t="shared" si="447"/>
        <v>0</v>
      </c>
      <c r="I5717" s="60">
        <f t="shared" si="448"/>
        <v>0</v>
      </c>
      <c r="J5717" s="60">
        <f t="shared" si="449"/>
        <v>0</v>
      </c>
      <c r="K5717" s="1" t="str">
        <f t="shared" si="450"/>
        <v>IND</v>
      </c>
      <c r="L5717" s="2" t="str">
        <f t="shared" si="446"/>
        <v>CUSTOMER C</v>
      </c>
      <c r="M5717" s="40" t="str">
        <f>INDEX(CODE!A:B,MATCH(L5717,CODE!A:A,0),2)</f>
        <v>NOT USED</v>
      </c>
    </row>
    <row r="5718" spans="1:13">
      <c r="A5718" s="36">
        <v>202008</v>
      </c>
      <c r="B5718" s="37" t="s">
        <v>58</v>
      </c>
      <c r="C5718" s="37" t="s">
        <v>195</v>
      </c>
      <c r="D5718" s="37" t="s">
        <v>91</v>
      </c>
      <c r="E5718" s="37">
        <v>0</v>
      </c>
      <c r="F5718" s="37">
        <v>0</v>
      </c>
      <c r="G5718" s="37">
        <v>0</v>
      </c>
      <c r="H5718" s="60">
        <f t="shared" si="447"/>
        <v>0</v>
      </c>
      <c r="I5718" s="60">
        <f t="shared" si="448"/>
        <v>0</v>
      </c>
      <c r="J5718" s="60">
        <f t="shared" si="449"/>
        <v>0</v>
      </c>
      <c r="K5718" s="1" t="str">
        <f t="shared" si="450"/>
        <v>IND</v>
      </c>
      <c r="L5718" s="2" t="str">
        <f t="shared" si="446"/>
        <v>INCOME TAX</v>
      </c>
      <c r="M5718" s="40" t="str">
        <f>INDEX(CODE!A:B,MATCH(L5718,CODE!A:A,0),2)</f>
        <v>NOT USED</v>
      </c>
    </row>
    <row r="5719" spans="1:13">
      <c r="A5719" s="36">
        <v>202008</v>
      </c>
      <c r="B5719" s="37" t="s">
        <v>58</v>
      </c>
      <c r="C5719" s="37" t="s">
        <v>195</v>
      </c>
      <c r="D5719" s="37" t="s">
        <v>92</v>
      </c>
      <c r="E5719" s="37">
        <v>11512.38</v>
      </c>
      <c r="F5719" s="37">
        <v>0</v>
      </c>
      <c r="G5719" s="37">
        <v>0</v>
      </c>
      <c r="H5719" s="60">
        <f t="shared" si="447"/>
        <v>11512.38</v>
      </c>
      <c r="I5719" s="60">
        <f t="shared" si="448"/>
        <v>0</v>
      </c>
      <c r="J5719" s="60">
        <f t="shared" si="449"/>
        <v>0</v>
      </c>
      <c r="K5719" s="1" t="str">
        <f t="shared" si="450"/>
        <v>IND</v>
      </c>
      <c r="L5719" s="2" t="str">
        <f t="shared" si="446"/>
        <v>REVENUE_AC</v>
      </c>
      <c r="M5719" s="40" t="str">
        <f>INDEX(CODE!A:B,MATCH(L5719,CODE!A:A,0),2)</f>
        <v>NOT USED</v>
      </c>
    </row>
    <row r="5720" spans="1:13">
      <c r="A5720" s="36">
        <v>202008</v>
      </c>
      <c r="B5720" s="37" t="s">
        <v>58</v>
      </c>
      <c r="C5720" s="37" t="s">
        <v>195</v>
      </c>
      <c r="D5720" s="37" t="s">
        <v>104</v>
      </c>
      <c r="E5720" s="37">
        <v>2785.27</v>
      </c>
      <c r="F5720" s="37">
        <v>0</v>
      </c>
      <c r="G5720" s="37">
        <v>0</v>
      </c>
      <c r="H5720" s="60">
        <f t="shared" si="447"/>
        <v>2785.27</v>
      </c>
      <c r="I5720" s="60">
        <f t="shared" si="448"/>
        <v>0</v>
      </c>
      <c r="J5720" s="60">
        <f t="shared" si="449"/>
        <v>0</v>
      </c>
      <c r="K5720" s="1" t="str">
        <f t="shared" si="450"/>
        <v>IND</v>
      </c>
      <c r="L5720" s="2" t="str">
        <f t="shared" si="446"/>
        <v>REVENUE AD</v>
      </c>
      <c r="M5720" s="40" t="str">
        <f>INDEX(CODE!A:B,MATCH(L5720,CODE!A:A,0),2)</f>
        <v>NOT USED</v>
      </c>
    </row>
    <row r="5721" spans="1:13">
      <c r="A5721" s="36">
        <v>202008</v>
      </c>
      <c r="B5721" s="37" t="s">
        <v>58</v>
      </c>
      <c r="C5721" s="37" t="s">
        <v>196</v>
      </c>
      <c r="D5721" s="37" t="s">
        <v>197</v>
      </c>
      <c r="E5721" s="37">
        <v>-38000</v>
      </c>
      <c r="F5721" s="37">
        <v>0</v>
      </c>
      <c r="G5721" s="37">
        <v>-1429000</v>
      </c>
      <c r="H5721" s="60">
        <f t="shared" si="447"/>
        <v>0</v>
      </c>
      <c r="I5721" s="60">
        <f t="shared" si="448"/>
        <v>0</v>
      </c>
      <c r="J5721" s="60">
        <f t="shared" si="449"/>
        <v>0</v>
      </c>
      <c r="K5721" s="1" t="str">
        <f t="shared" si="450"/>
        <v>IND</v>
      </c>
      <c r="L5721" s="2" t="str">
        <f t="shared" si="446"/>
        <v>UNBILLED R</v>
      </c>
      <c r="M5721" s="40" t="str">
        <f>INDEX(CODE!A:B,MATCH(L5721,CODE!A:A,0),2)</f>
        <v>NOT USED</v>
      </c>
    </row>
    <row r="5722" spans="1:13">
      <c r="A5722" s="36">
        <v>202008</v>
      </c>
      <c r="B5722" s="37" t="s">
        <v>60</v>
      </c>
      <c r="C5722" s="37" t="s">
        <v>186</v>
      </c>
      <c r="D5722" s="37" t="s">
        <v>61</v>
      </c>
      <c r="E5722" s="37">
        <v>-148067.06</v>
      </c>
      <c r="F5722" s="37">
        <v>2612</v>
      </c>
      <c r="G5722" s="37">
        <v>20338891</v>
      </c>
      <c r="H5722" s="60">
        <f t="shared" si="447"/>
        <v>0</v>
      </c>
      <c r="I5722" s="60">
        <f t="shared" si="448"/>
        <v>0</v>
      </c>
      <c r="J5722" s="60">
        <f t="shared" si="449"/>
        <v>0</v>
      </c>
      <c r="K5722" s="1" t="str">
        <f t="shared" si="450"/>
        <v>IRG</v>
      </c>
      <c r="L5722" s="2" t="str">
        <f t="shared" si="446"/>
        <v>02APSV0040</v>
      </c>
      <c r="M5722" s="40" t="str">
        <f>INDEX(CODE!A:B,MATCH(L5722,CODE!A:A,0),2)</f>
        <v>Separate - APS</v>
      </c>
    </row>
    <row r="5723" spans="1:13">
      <c r="A5723" s="36">
        <v>202008</v>
      </c>
      <c r="B5723" s="37" t="s">
        <v>60</v>
      </c>
      <c r="C5723" s="37" t="s">
        <v>186</v>
      </c>
      <c r="D5723" s="37" t="s">
        <v>198</v>
      </c>
      <c r="E5723" s="37">
        <v>17705.82</v>
      </c>
      <c r="G5723" s="37">
        <v>-2432120</v>
      </c>
      <c r="H5723" s="60">
        <f t="shared" si="447"/>
        <v>0</v>
      </c>
      <c r="I5723" s="60">
        <f t="shared" si="448"/>
        <v>0</v>
      </c>
      <c r="J5723" s="60">
        <f t="shared" si="449"/>
        <v>0</v>
      </c>
      <c r="K5723" s="1" t="str">
        <f t="shared" si="450"/>
        <v>IRG</v>
      </c>
      <c r="L5723" s="2" t="str">
        <f t="shared" si="446"/>
        <v>02BPADEBIT</v>
      </c>
      <c r="M5723" s="40" t="str">
        <f>INDEX(CODE!A:B,MATCH(L5723,CODE!A:A,0),2)</f>
        <v>NOT USED</v>
      </c>
    </row>
    <row r="5724" spans="1:13">
      <c r="A5724" s="36">
        <v>202008</v>
      </c>
      <c r="B5724" s="37" t="s">
        <v>60</v>
      </c>
      <c r="C5724" s="37" t="s">
        <v>186</v>
      </c>
      <c r="D5724" s="37" t="s">
        <v>199</v>
      </c>
      <c r="E5724" s="37">
        <v>-375.16</v>
      </c>
      <c r="F5724" s="37">
        <v>9</v>
      </c>
      <c r="G5724" s="37">
        <v>51531</v>
      </c>
      <c r="H5724" s="60">
        <f t="shared" si="447"/>
        <v>0</v>
      </c>
      <c r="I5724" s="60">
        <f t="shared" si="448"/>
        <v>0</v>
      </c>
      <c r="J5724" s="60">
        <f t="shared" si="449"/>
        <v>0</v>
      </c>
      <c r="K5724" s="1" t="str">
        <f t="shared" si="450"/>
        <v>IRG</v>
      </c>
      <c r="L5724" s="2" t="str">
        <f t="shared" si="446"/>
        <v>02NMT40135</v>
      </c>
      <c r="M5724" s="40" t="str">
        <f>INDEX(CODE!A:B,MATCH(L5724,CODE!A:A,0),2)</f>
        <v>Separate - APS</v>
      </c>
    </row>
    <row r="5725" spans="1:13">
      <c r="A5725" s="36">
        <v>202008</v>
      </c>
      <c r="B5725" s="37" t="s">
        <v>60</v>
      </c>
      <c r="C5725" s="37" t="s">
        <v>186</v>
      </c>
      <c r="D5725" s="37" t="s">
        <v>200</v>
      </c>
      <c r="F5725" s="37">
        <v>0</v>
      </c>
      <c r="H5725" s="60">
        <f t="shared" si="447"/>
        <v>0</v>
      </c>
      <c r="I5725" s="60">
        <f t="shared" si="448"/>
        <v>0</v>
      </c>
      <c r="J5725" s="60">
        <f t="shared" si="449"/>
        <v>0</v>
      </c>
      <c r="K5725" s="1" t="str">
        <f t="shared" si="450"/>
        <v>IRG</v>
      </c>
      <c r="L5725" s="2" t="str">
        <f t="shared" si="446"/>
        <v>CUSTOMER C</v>
      </c>
      <c r="M5725" s="40" t="str">
        <f>INDEX(CODE!A:B,MATCH(L5725,CODE!A:A,0),2)</f>
        <v>NOT USED</v>
      </c>
    </row>
    <row r="5726" spans="1:13">
      <c r="A5726" s="36">
        <v>202008</v>
      </c>
      <c r="B5726" s="37" t="s">
        <v>60</v>
      </c>
      <c r="C5726" s="37" t="s">
        <v>186</v>
      </c>
      <c r="D5726" s="37" t="s">
        <v>201</v>
      </c>
      <c r="E5726" s="37">
        <v>-1830.97</v>
      </c>
      <c r="F5726" s="37">
        <v>0</v>
      </c>
      <c r="G5726" s="37">
        <v>0</v>
      </c>
      <c r="H5726" s="60">
        <f t="shared" si="447"/>
        <v>0</v>
      </c>
      <c r="I5726" s="60">
        <f t="shared" si="448"/>
        <v>0</v>
      </c>
      <c r="J5726" s="60">
        <f t="shared" si="449"/>
        <v>0</v>
      </c>
      <c r="K5726" s="1" t="str">
        <f t="shared" si="450"/>
        <v>IRG</v>
      </c>
      <c r="L5726" s="2" t="str">
        <f t="shared" si="446"/>
        <v>IRRIGATION</v>
      </c>
      <c r="M5726" s="40" t="str">
        <f>INDEX(CODE!A:B,MATCH(L5726,CODE!A:A,0),2)</f>
        <v>NOT USED</v>
      </c>
    </row>
    <row r="5727" spans="1:13">
      <c r="A5727" s="36">
        <v>202008</v>
      </c>
      <c r="B5727" s="37" t="s">
        <v>60</v>
      </c>
      <c r="C5727" s="37" t="s">
        <v>195</v>
      </c>
      <c r="D5727" s="37" t="s">
        <v>61</v>
      </c>
      <c r="E5727" s="37">
        <v>1403083.02</v>
      </c>
      <c r="F5727" s="37">
        <v>2612</v>
      </c>
      <c r="G5727" s="37">
        <v>20338891</v>
      </c>
      <c r="H5727" s="60">
        <f t="shared" si="447"/>
        <v>1403083.02</v>
      </c>
      <c r="I5727" s="60">
        <f t="shared" si="448"/>
        <v>2612</v>
      </c>
      <c r="J5727" s="60">
        <f t="shared" si="449"/>
        <v>20338891</v>
      </c>
      <c r="K5727" s="1" t="str">
        <f t="shared" si="450"/>
        <v>IRG</v>
      </c>
      <c r="L5727" s="2" t="str">
        <f t="shared" si="446"/>
        <v>02APSV0040</v>
      </c>
      <c r="M5727" s="40" t="str">
        <f>INDEX(CODE!A:B,MATCH(L5727,CODE!A:A,0),2)</f>
        <v>Separate - APS</v>
      </c>
    </row>
    <row r="5728" spans="1:13">
      <c r="A5728" s="36">
        <v>202008</v>
      </c>
      <c r="B5728" s="37" t="s">
        <v>60</v>
      </c>
      <c r="C5728" s="37" t="s">
        <v>195</v>
      </c>
      <c r="D5728" s="37" t="s">
        <v>62</v>
      </c>
      <c r="E5728" s="37">
        <v>1127052.48</v>
      </c>
      <c r="F5728" s="37">
        <v>2543</v>
      </c>
      <c r="G5728" s="37">
        <v>16285537</v>
      </c>
      <c r="H5728" s="60">
        <f t="shared" si="447"/>
        <v>1127052.48</v>
      </c>
      <c r="I5728" s="60">
        <f t="shared" si="448"/>
        <v>2543</v>
      </c>
      <c r="J5728" s="60">
        <f t="shared" si="449"/>
        <v>16285537</v>
      </c>
      <c r="K5728" s="1" t="str">
        <f t="shared" si="450"/>
        <v>IRG</v>
      </c>
      <c r="L5728" s="2" t="str">
        <f t="shared" si="446"/>
        <v>02APSV040X</v>
      </c>
      <c r="M5728" s="40" t="str">
        <f>INDEX(CODE!A:B,MATCH(L5728,CODE!A:A,0),2)</f>
        <v>Separate - APS</v>
      </c>
    </row>
    <row r="5729" spans="1:13">
      <c r="A5729" s="36">
        <v>202008</v>
      </c>
      <c r="B5729" s="37" t="s">
        <v>60</v>
      </c>
      <c r="C5729" s="37" t="s">
        <v>195</v>
      </c>
      <c r="D5729" s="37" t="s">
        <v>79</v>
      </c>
      <c r="E5729" s="37">
        <v>190.62</v>
      </c>
      <c r="G5729" s="37">
        <v>0</v>
      </c>
      <c r="H5729" s="60">
        <f t="shared" si="447"/>
        <v>190.62</v>
      </c>
      <c r="I5729" s="60">
        <f t="shared" si="448"/>
        <v>0</v>
      </c>
      <c r="J5729" s="60">
        <f t="shared" si="449"/>
        <v>0</v>
      </c>
      <c r="K5729" s="1" t="str">
        <f t="shared" si="450"/>
        <v>IRG</v>
      </c>
      <c r="L5729" s="2" t="str">
        <f t="shared" si="446"/>
        <v>02LNX00102</v>
      </c>
      <c r="M5729" s="40" t="str">
        <f>INDEX(CODE!A:B,MATCH(L5729,CODE!A:A,0),2)</f>
        <v>NOT USED</v>
      </c>
    </row>
    <row r="5730" spans="1:13">
      <c r="A5730" s="36">
        <v>202008</v>
      </c>
      <c r="B5730" s="37" t="s">
        <v>60</v>
      </c>
      <c r="C5730" s="37" t="s">
        <v>195</v>
      </c>
      <c r="D5730" s="37" t="s">
        <v>81</v>
      </c>
      <c r="E5730" s="37">
        <v>7.16</v>
      </c>
      <c r="G5730" s="37">
        <v>0</v>
      </c>
      <c r="H5730" s="60">
        <f t="shared" si="447"/>
        <v>7.16</v>
      </c>
      <c r="I5730" s="60">
        <f t="shared" si="448"/>
        <v>0</v>
      </c>
      <c r="J5730" s="60">
        <f t="shared" si="449"/>
        <v>0</v>
      </c>
      <c r="K5730" s="1" t="str">
        <f t="shared" si="450"/>
        <v>IRG</v>
      </c>
      <c r="L5730" s="2" t="str">
        <f t="shared" si="446"/>
        <v>02LNX00105</v>
      </c>
      <c r="M5730" s="40" t="str">
        <f>INDEX(CODE!A:B,MATCH(L5730,CODE!A:A,0),2)</f>
        <v>NOT USED</v>
      </c>
    </row>
    <row r="5731" spans="1:13">
      <c r="A5731" s="36">
        <v>202008</v>
      </c>
      <c r="B5731" s="37" t="s">
        <v>60</v>
      </c>
      <c r="C5731" s="37" t="s">
        <v>195</v>
      </c>
      <c r="D5731" s="37" t="s">
        <v>82</v>
      </c>
      <c r="E5731" s="37">
        <v>28.33</v>
      </c>
      <c r="G5731" s="37">
        <v>0</v>
      </c>
      <c r="H5731" s="60">
        <f t="shared" si="447"/>
        <v>28.33</v>
      </c>
      <c r="I5731" s="60">
        <f t="shared" si="448"/>
        <v>0</v>
      </c>
      <c r="J5731" s="60">
        <f t="shared" si="449"/>
        <v>0</v>
      </c>
      <c r="K5731" s="1" t="str">
        <f t="shared" si="450"/>
        <v>IRG</v>
      </c>
      <c r="L5731" s="2" t="str">
        <f t="shared" si="446"/>
        <v>02LNX00109</v>
      </c>
      <c r="M5731" s="40" t="str">
        <f>INDEX(CODE!A:B,MATCH(L5731,CODE!A:A,0),2)</f>
        <v>NOT USED</v>
      </c>
    </row>
    <row r="5732" spans="1:13">
      <c r="A5732" s="36">
        <v>202008</v>
      </c>
      <c r="B5732" s="37" t="s">
        <v>60</v>
      </c>
      <c r="C5732" s="37" t="s">
        <v>195</v>
      </c>
      <c r="D5732" s="37" t="s">
        <v>45</v>
      </c>
      <c r="E5732" s="37">
        <v>3559.27</v>
      </c>
      <c r="F5732" s="37">
        <v>9</v>
      </c>
      <c r="G5732" s="37">
        <v>51531</v>
      </c>
      <c r="H5732" s="60">
        <f t="shared" si="447"/>
        <v>3559.27</v>
      </c>
      <c r="I5732" s="60">
        <f t="shared" si="448"/>
        <v>9</v>
      </c>
      <c r="J5732" s="60">
        <f t="shared" si="449"/>
        <v>51531</v>
      </c>
      <c r="K5732" s="1" t="str">
        <f t="shared" si="450"/>
        <v>IRG</v>
      </c>
      <c r="L5732" s="2" t="str">
        <f t="shared" si="446"/>
        <v>02NMT40135</v>
      </c>
      <c r="M5732" s="40" t="str">
        <f>INDEX(CODE!A:B,MATCH(L5732,CODE!A:A,0),2)</f>
        <v>Separate - APS</v>
      </c>
    </row>
    <row r="5733" spans="1:13">
      <c r="A5733" s="36">
        <v>202008</v>
      </c>
      <c r="B5733" s="37" t="s">
        <v>60</v>
      </c>
      <c r="C5733" s="37" t="s">
        <v>195</v>
      </c>
      <c r="D5733" s="37" t="s">
        <v>73</v>
      </c>
      <c r="E5733" s="37">
        <v>507.64</v>
      </c>
      <c r="F5733" s="37">
        <v>9</v>
      </c>
      <c r="G5733" s="37">
        <v>7329</v>
      </c>
      <c r="H5733" s="60">
        <f t="shared" si="447"/>
        <v>507.64</v>
      </c>
      <c r="I5733" s="60">
        <f t="shared" si="448"/>
        <v>9</v>
      </c>
      <c r="J5733" s="60">
        <f t="shared" si="449"/>
        <v>7329</v>
      </c>
      <c r="K5733" s="1" t="str">
        <f t="shared" si="450"/>
        <v>IRG</v>
      </c>
      <c r="L5733" s="2" t="str">
        <f t="shared" si="446"/>
        <v>02NMX40135</v>
      </c>
      <c r="M5733" s="40" t="str">
        <f>INDEX(CODE!A:B,MATCH(L5733,CODE!A:A,0),2)</f>
        <v>Separate - APS</v>
      </c>
    </row>
    <row r="5734" spans="1:13">
      <c r="A5734" s="36">
        <v>202008</v>
      </c>
      <c r="B5734" s="37" t="s">
        <v>60</v>
      </c>
      <c r="C5734" s="37" t="s">
        <v>195</v>
      </c>
      <c r="D5734" s="37" t="s">
        <v>95</v>
      </c>
      <c r="E5734" s="37">
        <v>630000</v>
      </c>
      <c r="F5734" s="37">
        <v>0</v>
      </c>
      <c r="G5734" s="37">
        <v>0</v>
      </c>
      <c r="H5734" s="60">
        <f t="shared" si="447"/>
        <v>630000</v>
      </c>
      <c r="I5734" s="60">
        <f t="shared" si="448"/>
        <v>0</v>
      </c>
      <c r="J5734" s="60">
        <f t="shared" si="449"/>
        <v>0</v>
      </c>
      <c r="K5734" s="1" t="str">
        <f t="shared" si="450"/>
        <v>IRG</v>
      </c>
      <c r="L5734" s="2" t="str">
        <f t="shared" si="446"/>
        <v>301461-IRR</v>
      </c>
      <c r="M5734" s="40" t="str">
        <f>INDEX(CODE!A:B,MATCH(L5734,CODE!A:A,0),2)</f>
        <v>NOT USED</v>
      </c>
    </row>
    <row r="5735" spans="1:13">
      <c r="A5735" s="36">
        <v>202008</v>
      </c>
      <c r="B5735" s="37" t="s">
        <v>60</v>
      </c>
      <c r="C5735" s="37" t="s">
        <v>195</v>
      </c>
      <c r="D5735" s="37" t="s">
        <v>96</v>
      </c>
      <c r="E5735" s="37">
        <v>81369.009999999995</v>
      </c>
      <c r="F5735" s="37">
        <v>0</v>
      </c>
      <c r="G5735" s="37">
        <v>0</v>
      </c>
      <c r="H5735" s="60">
        <f t="shared" si="447"/>
        <v>81369.009999999995</v>
      </c>
      <c r="I5735" s="60">
        <f t="shared" si="448"/>
        <v>0</v>
      </c>
      <c r="J5735" s="60">
        <f t="shared" si="449"/>
        <v>0</v>
      </c>
      <c r="K5735" s="1" t="str">
        <f t="shared" si="450"/>
        <v>IRG</v>
      </c>
      <c r="L5735" s="2" t="str">
        <f t="shared" si="446"/>
        <v>301470-DSM</v>
      </c>
      <c r="M5735" s="40" t="str">
        <f>INDEX(CODE!A:B,MATCH(L5735,CODE!A:A,0),2)</f>
        <v>NOT USED</v>
      </c>
    </row>
    <row r="5736" spans="1:13">
      <c r="A5736" s="36">
        <v>202008</v>
      </c>
      <c r="B5736" s="37" t="s">
        <v>60</v>
      </c>
      <c r="C5736" s="37" t="s">
        <v>195</v>
      </c>
      <c r="D5736" s="37" t="s">
        <v>46</v>
      </c>
      <c r="E5736" s="37">
        <v>87.46</v>
      </c>
      <c r="F5736" s="37">
        <v>0</v>
      </c>
      <c r="G5736" s="37">
        <v>0</v>
      </c>
      <c r="H5736" s="60">
        <f t="shared" si="447"/>
        <v>87.46</v>
      </c>
      <c r="I5736" s="60">
        <f t="shared" si="448"/>
        <v>0</v>
      </c>
      <c r="J5736" s="60">
        <f t="shared" si="449"/>
        <v>0</v>
      </c>
      <c r="K5736" s="1" t="str">
        <f t="shared" si="450"/>
        <v>IRG</v>
      </c>
      <c r="L5736" s="2" t="str">
        <f t="shared" si="446"/>
        <v>301480-BLU</v>
      </c>
      <c r="M5736" s="40" t="str">
        <f>INDEX(CODE!A:B,MATCH(L5736,CODE!A:A,0),2)</f>
        <v>NOT USED</v>
      </c>
    </row>
    <row r="5737" spans="1:13">
      <c r="A5737" s="36">
        <v>202008</v>
      </c>
      <c r="B5737" s="37" t="s">
        <v>60</v>
      </c>
      <c r="C5737" s="37" t="s">
        <v>195</v>
      </c>
      <c r="D5737" s="37" t="s">
        <v>103</v>
      </c>
      <c r="E5737" s="37">
        <v>-208238.63</v>
      </c>
      <c r="F5737" s="37">
        <v>0</v>
      </c>
      <c r="G5737" s="37">
        <v>0</v>
      </c>
      <c r="H5737" s="60">
        <f t="shared" si="447"/>
        <v>-208238.63</v>
      </c>
      <c r="I5737" s="60">
        <f t="shared" si="448"/>
        <v>0</v>
      </c>
      <c r="J5737" s="60">
        <f t="shared" si="449"/>
        <v>0</v>
      </c>
      <c r="K5737" s="1" t="str">
        <f t="shared" si="450"/>
        <v>IRG</v>
      </c>
      <c r="L5737" s="2" t="str">
        <f t="shared" si="446"/>
        <v>ALT REVENU</v>
      </c>
      <c r="M5737" s="40" t="str">
        <f>INDEX(CODE!A:B,MATCH(L5737,CODE!A:A,0),2)</f>
        <v>NOT USED</v>
      </c>
    </row>
    <row r="5738" spans="1:13">
      <c r="A5738" s="36">
        <v>202008</v>
      </c>
      <c r="B5738" s="37" t="s">
        <v>60</v>
      </c>
      <c r="C5738" s="37" t="s">
        <v>195</v>
      </c>
      <c r="D5738" s="37" t="s">
        <v>97</v>
      </c>
      <c r="F5738" s="37">
        <v>0</v>
      </c>
      <c r="H5738" s="60">
        <f t="shared" si="447"/>
        <v>0</v>
      </c>
      <c r="I5738" s="60">
        <f t="shared" si="448"/>
        <v>0</v>
      </c>
      <c r="J5738" s="60">
        <f t="shared" si="449"/>
        <v>0</v>
      </c>
      <c r="K5738" s="1" t="str">
        <f t="shared" si="450"/>
        <v>IRG</v>
      </c>
      <c r="L5738" s="2" t="str">
        <f t="shared" si="446"/>
        <v>CUSTOMER C</v>
      </c>
      <c r="M5738" s="40" t="str">
        <f>INDEX(CODE!A:B,MATCH(L5738,CODE!A:A,0),2)</f>
        <v>NOT USED</v>
      </c>
    </row>
    <row r="5739" spans="1:13">
      <c r="A5739" s="36">
        <v>202008</v>
      </c>
      <c r="B5739" s="37" t="s">
        <v>60</v>
      </c>
      <c r="C5739" s="37" t="s">
        <v>195</v>
      </c>
      <c r="D5739" s="37" t="s">
        <v>91</v>
      </c>
      <c r="E5739" s="37">
        <v>0</v>
      </c>
      <c r="F5739" s="37">
        <v>0</v>
      </c>
      <c r="G5739" s="37">
        <v>0</v>
      </c>
      <c r="H5739" s="60">
        <f t="shared" si="447"/>
        <v>0</v>
      </c>
      <c r="I5739" s="60">
        <f t="shared" si="448"/>
        <v>0</v>
      </c>
      <c r="J5739" s="60">
        <f t="shared" si="449"/>
        <v>0</v>
      </c>
      <c r="K5739" s="1" t="str">
        <f t="shared" si="450"/>
        <v>IRG</v>
      </c>
      <c r="L5739" s="2" t="str">
        <f t="shared" si="446"/>
        <v>INCOME TAX</v>
      </c>
      <c r="M5739" s="40" t="str">
        <f>INDEX(CODE!A:B,MATCH(L5739,CODE!A:A,0),2)</f>
        <v>NOT USED</v>
      </c>
    </row>
    <row r="5740" spans="1:13">
      <c r="A5740" s="36">
        <v>202008</v>
      </c>
      <c r="B5740" s="37" t="s">
        <v>60</v>
      </c>
      <c r="C5740" s="37" t="s">
        <v>195</v>
      </c>
      <c r="D5740" s="37" t="s">
        <v>92</v>
      </c>
      <c r="E5740" s="37">
        <v>9165.2900000000009</v>
      </c>
      <c r="F5740" s="37">
        <v>0</v>
      </c>
      <c r="G5740" s="37">
        <v>0</v>
      </c>
      <c r="H5740" s="60">
        <f t="shared" si="447"/>
        <v>9165.2900000000009</v>
      </c>
      <c r="I5740" s="60">
        <f t="shared" si="448"/>
        <v>0</v>
      </c>
      <c r="J5740" s="60">
        <f t="shared" si="449"/>
        <v>0</v>
      </c>
      <c r="K5740" s="1" t="str">
        <f t="shared" si="450"/>
        <v>IRG</v>
      </c>
      <c r="L5740" s="2" t="str">
        <f t="shared" si="446"/>
        <v>REVENUE_AC</v>
      </c>
      <c r="M5740" s="40" t="str">
        <f>INDEX(CODE!A:B,MATCH(L5740,CODE!A:A,0),2)</f>
        <v>NOT USED</v>
      </c>
    </row>
    <row r="5741" spans="1:13">
      <c r="A5741" s="36">
        <v>202008</v>
      </c>
      <c r="B5741" s="37" t="s">
        <v>60</v>
      </c>
      <c r="C5741" s="37" t="s">
        <v>195</v>
      </c>
      <c r="D5741" s="37" t="s">
        <v>104</v>
      </c>
      <c r="E5741" s="37">
        <v>560.83000000000004</v>
      </c>
      <c r="F5741" s="37">
        <v>0</v>
      </c>
      <c r="G5741" s="37">
        <v>0</v>
      </c>
      <c r="H5741" s="60">
        <f t="shared" si="447"/>
        <v>560.83000000000004</v>
      </c>
      <c r="I5741" s="60">
        <f t="shared" si="448"/>
        <v>0</v>
      </c>
      <c r="J5741" s="60">
        <f t="shared" si="449"/>
        <v>0</v>
      </c>
      <c r="K5741" s="1" t="str">
        <f t="shared" si="450"/>
        <v>IRG</v>
      </c>
      <c r="L5741" s="2" t="str">
        <f t="shared" si="446"/>
        <v>REVENUE AD</v>
      </c>
      <c r="M5741" s="40" t="str">
        <f>INDEX(CODE!A:B,MATCH(L5741,CODE!A:A,0),2)</f>
        <v>NOT USED</v>
      </c>
    </row>
    <row r="5742" spans="1:13">
      <c r="A5742" s="36">
        <v>202008</v>
      </c>
      <c r="B5742" s="37" t="s">
        <v>60</v>
      </c>
      <c r="C5742" s="37" t="s">
        <v>196</v>
      </c>
      <c r="D5742" s="37" t="s">
        <v>202</v>
      </c>
      <c r="E5742" s="37">
        <v>50000</v>
      </c>
      <c r="F5742" s="37">
        <v>0</v>
      </c>
      <c r="G5742" s="37">
        <v>1138000</v>
      </c>
      <c r="H5742" s="60">
        <f t="shared" si="447"/>
        <v>0</v>
      </c>
      <c r="I5742" s="60">
        <f t="shared" si="448"/>
        <v>0</v>
      </c>
      <c r="J5742" s="60">
        <f t="shared" si="449"/>
        <v>0</v>
      </c>
      <c r="K5742" s="1" t="str">
        <f t="shared" si="450"/>
        <v>IRG</v>
      </c>
      <c r="L5742" s="2" t="str">
        <f t="shared" si="446"/>
        <v>IRRIGATION</v>
      </c>
      <c r="M5742" s="40" t="str">
        <f>INDEX(CODE!A:B,MATCH(L5742,CODE!A:A,0),2)</f>
        <v>NOT USED</v>
      </c>
    </row>
    <row r="5743" spans="1:13">
      <c r="A5743" s="36">
        <v>202008</v>
      </c>
      <c r="B5743" s="37" t="s">
        <v>63</v>
      </c>
      <c r="C5743" s="37" t="s">
        <v>195</v>
      </c>
      <c r="D5743" s="37" t="s">
        <v>98</v>
      </c>
      <c r="E5743" s="37">
        <v>7.57</v>
      </c>
      <c r="G5743" s="37">
        <v>0</v>
      </c>
      <c r="H5743" s="60">
        <f t="shared" si="447"/>
        <v>7.57</v>
      </c>
      <c r="I5743" s="60">
        <f t="shared" si="448"/>
        <v>0</v>
      </c>
      <c r="J5743" s="60">
        <f t="shared" si="449"/>
        <v>0</v>
      </c>
      <c r="K5743" s="1" t="str">
        <f t="shared" si="450"/>
        <v>PUB</v>
      </c>
      <c r="L5743" s="2" t="str">
        <f t="shared" si="446"/>
        <v>02CFR00012</v>
      </c>
      <c r="M5743" s="40" t="str">
        <f>INDEX(CODE!A:B,MATCH(L5743,CODE!A:A,0),2)</f>
        <v>NOT USED</v>
      </c>
    </row>
    <row r="5744" spans="1:13">
      <c r="A5744" s="36">
        <v>202008</v>
      </c>
      <c r="B5744" s="37" t="s">
        <v>63</v>
      </c>
      <c r="C5744" s="37" t="s">
        <v>195</v>
      </c>
      <c r="D5744" s="37" t="s">
        <v>64</v>
      </c>
      <c r="E5744" s="37">
        <v>116.41</v>
      </c>
      <c r="F5744" s="37">
        <v>3</v>
      </c>
      <c r="G5744" s="37">
        <v>1165</v>
      </c>
      <c r="H5744" s="60">
        <f t="shared" si="447"/>
        <v>116.41</v>
      </c>
      <c r="I5744" s="60">
        <f t="shared" si="448"/>
        <v>3</v>
      </c>
      <c r="J5744" s="60">
        <f t="shared" si="449"/>
        <v>1165</v>
      </c>
      <c r="K5744" s="1" t="str">
        <f t="shared" si="450"/>
        <v>PUB</v>
      </c>
      <c r="L5744" s="2" t="str">
        <f t="shared" si="446"/>
        <v>02COSL0052</v>
      </c>
      <c r="M5744" s="40" t="str">
        <f>INDEX(CODE!A:B,MATCH(L5744,CODE!A:A,0),2)</f>
        <v>NOT USED</v>
      </c>
    </row>
    <row r="5745" spans="1:13">
      <c r="A5745" s="36">
        <v>202008</v>
      </c>
      <c r="B5745" s="37" t="s">
        <v>63</v>
      </c>
      <c r="C5745" s="37" t="s">
        <v>195</v>
      </c>
      <c r="D5745" s="37" t="s">
        <v>65</v>
      </c>
      <c r="E5745" s="37">
        <v>8364.5400000000009</v>
      </c>
      <c r="F5745" s="37">
        <v>119</v>
      </c>
      <c r="G5745" s="37">
        <v>116531</v>
      </c>
      <c r="H5745" s="60">
        <f t="shared" si="447"/>
        <v>8364.5400000000009</v>
      </c>
      <c r="I5745" s="60">
        <f t="shared" si="448"/>
        <v>119</v>
      </c>
      <c r="J5745" s="60">
        <f t="shared" si="449"/>
        <v>116531</v>
      </c>
      <c r="K5745" s="1" t="str">
        <f t="shared" si="450"/>
        <v>PUB</v>
      </c>
      <c r="L5745" s="2" t="str">
        <f t="shared" si="446"/>
        <v>02CUSL053F</v>
      </c>
      <c r="M5745" s="40" t="str">
        <f>INDEX(CODE!A:B,MATCH(L5745,CODE!A:A,0),2)</f>
        <v>NOT USED</v>
      </c>
    </row>
    <row r="5746" spans="1:13">
      <c r="A5746" s="36">
        <v>202008</v>
      </c>
      <c r="B5746" s="37" t="s">
        <v>63</v>
      </c>
      <c r="C5746" s="37" t="s">
        <v>195</v>
      </c>
      <c r="D5746" s="37" t="s">
        <v>66</v>
      </c>
      <c r="E5746" s="37">
        <v>3260.48</v>
      </c>
      <c r="F5746" s="37">
        <v>110</v>
      </c>
      <c r="G5746" s="37">
        <v>45423</v>
      </c>
      <c r="H5746" s="60">
        <f t="shared" si="447"/>
        <v>3260.48</v>
      </c>
      <c r="I5746" s="60">
        <f t="shared" si="448"/>
        <v>110</v>
      </c>
      <c r="J5746" s="60">
        <f t="shared" si="449"/>
        <v>45423</v>
      </c>
      <c r="K5746" s="1" t="str">
        <f t="shared" si="450"/>
        <v>PUB</v>
      </c>
      <c r="L5746" s="2" t="str">
        <f t="shared" si="446"/>
        <v>02CUSL053M</v>
      </c>
      <c r="M5746" s="40" t="str">
        <f>INDEX(CODE!A:B,MATCH(L5746,CODE!A:A,0),2)</f>
        <v>NOT USED</v>
      </c>
    </row>
    <row r="5747" spans="1:13">
      <c r="A5747" s="36">
        <v>202008</v>
      </c>
      <c r="B5747" s="37" t="s">
        <v>63</v>
      </c>
      <c r="C5747" s="37" t="s">
        <v>195</v>
      </c>
      <c r="D5747" s="37" t="s">
        <v>67</v>
      </c>
      <c r="E5747" s="37">
        <v>4967.67</v>
      </c>
      <c r="F5747" s="37">
        <v>4</v>
      </c>
      <c r="G5747" s="37">
        <v>37724</v>
      </c>
      <c r="H5747" s="60">
        <f t="shared" si="447"/>
        <v>4967.67</v>
      </c>
      <c r="I5747" s="60">
        <f t="shared" si="448"/>
        <v>4</v>
      </c>
      <c r="J5747" s="60">
        <f t="shared" si="449"/>
        <v>37724</v>
      </c>
      <c r="K5747" s="1" t="str">
        <f t="shared" si="450"/>
        <v>PUB</v>
      </c>
      <c r="L5747" s="2" t="str">
        <f t="shared" si="446"/>
        <v>02MVSL0057</v>
      </c>
      <c r="M5747" s="40" t="str">
        <f>INDEX(CODE!A:B,MATCH(L5747,CODE!A:A,0),2)</f>
        <v>NOT USED</v>
      </c>
    </row>
    <row r="5748" spans="1:13">
      <c r="A5748" s="36">
        <v>202008</v>
      </c>
      <c r="B5748" s="37" t="s">
        <v>63</v>
      </c>
      <c r="C5748" s="37" t="s">
        <v>195</v>
      </c>
      <c r="D5748" s="37" t="s">
        <v>47</v>
      </c>
      <c r="E5748" s="37">
        <v>60184.09</v>
      </c>
      <c r="F5748" s="37">
        <v>221</v>
      </c>
      <c r="G5748" s="37">
        <v>205454</v>
      </c>
      <c r="H5748" s="60">
        <f t="shared" si="447"/>
        <v>60184.09</v>
      </c>
      <c r="I5748" s="60">
        <f t="shared" si="448"/>
        <v>221</v>
      </c>
      <c r="J5748" s="60">
        <f t="shared" si="449"/>
        <v>205454</v>
      </c>
      <c r="K5748" s="1" t="str">
        <f t="shared" si="450"/>
        <v>PUB</v>
      </c>
      <c r="L5748" s="2" t="str">
        <f t="shared" si="446"/>
        <v>02SLCO0051</v>
      </c>
      <c r="M5748" s="40" t="str">
        <f>INDEX(CODE!A:B,MATCH(L5748,CODE!A:A,0),2)</f>
        <v>NOT USED</v>
      </c>
    </row>
    <row r="5749" spans="1:13">
      <c r="A5749" s="36">
        <v>202008</v>
      </c>
      <c r="B5749" s="37" t="s">
        <v>63</v>
      </c>
      <c r="C5749" s="37" t="s">
        <v>195</v>
      </c>
      <c r="D5749" s="37" t="s">
        <v>99</v>
      </c>
      <c r="E5749" s="37">
        <v>521.86</v>
      </c>
      <c r="F5749" s="37">
        <v>0</v>
      </c>
      <c r="G5749" s="37">
        <v>0</v>
      </c>
      <c r="H5749" s="60">
        <f t="shared" si="447"/>
        <v>521.86</v>
      </c>
      <c r="I5749" s="60">
        <f t="shared" si="448"/>
        <v>0</v>
      </c>
      <c r="J5749" s="60">
        <f t="shared" si="449"/>
        <v>0</v>
      </c>
      <c r="K5749" s="1" t="str">
        <f t="shared" si="450"/>
        <v>PUB</v>
      </c>
      <c r="L5749" s="2" t="str">
        <f t="shared" si="446"/>
        <v>301670-DSM</v>
      </c>
      <c r="M5749" s="40" t="str">
        <f>INDEX(CODE!A:B,MATCH(L5749,CODE!A:A,0),2)</f>
        <v>NOT USED</v>
      </c>
    </row>
    <row r="5750" spans="1:13">
      <c r="A5750" s="36">
        <v>202008</v>
      </c>
      <c r="B5750" s="37" t="s">
        <v>63</v>
      </c>
      <c r="C5750" s="37" t="s">
        <v>195</v>
      </c>
      <c r="D5750" s="37" t="s">
        <v>90</v>
      </c>
      <c r="F5750" s="37">
        <v>0</v>
      </c>
      <c r="H5750" s="60">
        <f t="shared" si="447"/>
        <v>0</v>
      </c>
      <c r="I5750" s="60">
        <f t="shared" si="448"/>
        <v>0</v>
      </c>
      <c r="J5750" s="60">
        <f t="shared" si="449"/>
        <v>0</v>
      </c>
      <c r="K5750" s="1" t="str">
        <f t="shared" si="450"/>
        <v>PUB</v>
      </c>
      <c r="L5750" s="2" t="str">
        <f t="shared" si="446"/>
        <v>CUSTOMER C</v>
      </c>
      <c r="M5750" s="40" t="str">
        <f>INDEX(CODE!A:B,MATCH(L5750,CODE!A:A,0),2)</f>
        <v>NOT USED</v>
      </c>
    </row>
    <row r="5751" spans="1:13">
      <c r="A5751" s="36">
        <v>202008</v>
      </c>
      <c r="B5751" s="37" t="s">
        <v>63</v>
      </c>
      <c r="C5751" s="37" t="s">
        <v>195</v>
      </c>
      <c r="D5751" s="37" t="s">
        <v>91</v>
      </c>
      <c r="E5751" s="37">
        <v>0</v>
      </c>
      <c r="F5751" s="37">
        <v>0</v>
      </c>
      <c r="G5751" s="37">
        <v>0</v>
      </c>
      <c r="H5751" s="60">
        <f t="shared" si="447"/>
        <v>0</v>
      </c>
      <c r="I5751" s="60">
        <f t="shared" si="448"/>
        <v>0</v>
      </c>
      <c r="J5751" s="60">
        <f t="shared" si="449"/>
        <v>0</v>
      </c>
      <c r="K5751" s="1" t="str">
        <f t="shared" si="450"/>
        <v>PUB</v>
      </c>
      <c r="L5751" s="2" t="str">
        <f t="shared" si="446"/>
        <v>INCOME TAX</v>
      </c>
      <c r="M5751" s="40" t="str">
        <f>INDEX(CODE!A:B,MATCH(L5751,CODE!A:A,0),2)</f>
        <v>NOT USED</v>
      </c>
    </row>
    <row r="5752" spans="1:13">
      <c r="A5752" s="36">
        <v>202008</v>
      </c>
      <c r="B5752" s="37" t="s">
        <v>63</v>
      </c>
      <c r="C5752" s="37" t="s">
        <v>195</v>
      </c>
      <c r="D5752" s="37" t="s">
        <v>92</v>
      </c>
      <c r="E5752" s="37">
        <v>-3143.67</v>
      </c>
      <c r="F5752" s="37">
        <v>0</v>
      </c>
      <c r="G5752" s="37">
        <v>0</v>
      </c>
      <c r="H5752" s="60">
        <f t="shared" si="447"/>
        <v>-3143.67</v>
      </c>
      <c r="I5752" s="60">
        <f t="shared" si="448"/>
        <v>0</v>
      </c>
      <c r="J5752" s="60">
        <f t="shared" si="449"/>
        <v>0</v>
      </c>
      <c r="K5752" s="1" t="str">
        <f t="shared" si="450"/>
        <v>PUB</v>
      </c>
      <c r="L5752" s="2" t="str">
        <f t="shared" si="446"/>
        <v>REVENUE_AC</v>
      </c>
      <c r="M5752" s="40" t="str">
        <f>INDEX(CODE!A:B,MATCH(L5752,CODE!A:A,0),2)</f>
        <v>NOT USED</v>
      </c>
    </row>
    <row r="5753" spans="1:13">
      <c r="A5753" s="36">
        <v>202008</v>
      </c>
      <c r="B5753" s="37" t="s">
        <v>63</v>
      </c>
      <c r="C5753" s="37" t="s">
        <v>196</v>
      </c>
      <c r="D5753" s="37" t="s">
        <v>197</v>
      </c>
      <c r="E5753" s="37">
        <v>-9000</v>
      </c>
      <c r="F5753" s="37">
        <v>0</v>
      </c>
      <c r="G5753" s="37">
        <v>-81000</v>
      </c>
      <c r="H5753" s="60">
        <f t="shared" si="447"/>
        <v>0</v>
      </c>
      <c r="I5753" s="60">
        <f t="shared" si="448"/>
        <v>0</v>
      </c>
      <c r="J5753" s="60">
        <f t="shared" si="449"/>
        <v>0</v>
      </c>
      <c r="K5753" s="1" t="str">
        <f t="shared" si="450"/>
        <v>PUB</v>
      </c>
      <c r="L5753" s="2" t="str">
        <f t="shared" si="446"/>
        <v>UNBILLED R</v>
      </c>
      <c r="M5753" s="40" t="str">
        <f>INDEX(CODE!A:B,MATCH(L5753,CODE!A:A,0),2)</f>
        <v>NOT USED</v>
      </c>
    </row>
    <row r="5754" spans="1:13">
      <c r="A5754" s="36">
        <v>202008</v>
      </c>
      <c r="B5754" s="37" t="s">
        <v>68</v>
      </c>
      <c r="C5754" s="37" t="s">
        <v>186</v>
      </c>
      <c r="D5754" s="37" t="s">
        <v>203</v>
      </c>
      <c r="E5754" s="37">
        <v>-4979.59</v>
      </c>
      <c r="F5754" s="37">
        <v>1396</v>
      </c>
      <c r="G5754" s="37">
        <v>684015</v>
      </c>
      <c r="H5754" s="60">
        <f t="shared" si="447"/>
        <v>0</v>
      </c>
      <c r="I5754" s="60">
        <f t="shared" si="448"/>
        <v>0</v>
      </c>
      <c r="J5754" s="60">
        <f t="shared" si="449"/>
        <v>0</v>
      </c>
      <c r="K5754" s="1" t="str">
        <f t="shared" si="450"/>
        <v>RES</v>
      </c>
      <c r="L5754" s="2" t="str">
        <f t="shared" si="446"/>
        <v>02NETMT135</v>
      </c>
      <c r="M5754" s="40" t="str">
        <f>INDEX(CODE!A:B,MATCH(L5754,CODE!A:A,0),2)</f>
        <v>Separate - Res</v>
      </c>
    </row>
    <row r="5755" spans="1:13">
      <c r="A5755" s="36">
        <v>202008</v>
      </c>
      <c r="B5755" s="37" t="s">
        <v>68</v>
      </c>
      <c r="C5755" s="37" t="s">
        <v>186</v>
      </c>
      <c r="D5755" s="37" t="s">
        <v>204</v>
      </c>
      <c r="E5755" s="37">
        <v>-550.42999999999995</v>
      </c>
      <c r="G5755" s="37">
        <v>75925</v>
      </c>
      <c r="H5755" s="60">
        <f t="shared" si="447"/>
        <v>0</v>
      </c>
      <c r="I5755" s="60">
        <f t="shared" si="448"/>
        <v>0</v>
      </c>
      <c r="J5755" s="60">
        <f t="shared" si="449"/>
        <v>0</v>
      </c>
      <c r="K5755" s="1" t="str">
        <f t="shared" si="450"/>
        <v>RES</v>
      </c>
      <c r="L5755" s="2" t="str">
        <f t="shared" si="446"/>
        <v>02OALTB15R</v>
      </c>
      <c r="M5755" s="40" t="str">
        <f>INDEX(CODE!A:B,MATCH(L5755,CODE!A:A,0),2)</f>
        <v>NOT USED</v>
      </c>
    </row>
    <row r="5756" spans="1:13">
      <c r="A5756" s="36">
        <v>202008</v>
      </c>
      <c r="B5756" s="37" t="s">
        <v>68</v>
      </c>
      <c r="C5756" s="37" t="s">
        <v>186</v>
      </c>
      <c r="D5756" s="37" t="s">
        <v>205</v>
      </c>
      <c r="E5756" s="37">
        <v>-923239.32</v>
      </c>
      <c r="F5756" s="37">
        <v>103304</v>
      </c>
      <c r="G5756" s="37">
        <v>126818623</v>
      </c>
      <c r="H5756" s="60">
        <f t="shared" si="447"/>
        <v>0</v>
      </c>
      <c r="I5756" s="60">
        <f t="shared" si="448"/>
        <v>0</v>
      </c>
      <c r="J5756" s="60">
        <f t="shared" si="449"/>
        <v>0</v>
      </c>
      <c r="K5756" s="1" t="str">
        <f t="shared" si="450"/>
        <v>RES</v>
      </c>
      <c r="L5756" s="2" t="str">
        <f t="shared" si="446"/>
        <v>02RESD0016</v>
      </c>
      <c r="M5756" s="40" t="str">
        <f>INDEX(CODE!A:B,MATCH(L5756,CODE!A:A,0),2)</f>
        <v>Separate - Res</v>
      </c>
    </row>
    <row r="5757" spans="1:13">
      <c r="A5757" s="36">
        <v>202008</v>
      </c>
      <c r="B5757" s="37" t="s">
        <v>68</v>
      </c>
      <c r="C5757" s="37" t="s">
        <v>186</v>
      </c>
      <c r="D5757" s="37" t="s">
        <v>206</v>
      </c>
      <c r="E5757" s="37">
        <v>-38335.43</v>
      </c>
      <c r="F5757" s="37">
        <v>4803</v>
      </c>
      <c r="G5757" s="37">
        <v>5265797</v>
      </c>
      <c r="H5757" s="60">
        <f t="shared" si="447"/>
        <v>0</v>
      </c>
      <c r="I5757" s="60">
        <f t="shared" si="448"/>
        <v>0</v>
      </c>
      <c r="J5757" s="60">
        <f t="shared" si="449"/>
        <v>0</v>
      </c>
      <c r="K5757" s="1" t="str">
        <f t="shared" si="450"/>
        <v>RES</v>
      </c>
      <c r="L5757" s="2" t="str">
        <f t="shared" si="446"/>
        <v>02RESD0017</v>
      </c>
      <c r="M5757" s="40" t="str">
        <f>INDEX(CODE!A:B,MATCH(L5757,CODE!A:A,0),2)</f>
        <v>Separate - Res</v>
      </c>
    </row>
    <row r="5758" spans="1:13">
      <c r="A5758" s="36">
        <v>202008</v>
      </c>
      <c r="B5758" s="37" t="s">
        <v>68</v>
      </c>
      <c r="C5758" s="37" t="s">
        <v>186</v>
      </c>
      <c r="D5758" s="37" t="s">
        <v>207</v>
      </c>
      <c r="E5758" s="37">
        <v>-1499.21</v>
      </c>
      <c r="F5758" s="37">
        <v>78</v>
      </c>
      <c r="G5758" s="37">
        <v>205933</v>
      </c>
      <c r="H5758" s="60">
        <f t="shared" si="447"/>
        <v>0</v>
      </c>
      <c r="I5758" s="60">
        <f t="shared" si="448"/>
        <v>0</v>
      </c>
      <c r="J5758" s="60">
        <f t="shared" si="449"/>
        <v>0</v>
      </c>
      <c r="K5758" s="1" t="str">
        <f t="shared" si="450"/>
        <v>RES</v>
      </c>
      <c r="L5758" s="2" t="str">
        <f t="shared" si="446"/>
        <v>02RESD0018</v>
      </c>
      <c r="M5758" s="40" t="str">
        <f>INDEX(CODE!A:B,MATCH(L5758,CODE!A:A,0),2)</f>
        <v>Separate - Res</v>
      </c>
    </row>
    <row r="5759" spans="1:13">
      <c r="A5759" s="36">
        <v>202008</v>
      </c>
      <c r="B5759" s="37" t="s">
        <v>68</v>
      </c>
      <c r="C5759" s="37" t="s">
        <v>186</v>
      </c>
      <c r="D5759" s="37" t="s">
        <v>208</v>
      </c>
      <c r="E5759" s="37">
        <v>-245.3</v>
      </c>
      <c r="F5759" s="37">
        <v>11</v>
      </c>
      <c r="G5759" s="37">
        <v>33694</v>
      </c>
      <c r="H5759" s="60">
        <f t="shared" si="447"/>
        <v>0</v>
      </c>
      <c r="I5759" s="60">
        <f t="shared" si="448"/>
        <v>0</v>
      </c>
      <c r="J5759" s="60">
        <f t="shared" si="449"/>
        <v>0</v>
      </c>
      <c r="K5759" s="1" t="str">
        <f t="shared" si="450"/>
        <v>RES</v>
      </c>
      <c r="L5759" s="2" t="str">
        <f t="shared" si="446"/>
        <v>02RESD018X</v>
      </c>
      <c r="M5759" s="40" t="str">
        <f>INDEX(CODE!A:B,MATCH(L5759,CODE!A:A,0),2)</f>
        <v>Separate - Res</v>
      </c>
    </row>
    <row r="5760" spans="1:13">
      <c r="A5760" s="36">
        <v>202008</v>
      </c>
      <c r="B5760" s="37" t="s">
        <v>68</v>
      </c>
      <c r="C5760" s="37" t="s">
        <v>186</v>
      </c>
      <c r="D5760" s="37" t="s">
        <v>209</v>
      </c>
      <c r="E5760" s="37">
        <v>-13416.5</v>
      </c>
      <c r="F5760" s="37">
        <v>3456</v>
      </c>
      <c r="G5760" s="37">
        <v>1842909</v>
      </c>
      <c r="H5760" s="60">
        <f t="shared" si="447"/>
        <v>0</v>
      </c>
      <c r="I5760" s="60">
        <f t="shared" si="448"/>
        <v>0</v>
      </c>
      <c r="J5760" s="60">
        <f t="shared" si="449"/>
        <v>0</v>
      </c>
      <c r="K5760" s="1" t="str">
        <f t="shared" si="450"/>
        <v>RES</v>
      </c>
      <c r="L5760" s="2" t="str">
        <f t="shared" ref="L5760:L5823" si="451">LEFT(D5760,10)</f>
        <v>02RGNSB024</v>
      </c>
      <c r="M5760" s="40" t="str">
        <f>INDEX(CODE!A:B,MATCH(L5760,CODE!A:A,0),2)</f>
        <v>Separate - Small GS</v>
      </c>
    </row>
    <row r="5761" spans="1:13">
      <c r="A5761" s="36">
        <v>202008</v>
      </c>
      <c r="B5761" s="37" t="s">
        <v>68</v>
      </c>
      <c r="C5761" s="37" t="s">
        <v>186</v>
      </c>
      <c r="D5761" s="37" t="s">
        <v>213</v>
      </c>
      <c r="E5761" s="37">
        <v>-465.19</v>
      </c>
      <c r="F5761" s="37">
        <v>1</v>
      </c>
      <c r="G5761" s="37">
        <v>63900</v>
      </c>
      <c r="H5761" s="60">
        <f t="shared" si="447"/>
        <v>0</v>
      </c>
      <c r="I5761" s="60">
        <f t="shared" si="448"/>
        <v>0</v>
      </c>
      <c r="J5761" s="60">
        <f t="shared" si="449"/>
        <v>0</v>
      </c>
      <c r="K5761" s="1" t="str">
        <f t="shared" si="450"/>
        <v>RES</v>
      </c>
      <c r="L5761" s="2" t="str">
        <f t="shared" si="451"/>
        <v>02RGNSB036</v>
      </c>
      <c r="M5761" s="40" t="str">
        <f>INDEX(CODE!A:B,MATCH(L5761,CODE!A:A,0),2)</f>
        <v>Separate - Large GS</v>
      </c>
    </row>
    <row r="5762" spans="1:13">
      <c r="A5762" s="36">
        <v>202008</v>
      </c>
      <c r="B5762" s="37" t="s">
        <v>68</v>
      </c>
      <c r="C5762" s="37" t="s">
        <v>186</v>
      </c>
      <c r="D5762" s="37" t="s">
        <v>212</v>
      </c>
      <c r="E5762" s="37">
        <v>-43.94</v>
      </c>
      <c r="F5762" s="37">
        <v>41</v>
      </c>
      <c r="G5762" s="37">
        <v>6037</v>
      </c>
      <c r="H5762" s="60">
        <f t="shared" si="447"/>
        <v>0</v>
      </c>
      <c r="I5762" s="60">
        <f t="shared" si="448"/>
        <v>0</v>
      </c>
      <c r="J5762" s="60">
        <f t="shared" si="449"/>
        <v>0</v>
      </c>
      <c r="K5762" s="1" t="str">
        <f t="shared" si="450"/>
        <v>RES</v>
      </c>
      <c r="L5762" s="2" t="str">
        <f t="shared" si="451"/>
        <v>02RNM24135</v>
      </c>
      <c r="M5762" s="40" t="str">
        <f>INDEX(CODE!A:B,MATCH(L5762,CODE!A:A,0),2)</f>
        <v>Separate - Small GS</v>
      </c>
    </row>
    <row r="5763" spans="1:13">
      <c r="A5763" s="36">
        <v>202008</v>
      </c>
      <c r="B5763" s="37" t="s">
        <v>68</v>
      </c>
      <c r="C5763" s="37" t="s">
        <v>186</v>
      </c>
      <c r="D5763" s="37" t="s">
        <v>193</v>
      </c>
      <c r="E5763" s="37">
        <v>-13761.51</v>
      </c>
      <c r="F5763" s="37">
        <v>0</v>
      </c>
      <c r="G5763" s="37">
        <v>0</v>
      </c>
      <c r="H5763" s="60">
        <f t="shared" ref="H5763:H5826" si="452">IF($C5763="R",E5763,0)</f>
        <v>0</v>
      </c>
      <c r="I5763" s="60">
        <f t="shared" ref="I5763:I5826" si="453">IF($C5763="R",F5763,0)</f>
        <v>0</v>
      </c>
      <c r="J5763" s="60">
        <f t="shared" ref="J5763:J5826" si="454">IF($C5763="R",G5763,0)</f>
        <v>0</v>
      </c>
      <c r="K5763" s="1" t="str">
        <f t="shared" ref="K5763:K5826" si="455">IF(LEFT(B5763,3)="IRR","IRG",LEFT(B5763,3))</f>
        <v>RES</v>
      </c>
      <c r="L5763" s="2" t="str">
        <f t="shared" si="451"/>
        <v>BPA BALANC</v>
      </c>
      <c r="M5763" s="40" t="str">
        <f>INDEX(CODE!A:B,MATCH(L5763,CODE!A:A,0),2)</f>
        <v>NOT USED</v>
      </c>
    </row>
    <row r="5764" spans="1:13">
      <c r="A5764" s="36">
        <v>202008</v>
      </c>
      <c r="B5764" s="37" t="s">
        <v>68</v>
      </c>
      <c r="C5764" s="37" t="s">
        <v>186</v>
      </c>
      <c r="D5764" s="37" t="s">
        <v>194</v>
      </c>
      <c r="F5764" s="37">
        <v>0</v>
      </c>
      <c r="H5764" s="60">
        <f t="shared" si="452"/>
        <v>0</v>
      </c>
      <c r="I5764" s="60">
        <f t="shared" si="453"/>
        <v>0</v>
      </c>
      <c r="J5764" s="60">
        <f t="shared" si="454"/>
        <v>0</v>
      </c>
      <c r="K5764" s="1" t="str">
        <f t="shared" si="455"/>
        <v>RES</v>
      </c>
      <c r="L5764" s="2" t="str">
        <f t="shared" si="451"/>
        <v>CUSTOMER C</v>
      </c>
      <c r="M5764" s="40" t="str">
        <f>INDEX(CODE!A:B,MATCH(L5764,CODE!A:A,0),2)</f>
        <v>NOT USED</v>
      </c>
    </row>
    <row r="5765" spans="1:13">
      <c r="A5765" s="36">
        <v>202008</v>
      </c>
      <c r="B5765" s="37" t="s">
        <v>68</v>
      </c>
      <c r="C5765" s="37" t="s">
        <v>195</v>
      </c>
      <c r="D5765" s="37" t="s">
        <v>82</v>
      </c>
      <c r="E5765" s="37">
        <v>110.68</v>
      </c>
      <c r="G5765" s="37">
        <v>0</v>
      </c>
      <c r="H5765" s="60">
        <f t="shared" si="452"/>
        <v>110.68</v>
      </c>
      <c r="I5765" s="60">
        <f t="shared" si="453"/>
        <v>0</v>
      </c>
      <c r="J5765" s="60">
        <f t="shared" si="454"/>
        <v>0</v>
      </c>
      <c r="K5765" s="1" t="str">
        <f t="shared" si="455"/>
        <v>RES</v>
      </c>
      <c r="L5765" s="2" t="str">
        <f t="shared" si="451"/>
        <v>02LNX00109</v>
      </c>
      <c r="M5765" s="40" t="str">
        <f>INDEX(CODE!A:B,MATCH(L5765,CODE!A:A,0),2)</f>
        <v>NOT USED</v>
      </c>
    </row>
    <row r="5766" spans="1:13">
      <c r="A5766" s="36">
        <v>202008</v>
      </c>
      <c r="B5766" s="37" t="s">
        <v>68</v>
      </c>
      <c r="C5766" s="37" t="s">
        <v>195</v>
      </c>
      <c r="D5766" s="37" t="s">
        <v>48</v>
      </c>
      <c r="E5766" s="37">
        <v>70097.710000000006</v>
      </c>
      <c r="F5766" s="37">
        <v>1396</v>
      </c>
      <c r="G5766" s="37">
        <v>684015</v>
      </c>
      <c r="H5766" s="60">
        <f t="shared" si="452"/>
        <v>70097.710000000006</v>
      </c>
      <c r="I5766" s="60">
        <f t="shared" si="453"/>
        <v>1396</v>
      </c>
      <c r="J5766" s="60">
        <f t="shared" si="454"/>
        <v>684015</v>
      </c>
      <c r="K5766" s="1" t="str">
        <f t="shared" si="455"/>
        <v>RES</v>
      </c>
      <c r="L5766" s="2" t="str">
        <f t="shared" si="451"/>
        <v>02NETMT135</v>
      </c>
      <c r="M5766" s="40" t="str">
        <f>INDEX(CODE!A:B,MATCH(L5766,CODE!A:A,0),2)</f>
        <v>Separate - Res</v>
      </c>
    </row>
    <row r="5767" spans="1:13">
      <c r="A5767" s="36">
        <v>202008</v>
      </c>
      <c r="B5767" s="37" t="s">
        <v>68</v>
      </c>
      <c r="C5767" s="37" t="s">
        <v>195</v>
      </c>
      <c r="D5767" s="37" t="s">
        <v>49</v>
      </c>
      <c r="E5767" s="37">
        <v>12009.49</v>
      </c>
      <c r="F5767" s="37">
        <v>998</v>
      </c>
      <c r="G5767" s="37">
        <v>75925</v>
      </c>
      <c r="H5767" s="60">
        <f t="shared" si="452"/>
        <v>12009.49</v>
      </c>
      <c r="I5767" s="60">
        <f t="shared" si="453"/>
        <v>998</v>
      </c>
      <c r="J5767" s="60">
        <f t="shared" si="454"/>
        <v>75925</v>
      </c>
      <c r="K5767" s="1" t="str">
        <f t="shared" si="455"/>
        <v>RES</v>
      </c>
      <c r="L5767" s="2" t="str">
        <f t="shared" si="451"/>
        <v>02OALTB15R</v>
      </c>
      <c r="M5767" s="40" t="str">
        <f>INDEX(CODE!A:B,MATCH(L5767,CODE!A:A,0),2)</f>
        <v>NOT USED</v>
      </c>
    </row>
    <row r="5768" spans="1:13">
      <c r="A5768" s="36">
        <v>202008</v>
      </c>
      <c r="B5768" s="37" t="s">
        <v>68</v>
      </c>
      <c r="C5768" s="37" t="s">
        <v>195</v>
      </c>
      <c r="D5768" s="37" t="s">
        <v>69</v>
      </c>
      <c r="E5768" s="37">
        <v>11703007.68</v>
      </c>
      <c r="F5768" s="37">
        <v>103304</v>
      </c>
      <c r="G5768" s="37">
        <v>126925933</v>
      </c>
      <c r="H5768" s="60">
        <f t="shared" si="452"/>
        <v>11703007.68</v>
      </c>
      <c r="I5768" s="60">
        <f t="shared" si="453"/>
        <v>103304</v>
      </c>
      <c r="J5768" s="60">
        <f t="shared" si="454"/>
        <v>126925933</v>
      </c>
      <c r="K5768" s="1" t="str">
        <f t="shared" si="455"/>
        <v>RES</v>
      </c>
      <c r="L5768" s="2" t="str">
        <f t="shared" si="451"/>
        <v>02RESD0016</v>
      </c>
      <c r="M5768" s="40" t="str">
        <f>INDEX(CODE!A:B,MATCH(L5768,CODE!A:A,0),2)</f>
        <v>Separate - Res</v>
      </c>
    </row>
    <row r="5769" spans="1:13">
      <c r="A5769" s="36">
        <v>202008</v>
      </c>
      <c r="B5769" s="37" t="s">
        <v>68</v>
      </c>
      <c r="C5769" s="37" t="s">
        <v>195</v>
      </c>
      <c r="D5769" s="37" t="s">
        <v>70</v>
      </c>
      <c r="E5769" s="37">
        <v>475972.46</v>
      </c>
      <c r="F5769" s="37">
        <v>4803</v>
      </c>
      <c r="G5769" s="37">
        <v>5265797</v>
      </c>
      <c r="H5769" s="60">
        <f t="shared" si="452"/>
        <v>475972.46</v>
      </c>
      <c r="I5769" s="60">
        <f t="shared" si="453"/>
        <v>4803</v>
      </c>
      <c r="J5769" s="60">
        <f t="shared" si="454"/>
        <v>5265797</v>
      </c>
      <c r="K5769" s="1" t="str">
        <f t="shared" si="455"/>
        <v>RES</v>
      </c>
      <c r="L5769" s="2" t="str">
        <f t="shared" si="451"/>
        <v>02RESD0017</v>
      </c>
      <c r="M5769" s="40" t="str">
        <f>INDEX(CODE!A:B,MATCH(L5769,CODE!A:A,0),2)</f>
        <v>Separate - Res</v>
      </c>
    </row>
    <row r="5770" spans="1:13">
      <c r="A5770" s="36">
        <v>202008</v>
      </c>
      <c r="B5770" s="37" t="s">
        <v>68</v>
      </c>
      <c r="C5770" s="37" t="s">
        <v>195</v>
      </c>
      <c r="D5770" s="37" t="s">
        <v>71</v>
      </c>
      <c r="E5770" s="37">
        <v>21039.9</v>
      </c>
      <c r="F5770" s="37">
        <v>78</v>
      </c>
      <c r="G5770" s="37">
        <v>205933</v>
      </c>
      <c r="H5770" s="60">
        <f t="shared" si="452"/>
        <v>21039.9</v>
      </c>
      <c r="I5770" s="60">
        <f t="shared" si="453"/>
        <v>78</v>
      </c>
      <c r="J5770" s="60">
        <f t="shared" si="454"/>
        <v>205933</v>
      </c>
      <c r="K5770" s="1" t="str">
        <f t="shared" si="455"/>
        <v>RES</v>
      </c>
      <c r="L5770" s="2" t="str">
        <f t="shared" si="451"/>
        <v>02RESD0018</v>
      </c>
      <c r="M5770" s="40" t="str">
        <f>INDEX(CODE!A:B,MATCH(L5770,CODE!A:A,0),2)</f>
        <v>Separate - Res</v>
      </c>
    </row>
    <row r="5771" spans="1:13">
      <c r="A5771" s="36">
        <v>202008</v>
      </c>
      <c r="B5771" s="37" t="s">
        <v>68</v>
      </c>
      <c r="C5771" s="37" t="s">
        <v>195</v>
      </c>
      <c r="D5771" s="37" t="s">
        <v>72</v>
      </c>
      <c r="E5771" s="37">
        <v>3444.65</v>
      </c>
      <c r="F5771" s="37">
        <v>11</v>
      </c>
      <c r="G5771" s="37">
        <v>33694</v>
      </c>
      <c r="H5771" s="60">
        <f t="shared" si="452"/>
        <v>3444.65</v>
      </c>
      <c r="I5771" s="60">
        <f t="shared" si="453"/>
        <v>11</v>
      </c>
      <c r="J5771" s="60">
        <f t="shared" si="454"/>
        <v>33694</v>
      </c>
      <c r="K5771" s="1" t="str">
        <f t="shared" si="455"/>
        <v>RES</v>
      </c>
      <c r="L5771" s="2" t="str">
        <f t="shared" si="451"/>
        <v>02RESD018X</v>
      </c>
      <c r="M5771" s="40" t="str">
        <f>INDEX(CODE!A:B,MATCH(L5771,CODE!A:A,0),2)</f>
        <v>Separate - Res</v>
      </c>
    </row>
    <row r="5772" spans="1:13">
      <c r="A5772" s="36">
        <v>202008</v>
      </c>
      <c r="B5772" s="37" t="s">
        <v>68</v>
      </c>
      <c r="C5772" s="37" t="s">
        <v>195</v>
      </c>
      <c r="D5772" s="37" t="s">
        <v>50</v>
      </c>
      <c r="E5772" s="37">
        <v>216671.31</v>
      </c>
      <c r="F5772" s="37">
        <v>3456</v>
      </c>
      <c r="G5772" s="37">
        <v>1883556</v>
      </c>
      <c r="H5772" s="60">
        <f t="shared" si="452"/>
        <v>216671.31</v>
      </c>
      <c r="I5772" s="60">
        <f t="shared" si="453"/>
        <v>3456</v>
      </c>
      <c r="J5772" s="60">
        <f t="shared" si="454"/>
        <v>1883556</v>
      </c>
      <c r="K5772" s="1" t="str">
        <f t="shared" si="455"/>
        <v>RES</v>
      </c>
      <c r="L5772" s="2" t="str">
        <f t="shared" si="451"/>
        <v>02RGNSB024</v>
      </c>
      <c r="M5772" s="40" t="str">
        <f>INDEX(CODE!A:B,MATCH(L5772,CODE!A:A,0),2)</f>
        <v>Separate - Small GS</v>
      </c>
    </row>
    <row r="5773" spans="1:13">
      <c r="A5773" s="36">
        <v>202008</v>
      </c>
      <c r="B5773" s="37" t="s">
        <v>68</v>
      </c>
      <c r="C5773" s="37" t="s">
        <v>195</v>
      </c>
      <c r="D5773" s="37" t="s">
        <v>74</v>
      </c>
      <c r="E5773" s="37">
        <v>7942.78</v>
      </c>
      <c r="F5773" s="37">
        <v>2</v>
      </c>
      <c r="G5773" s="37">
        <v>102780</v>
      </c>
      <c r="H5773" s="60">
        <f t="shared" si="452"/>
        <v>7942.78</v>
      </c>
      <c r="I5773" s="60">
        <f t="shared" si="453"/>
        <v>2</v>
      </c>
      <c r="J5773" s="60">
        <f t="shared" si="454"/>
        <v>102780</v>
      </c>
      <c r="K5773" s="1" t="str">
        <f t="shared" si="455"/>
        <v>RES</v>
      </c>
      <c r="L5773" s="2" t="str">
        <f t="shared" si="451"/>
        <v>02RGNSB036</v>
      </c>
      <c r="M5773" s="40" t="str">
        <f>INDEX(CODE!A:B,MATCH(L5773,CODE!A:A,0),2)</f>
        <v>Separate - Large GS</v>
      </c>
    </row>
    <row r="5774" spans="1:13">
      <c r="A5774" s="36">
        <v>202008</v>
      </c>
      <c r="B5774" s="37" t="s">
        <v>68</v>
      </c>
      <c r="C5774" s="37" t="s">
        <v>195</v>
      </c>
      <c r="D5774" s="37" t="s">
        <v>75</v>
      </c>
      <c r="E5774" s="37">
        <v>1055.1199999999999</v>
      </c>
      <c r="F5774" s="37">
        <v>41</v>
      </c>
      <c r="G5774" s="37">
        <v>6037</v>
      </c>
      <c r="H5774" s="60">
        <f t="shared" si="452"/>
        <v>1055.1199999999999</v>
      </c>
      <c r="I5774" s="60">
        <f t="shared" si="453"/>
        <v>41</v>
      </c>
      <c r="J5774" s="60">
        <f t="shared" si="454"/>
        <v>6037</v>
      </c>
      <c r="K5774" s="1" t="str">
        <f t="shared" si="455"/>
        <v>RES</v>
      </c>
      <c r="L5774" s="2" t="str">
        <f t="shared" si="451"/>
        <v>02RNM24135</v>
      </c>
      <c r="M5774" s="40" t="str">
        <f>INDEX(CODE!A:B,MATCH(L5774,CODE!A:A,0),2)</f>
        <v>Separate - Small GS</v>
      </c>
    </row>
    <row r="5775" spans="1:13">
      <c r="A5775" s="36">
        <v>202008</v>
      </c>
      <c r="B5775" s="37" t="s">
        <v>68</v>
      </c>
      <c r="C5775" s="37" t="s">
        <v>195</v>
      </c>
      <c r="D5775" s="37" t="s">
        <v>101</v>
      </c>
      <c r="E5775" s="37">
        <v>236654.25</v>
      </c>
      <c r="F5775" s="37">
        <v>0</v>
      </c>
      <c r="G5775" s="37">
        <v>0</v>
      </c>
      <c r="H5775" s="60">
        <f t="shared" si="452"/>
        <v>236654.25</v>
      </c>
      <c r="I5775" s="60">
        <f t="shared" si="453"/>
        <v>0</v>
      </c>
      <c r="J5775" s="60">
        <f t="shared" si="454"/>
        <v>0</v>
      </c>
      <c r="K5775" s="1" t="str">
        <f t="shared" si="455"/>
        <v>RES</v>
      </c>
      <c r="L5775" s="2" t="str">
        <f t="shared" si="451"/>
        <v>301170-DSM</v>
      </c>
      <c r="M5775" s="40" t="str">
        <f>INDEX(CODE!A:B,MATCH(L5775,CODE!A:A,0),2)</f>
        <v>NOT USED</v>
      </c>
    </row>
    <row r="5776" spans="1:13">
      <c r="A5776" s="36">
        <v>202008</v>
      </c>
      <c r="B5776" s="37" t="s">
        <v>68</v>
      </c>
      <c r="C5776" s="37" t="s">
        <v>195</v>
      </c>
      <c r="D5776" s="37" t="s">
        <v>102</v>
      </c>
      <c r="E5776" s="37">
        <v>13405.95</v>
      </c>
      <c r="F5776" s="37">
        <v>0</v>
      </c>
      <c r="G5776" s="37">
        <v>0</v>
      </c>
      <c r="H5776" s="60">
        <f t="shared" si="452"/>
        <v>13405.95</v>
      </c>
      <c r="I5776" s="60">
        <f t="shared" si="453"/>
        <v>0</v>
      </c>
      <c r="J5776" s="60">
        <f t="shared" si="454"/>
        <v>0</v>
      </c>
      <c r="K5776" s="1" t="str">
        <f t="shared" si="455"/>
        <v>RES</v>
      </c>
      <c r="L5776" s="2" t="str">
        <f t="shared" si="451"/>
        <v>301180-BLU</v>
      </c>
      <c r="M5776" s="40" t="str">
        <f>INDEX(CODE!A:B,MATCH(L5776,CODE!A:A,0),2)</f>
        <v>NOT USED</v>
      </c>
    </row>
    <row r="5777" spans="1:13">
      <c r="A5777" s="36">
        <v>202008</v>
      </c>
      <c r="B5777" s="37" t="s">
        <v>68</v>
      </c>
      <c r="C5777" s="37" t="s">
        <v>195</v>
      </c>
      <c r="D5777" s="37" t="s">
        <v>103</v>
      </c>
      <c r="E5777" s="37">
        <v>-291576.09999999998</v>
      </c>
      <c r="F5777" s="37">
        <v>0</v>
      </c>
      <c r="G5777" s="37">
        <v>0</v>
      </c>
      <c r="H5777" s="60">
        <f t="shared" si="452"/>
        <v>-291576.09999999998</v>
      </c>
      <c r="I5777" s="60">
        <f t="shared" si="453"/>
        <v>0</v>
      </c>
      <c r="J5777" s="60">
        <f t="shared" si="454"/>
        <v>0</v>
      </c>
      <c r="K5777" s="1" t="str">
        <f t="shared" si="455"/>
        <v>RES</v>
      </c>
      <c r="L5777" s="2" t="str">
        <f t="shared" si="451"/>
        <v>ALT REVENU</v>
      </c>
      <c r="M5777" s="40" t="str">
        <f>INDEX(CODE!A:B,MATCH(L5777,CODE!A:A,0),2)</f>
        <v>NOT USED</v>
      </c>
    </row>
    <row r="5778" spans="1:13">
      <c r="A5778" s="36">
        <v>202008</v>
      </c>
      <c r="B5778" s="37" t="s">
        <v>68</v>
      </c>
      <c r="C5778" s="37" t="s">
        <v>195</v>
      </c>
      <c r="D5778" s="37" t="s">
        <v>90</v>
      </c>
      <c r="F5778" s="37">
        <v>0</v>
      </c>
      <c r="H5778" s="60">
        <f t="shared" si="452"/>
        <v>0</v>
      </c>
      <c r="I5778" s="60">
        <f t="shared" si="453"/>
        <v>0</v>
      </c>
      <c r="J5778" s="60">
        <f t="shared" si="454"/>
        <v>0</v>
      </c>
      <c r="K5778" s="1" t="str">
        <f t="shared" si="455"/>
        <v>RES</v>
      </c>
      <c r="L5778" s="2" t="str">
        <f t="shared" si="451"/>
        <v>CUSTOMER C</v>
      </c>
      <c r="M5778" s="40" t="str">
        <f>INDEX(CODE!A:B,MATCH(L5778,CODE!A:A,0),2)</f>
        <v>NOT USED</v>
      </c>
    </row>
    <row r="5779" spans="1:13">
      <c r="A5779" s="36">
        <v>202008</v>
      </c>
      <c r="B5779" s="37" t="s">
        <v>68</v>
      </c>
      <c r="C5779" s="37" t="s">
        <v>195</v>
      </c>
      <c r="D5779" s="37" t="s">
        <v>91</v>
      </c>
      <c r="E5779" s="37">
        <v>0</v>
      </c>
      <c r="F5779" s="37">
        <v>0</v>
      </c>
      <c r="G5779" s="37">
        <v>0</v>
      </c>
      <c r="H5779" s="60">
        <f t="shared" si="452"/>
        <v>0</v>
      </c>
      <c r="I5779" s="60">
        <f t="shared" si="453"/>
        <v>0</v>
      </c>
      <c r="J5779" s="60">
        <f t="shared" si="454"/>
        <v>0</v>
      </c>
      <c r="K5779" s="1" t="str">
        <f t="shared" si="455"/>
        <v>RES</v>
      </c>
      <c r="L5779" s="2" t="str">
        <f t="shared" si="451"/>
        <v>INCOME TAX</v>
      </c>
      <c r="M5779" s="40" t="str">
        <f>INDEX(CODE!A:B,MATCH(L5779,CODE!A:A,0),2)</f>
        <v>NOT USED</v>
      </c>
    </row>
    <row r="5780" spans="1:13">
      <c r="A5780" s="36">
        <v>202008</v>
      </c>
      <c r="B5780" s="37" t="s">
        <v>68</v>
      </c>
      <c r="C5780" s="37" t="s">
        <v>195</v>
      </c>
      <c r="D5780" s="37" t="s">
        <v>92</v>
      </c>
      <c r="E5780" s="37">
        <v>-353343.28</v>
      </c>
      <c r="F5780" s="37">
        <v>0</v>
      </c>
      <c r="G5780" s="37">
        <v>0</v>
      </c>
      <c r="H5780" s="60">
        <f t="shared" si="452"/>
        <v>-353343.28</v>
      </c>
      <c r="I5780" s="60">
        <f t="shared" si="453"/>
        <v>0</v>
      </c>
      <c r="J5780" s="60">
        <f t="shared" si="454"/>
        <v>0</v>
      </c>
      <c r="K5780" s="1" t="str">
        <f t="shared" si="455"/>
        <v>RES</v>
      </c>
      <c r="L5780" s="2" t="str">
        <f t="shared" si="451"/>
        <v>REVENUE_AC</v>
      </c>
      <c r="M5780" s="40" t="str">
        <f>INDEX(CODE!A:B,MATCH(L5780,CODE!A:A,0),2)</f>
        <v>NOT USED</v>
      </c>
    </row>
    <row r="5781" spans="1:13">
      <c r="A5781" s="36">
        <v>202008</v>
      </c>
      <c r="B5781" s="37" t="s">
        <v>68</v>
      </c>
      <c r="C5781" s="37" t="s">
        <v>195</v>
      </c>
      <c r="D5781" s="37" t="s">
        <v>104</v>
      </c>
      <c r="E5781" s="37">
        <v>5685.34</v>
      </c>
      <c r="F5781" s="37">
        <v>0</v>
      </c>
      <c r="G5781" s="37">
        <v>0</v>
      </c>
      <c r="H5781" s="60">
        <f t="shared" si="452"/>
        <v>5685.34</v>
      </c>
      <c r="I5781" s="60">
        <f t="shared" si="453"/>
        <v>0</v>
      </c>
      <c r="J5781" s="60">
        <f t="shared" si="454"/>
        <v>0</v>
      </c>
      <c r="K5781" s="1" t="str">
        <f t="shared" si="455"/>
        <v>RES</v>
      </c>
      <c r="L5781" s="2" t="str">
        <f t="shared" si="451"/>
        <v>REVENUE AD</v>
      </c>
      <c r="M5781" s="40" t="str">
        <f>INDEX(CODE!A:B,MATCH(L5781,CODE!A:A,0),2)</f>
        <v>NOT USED</v>
      </c>
    </row>
    <row r="5782" spans="1:13">
      <c r="A5782" s="36">
        <v>202008</v>
      </c>
      <c r="B5782" s="37" t="s">
        <v>68</v>
      </c>
      <c r="C5782" s="37" t="s">
        <v>196</v>
      </c>
      <c r="D5782" s="37" t="s">
        <v>210</v>
      </c>
      <c r="E5782" s="37">
        <v>2000</v>
      </c>
      <c r="F5782" s="37">
        <v>0</v>
      </c>
      <c r="G5782" s="37">
        <v>0</v>
      </c>
      <c r="H5782" s="60">
        <f t="shared" si="452"/>
        <v>0</v>
      </c>
      <c r="I5782" s="60">
        <f t="shared" si="453"/>
        <v>0</v>
      </c>
      <c r="J5782" s="60">
        <f t="shared" si="454"/>
        <v>0</v>
      </c>
      <c r="K5782" s="1" t="str">
        <f t="shared" si="455"/>
        <v>RES</v>
      </c>
      <c r="L5782" s="2" t="str">
        <f t="shared" si="451"/>
        <v>301119 - U</v>
      </c>
      <c r="M5782" s="40" t="str">
        <f>INDEX(CODE!A:B,MATCH(L5782,CODE!A:A,0),2)</f>
        <v>NOT USED</v>
      </c>
    </row>
    <row r="5783" spans="1:13">
      <c r="A5783" s="36">
        <v>202008</v>
      </c>
      <c r="B5783" s="37" t="s">
        <v>68</v>
      </c>
      <c r="C5783" s="37" t="s">
        <v>196</v>
      </c>
      <c r="D5783" s="37" t="s">
        <v>197</v>
      </c>
      <c r="E5783" s="37">
        <v>-1020000</v>
      </c>
      <c r="F5783" s="37">
        <v>0</v>
      </c>
      <c r="G5783" s="37">
        <v>-10346000</v>
      </c>
      <c r="H5783" s="60">
        <f t="shared" si="452"/>
        <v>0</v>
      </c>
      <c r="I5783" s="60">
        <f t="shared" si="453"/>
        <v>0</v>
      </c>
      <c r="J5783" s="60">
        <f t="shared" si="454"/>
        <v>0</v>
      </c>
      <c r="K5783" s="1" t="str">
        <f t="shared" si="455"/>
        <v>RES</v>
      </c>
      <c r="L5783" s="2" t="str">
        <f t="shared" si="451"/>
        <v>UNBILLED R</v>
      </c>
      <c r="M5783" s="40" t="str">
        <f>INDEX(CODE!A:B,MATCH(L5783,CODE!A:A,0),2)</f>
        <v>NOT USED</v>
      </c>
    </row>
    <row r="5784" spans="1:13">
      <c r="A5784" s="36">
        <v>202009</v>
      </c>
      <c r="B5784" s="37" t="s">
        <v>51</v>
      </c>
      <c r="C5784" s="37" t="s">
        <v>186</v>
      </c>
      <c r="D5784" s="37" t="s">
        <v>187</v>
      </c>
      <c r="E5784" s="37">
        <v>-18716.45</v>
      </c>
      <c r="F5784" s="37">
        <v>1518</v>
      </c>
      <c r="G5784" s="37">
        <v>2570969</v>
      </c>
      <c r="H5784" s="60">
        <f t="shared" si="452"/>
        <v>0</v>
      </c>
      <c r="I5784" s="60">
        <f t="shared" si="453"/>
        <v>0</v>
      </c>
      <c r="J5784" s="60">
        <f t="shared" si="454"/>
        <v>0</v>
      </c>
      <c r="K5784" s="1" t="str">
        <f t="shared" si="455"/>
        <v>COM</v>
      </c>
      <c r="L5784" s="2" t="str">
        <f t="shared" si="451"/>
        <v>02GNSB0024</v>
      </c>
      <c r="M5784" s="40" t="str">
        <f>INDEX(CODE!A:B,MATCH(L5784,CODE!A:A,0),2)</f>
        <v>Separate - Small GS</v>
      </c>
    </row>
    <row r="5785" spans="1:13">
      <c r="A5785" s="36">
        <v>202009</v>
      </c>
      <c r="B5785" s="37" t="s">
        <v>51</v>
      </c>
      <c r="C5785" s="37" t="s">
        <v>186</v>
      </c>
      <c r="D5785" s="37" t="s">
        <v>188</v>
      </c>
      <c r="E5785" s="37">
        <v>-0.52</v>
      </c>
      <c r="F5785" s="37">
        <v>1</v>
      </c>
      <c r="G5785" s="37">
        <v>72</v>
      </c>
      <c r="H5785" s="60">
        <f t="shared" si="452"/>
        <v>0</v>
      </c>
      <c r="I5785" s="60">
        <f t="shared" si="453"/>
        <v>0</v>
      </c>
      <c r="J5785" s="60">
        <f t="shared" si="454"/>
        <v>0</v>
      </c>
      <c r="K5785" s="1" t="str">
        <f t="shared" si="455"/>
        <v>COM</v>
      </c>
      <c r="L5785" s="2" t="str">
        <f t="shared" si="451"/>
        <v>02GNSB024F</v>
      </c>
      <c r="M5785" s="40" t="str">
        <f>INDEX(CODE!A:B,MATCH(L5785,CODE!A:A,0),2)</f>
        <v>Separate - Small GS</v>
      </c>
    </row>
    <row r="5786" spans="1:13">
      <c r="A5786" s="36">
        <v>202009</v>
      </c>
      <c r="B5786" s="37" t="s">
        <v>51</v>
      </c>
      <c r="C5786" s="37" t="s">
        <v>186</v>
      </c>
      <c r="D5786" s="37" t="s">
        <v>189</v>
      </c>
      <c r="E5786" s="37">
        <v>-64.98</v>
      </c>
      <c r="F5786" s="37">
        <v>70</v>
      </c>
      <c r="G5786" s="37">
        <v>8926</v>
      </c>
      <c r="H5786" s="60">
        <f t="shared" si="452"/>
        <v>0</v>
      </c>
      <c r="I5786" s="60">
        <f t="shared" si="453"/>
        <v>0</v>
      </c>
      <c r="J5786" s="60">
        <f t="shared" si="454"/>
        <v>0</v>
      </c>
      <c r="K5786" s="1" t="str">
        <f t="shared" si="455"/>
        <v>COM</v>
      </c>
      <c r="L5786" s="2" t="str">
        <f t="shared" si="451"/>
        <v>02GNSB24FP</v>
      </c>
      <c r="M5786" s="40" t="str">
        <f>INDEX(CODE!A:B,MATCH(L5786,CODE!A:A,0),2)</f>
        <v>Separate - Small GS</v>
      </c>
    </row>
    <row r="5787" spans="1:13">
      <c r="A5787" s="36">
        <v>202009</v>
      </c>
      <c r="B5787" s="37" t="s">
        <v>51</v>
      </c>
      <c r="C5787" s="37" t="s">
        <v>186</v>
      </c>
      <c r="D5787" s="37" t="s">
        <v>190</v>
      </c>
      <c r="E5787" s="37">
        <v>-33991.050000000003</v>
      </c>
      <c r="F5787" s="37">
        <v>86</v>
      </c>
      <c r="G5787" s="37">
        <v>4669098</v>
      </c>
      <c r="H5787" s="60">
        <f t="shared" si="452"/>
        <v>0</v>
      </c>
      <c r="I5787" s="60">
        <f t="shared" si="453"/>
        <v>0</v>
      </c>
      <c r="J5787" s="60">
        <f t="shared" si="454"/>
        <v>0</v>
      </c>
      <c r="K5787" s="1" t="str">
        <f t="shared" si="455"/>
        <v>COM</v>
      </c>
      <c r="L5787" s="2" t="str">
        <f t="shared" si="451"/>
        <v>02LGSB0036</v>
      </c>
      <c r="M5787" s="40" t="str">
        <f>INDEX(CODE!A:B,MATCH(L5787,CODE!A:A,0),2)</f>
        <v>Separate - Large GS</v>
      </c>
    </row>
    <row r="5788" spans="1:13">
      <c r="A5788" s="36">
        <v>202009</v>
      </c>
      <c r="B5788" s="37" t="s">
        <v>51</v>
      </c>
      <c r="C5788" s="37" t="s">
        <v>186</v>
      </c>
      <c r="D5788" s="37" t="s">
        <v>191</v>
      </c>
      <c r="E5788" s="37">
        <v>-6.37</v>
      </c>
      <c r="F5788" s="37">
        <v>23</v>
      </c>
      <c r="G5788" s="37">
        <v>874</v>
      </c>
      <c r="H5788" s="60">
        <f t="shared" si="452"/>
        <v>0</v>
      </c>
      <c r="I5788" s="60">
        <f t="shared" si="453"/>
        <v>0</v>
      </c>
      <c r="J5788" s="60">
        <f t="shared" si="454"/>
        <v>0</v>
      </c>
      <c r="K5788" s="1" t="str">
        <f t="shared" si="455"/>
        <v>COM</v>
      </c>
      <c r="L5788" s="2" t="str">
        <f t="shared" si="451"/>
        <v>02NMB24135</v>
      </c>
      <c r="M5788" s="40" t="str">
        <f>INDEX(CODE!A:B,MATCH(L5788,CODE!A:A,0),2)</f>
        <v>Separate - Small GS</v>
      </c>
    </row>
    <row r="5789" spans="1:13">
      <c r="A5789" s="36">
        <v>202009</v>
      </c>
      <c r="B5789" s="37" t="s">
        <v>51</v>
      </c>
      <c r="C5789" s="37" t="s">
        <v>186</v>
      </c>
      <c r="D5789" s="37" t="s">
        <v>192</v>
      </c>
      <c r="E5789" s="37">
        <v>-297.57</v>
      </c>
      <c r="G5789" s="37">
        <v>40996</v>
      </c>
      <c r="H5789" s="60">
        <f t="shared" si="452"/>
        <v>0</v>
      </c>
      <c r="I5789" s="60">
        <f t="shared" si="453"/>
        <v>0</v>
      </c>
      <c r="J5789" s="60">
        <f t="shared" si="454"/>
        <v>0</v>
      </c>
      <c r="K5789" s="1" t="str">
        <f t="shared" si="455"/>
        <v>COM</v>
      </c>
      <c r="L5789" s="2" t="str">
        <f t="shared" si="451"/>
        <v>02OALTB15N</v>
      </c>
      <c r="M5789" s="40" t="str">
        <f>INDEX(CODE!A:B,MATCH(L5789,CODE!A:A,0),2)</f>
        <v>NOT USED</v>
      </c>
    </row>
    <row r="5790" spans="1:13">
      <c r="A5790" s="36">
        <v>202009</v>
      </c>
      <c r="B5790" s="37" t="s">
        <v>51</v>
      </c>
      <c r="C5790" s="37" t="s">
        <v>186</v>
      </c>
      <c r="D5790" s="37" t="s">
        <v>193</v>
      </c>
      <c r="E5790" s="37">
        <v>1704.96</v>
      </c>
      <c r="F5790" s="37">
        <v>0</v>
      </c>
      <c r="G5790" s="37">
        <v>0</v>
      </c>
      <c r="H5790" s="60">
        <f t="shared" si="452"/>
        <v>0</v>
      </c>
      <c r="I5790" s="60">
        <f t="shared" si="453"/>
        <v>0</v>
      </c>
      <c r="J5790" s="60">
        <f t="shared" si="454"/>
        <v>0</v>
      </c>
      <c r="K5790" s="1" t="str">
        <f t="shared" si="455"/>
        <v>COM</v>
      </c>
      <c r="L5790" s="2" t="str">
        <f t="shared" si="451"/>
        <v>BPA BALANC</v>
      </c>
      <c r="M5790" s="40" t="str">
        <f>INDEX(CODE!A:B,MATCH(L5790,CODE!A:A,0),2)</f>
        <v>NOT USED</v>
      </c>
    </row>
    <row r="5791" spans="1:13">
      <c r="A5791" s="36">
        <v>202009</v>
      </c>
      <c r="B5791" s="37" t="s">
        <v>51</v>
      </c>
      <c r="C5791" s="37" t="s">
        <v>186</v>
      </c>
      <c r="D5791" s="37" t="s">
        <v>194</v>
      </c>
      <c r="F5791" s="37">
        <v>0</v>
      </c>
      <c r="H5791" s="60">
        <f t="shared" si="452"/>
        <v>0</v>
      </c>
      <c r="I5791" s="60">
        <f t="shared" si="453"/>
        <v>0</v>
      </c>
      <c r="J5791" s="60">
        <f t="shared" si="454"/>
        <v>0</v>
      </c>
      <c r="K5791" s="1" t="str">
        <f t="shared" si="455"/>
        <v>COM</v>
      </c>
      <c r="L5791" s="2" t="str">
        <f t="shared" si="451"/>
        <v>CUSTOMER C</v>
      </c>
      <c r="M5791" s="40" t="str">
        <f>INDEX(CODE!A:B,MATCH(L5791,CODE!A:A,0),2)</f>
        <v>NOT USED</v>
      </c>
    </row>
    <row r="5792" spans="1:13">
      <c r="A5792" s="36">
        <v>202009</v>
      </c>
      <c r="B5792" s="37" t="s">
        <v>51</v>
      </c>
      <c r="C5792" s="37" t="s">
        <v>195</v>
      </c>
      <c r="D5792" s="37" t="s">
        <v>78</v>
      </c>
      <c r="E5792" s="37">
        <v>504.56</v>
      </c>
      <c r="F5792" s="37">
        <v>2</v>
      </c>
      <c r="G5792" s="37">
        <v>2376</v>
      </c>
      <c r="H5792" s="60">
        <f t="shared" si="452"/>
        <v>504.56</v>
      </c>
      <c r="I5792" s="60">
        <f t="shared" si="453"/>
        <v>2</v>
      </c>
      <c r="J5792" s="60">
        <f t="shared" si="454"/>
        <v>2376</v>
      </c>
      <c r="K5792" s="1" t="str">
        <f t="shared" si="455"/>
        <v>COM</v>
      </c>
      <c r="L5792" s="2" t="str">
        <f t="shared" si="451"/>
        <v>02GN24EV45</v>
      </c>
      <c r="M5792" s="40" t="str">
        <f>INDEX(CODE!A:B,MATCH(L5792,CODE!A:A,0),2)</f>
        <v>Separate - Small GS</v>
      </c>
    </row>
    <row r="5793" spans="1:13">
      <c r="A5793" s="36">
        <v>202009</v>
      </c>
      <c r="B5793" s="37" t="s">
        <v>51</v>
      </c>
      <c r="C5793" s="37" t="s">
        <v>195</v>
      </c>
      <c r="D5793" s="37" t="s">
        <v>36</v>
      </c>
      <c r="E5793" s="37">
        <v>243983.88</v>
      </c>
      <c r="F5793" s="37">
        <v>1518</v>
      </c>
      <c r="G5793" s="37">
        <v>2570969</v>
      </c>
      <c r="H5793" s="60">
        <f t="shared" si="452"/>
        <v>243983.88</v>
      </c>
      <c r="I5793" s="60">
        <f t="shared" si="453"/>
        <v>1518</v>
      </c>
      <c r="J5793" s="60">
        <f t="shared" si="454"/>
        <v>2570969</v>
      </c>
      <c r="K5793" s="1" t="str">
        <f t="shared" si="455"/>
        <v>COM</v>
      </c>
      <c r="L5793" s="2" t="str">
        <f t="shared" si="451"/>
        <v>02GNSB0024</v>
      </c>
      <c r="M5793" s="40" t="str">
        <f>INDEX(CODE!A:B,MATCH(L5793,CODE!A:A,0),2)</f>
        <v>Separate - Small GS</v>
      </c>
    </row>
    <row r="5794" spans="1:13">
      <c r="A5794" s="36">
        <v>202009</v>
      </c>
      <c r="B5794" s="37" t="s">
        <v>51</v>
      </c>
      <c r="C5794" s="37" t="s">
        <v>195</v>
      </c>
      <c r="D5794" s="37" t="s">
        <v>37</v>
      </c>
      <c r="E5794" s="37">
        <v>17.64</v>
      </c>
      <c r="F5794" s="37">
        <v>1</v>
      </c>
      <c r="G5794" s="37">
        <v>72</v>
      </c>
      <c r="H5794" s="60">
        <f t="shared" si="452"/>
        <v>17.64</v>
      </c>
      <c r="I5794" s="60">
        <f t="shared" si="453"/>
        <v>1</v>
      </c>
      <c r="J5794" s="60">
        <f t="shared" si="454"/>
        <v>72</v>
      </c>
      <c r="K5794" s="1" t="str">
        <f t="shared" si="455"/>
        <v>COM</v>
      </c>
      <c r="L5794" s="2" t="str">
        <f t="shared" si="451"/>
        <v>02GNSB024F</v>
      </c>
      <c r="M5794" s="40" t="str">
        <f>INDEX(CODE!A:B,MATCH(L5794,CODE!A:A,0),2)</f>
        <v>Separate - Small GS</v>
      </c>
    </row>
    <row r="5795" spans="1:13">
      <c r="A5795" s="36">
        <v>202009</v>
      </c>
      <c r="B5795" s="37" t="s">
        <v>51</v>
      </c>
      <c r="C5795" s="37" t="s">
        <v>195</v>
      </c>
      <c r="D5795" s="37" t="s">
        <v>38</v>
      </c>
      <c r="E5795" s="37">
        <v>1400.75</v>
      </c>
      <c r="F5795" s="37">
        <v>70</v>
      </c>
      <c r="G5795" s="37">
        <v>11502</v>
      </c>
      <c r="H5795" s="60">
        <f t="shared" si="452"/>
        <v>1400.75</v>
      </c>
      <c r="I5795" s="60">
        <f t="shared" si="453"/>
        <v>70</v>
      </c>
      <c r="J5795" s="60">
        <f t="shared" si="454"/>
        <v>11502</v>
      </c>
      <c r="K5795" s="1" t="str">
        <f t="shared" si="455"/>
        <v>COM</v>
      </c>
      <c r="L5795" s="2" t="str">
        <f t="shared" si="451"/>
        <v>02GNSB24FP</v>
      </c>
      <c r="M5795" s="40" t="str">
        <f>INDEX(CODE!A:B,MATCH(L5795,CODE!A:A,0),2)</f>
        <v>Separate - Small GS</v>
      </c>
    </row>
    <row r="5796" spans="1:13">
      <c r="A5796" s="36">
        <v>202009</v>
      </c>
      <c r="B5796" s="37" t="s">
        <v>51</v>
      </c>
      <c r="C5796" s="37" t="s">
        <v>195</v>
      </c>
      <c r="D5796" s="37" t="s">
        <v>52</v>
      </c>
      <c r="E5796" s="37">
        <v>3687565.96</v>
      </c>
      <c r="F5796" s="37">
        <v>14613</v>
      </c>
      <c r="G5796" s="37">
        <v>41225257</v>
      </c>
      <c r="H5796" s="60">
        <f t="shared" si="452"/>
        <v>3687565.96</v>
      </c>
      <c r="I5796" s="60">
        <f t="shared" si="453"/>
        <v>14613</v>
      </c>
      <c r="J5796" s="60">
        <f t="shared" si="454"/>
        <v>41225257</v>
      </c>
      <c r="K5796" s="1" t="str">
        <f t="shared" si="455"/>
        <v>COM</v>
      </c>
      <c r="L5796" s="2" t="str">
        <f t="shared" si="451"/>
        <v>02GNSV0024</v>
      </c>
      <c r="M5796" s="40" t="str">
        <f>INDEX(CODE!A:B,MATCH(L5796,CODE!A:A,0),2)</f>
        <v>Separate - Small GS</v>
      </c>
    </row>
    <row r="5797" spans="1:13">
      <c r="A5797" s="36">
        <v>202009</v>
      </c>
      <c r="B5797" s="37" t="s">
        <v>51</v>
      </c>
      <c r="C5797" s="37" t="s">
        <v>195</v>
      </c>
      <c r="D5797" s="37" t="s">
        <v>53</v>
      </c>
      <c r="E5797" s="37">
        <v>13886.76</v>
      </c>
      <c r="F5797" s="37">
        <v>108</v>
      </c>
      <c r="G5797" s="37">
        <v>101687</v>
      </c>
      <c r="H5797" s="60">
        <f t="shared" si="452"/>
        <v>13886.76</v>
      </c>
      <c r="I5797" s="60">
        <f t="shared" si="453"/>
        <v>108</v>
      </c>
      <c r="J5797" s="60">
        <f t="shared" si="454"/>
        <v>101687</v>
      </c>
      <c r="K5797" s="1" t="str">
        <f t="shared" si="455"/>
        <v>COM</v>
      </c>
      <c r="L5797" s="2" t="str">
        <f t="shared" si="451"/>
        <v>02GNSV024F</v>
      </c>
      <c r="M5797" s="40" t="str">
        <f>INDEX(CODE!A:B,MATCH(L5797,CODE!A:A,0),2)</f>
        <v>Separate - Small GS</v>
      </c>
    </row>
    <row r="5798" spans="1:13">
      <c r="A5798" s="36">
        <v>202009</v>
      </c>
      <c r="B5798" s="37" t="s">
        <v>51</v>
      </c>
      <c r="C5798" s="37" t="s">
        <v>195</v>
      </c>
      <c r="D5798" s="37" t="s">
        <v>39</v>
      </c>
      <c r="E5798" s="37">
        <v>370686.85</v>
      </c>
      <c r="F5798" s="37">
        <v>86</v>
      </c>
      <c r="G5798" s="37">
        <v>4669098</v>
      </c>
      <c r="H5798" s="60">
        <f t="shared" si="452"/>
        <v>370686.85</v>
      </c>
      <c r="I5798" s="60">
        <f t="shared" si="453"/>
        <v>86</v>
      </c>
      <c r="J5798" s="60">
        <f t="shared" si="454"/>
        <v>4669098</v>
      </c>
      <c r="K5798" s="1" t="str">
        <f t="shared" si="455"/>
        <v>COM</v>
      </c>
      <c r="L5798" s="2" t="str">
        <f t="shared" si="451"/>
        <v>02LGSB0036</v>
      </c>
      <c r="M5798" s="40" t="str">
        <f>INDEX(CODE!A:B,MATCH(L5798,CODE!A:A,0),2)</f>
        <v>Separate - Large GS</v>
      </c>
    </row>
    <row r="5799" spans="1:13">
      <c r="A5799" s="36">
        <v>202009</v>
      </c>
      <c r="B5799" s="37" t="s">
        <v>51</v>
      </c>
      <c r="C5799" s="37" t="s">
        <v>195</v>
      </c>
      <c r="D5799" s="37" t="s">
        <v>54</v>
      </c>
      <c r="E5799" s="37">
        <v>5174744.12</v>
      </c>
      <c r="F5799" s="37">
        <v>842</v>
      </c>
      <c r="G5799" s="37">
        <v>68986743</v>
      </c>
      <c r="H5799" s="60">
        <f t="shared" si="452"/>
        <v>5174744.12</v>
      </c>
      <c r="I5799" s="60">
        <f t="shared" si="453"/>
        <v>842</v>
      </c>
      <c r="J5799" s="60">
        <f t="shared" si="454"/>
        <v>68986743</v>
      </c>
      <c r="K5799" s="1" t="str">
        <f t="shared" si="455"/>
        <v>COM</v>
      </c>
      <c r="L5799" s="2" t="str">
        <f t="shared" si="451"/>
        <v>02LGSV0036</v>
      </c>
      <c r="M5799" s="40" t="str">
        <f>INDEX(CODE!A:B,MATCH(L5799,CODE!A:A,0),2)</f>
        <v>Separate - Large GS</v>
      </c>
    </row>
    <row r="5800" spans="1:13">
      <c r="A5800" s="36">
        <v>202009</v>
      </c>
      <c r="B5800" s="37" t="s">
        <v>51</v>
      </c>
      <c r="C5800" s="37" t="s">
        <v>195</v>
      </c>
      <c r="D5800" s="37" t="s">
        <v>55</v>
      </c>
      <c r="E5800" s="37">
        <v>1300113.96</v>
      </c>
      <c r="F5800" s="37">
        <v>37</v>
      </c>
      <c r="G5800" s="37">
        <v>17431200</v>
      </c>
      <c r="H5800" s="60">
        <f t="shared" si="452"/>
        <v>1300113.96</v>
      </c>
      <c r="I5800" s="60">
        <f t="shared" si="453"/>
        <v>37</v>
      </c>
      <c r="J5800" s="60">
        <f t="shared" si="454"/>
        <v>17431200</v>
      </c>
      <c r="K5800" s="1" t="str">
        <f t="shared" si="455"/>
        <v>COM</v>
      </c>
      <c r="L5800" s="2" t="str">
        <f t="shared" si="451"/>
        <v>02LGSV048T</v>
      </c>
      <c r="M5800" s="40" t="str">
        <f>INDEX(CODE!A:B,MATCH(L5800,CODE!A:A,0),2)</f>
        <v>NOT USED</v>
      </c>
    </row>
    <row r="5801" spans="1:13">
      <c r="A5801" s="36">
        <v>202009</v>
      </c>
      <c r="B5801" s="37" t="s">
        <v>51</v>
      </c>
      <c r="C5801" s="37" t="s">
        <v>195</v>
      </c>
      <c r="D5801" s="37" t="s">
        <v>79</v>
      </c>
      <c r="E5801" s="37">
        <v>6580.12</v>
      </c>
      <c r="G5801" s="37">
        <v>0</v>
      </c>
      <c r="H5801" s="60">
        <f t="shared" si="452"/>
        <v>6580.12</v>
      </c>
      <c r="I5801" s="60">
        <f t="shared" si="453"/>
        <v>0</v>
      </c>
      <c r="J5801" s="60">
        <f t="shared" si="454"/>
        <v>0</v>
      </c>
      <c r="K5801" s="1" t="str">
        <f t="shared" si="455"/>
        <v>COM</v>
      </c>
      <c r="L5801" s="2" t="str">
        <f t="shared" si="451"/>
        <v>02LNX00102</v>
      </c>
      <c r="M5801" s="40" t="str">
        <f>INDEX(CODE!A:B,MATCH(L5801,CODE!A:A,0),2)</f>
        <v>NOT USED</v>
      </c>
    </row>
    <row r="5802" spans="1:13">
      <c r="A5802" s="36">
        <v>202009</v>
      </c>
      <c r="B5802" s="37" t="s">
        <v>51</v>
      </c>
      <c r="C5802" s="37" t="s">
        <v>195</v>
      </c>
      <c r="D5802" s="37" t="s">
        <v>81</v>
      </c>
      <c r="E5802" s="37">
        <v>223.35</v>
      </c>
      <c r="G5802" s="37">
        <v>0</v>
      </c>
      <c r="H5802" s="60">
        <f t="shared" si="452"/>
        <v>223.35</v>
      </c>
      <c r="I5802" s="60">
        <f t="shared" si="453"/>
        <v>0</v>
      </c>
      <c r="J5802" s="60">
        <f t="shared" si="454"/>
        <v>0</v>
      </c>
      <c r="K5802" s="1" t="str">
        <f t="shared" si="455"/>
        <v>COM</v>
      </c>
      <c r="L5802" s="2" t="str">
        <f t="shared" si="451"/>
        <v>02LNX00105</v>
      </c>
      <c r="M5802" s="40" t="str">
        <f>INDEX(CODE!A:B,MATCH(L5802,CODE!A:A,0),2)</f>
        <v>NOT USED</v>
      </c>
    </row>
    <row r="5803" spans="1:13">
      <c r="A5803" s="36">
        <v>202009</v>
      </c>
      <c r="B5803" s="37" t="s">
        <v>51</v>
      </c>
      <c r="C5803" s="37" t="s">
        <v>195</v>
      </c>
      <c r="D5803" s="37" t="s">
        <v>82</v>
      </c>
      <c r="E5803" s="37">
        <v>22917.17</v>
      </c>
      <c r="G5803" s="37">
        <v>0</v>
      </c>
      <c r="H5803" s="60">
        <f t="shared" si="452"/>
        <v>22917.17</v>
      </c>
      <c r="I5803" s="60">
        <f t="shared" si="453"/>
        <v>0</v>
      </c>
      <c r="J5803" s="60">
        <f t="shared" si="454"/>
        <v>0</v>
      </c>
      <c r="K5803" s="1" t="str">
        <f t="shared" si="455"/>
        <v>COM</v>
      </c>
      <c r="L5803" s="2" t="str">
        <f t="shared" si="451"/>
        <v>02LNX00109</v>
      </c>
      <c r="M5803" s="40" t="str">
        <f>INDEX(CODE!A:B,MATCH(L5803,CODE!A:A,0),2)</f>
        <v>NOT USED</v>
      </c>
    </row>
    <row r="5804" spans="1:13">
      <c r="A5804" s="36">
        <v>202009</v>
      </c>
      <c r="B5804" s="37" t="s">
        <v>51</v>
      </c>
      <c r="C5804" s="37" t="s">
        <v>195</v>
      </c>
      <c r="D5804" s="37" t="s">
        <v>84</v>
      </c>
      <c r="E5804" s="37">
        <v>55.73</v>
      </c>
      <c r="G5804" s="37">
        <v>0</v>
      </c>
      <c r="H5804" s="60">
        <f t="shared" si="452"/>
        <v>55.73</v>
      </c>
      <c r="I5804" s="60">
        <f t="shared" si="453"/>
        <v>0</v>
      </c>
      <c r="J5804" s="60">
        <f t="shared" si="454"/>
        <v>0</v>
      </c>
      <c r="K5804" s="1" t="str">
        <f t="shared" si="455"/>
        <v>COM</v>
      </c>
      <c r="L5804" s="2" t="str">
        <f t="shared" si="451"/>
        <v>02LNX00112</v>
      </c>
      <c r="M5804" s="40" t="str">
        <f>INDEX(CODE!A:B,MATCH(L5804,CODE!A:A,0),2)</f>
        <v>NOT USED</v>
      </c>
    </row>
    <row r="5805" spans="1:13">
      <c r="A5805" s="36">
        <v>202009</v>
      </c>
      <c r="B5805" s="37" t="s">
        <v>51</v>
      </c>
      <c r="C5805" s="37" t="s">
        <v>195</v>
      </c>
      <c r="D5805" s="37" t="s">
        <v>85</v>
      </c>
      <c r="E5805" s="37">
        <v>1552.78</v>
      </c>
      <c r="G5805" s="37">
        <v>0</v>
      </c>
      <c r="H5805" s="60">
        <f t="shared" si="452"/>
        <v>1552.78</v>
      </c>
      <c r="I5805" s="60">
        <f t="shared" si="453"/>
        <v>0</v>
      </c>
      <c r="J5805" s="60">
        <f t="shared" si="454"/>
        <v>0</v>
      </c>
      <c r="K5805" s="1" t="str">
        <f t="shared" si="455"/>
        <v>COM</v>
      </c>
      <c r="L5805" s="2" t="str">
        <f t="shared" si="451"/>
        <v>02LNX00300</v>
      </c>
      <c r="M5805" s="40" t="str">
        <f>INDEX(CODE!A:B,MATCH(L5805,CODE!A:A,0),2)</f>
        <v>NOT USED</v>
      </c>
    </row>
    <row r="5806" spans="1:13">
      <c r="A5806" s="36">
        <v>202009</v>
      </c>
      <c r="B5806" s="37" t="s">
        <v>51</v>
      </c>
      <c r="C5806" s="37" t="s">
        <v>195</v>
      </c>
      <c r="D5806" s="37" t="s">
        <v>87</v>
      </c>
      <c r="E5806" s="37">
        <v>3012.2</v>
      </c>
      <c r="G5806" s="37">
        <v>0</v>
      </c>
      <c r="H5806" s="60">
        <f t="shared" si="452"/>
        <v>3012.2</v>
      </c>
      <c r="I5806" s="60">
        <f t="shared" si="453"/>
        <v>0</v>
      </c>
      <c r="J5806" s="60">
        <f t="shared" si="454"/>
        <v>0</v>
      </c>
      <c r="K5806" s="1" t="str">
        <f t="shared" si="455"/>
        <v>COM</v>
      </c>
      <c r="L5806" s="2" t="str">
        <f t="shared" si="451"/>
        <v>02LNX00311</v>
      </c>
      <c r="M5806" s="40" t="str">
        <f>INDEX(CODE!A:B,MATCH(L5806,CODE!A:A,0),2)</f>
        <v>NOT USED</v>
      </c>
    </row>
    <row r="5807" spans="1:13">
      <c r="A5807" s="36">
        <v>202009</v>
      </c>
      <c r="B5807" s="37" t="s">
        <v>51</v>
      </c>
      <c r="C5807" s="37" t="s">
        <v>195</v>
      </c>
      <c r="D5807" s="37" t="s">
        <v>77</v>
      </c>
      <c r="E5807" s="37">
        <v>500.3</v>
      </c>
      <c r="F5807" s="37">
        <v>23</v>
      </c>
      <c r="G5807" s="37">
        <v>874</v>
      </c>
      <c r="H5807" s="60">
        <f t="shared" si="452"/>
        <v>500.3</v>
      </c>
      <c r="I5807" s="60">
        <f t="shared" si="453"/>
        <v>23</v>
      </c>
      <c r="J5807" s="60">
        <f t="shared" si="454"/>
        <v>874</v>
      </c>
      <c r="K5807" s="1" t="str">
        <f t="shared" si="455"/>
        <v>COM</v>
      </c>
      <c r="L5807" s="2" t="str">
        <f t="shared" si="451"/>
        <v>02NMB24135</v>
      </c>
      <c r="M5807" s="40" t="str">
        <f>INDEX(CODE!A:B,MATCH(L5807,CODE!A:A,0),2)</f>
        <v>Separate - Small GS</v>
      </c>
    </row>
    <row r="5808" spans="1:13">
      <c r="A5808" s="36">
        <v>202009</v>
      </c>
      <c r="B5808" s="37" t="s">
        <v>51</v>
      </c>
      <c r="C5808" s="37" t="s">
        <v>195</v>
      </c>
      <c r="D5808" s="37" t="s">
        <v>40</v>
      </c>
      <c r="E5808" s="37">
        <v>28979.439999999999</v>
      </c>
      <c r="F5808" s="37">
        <v>119</v>
      </c>
      <c r="G5808" s="37">
        <v>272051</v>
      </c>
      <c r="H5808" s="60">
        <f t="shared" si="452"/>
        <v>28979.439999999999</v>
      </c>
      <c r="I5808" s="60">
        <f t="shared" si="453"/>
        <v>119</v>
      </c>
      <c r="J5808" s="60">
        <f t="shared" si="454"/>
        <v>272051</v>
      </c>
      <c r="K5808" s="1" t="str">
        <f t="shared" si="455"/>
        <v>COM</v>
      </c>
      <c r="L5808" s="2" t="str">
        <f t="shared" si="451"/>
        <v>02NMT24135</v>
      </c>
      <c r="M5808" s="40" t="str">
        <f>INDEX(CODE!A:B,MATCH(L5808,CODE!A:A,0),2)</f>
        <v>Separate - Small GS</v>
      </c>
    </row>
    <row r="5809" spans="1:13">
      <c r="A5809" s="36">
        <v>202009</v>
      </c>
      <c r="B5809" s="37" t="s">
        <v>51</v>
      </c>
      <c r="C5809" s="37" t="s">
        <v>195</v>
      </c>
      <c r="D5809" s="37" t="s">
        <v>41</v>
      </c>
      <c r="E5809" s="37">
        <v>82939.039999999994</v>
      </c>
      <c r="F5809" s="37">
        <v>17</v>
      </c>
      <c r="G5809" s="37">
        <v>976840</v>
      </c>
      <c r="H5809" s="60">
        <f t="shared" si="452"/>
        <v>82939.039999999994</v>
      </c>
      <c r="I5809" s="60">
        <f t="shared" si="453"/>
        <v>17</v>
      </c>
      <c r="J5809" s="60">
        <f t="shared" si="454"/>
        <v>976840</v>
      </c>
      <c r="K5809" s="1" t="str">
        <f t="shared" si="455"/>
        <v>COM</v>
      </c>
      <c r="L5809" s="2" t="str">
        <f t="shared" si="451"/>
        <v>02NMT36135</v>
      </c>
      <c r="M5809" s="40" t="str">
        <f>INDEX(CODE!A:B,MATCH(L5809,CODE!A:A,0),2)</f>
        <v>Separate - Large GS</v>
      </c>
    </row>
    <row r="5810" spans="1:13">
      <c r="A5810" s="36">
        <v>202009</v>
      </c>
      <c r="B5810" s="37" t="s">
        <v>51</v>
      </c>
      <c r="C5810" s="37" t="s">
        <v>195</v>
      </c>
      <c r="D5810" s="37" t="s">
        <v>42</v>
      </c>
      <c r="E5810" s="37">
        <v>67645.98</v>
      </c>
      <c r="F5810" s="37">
        <v>2</v>
      </c>
      <c r="G5810" s="37">
        <v>946800</v>
      </c>
      <c r="H5810" s="60">
        <f t="shared" si="452"/>
        <v>67645.98</v>
      </c>
      <c r="I5810" s="60">
        <f t="shared" si="453"/>
        <v>2</v>
      </c>
      <c r="J5810" s="60">
        <f t="shared" si="454"/>
        <v>946800</v>
      </c>
      <c r="K5810" s="1" t="str">
        <f t="shared" si="455"/>
        <v>COM</v>
      </c>
      <c r="L5810" s="2" t="str">
        <f t="shared" si="451"/>
        <v>02NMT48135</v>
      </c>
      <c r="M5810" s="40" t="str">
        <f>INDEX(CODE!A:B,MATCH(L5810,CODE!A:A,0),2)</f>
        <v>NOT USED</v>
      </c>
    </row>
    <row r="5811" spans="1:13">
      <c r="A5811" s="36">
        <v>202009</v>
      </c>
      <c r="B5811" s="37" t="s">
        <v>51</v>
      </c>
      <c r="C5811" s="37" t="s">
        <v>195</v>
      </c>
      <c r="D5811" s="37" t="s">
        <v>56</v>
      </c>
      <c r="E5811" s="37">
        <v>17182.07</v>
      </c>
      <c r="F5811" s="37">
        <v>763</v>
      </c>
      <c r="G5811" s="37">
        <v>117423</v>
      </c>
      <c r="H5811" s="60">
        <f t="shared" si="452"/>
        <v>17182.07</v>
      </c>
      <c r="I5811" s="60">
        <f t="shared" si="453"/>
        <v>763</v>
      </c>
      <c r="J5811" s="60">
        <f t="shared" si="454"/>
        <v>117423</v>
      </c>
      <c r="K5811" s="1" t="str">
        <f t="shared" si="455"/>
        <v>COM</v>
      </c>
      <c r="L5811" s="2" t="str">
        <f t="shared" si="451"/>
        <v>02OALT015N</v>
      </c>
      <c r="M5811" s="40" t="str">
        <f>INDEX(CODE!A:B,MATCH(L5811,CODE!A:A,0),2)</f>
        <v>NOT USED</v>
      </c>
    </row>
    <row r="5812" spans="1:13">
      <c r="A5812" s="36">
        <v>202009</v>
      </c>
      <c r="B5812" s="37" t="s">
        <v>51</v>
      </c>
      <c r="C5812" s="37" t="s">
        <v>195</v>
      </c>
      <c r="D5812" s="37" t="s">
        <v>43</v>
      </c>
      <c r="E5812" s="37">
        <v>6563.02</v>
      </c>
      <c r="F5812" s="37">
        <v>461</v>
      </c>
      <c r="G5812" s="37">
        <v>40996</v>
      </c>
      <c r="H5812" s="60">
        <f t="shared" si="452"/>
        <v>6563.02</v>
      </c>
      <c r="I5812" s="60">
        <f t="shared" si="453"/>
        <v>461</v>
      </c>
      <c r="J5812" s="60">
        <f t="shared" si="454"/>
        <v>40996</v>
      </c>
      <c r="K5812" s="1" t="str">
        <f t="shared" si="455"/>
        <v>COM</v>
      </c>
      <c r="L5812" s="2" t="str">
        <f t="shared" si="451"/>
        <v>02OALTB15N</v>
      </c>
      <c r="M5812" s="40" t="str">
        <f>INDEX(CODE!A:B,MATCH(L5812,CODE!A:A,0),2)</f>
        <v>NOT USED</v>
      </c>
    </row>
    <row r="5813" spans="1:13">
      <c r="A5813" s="36">
        <v>202009</v>
      </c>
      <c r="B5813" s="37" t="s">
        <v>51</v>
      </c>
      <c r="C5813" s="37" t="s">
        <v>195</v>
      </c>
      <c r="D5813" s="37" t="s">
        <v>57</v>
      </c>
      <c r="E5813" s="37">
        <v>667.89</v>
      </c>
      <c r="F5813" s="37">
        <v>26</v>
      </c>
      <c r="G5813" s="37">
        <v>6071</v>
      </c>
      <c r="H5813" s="60">
        <f t="shared" si="452"/>
        <v>667.89</v>
      </c>
      <c r="I5813" s="60">
        <f t="shared" si="453"/>
        <v>26</v>
      </c>
      <c r="J5813" s="60">
        <f t="shared" si="454"/>
        <v>6071</v>
      </c>
      <c r="K5813" s="1" t="str">
        <f t="shared" si="455"/>
        <v>COM</v>
      </c>
      <c r="L5813" s="2" t="str">
        <f t="shared" si="451"/>
        <v>02RCFL0054</v>
      </c>
      <c r="M5813" s="40" t="str">
        <f>INDEX(CODE!A:B,MATCH(L5813,CODE!A:A,0),2)</f>
        <v>NOT USED</v>
      </c>
    </row>
    <row r="5814" spans="1:13">
      <c r="A5814" s="36">
        <v>202009</v>
      </c>
      <c r="B5814" s="37" t="s">
        <v>51</v>
      </c>
      <c r="C5814" s="37" t="s">
        <v>195</v>
      </c>
      <c r="D5814" s="37" t="s">
        <v>89</v>
      </c>
      <c r="E5814" s="37">
        <v>256086.48</v>
      </c>
      <c r="F5814" s="37">
        <v>0</v>
      </c>
      <c r="G5814" s="37">
        <v>0</v>
      </c>
      <c r="H5814" s="60">
        <f t="shared" si="452"/>
        <v>256086.48</v>
      </c>
      <c r="I5814" s="60">
        <f t="shared" si="453"/>
        <v>0</v>
      </c>
      <c r="J5814" s="60">
        <f t="shared" si="454"/>
        <v>0</v>
      </c>
      <c r="K5814" s="1" t="str">
        <f t="shared" si="455"/>
        <v>COM</v>
      </c>
      <c r="L5814" s="2" t="str">
        <f t="shared" si="451"/>
        <v>301270-DSM</v>
      </c>
      <c r="M5814" s="40" t="str">
        <f>INDEX(CODE!A:B,MATCH(L5814,CODE!A:A,0),2)</f>
        <v>NOT USED</v>
      </c>
    </row>
    <row r="5815" spans="1:13">
      <c r="A5815" s="36">
        <v>202009</v>
      </c>
      <c r="B5815" s="37" t="s">
        <v>51</v>
      </c>
      <c r="C5815" s="37" t="s">
        <v>195</v>
      </c>
      <c r="D5815" s="37" t="s">
        <v>44</v>
      </c>
      <c r="E5815" s="37">
        <v>3981.6</v>
      </c>
      <c r="F5815" s="37">
        <v>2</v>
      </c>
      <c r="G5815" s="37">
        <v>0</v>
      </c>
      <c r="H5815" s="60">
        <f t="shared" si="452"/>
        <v>3981.6</v>
      </c>
      <c r="I5815" s="60">
        <f t="shared" si="453"/>
        <v>2</v>
      </c>
      <c r="J5815" s="60">
        <f t="shared" si="454"/>
        <v>0</v>
      </c>
      <c r="K5815" s="1" t="str">
        <f t="shared" si="455"/>
        <v>COM</v>
      </c>
      <c r="L5815" s="2" t="str">
        <f t="shared" si="451"/>
        <v>301280-BLU</v>
      </c>
      <c r="M5815" s="40" t="str">
        <f>INDEX(CODE!A:B,MATCH(L5815,CODE!A:A,0),2)</f>
        <v>NOT USED</v>
      </c>
    </row>
    <row r="5816" spans="1:13">
      <c r="A5816" s="36">
        <v>202009</v>
      </c>
      <c r="B5816" s="37" t="s">
        <v>51</v>
      </c>
      <c r="C5816" s="37" t="s">
        <v>195</v>
      </c>
      <c r="D5816" s="37" t="s">
        <v>103</v>
      </c>
      <c r="E5816" s="37">
        <v>143228.44</v>
      </c>
      <c r="F5816" s="37">
        <v>0</v>
      </c>
      <c r="G5816" s="37">
        <v>0</v>
      </c>
      <c r="H5816" s="60">
        <f t="shared" si="452"/>
        <v>143228.44</v>
      </c>
      <c r="I5816" s="60">
        <f t="shared" si="453"/>
        <v>0</v>
      </c>
      <c r="J5816" s="60">
        <f t="shared" si="454"/>
        <v>0</v>
      </c>
      <c r="K5816" s="1" t="str">
        <f t="shared" si="455"/>
        <v>COM</v>
      </c>
      <c r="L5816" s="2" t="str">
        <f t="shared" si="451"/>
        <v>ALT REVENU</v>
      </c>
      <c r="M5816" s="40" t="str">
        <f>INDEX(CODE!A:B,MATCH(L5816,CODE!A:A,0),2)</f>
        <v>NOT USED</v>
      </c>
    </row>
    <row r="5817" spans="1:13">
      <c r="A5817" s="36">
        <v>202009</v>
      </c>
      <c r="B5817" s="37" t="s">
        <v>51</v>
      </c>
      <c r="C5817" s="37" t="s">
        <v>195</v>
      </c>
      <c r="D5817" s="37" t="s">
        <v>90</v>
      </c>
      <c r="F5817" s="37">
        <v>0</v>
      </c>
      <c r="H5817" s="60">
        <f t="shared" si="452"/>
        <v>0</v>
      </c>
      <c r="I5817" s="60">
        <f t="shared" si="453"/>
        <v>0</v>
      </c>
      <c r="J5817" s="60">
        <f t="shared" si="454"/>
        <v>0</v>
      </c>
      <c r="K5817" s="1" t="str">
        <f t="shared" si="455"/>
        <v>COM</v>
      </c>
      <c r="L5817" s="2" t="str">
        <f t="shared" si="451"/>
        <v>CUSTOMER C</v>
      </c>
      <c r="M5817" s="40" t="str">
        <f>INDEX(CODE!A:B,MATCH(L5817,CODE!A:A,0),2)</f>
        <v>NOT USED</v>
      </c>
    </row>
    <row r="5818" spans="1:13">
      <c r="A5818" s="36">
        <v>202009</v>
      </c>
      <c r="B5818" s="37" t="s">
        <v>51</v>
      </c>
      <c r="C5818" s="37" t="s">
        <v>195</v>
      </c>
      <c r="D5818" s="37" t="s">
        <v>91</v>
      </c>
      <c r="E5818" s="37">
        <v>0</v>
      </c>
      <c r="F5818" s="37">
        <v>0</v>
      </c>
      <c r="G5818" s="37">
        <v>0</v>
      </c>
      <c r="H5818" s="60">
        <f t="shared" si="452"/>
        <v>0</v>
      </c>
      <c r="I5818" s="60">
        <f t="shared" si="453"/>
        <v>0</v>
      </c>
      <c r="J5818" s="60">
        <f t="shared" si="454"/>
        <v>0</v>
      </c>
      <c r="K5818" s="1" t="str">
        <f t="shared" si="455"/>
        <v>COM</v>
      </c>
      <c r="L5818" s="2" t="str">
        <f t="shared" si="451"/>
        <v>INCOME TAX</v>
      </c>
      <c r="M5818" s="40" t="str">
        <f>INDEX(CODE!A:B,MATCH(L5818,CODE!A:A,0),2)</f>
        <v>NOT USED</v>
      </c>
    </row>
    <row r="5819" spans="1:13">
      <c r="A5819" s="36">
        <v>202009</v>
      </c>
      <c r="B5819" s="37" t="s">
        <v>51</v>
      </c>
      <c r="C5819" s="37" t="s">
        <v>195</v>
      </c>
      <c r="D5819" s="37" t="s">
        <v>92</v>
      </c>
      <c r="E5819" s="37">
        <v>-588189.79</v>
      </c>
      <c r="F5819" s="37">
        <v>0</v>
      </c>
      <c r="G5819" s="37">
        <v>0</v>
      </c>
      <c r="H5819" s="60">
        <f t="shared" si="452"/>
        <v>-588189.79</v>
      </c>
      <c r="I5819" s="60">
        <f t="shared" si="453"/>
        <v>0</v>
      </c>
      <c r="J5819" s="60">
        <f t="shared" si="454"/>
        <v>0</v>
      </c>
      <c r="K5819" s="1" t="str">
        <f t="shared" si="455"/>
        <v>COM</v>
      </c>
      <c r="L5819" s="2" t="str">
        <f t="shared" si="451"/>
        <v>REVENUE_AC</v>
      </c>
      <c r="M5819" s="40" t="str">
        <f>INDEX(CODE!A:B,MATCH(L5819,CODE!A:A,0),2)</f>
        <v>NOT USED</v>
      </c>
    </row>
    <row r="5820" spans="1:13">
      <c r="A5820" s="36">
        <v>202009</v>
      </c>
      <c r="B5820" s="37" t="s">
        <v>51</v>
      </c>
      <c r="C5820" s="37" t="s">
        <v>195</v>
      </c>
      <c r="D5820" s="37" t="s">
        <v>104</v>
      </c>
      <c r="E5820" s="37">
        <v>5226.8999999999996</v>
      </c>
      <c r="F5820" s="37">
        <v>0</v>
      </c>
      <c r="G5820" s="37">
        <v>0</v>
      </c>
      <c r="H5820" s="60">
        <f t="shared" si="452"/>
        <v>5226.8999999999996</v>
      </c>
      <c r="I5820" s="60">
        <f t="shared" si="453"/>
        <v>0</v>
      </c>
      <c r="J5820" s="60">
        <f t="shared" si="454"/>
        <v>0</v>
      </c>
      <c r="K5820" s="1" t="str">
        <f t="shared" si="455"/>
        <v>COM</v>
      </c>
      <c r="L5820" s="2" t="str">
        <f t="shared" si="451"/>
        <v>REVENUE AD</v>
      </c>
      <c r="M5820" s="40" t="str">
        <f>INDEX(CODE!A:B,MATCH(L5820,CODE!A:A,0),2)</f>
        <v>NOT USED</v>
      </c>
    </row>
    <row r="5821" spans="1:13">
      <c r="A5821" s="36">
        <v>202009</v>
      </c>
      <c r="B5821" s="37" t="s">
        <v>51</v>
      </c>
      <c r="C5821" s="37" t="s">
        <v>196</v>
      </c>
      <c r="D5821" s="37" t="s">
        <v>197</v>
      </c>
      <c r="E5821" s="37">
        <v>-315000</v>
      </c>
      <c r="F5821" s="37">
        <v>0</v>
      </c>
      <c r="G5821" s="37">
        <v>-4410000</v>
      </c>
      <c r="H5821" s="60">
        <f t="shared" si="452"/>
        <v>0</v>
      </c>
      <c r="I5821" s="60">
        <f t="shared" si="453"/>
        <v>0</v>
      </c>
      <c r="J5821" s="60">
        <f t="shared" si="454"/>
        <v>0</v>
      </c>
      <c r="K5821" s="1" t="str">
        <f t="shared" si="455"/>
        <v>COM</v>
      </c>
      <c r="L5821" s="2" t="str">
        <f t="shared" si="451"/>
        <v>UNBILLED R</v>
      </c>
      <c r="M5821" s="40" t="str">
        <f>INDEX(CODE!A:B,MATCH(L5821,CODE!A:A,0),2)</f>
        <v>NOT USED</v>
      </c>
    </row>
    <row r="5822" spans="1:13">
      <c r="A5822" s="36">
        <v>202009</v>
      </c>
      <c r="B5822" s="37" t="s">
        <v>58</v>
      </c>
      <c r="C5822" s="37" t="s">
        <v>186</v>
      </c>
      <c r="D5822" s="37" t="s">
        <v>187</v>
      </c>
      <c r="E5822" s="37">
        <v>-741.84</v>
      </c>
      <c r="F5822" s="37">
        <v>42</v>
      </c>
      <c r="G5822" s="37">
        <v>101902</v>
      </c>
      <c r="H5822" s="60">
        <f t="shared" si="452"/>
        <v>0</v>
      </c>
      <c r="I5822" s="60">
        <f t="shared" si="453"/>
        <v>0</v>
      </c>
      <c r="J5822" s="60">
        <f t="shared" si="454"/>
        <v>0</v>
      </c>
      <c r="K5822" s="1" t="str">
        <f t="shared" si="455"/>
        <v>IND</v>
      </c>
      <c r="L5822" s="2" t="str">
        <f t="shared" si="451"/>
        <v>02GNSB0024</v>
      </c>
      <c r="M5822" s="40" t="str">
        <f>INDEX(CODE!A:B,MATCH(L5822,CODE!A:A,0),2)</f>
        <v>Separate - Small GS</v>
      </c>
    </row>
    <row r="5823" spans="1:13">
      <c r="A5823" s="36">
        <v>202009</v>
      </c>
      <c r="B5823" s="37" t="s">
        <v>58</v>
      </c>
      <c r="C5823" s="37" t="s">
        <v>186</v>
      </c>
      <c r="D5823" s="37" t="s">
        <v>189</v>
      </c>
      <c r="E5823" s="37">
        <v>-9.73</v>
      </c>
      <c r="F5823" s="37">
        <v>1</v>
      </c>
      <c r="G5823" s="37">
        <v>1336</v>
      </c>
      <c r="H5823" s="60">
        <f t="shared" si="452"/>
        <v>0</v>
      </c>
      <c r="I5823" s="60">
        <f t="shared" si="453"/>
        <v>0</v>
      </c>
      <c r="J5823" s="60">
        <f t="shared" si="454"/>
        <v>0</v>
      </c>
      <c r="K5823" s="1" t="str">
        <f t="shared" si="455"/>
        <v>IND</v>
      </c>
      <c r="L5823" s="2" t="str">
        <f t="shared" si="451"/>
        <v>02GNSB24FP</v>
      </c>
      <c r="M5823" s="40" t="str">
        <f>INDEX(CODE!A:B,MATCH(L5823,CODE!A:A,0),2)</f>
        <v>Separate - Small GS</v>
      </c>
    </row>
    <row r="5824" spans="1:13">
      <c r="A5824" s="36">
        <v>202009</v>
      </c>
      <c r="B5824" s="37" t="s">
        <v>58</v>
      </c>
      <c r="C5824" s="37" t="s">
        <v>186</v>
      </c>
      <c r="D5824" s="37" t="s">
        <v>190</v>
      </c>
      <c r="E5824" s="37">
        <v>-1886.4</v>
      </c>
      <c r="F5824" s="37">
        <v>9</v>
      </c>
      <c r="G5824" s="37">
        <v>259120</v>
      </c>
      <c r="H5824" s="60">
        <f t="shared" si="452"/>
        <v>0</v>
      </c>
      <c r="I5824" s="60">
        <f t="shared" si="453"/>
        <v>0</v>
      </c>
      <c r="J5824" s="60">
        <f t="shared" si="454"/>
        <v>0</v>
      </c>
      <c r="K5824" s="1" t="str">
        <f t="shared" si="455"/>
        <v>IND</v>
      </c>
      <c r="L5824" s="2" t="str">
        <f t="shared" ref="L5824:L5887" si="456">LEFT(D5824,10)</f>
        <v>02LGSB0036</v>
      </c>
      <c r="M5824" s="40" t="str">
        <f>INDEX(CODE!A:B,MATCH(L5824,CODE!A:A,0),2)</f>
        <v>Separate - Large GS</v>
      </c>
    </row>
    <row r="5825" spans="1:13">
      <c r="A5825" s="36">
        <v>202009</v>
      </c>
      <c r="B5825" s="37" t="s">
        <v>58</v>
      </c>
      <c r="C5825" s="37" t="s">
        <v>186</v>
      </c>
      <c r="D5825" s="37" t="s">
        <v>192</v>
      </c>
      <c r="E5825" s="37">
        <v>-16.2</v>
      </c>
      <c r="G5825" s="37">
        <v>2228</v>
      </c>
      <c r="H5825" s="60">
        <f t="shared" si="452"/>
        <v>0</v>
      </c>
      <c r="I5825" s="60">
        <f t="shared" si="453"/>
        <v>0</v>
      </c>
      <c r="J5825" s="60">
        <f t="shared" si="454"/>
        <v>0</v>
      </c>
      <c r="K5825" s="1" t="str">
        <f t="shared" si="455"/>
        <v>IND</v>
      </c>
      <c r="L5825" s="2" t="str">
        <f t="shared" si="456"/>
        <v>02OALTB15N</v>
      </c>
      <c r="M5825" s="40" t="str">
        <f>INDEX(CODE!A:B,MATCH(L5825,CODE!A:A,0),2)</f>
        <v>NOT USED</v>
      </c>
    </row>
    <row r="5826" spans="1:13">
      <c r="A5826" s="36">
        <v>202009</v>
      </c>
      <c r="B5826" s="37" t="s">
        <v>58</v>
      </c>
      <c r="C5826" s="37" t="s">
        <v>186</v>
      </c>
      <c r="D5826" s="37" t="s">
        <v>193</v>
      </c>
      <c r="E5826" s="37">
        <v>84.6</v>
      </c>
      <c r="F5826" s="37">
        <v>0</v>
      </c>
      <c r="G5826" s="37">
        <v>0</v>
      </c>
      <c r="H5826" s="60">
        <f t="shared" si="452"/>
        <v>0</v>
      </c>
      <c r="I5826" s="60">
        <f t="shared" si="453"/>
        <v>0</v>
      </c>
      <c r="J5826" s="60">
        <f t="shared" si="454"/>
        <v>0</v>
      </c>
      <c r="K5826" s="1" t="str">
        <f t="shared" si="455"/>
        <v>IND</v>
      </c>
      <c r="L5826" s="2" t="str">
        <f t="shared" si="456"/>
        <v>BPA BALANC</v>
      </c>
      <c r="M5826" s="40" t="str">
        <f>INDEX(CODE!A:B,MATCH(L5826,CODE!A:A,0),2)</f>
        <v>NOT USED</v>
      </c>
    </row>
    <row r="5827" spans="1:13">
      <c r="A5827" s="36">
        <v>202009</v>
      </c>
      <c r="B5827" s="37" t="s">
        <v>58</v>
      </c>
      <c r="C5827" s="37" t="s">
        <v>186</v>
      </c>
      <c r="D5827" s="37" t="s">
        <v>194</v>
      </c>
      <c r="F5827" s="37">
        <v>0</v>
      </c>
      <c r="H5827" s="60">
        <f t="shared" ref="H5827:H5890" si="457">IF($C5827="R",E5827,0)</f>
        <v>0</v>
      </c>
      <c r="I5827" s="60">
        <f t="shared" ref="I5827:I5890" si="458">IF($C5827="R",F5827,0)</f>
        <v>0</v>
      </c>
      <c r="J5827" s="60">
        <f t="shared" ref="J5827:J5890" si="459">IF($C5827="R",G5827,0)</f>
        <v>0</v>
      </c>
      <c r="K5827" s="1" t="str">
        <f t="shared" ref="K5827:K5890" si="460">IF(LEFT(B5827,3)="IRR","IRG",LEFT(B5827,3))</f>
        <v>IND</v>
      </c>
      <c r="L5827" s="2" t="str">
        <f t="shared" si="456"/>
        <v>CUSTOMER C</v>
      </c>
      <c r="M5827" s="40" t="str">
        <f>INDEX(CODE!A:B,MATCH(L5827,CODE!A:A,0),2)</f>
        <v>NOT USED</v>
      </c>
    </row>
    <row r="5828" spans="1:13">
      <c r="A5828" s="36">
        <v>202009</v>
      </c>
      <c r="B5828" s="37" t="s">
        <v>58</v>
      </c>
      <c r="C5828" s="37" t="s">
        <v>195</v>
      </c>
      <c r="D5828" s="37" t="s">
        <v>36</v>
      </c>
      <c r="E5828" s="37">
        <v>10309.700000000001</v>
      </c>
      <c r="F5828" s="37">
        <v>42</v>
      </c>
      <c r="G5828" s="37">
        <v>101902</v>
      </c>
      <c r="H5828" s="60">
        <f t="shared" si="457"/>
        <v>10309.700000000001</v>
      </c>
      <c r="I5828" s="60">
        <f t="shared" si="458"/>
        <v>42</v>
      </c>
      <c r="J5828" s="60">
        <f t="shared" si="459"/>
        <v>101902</v>
      </c>
      <c r="K5828" s="1" t="str">
        <f t="shared" si="460"/>
        <v>IND</v>
      </c>
      <c r="L5828" s="2" t="str">
        <f t="shared" si="456"/>
        <v>02GNSB0024</v>
      </c>
      <c r="M5828" s="40" t="str">
        <f>INDEX(CODE!A:B,MATCH(L5828,CODE!A:A,0),2)</f>
        <v>Separate - Small GS</v>
      </c>
    </row>
    <row r="5829" spans="1:13">
      <c r="A5829" s="36">
        <v>202009</v>
      </c>
      <c r="B5829" s="37" t="s">
        <v>58</v>
      </c>
      <c r="C5829" s="37" t="s">
        <v>195</v>
      </c>
      <c r="D5829" s="37" t="s">
        <v>38</v>
      </c>
      <c r="E5829" s="37">
        <v>131.22999999999999</v>
      </c>
      <c r="F5829" s="37">
        <v>1</v>
      </c>
      <c r="G5829" s="37">
        <v>1336</v>
      </c>
      <c r="H5829" s="60">
        <f t="shared" si="457"/>
        <v>131.22999999999999</v>
      </c>
      <c r="I5829" s="60">
        <f t="shared" si="458"/>
        <v>1</v>
      </c>
      <c r="J5829" s="60">
        <f t="shared" si="459"/>
        <v>1336</v>
      </c>
      <c r="K5829" s="1" t="str">
        <f t="shared" si="460"/>
        <v>IND</v>
      </c>
      <c r="L5829" s="2" t="str">
        <f t="shared" si="456"/>
        <v>02GNSB24FP</v>
      </c>
      <c r="M5829" s="40" t="str">
        <f>INDEX(CODE!A:B,MATCH(L5829,CODE!A:A,0),2)</f>
        <v>Separate - Small GS</v>
      </c>
    </row>
    <row r="5830" spans="1:13">
      <c r="A5830" s="36">
        <v>202009</v>
      </c>
      <c r="B5830" s="37" t="s">
        <v>58</v>
      </c>
      <c r="C5830" s="37" t="s">
        <v>195</v>
      </c>
      <c r="D5830" s="37" t="s">
        <v>52</v>
      </c>
      <c r="E5830" s="37">
        <v>116628.63</v>
      </c>
      <c r="F5830" s="37">
        <v>322</v>
      </c>
      <c r="G5830" s="37">
        <v>1281606</v>
      </c>
      <c r="H5830" s="60">
        <f t="shared" si="457"/>
        <v>116628.63</v>
      </c>
      <c r="I5830" s="60">
        <f t="shared" si="458"/>
        <v>322</v>
      </c>
      <c r="J5830" s="60">
        <f t="shared" si="459"/>
        <v>1281606</v>
      </c>
      <c r="K5830" s="1" t="str">
        <f t="shared" si="460"/>
        <v>IND</v>
      </c>
      <c r="L5830" s="2" t="str">
        <f t="shared" si="456"/>
        <v>02GNSV0024</v>
      </c>
      <c r="M5830" s="40" t="str">
        <f>INDEX(CODE!A:B,MATCH(L5830,CODE!A:A,0),2)</f>
        <v>Separate - Small GS</v>
      </c>
    </row>
    <row r="5831" spans="1:13">
      <c r="A5831" s="36">
        <v>202009</v>
      </c>
      <c r="B5831" s="37" t="s">
        <v>58</v>
      </c>
      <c r="C5831" s="37" t="s">
        <v>195</v>
      </c>
      <c r="D5831" s="37" t="s">
        <v>53</v>
      </c>
      <c r="E5831" s="37">
        <v>724.67</v>
      </c>
      <c r="F5831" s="37">
        <v>4</v>
      </c>
      <c r="G5831" s="37">
        <v>2776</v>
      </c>
      <c r="H5831" s="60">
        <f t="shared" si="457"/>
        <v>724.67</v>
      </c>
      <c r="I5831" s="60">
        <f t="shared" si="458"/>
        <v>4</v>
      </c>
      <c r="J5831" s="60">
        <f t="shared" si="459"/>
        <v>2776</v>
      </c>
      <c r="K5831" s="1" t="str">
        <f t="shared" si="460"/>
        <v>IND</v>
      </c>
      <c r="L5831" s="2" t="str">
        <f t="shared" si="456"/>
        <v>02GNSV024F</v>
      </c>
      <c r="M5831" s="40" t="str">
        <f>INDEX(CODE!A:B,MATCH(L5831,CODE!A:A,0),2)</f>
        <v>Separate - Small GS</v>
      </c>
    </row>
    <row r="5832" spans="1:13">
      <c r="A5832" s="36">
        <v>202009</v>
      </c>
      <c r="B5832" s="37" t="s">
        <v>58</v>
      </c>
      <c r="C5832" s="37" t="s">
        <v>195</v>
      </c>
      <c r="D5832" s="37" t="s">
        <v>39</v>
      </c>
      <c r="E5832" s="37">
        <v>26835.82</v>
      </c>
      <c r="F5832" s="37">
        <v>9</v>
      </c>
      <c r="G5832" s="37">
        <v>259120</v>
      </c>
      <c r="H5832" s="60">
        <f t="shared" si="457"/>
        <v>26835.82</v>
      </c>
      <c r="I5832" s="60">
        <f t="shared" si="458"/>
        <v>9</v>
      </c>
      <c r="J5832" s="60">
        <f t="shared" si="459"/>
        <v>259120</v>
      </c>
      <c r="K5832" s="1" t="str">
        <f t="shared" si="460"/>
        <v>IND</v>
      </c>
      <c r="L5832" s="2" t="str">
        <f t="shared" si="456"/>
        <v>02LGSB0036</v>
      </c>
      <c r="M5832" s="40" t="str">
        <f>INDEX(CODE!A:B,MATCH(L5832,CODE!A:A,0),2)</f>
        <v>Separate - Large GS</v>
      </c>
    </row>
    <row r="5833" spans="1:13">
      <c r="A5833" s="36">
        <v>202009</v>
      </c>
      <c r="B5833" s="37" t="s">
        <v>58</v>
      </c>
      <c r="C5833" s="37" t="s">
        <v>195</v>
      </c>
      <c r="D5833" s="37" t="s">
        <v>54</v>
      </c>
      <c r="E5833" s="37">
        <v>613575.15</v>
      </c>
      <c r="F5833" s="37">
        <v>89</v>
      </c>
      <c r="G5833" s="37">
        <v>7711660</v>
      </c>
      <c r="H5833" s="60">
        <f t="shared" si="457"/>
        <v>613575.15</v>
      </c>
      <c r="I5833" s="60">
        <f t="shared" si="458"/>
        <v>89</v>
      </c>
      <c r="J5833" s="60">
        <f t="shared" si="459"/>
        <v>7711660</v>
      </c>
      <c r="K5833" s="1" t="str">
        <f t="shared" si="460"/>
        <v>IND</v>
      </c>
      <c r="L5833" s="2" t="str">
        <f t="shared" si="456"/>
        <v>02LGSV0036</v>
      </c>
      <c r="M5833" s="40" t="str">
        <f>INDEX(CODE!A:B,MATCH(L5833,CODE!A:A,0),2)</f>
        <v>Separate - Large GS</v>
      </c>
    </row>
    <row r="5834" spans="1:13">
      <c r="A5834" s="36">
        <v>202009</v>
      </c>
      <c r="B5834" s="37" t="s">
        <v>58</v>
      </c>
      <c r="C5834" s="37" t="s">
        <v>195</v>
      </c>
      <c r="D5834" s="37" t="s">
        <v>55</v>
      </c>
      <c r="E5834" s="37">
        <v>3883907.85</v>
      </c>
      <c r="F5834" s="37">
        <v>30</v>
      </c>
      <c r="G5834" s="37">
        <v>61065850</v>
      </c>
      <c r="H5834" s="60">
        <f t="shared" si="457"/>
        <v>3883907.85</v>
      </c>
      <c r="I5834" s="60">
        <f t="shared" si="458"/>
        <v>30</v>
      </c>
      <c r="J5834" s="60">
        <f t="shared" si="459"/>
        <v>61065850</v>
      </c>
      <c r="K5834" s="1" t="str">
        <f t="shared" si="460"/>
        <v>IND</v>
      </c>
      <c r="L5834" s="2" t="str">
        <f t="shared" si="456"/>
        <v>02LGSV048T</v>
      </c>
      <c r="M5834" s="40" t="str">
        <f>INDEX(CODE!A:B,MATCH(L5834,CODE!A:A,0),2)</f>
        <v>NOT USED</v>
      </c>
    </row>
    <row r="5835" spans="1:13">
      <c r="A5835" s="36">
        <v>202009</v>
      </c>
      <c r="B5835" s="37" t="s">
        <v>58</v>
      </c>
      <c r="C5835" s="37" t="s">
        <v>195</v>
      </c>
      <c r="D5835" s="37" t="s">
        <v>85</v>
      </c>
      <c r="E5835" s="37">
        <v>3369.73</v>
      </c>
      <c r="G5835" s="37">
        <v>0</v>
      </c>
      <c r="H5835" s="60">
        <f t="shared" si="457"/>
        <v>3369.73</v>
      </c>
      <c r="I5835" s="60">
        <f t="shared" si="458"/>
        <v>0</v>
      </c>
      <c r="J5835" s="60">
        <f t="shared" si="459"/>
        <v>0</v>
      </c>
      <c r="K5835" s="1" t="str">
        <f t="shared" si="460"/>
        <v>IND</v>
      </c>
      <c r="L5835" s="2" t="str">
        <f t="shared" si="456"/>
        <v>02LNX00300</v>
      </c>
      <c r="M5835" s="40" t="str">
        <f>INDEX(CODE!A:B,MATCH(L5835,CODE!A:A,0),2)</f>
        <v>NOT USED</v>
      </c>
    </row>
    <row r="5836" spans="1:13">
      <c r="A5836" s="36">
        <v>202009</v>
      </c>
      <c r="B5836" s="37" t="s">
        <v>58</v>
      </c>
      <c r="C5836" s="37" t="s">
        <v>195</v>
      </c>
      <c r="D5836" s="37" t="s">
        <v>40</v>
      </c>
      <c r="E5836" s="37">
        <v>72.959999999999994</v>
      </c>
      <c r="F5836" s="37">
        <v>2</v>
      </c>
      <c r="G5836" s="37">
        <v>0</v>
      </c>
      <c r="H5836" s="60">
        <f t="shared" si="457"/>
        <v>72.959999999999994</v>
      </c>
      <c r="I5836" s="60">
        <f t="shared" si="458"/>
        <v>2</v>
      </c>
      <c r="J5836" s="60">
        <f t="shared" si="459"/>
        <v>0</v>
      </c>
      <c r="K5836" s="1" t="str">
        <f t="shared" si="460"/>
        <v>IND</v>
      </c>
      <c r="L5836" s="2" t="str">
        <f t="shared" si="456"/>
        <v>02NMT24135</v>
      </c>
      <c r="M5836" s="40" t="str">
        <f>INDEX(CODE!A:B,MATCH(L5836,CODE!A:A,0),2)</f>
        <v>Separate - Small GS</v>
      </c>
    </row>
    <row r="5837" spans="1:13">
      <c r="A5837" s="36">
        <v>202009</v>
      </c>
      <c r="B5837" s="37" t="s">
        <v>58</v>
      </c>
      <c r="C5837" s="37" t="s">
        <v>195</v>
      </c>
      <c r="D5837" s="37" t="s">
        <v>56</v>
      </c>
      <c r="E5837" s="37">
        <v>1087.5899999999999</v>
      </c>
      <c r="F5837" s="37">
        <v>37</v>
      </c>
      <c r="G5837" s="37">
        <v>8107</v>
      </c>
      <c r="H5837" s="60">
        <f t="shared" si="457"/>
        <v>1087.5899999999999</v>
      </c>
      <c r="I5837" s="60">
        <f t="shared" si="458"/>
        <v>37</v>
      </c>
      <c r="J5837" s="60">
        <f t="shared" si="459"/>
        <v>8107</v>
      </c>
      <c r="K5837" s="1" t="str">
        <f t="shared" si="460"/>
        <v>IND</v>
      </c>
      <c r="L5837" s="2" t="str">
        <f t="shared" si="456"/>
        <v>02OALT015N</v>
      </c>
      <c r="M5837" s="40" t="str">
        <f>INDEX(CODE!A:B,MATCH(L5837,CODE!A:A,0),2)</f>
        <v>NOT USED</v>
      </c>
    </row>
    <row r="5838" spans="1:13">
      <c r="A5838" s="36">
        <v>202009</v>
      </c>
      <c r="B5838" s="37" t="s">
        <v>58</v>
      </c>
      <c r="C5838" s="37" t="s">
        <v>195</v>
      </c>
      <c r="D5838" s="37" t="s">
        <v>43</v>
      </c>
      <c r="E5838" s="37">
        <v>341.87</v>
      </c>
      <c r="F5838" s="37">
        <v>14</v>
      </c>
      <c r="G5838" s="37">
        <v>2228</v>
      </c>
      <c r="H5838" s="60">
        <f t="shared" si="457"/>
        <v>341.87</v>
      </c>
      <c r="I5838" s="60">
        <f t="shared" si="458"/>
        <v>14</v>
      </c>
      <c r="J5838" s="60">
        <f t="shared" si="459"/>
        <v>2228</v>
      </c>
      <c r="K5838" s="1" t="str">
        <f t="shared" si="460"/>
        <v>IND</v>
      </c>
      <c r="L5838" s="2" t="str">
        <f t="shared" si="456"/>
        <v>02OALTB15N</v>
      </c>
      <c r="M5838" s="40" t="str">
        <f>INDEX(CODE!A:B,MATCH(L5838,CODE!A:A,0),2)</f>
        <v>NOT USED</v>
      </c>
    </row>
    <row r="5839" spans="1:13">
      <c r="A5839" s="36">
        <v>202009</v>
      </c>
      <c r="B5839" s="37" t="s">
        <v>58</v>
      </c>
      <c r="C5839" s="37" t="s">
        <v>195</v>
      </c>
      <c r="D5839" s="37" t="s">
        <v>59</v>
      </c>
      <c r="E5839" s="37">
        <v>26455.98</v>
      </c>
      <c r="F5839" s="37">
        <v>1</v>
      </c>
      <c r="G5839" s="37">
        <v>152000</v>
      </c>
      <c r="H5839" s="60">
        <f t="shared" si="457"/>
        <v>26455.98</v>
      </c>
      <c r="I5839" s="60">
        <f t="shared" si="458"/>
        <v>1</v>
      </c>
      <c r="J5839" s="60">
        <f t="shared" si="459"/>
        <v>152000</v>
      </c>
      <c r="K5839" s="1" t="str">
        <f t="shared" si="460"/>
        <v>IND</v>
      </c>
      <c r="L5839" s="2" t="str">
        <f t="shared" si="456"/>
        <v>02PRSV47TM</v>
      </c>
      <c r="M5839" s="40" t="str">
        <f>INDEX(CODE!A:B,MATCH(L5839,CODE!A:A,0),2)</f>
        <v>NOT USED</v>
      </c>
    </row>
    <row r="5840" spans="1:13">
      <c r="A5840" s="36">
        <v>202009</v>
      </c>
      <c r="B5840" s="37" t="s">
        <v>58</v>
      </c>
      <c r="C5840" s="37" t="s">
        <v>195</v>
      </c>
      <c r="D5840" s="37" t="s">
        <v>94</v>
      </c>
      <c r="E5840" s="37">
        <v>100550.72</v>
      </c>
      <c r="F5840" s="37">
        <v>0</v>
      </c>
      <c r="G5840" s="37">
        <v>0</v>
      </c>
      <c r="H5840" s="60">
        <f t="shared" si="457"/>
        <v>100550.72</v>
      </c>
      <c r="I5840" s="60">
        <f t="shared" si="458"/>
        <v>0</v>
      </c>
      <c r="J5840" s="60">
        <f t="shared" si="459"/>
        <v>0</v>
      </c>
      <c r="K5840" s="1" t="str">
        <f t="shared" si="460"/>
        <v>IND</v>
      </c>
      <c r="L5840" s="2" t="str">
        <f t="shared" si="456"/>
        <v>301370-DSM</v>
      </c>
      <c r="M5840" s="40" t="str">
        <f>INDEX(CODE!A:B,MATCH(L5840,CODE!A:A,0),2)</f>
        <v>NOT USED</v>
      </c>
    </row>
    <row r="5841" spans="1:13">
      <c r="A5841" s="36">
        <v>202009</v>
      </c>
      <c r="B5841" s="37" t="s">
        <v>58</v>
      </c>
      <c r="C5841" s="37" t="s">
        <v>195</v>
      </c>
      <c r="D5841" s="37" t="s">
        <v>76</v>
      </c>
      <c r="E5841" s="37">
        <v>2.02</v>
      </c>
      <c r="F5841" s="37">
        <v>0</v>
      </c>
      <c r="G5841" s="37">
        <v>0</v>
      </c>
      <c r="H5841" s="60">
        <f t="shared" si="457"/>
        <v>2.02</v>
      </c>
      <c r="I5841" s="60">
        <f t="shared" si="458"/>
        <v>0</v>
      </c>
      <c r="J5841" s="60">
        <f t="shared" si="459"/>
        <v>0</v>
      </c>
      <c r="K5841" s="1" t="str">
        <f t="shared" si="460"/>
        <v>IND</v>
      </c>
      <c r="L5841" s="2" t="str">
        <f t="shared" si="456"/>
        <v>301380-BLU</v>
      </c>
      <c r="M5841" s="40" t="str">
        <f>INDEX(CODE!A:B,MATCH(L5841,CODE!A:A,0),2)</f>
        <v>NOT USED</v>
      </c>
    </row>
    <row r="5842" spans="1:13">
      <c r="A5842" s="36">
        <v>202009</v>
      </c>
      <c r="B5842" s="37" t="s">
        <v>58</v>
      </c>
      <c r="C5842" s="37" t="s">
        <v>195</v>
      </c>
      <c r="D5842" s="37" t="s">
        <v>103</v>
      </c>
      <c r="E5842" s="37">
        <v>-43490.43</v>
      </c>
      <c r="F5842" s="37">
        <v>0</v>
      </c>
      <c r="G5842" s="37">
        <v>0</v>
      </c>
      <c r="H5842" s="60">
        <f t="shared" si="457"/>
        <v>-43490.43</v>
      </c>
      <c r="I5842" s="60">
        <f t="shared" si="458"/>
        <v>0</v>
      </c>
      <c r="J5842" s="60">
        <f t="shared" si="459"/>
        <v>0</v>
      </c>
      <c r="K5842" s="1" t="str">
        <f t="shared" si="460"/>
        <v>IND</v>
      </c>
      <c r="L5842" s="2" t="str">
        <f t="shared" si="456"/>
        <v>ALT REVENU</v>
      </c>
      <c r="M5842" s="40" t="str">
        <f>INDEX(CODE!A:B,MATCH(L5842,CODE!A:A,0),2)</f>
        <v>NOT USED</v>
      </c>
    </row>
    <row r="5843" spans="1:13">
      <c r="A5843" s="36">
        <v>202009</v>
      </c>
      <c r="B5843" s="37" t="s">
        <v>58</v>
      </c>
      <c r="C5843" s="37" t="s">
        <v>195</v>
      </c>
      <c r="D5843" s="37" t="s">
        <v>90</v>
      </c>
      <c r="F5843" s="37">
        <v>0</v>
      </c>
      <c r="H5843" s="60">
        <f t="shared" si="457"/>
        <v>0</v>
      </c>
      <c r="I5843" s="60">
        <f t="shared" si="458"/>
        <v>0</v>
      </c>
      <c r="J5843" s="60">
        <f t="shared" si="459"/>
        <v>0</v>
      </c>
      <c r="K5843" s="1" t="str">
        <f t="shared" si="460"/>
        <v>IND</v>
      </c>
      <c r="L5843" s="2" t="str">
        <f t="shared" si="456"/>
        <v>CUSTOMER C</v>
      </c>
      <c r="M5843" s="40" t="str">
        <f>INDEX(CODE!A:B,MATCH(L5843,CODE!A:A,0),2)</f>
        <v>NOT USED</v>
      </c>
    </row>
    <row r="5844" spans="1:13">
      <c r="A5844" s="36">
        <v>202009</v>
      </c>
      <c r="B5844" s="37" t="s">
        <v>58</v>
      </c>
      <c r="C5844" s="37" t="s">
        <v>195</v>
      </c>
      <c r="D5844" s="37" t="s">
        <v>91</v>
      </c>
      <c r="E5844" s="37">
        <v>0</v>
      </c>
      <c r="F5844" s="37">
        <v>0</v>
      </c>
      <c r="G5844" s="37">
        <v>0</v>
      </c>
      <c r="H5844" s="60">
        <f t="shared" si="457"/>
        <v>0</v>
      </c>
      <c r="I5844" s="60">
        <f t="shared" si="458"/>
        <v>0</v>
      </c>
      <c r="J5844" s="60">
        <f t="shared" si="459"/>
        <v>0</v>
      </c>
      <c r="K5844" s="1" t="str">
        <f t="shared" si="460"/>
        <v>IND</v>
      </c>
      <c r="L5844" s="2" t="str">
        <f t="shared" si="456"/>
        <v>INCOME TAX</v>
      </c>
      <c r="M5844" s="40" t="str">
        <f>INDEX(CODE!A:B,MATCH(L5844,CODE!A:A,0),2)</f>
        <v>NOT USED</v>
      </c>
    </row>
    <row r="5845" spans="1:13">
      <c r="A5845" s="36">
        <v>202009</v>
      </c>
      <c r="B5845" s="37" t="s">
        <v>58</v>
      </c>
      <c r="C5845" s="37" t="s">
        <v>195</v>
      </c>
      <c r="D5845" s="37" t="s">
        <v>92</v>
      </c>
      <c r="E5845" s="37">
        <v>91612.479999999996</v>
      </c>
      <c r="F5845" s="37">
        <v>0</v>
      </c>
      <c r="G5845" s="37">
        <v>0</v>
      </c>
      <c r="H5845" s="60">
        <f t="shared" si="457"/>
        <v>91612.479999999996</v>
      </c>
      <c r="I5845" s="60">
        <f t="shared" si="458"/>
        <v>0</v>
      </c>
      <c r="J5845" s="60">
        <f t="shared" si="459"/>
        <v>0</v>
      </c>
      <c r="K5845" s="1" t="str">
        <f t="shared" si="460"/>
        <v>IND</v>
      </c>
      <c r="L5845" s="2" t="str">
        <f t="shared" si="456"/>
        <v>REVENUE_AC</v>
      </c>
      <c r="M5845" s="40" t="str">
        <f>INDEX(CODE!A:B,MATCH(L5845,CODE!A:A,0),2)</f>
        <v>NOT USED</v>
      </c>
    </row>
    <row r="5846" spans="1:13">
      <c r="A5846" s="36">
        <v>202009</v>
      </c>
      <c r="B5846" s="37" t="s">
        <v>58</v>
      </c>
      <c r="C5846" s="37" t="s">
        <v>195</v>
      </c>
      <c r="D5846" s="37" t="s">
        <v>104</v>
      </c>
      <c r="E5846" s="37">
        <v>2647.98</v>
      </c>
      <c r="F5846" s="37">
        <v>0</v>
      </c>
      <c r="G5846" s="37">
        <v>0</v>
      </c>
      <c r="H5846" s="60">
        <f t="shared" si="457"/>
        <v>2647.98</v>
      </c>
      <c r="I5846" s="60">
        <f t="shared" si="458"/>
        <v>0</v>
      </c>
      <c r="J5846" s="60">
        <f t="shared" si="459"/>
        <v>0</v>
      </c>
      <c r="K5846" s="1" t="str">
        <f t="shared" si="460"/>
        <v>IND</v>
      </c>
      <c r="L5846" s="2" t="str">
        <f t="shared" si="456"/>
        <v>REVENUE AD</v>
      </c>
      <c r="M5846" s="40" t="str">
        <f>INDEX(CODE!A:B,MATCH(L5846,CODE!A:A,0),2)</f>
        <v>NOT USED</v>
      </c>
    </row>
    <row r="5847" spans="1:13">
      <c r="A5847" s="36">
        <v>202009</v>
      </c>
      <c r="B5847" s="37" t="s">
        <v>58</v>
      </c>
      <c r="C5847" s="37" t="s">
        <v>196</v>
      </c>
      <c r="D5847" s="37" t="s">
        <v>197</v>
      </c>
      <c r="E5847" s="37">
        <v>106000</v>
      </c>
      <c r="F5847" s="37">
        <v>0</v>
      </c>
      <c r="G5847" s="37">
        <v>1654000</v>
      </c>
      <c r="H5847" s="60">
        <f t="shared" si="457"/>
        <v>0</v>
      </c>
      <c r="I5847" s="60">
        <f t="shared" si="458"/>
        <v>0</v>
      </c>
      <c r="J5847" s="60">
        <f t="shared" si="459"/>
        <v>0</v>
      </c>
      <c r="K5847" s="1" t="str">
        <f t="shared" si="460"/>
        <v>IND</v>
      </c>
      <c r="L5847" s="2" t="str">
        <f t="shared" si="456"/>
        <v>UNBILLED R</v>
      </c>
      <c r="M5847" s="40" t="str">
        <f>INDEX(CODE!A:B,MATCH(L5847,CODE!A:A,0),2)</f>
        <v>NOT USED</v>
      </c>
    </row>
    <row r="5848" spans="1:13">
      <c r="A5848" s="36">
        <v>202009</v>
      </c>
      <c r="B5848" s="37" t="s">
        <v>60</v>
      </c>
      <c r="C5848" s="37" t="s">
        <v>186</v>
      </c>
      <c r="D5848" s="37" t="s">
        <v>61</v>
      </c>
      <c r="E5848" s="37">
        <v>-122323.52</v>
      </c>
      <c r="F5848" s="37">
        <v>2601</v>
      </c>
      <c r="G5848" s="37">
        <v>16802702</v>
      </c>
      <c r="H5848" s="60">
        <f t="shared" si="457"/>
        <v>0</v>
      </c>
      <c r="I5848" s="60">
        <f t="shared" si="458"/>
        <v>0</v>
      </c>
      <c r="J5848" s="60">
        <f t="shared" si="459"/>
        <v>0</v>
      </c>
      <c r="K5848" s="1" t="str">
        <f t="shared" si="460"/>
        <v>IRG</v>
      </c>
      <c r="L5848" s="2" t="str">
        <f t="shared" si="456"/>
        <v>02APSV0040</v>
      </c>
      <c r="M5848" s="40" t="str">
        <f>INDEX(CODE!A:B,MATCH(L5848,CODE!A:A,0),2)</f>
        <v>Separate - APS</v>
      </c>
    </row>
    <row r="5849" spans="1:13">
      <c r="A5849" s="36">
        <v>202009</v>
      </c>
      <c r="B5849" s="37" t="s">
        <v>60</v>
      </c>
      <c r="C5849" s="37" t="s">
        <v>186</v>
      </c>
      <c r="D5849" s="37" t="s">
        <v>198</v>
      </c>
      <c r="E5849" s="37">
        <v>18076.099999999999</v>
      </c>
      <c r="G5849" s="37">
        <v>-2482981</v>
      </c>
      <c r="H5849" s="60">
        <f t="shared" si="457"/>
        <v>0</v>
      </c>
      <c r="I5849" s="60">
        <f t="shared" si="458"/>
        <v>0</v>
      </c>
      <c r="J5849" s="60">
        <f t="shared" si="459"/>
        <v>0</v>
      </c>
      <c r="K5849" s="1" t="str">
        <f t="shared" si="460"/>
        <v>IRG</v>
      </c>
      <c r="L5849" s="2" t="str">
        <f t="shared" si="456"/>
        <v>02BPADEBIT</v>
      </c>
      <c r="M5849" s="40" t="str">
        <f>INDEX(CODE!A:B,MATCH(L5849,CODE!A:A,0),2)</f>
        <v>NOT USED</v>
      </c>
    </row>
    <row r="5850" spans="1:13">
      <c r="A5850" s="36">
        <v>202009</v>
      </c>
      <c r="B5850" s="37" t="s">
        <v>60</v>
      </c>
      <c r="C5850" s="37" t="s">
        <v>186</v>
      </c>
      <c r="D5850" s="37" t="s">
        <v>199</v>
      </c>
      <c r="E5850" s="37">
        <v>-248.84</v>
      </c>
      <c r="F5850" s="37">
        <v>9</v>
      </c>
      <c r="G5850" s="37">
        <v>34180</v>
      </c>
      <c r="H5850" s="60">
        <f t="shared" si="457"/>
        <v>0</v>
      </c>
      <c r="I5850" s="60">
        <f t="shared" si="458"/>
        <v>0</v>
      </c>
      <c r="J5850" s="60">
        <f t="shared" si="459"/>
        <v>0</v>
      </c>
      <c r="K5850" s="1" t="str">
        <f t="shared" si="460"/>
        <v>IRG</v>
      </c>
      <c r="L5850" s="2" t="str">
        <f t="shared" si="456"/>
        <v>02NMT40135</v>
      </c>
      <c r="M5850" s="40" t="str">
        <f>INDEX(CODE!A:B,MATCH(L5850,CODE!A:A,0),2)</f>
        <v>Separate - APS</v>
      </c>
    </row>
    <row r="5851" spans="1:13">
      <c r="A5851" s="36">
        <v>202009</v>
      </c>
      <c r="B5851" s="37" t="s">
        <v>60</v>
      </c>
      <c r="C5851" s="37" t="s">
        <v>186</v>
      </c>
      <c r="D5851" s="37" t="s">
        <v>200</v>
      </c>
      <c r="F5851" s="37">
        <v>0</v>
      </c>
      <c r="H5851" s="60">
        <f t="shared" si="457"/>
        <v>0</v>
      </c>
      <c r="I5851" s="60">
        <f t="shared" si="458"/>
        <v>0</v>
      </c>
      <c r="J5851" s="60">
        <f t="shared" si="459"/>
        <v>0</v>
      </c>
      <c r="K5851" s="1" t="str">
        <f t="shared" si="460"/>
        <v>IRG</v>
      </c>
      <c r="L5851" s="2" t="str">
        <f t="shared" si="456"/>
        <v>CUSTOMER C</v>
      </c>
      <c r="M5851" s="40" t="str">
        <f>INDEX(CODE!A:B,MATCH(L5851,CODE!A:A,0),2)</f>
        <v>NOT USED</v>
      </c>
    </row>
    <row r="5852" spans="1:13">
      <c r="A5852" s="36">
        <v>202009</v>
      </c>
      <c r="B5852" s="37" t="s">
        <v>60</v>
      </c>
      <c r="C5852" s="37" t="s">
        <v>186</v>
      </c>
      <c r="D5852" s="37" t="s">
        <v>201</v>
      </c>
      <c r="E5852" s="37">
        <v>3357.85</v>
      </c>
      <c r="F5852" s="37">
        <v>0</v>
      </c>
      <c r="G5852" s="37">
        <v>0</v>
      </c>
      <c r="H5852" s="60">
        <f t="shared" si="457"/>
        <v>0</v>
      </c>
      <c r="I5852" s="60">
        <f t="shared" si="458"/>
        <v>0</v>
      </c>
      <c r="J5852" s="60">
        <f t="shared" si="459"/>
        <v>0</v>
      </c>
      <c r="K5852" s="1" t="str">
        <f t="shared" si="460"/>
        <v>IRG</v>
      </c>
      <c r="L5852" s="2" t="str">
        <f t="shared" si="456"/>
        <v>IRRIGATION</v>
      </c>
      <c r="M5852" s="40" t="str">
        <f>INDEX(CODE!A:B,MATCH(L5852,CODE!A:A,0),2)</f>
        <v>NOT USED</v>
      </c>
    </row>
    <row r="5853" spans="1:13">
      <c r="A5853" s="36">
        <v>202009</v>
      </c>
      <c r="B5853" s="37" t="s">
        <v>60</v>
      </c>
      <c r="C5853" s="37" t="s">
        <v>195</v>
      </c>
      <c r="D5853" s="37" t="s">
        <v>61</v>
      </c>
      <c r="E5853" s="37">
        <v>1160330.78</v>
      </c>
      <c r="F5853" s="37">
        <v>2601</v>
      </c>
      <c r="G5853" s="37">
        <v>16802702</v>
      </c>
      <c r="H5853" s="60">
        <f t="shared" si="457"/>
        <v>1160330.78</v>
      </c>
      <c r="I5853" s="60">
        <f t="shared" si="458"/>
        <v>2601</v>
      </c>
      <c r="J5853" s="60">
        <f t="shared" si="459"/>
        <v>16802702</v>
      </c>
      <c r="K5853" s="1" t="str">
        <f t="shared" si="460"/>
        <v>IRG</v>
      </c>
      <c r="L5853" s="2" t="str">
        <f t="shared" si="456"/>
        <v>02APSV0040</v>
      </c>
      <c r="M5853" s="40" t="str">
        <f>INDEX(CODE!A:B,MATCH(L5853,CODE!A:A,0),2)</f>
        <v>Separate - APS</v>
      </c>
    </row>
    <row r="5854" spans="1:13">
      <c r="A5854" s="36">
        <v>202009</v>
      </c>
      <c r="B5854" s="37" t="s">
        <v>60</v>
      </c>
      <c r="C5854" s="37" t="s">
        <v>195</v>
      </c>
      <c r="D5854" s="37" t="s">
        <v>62</v>
      </c>
      <c r="E5854" s="37">
        <v>902890.76</v>
      </c>
      <c r="F5854" s="37">
        <v>2553</v>
      </c>
      <c r="G5854" s="37">
        <v>13025585</v>
      </c>
      <c r="H5854" s="60">
        <f t="shared" si="457"/>
        <v>902890.76</v>
      </c>
      <c r="I5854" s="60">
        <f t="shared" si="458"/>
        <v>2553</v>
      </c>
      <c r="J5854" s="60">
        <f t="shared" si="459"/>
        <v>13025585</v>
      </c>
      <c r="K5854" s="1" t="str">
        <f t="shared" si="460"/>
        <v>IRG</v>
      </c>
      <c r="L5854" s="2" t="str">
        <f t="shared" si="456"/>
        <v>02APSV040X</v>
      </c>
      <c r="M5854" s="40" t="str">
        <f>INDEX(CODE!A:B,MATCH(L5854,CODE!A:A,0),2)</f>
        <v>Separate - APS</v>
      </c>
    </row>
    <row r="5855" spans="1:13">
      <c r="A5855" s="36">
        <v>202009</v>
      </c>
      <c r="B5855" s="37" t="s">
        <v>60</v>
      </c>
      <c r="C5855" s="37" t="s">
        <v>195</v>
      </c>
      <c r="D5855" s="37" t="s">
        <v>79</v>
      </c>
      <c r="E5855" s="37">
        <v>192.37</v>
      </c>
      <c r="G5855" s="37">
        <v>0</v>
      </c>
      <c r="H5855" s="60">
        <f t="shared" si="457"/>
        <v>192.37</v>
      </c>
      <c r="I5855" s="60">
        <f t="shared" si="458"/>
        <v>0</v>
      </c>
      <c r="J5855" s="60">
        <f t="shared" si="459"/>
        <v>0</v>
      </c>
      <c r="K5855" s="1" t="str">
        <f t="shared" si="460"/>
        <v>IRG</v>
      </c>
      <c r="L5855" s="2" t="str">
        <f t="shared" si="456"/>
        <v>02LNX00102</v>
      </c>
      <c r="M5855" s="40" t="str">
        <f>INDEX(CODE!A:B,MATCH(L5855,CODE!A:A,0),2)</f>
        <v>NOT USED</v>
      </c>
    </row>
    <row r="5856" spans="1:13">
      <c r="A5856" s="36">
        <v>202009</v>
      </c>
      <c r="B5856" s="37" t="s">
        <v>60</v>
      </c>
      <c r="C5856" s="37" t="s">
        <v>195</v>
      </c>
      <c r="D5856" s="37" t="s">
        <v>81</v>
      </c>
      <c r="E5856" s="37">
        <v>7.3</v>
      </c>
      <c r="G5856" s="37">
        <v>0</v>
      </c>
      <c r="H5856" s="60">
        <f t="shared" si="457"/>
        <v>7.3</v>
      </c>
      <c r="I5856" s="60">
        <f t="shared" si="458"/>
        <v>0</v>
      </c>
      <c r="J5856" s="60">
        <f t="shared" si="459"/>
        <v>0</v>
      </c>
      <c r="K5856" s="1" t="str">
        <f t="shared" si="460"/>
        <v>IRG</v>
      </c>
      <c r="L5856" s="2" t="str">
        <f t="shared" si="456"/>
        <v>02LNX00105</v>
      </c>
      <c r="M5856" s="40" t="str">
        <f>INDEX(CODE!A:B,MATCH(L5856,CODE!A:A,0),2)</f>
        <v>NOT USED</v>
      </c>
    </row>
    <row r="5857" spans="1:13">
      <c r="A5857" s="36">
        <v>202009</v>
      </c>
      <c r="B5857" s="37" t="s">
        <v>60</v>
      </c>
      <c r="C5857" s="37" t="s">
        <v>195</v>
      </c>
      <c r="D5857" s="37" t="s">
        <v>45</v>
      </c>
      <c r="E5857" s="37">
        <v>2361.2600000000002</v>
      </c>
      <c r="F5857" s="37">
        <v>9</v>
      </c>
      <c r="G5857" s="37">
        <v>34180</v>
      </c>
      <c r="H5857" s="60">
        <f t="shared" si="457"/>
        <v>2361.2600000000002</v>
      </c>
      <c r="I5857" s="60">
        <f t="shared" si="458"/>
        <v>9</v>
      </c>
      <c r="J5857" s="60">
        <f t="shared" si="459"/>
        <v>34180</v>
      </c>
      <c r="K5857" s="1" t="str">
        <f t="shared" si="460"/>
        <v>IRG</v>
      </c>
      <c r="L5857" s="2" t="str">
        <f t="shared" si="456"/>
        <v>02NMT40135</v>
      </c>
      <c r="M5857" s="40" t="str">
        <f>INDEX(CODE!A:B,MATCH(L5857,CODE!A:A,0),2)</f>
        <v>Separate - APS</v>
      </c>
    </row>
    <row r="5858" spans="1:13">
      <c r="A5858" s="36">
        <v>202009</v>
      </c>
      <c r="B5858" s="37" t="s">
        <v>60</v>
      </c>
      <c r="C5858" s="37" t="s">
        <v>195</v>
      </c>
      <c r="D5858" s="37" t="s">
        <v>73</v>
      </c>
      <c r="E5858" s="37">
        <v>782.72</v>
      </c>
      <c r="F5858" s="37">
        <v>9</v>
      </c>
      <c r="G5858" s="37">
        <v>11324</v>
      </c>
      <c r="H5858" s="60">
        <f t="shared" si="457"/>
        <v>782.72</v>
      </c>
      <c r="I5858" s="60">
        <f t="shared" si="458"/>
        <v>9</v>
      </c>
      <c r="J5858" s="60">
        <f t="shared" si="459"/>
        <v>11324</v>
      </c>
      <c r="K5858" s="1" t="str">
        <f t="shared" si="460"/>
        <v>IRG</v>
      </c>
      <c r="L5858" s="2" t="str">
        <f t="shared" si="456"/>
        <v>02NMX40135</v>
      </c>
      <c r="M5858" s="40" t="str">
        <f>INDEX(CODE!A:B,MATCH(L5858,CODE!A:A,0),2)</f>
        <v>Separate - APS</v>
      </c>
    </row>
    <row r="5859" spans="1:13">
      <c r="A5859" s="36">
        <v>202009</v>
      </c>
      <c r="B5859" s="37" t="s">
        <v>60</v>
      </c>
      <c r="C5859" s="37" t="s">
        <v>195</v>
      </c>
      <c r="D5859" s="37" t="s">
        <v>95</v>
      </c>
      <c r="E5859" s="37">
        <v>422000</v>
      </c>
      <c r="F5859" s="37">
        <v>0</v>
      </c>
      <c r="G5859" s="37">
        <v>0</v>
      </c>
      <c r="H5859" s="60">
        <f t="shared" si="457"/>
        <v>422000</v>
      </c>
      <c r="I5859" s="60">
        <f t="shared" si="458"/>
        <v>0</v>
      </c>
      <c r="J5859" s="60">
        <f t="shared" si="459"/>
        <v>0</v>
      </c>
      <c r="K5859" s="1" t="str">
        <f t="shared" si="460"/>
        <v>IRG</v>
      </c>
      <c r="L5859" s="2" t="str">
        <f t="shared" si="456"/>
        <v>301461-IRR</v>
      </c>
      <c r="M5859" s="40" t="str">
        <f>INDEX(CODE!A:B,MATCH(L5859,CODE!A:A,0),2)</f>
        <v>NOT USED</v>
      </c>
    </row>
    <row r="5860" spans="1:13">
      <c r="A5860" s="36">
        <v>202009</v>
      </c>
      <c r="B5860" s="37" t="s">
        <v>60</v>
      </c>
      <c r="C5860" s="37" t="s">
        <v>195</v>
      </c>
      <c r="D5860" s="37" t="s">
        <v>96</v>
      </c>
      <c r="E5860" s="37">
        <v>97091.34</v>
      </c>
      <c r="F5860" s="37">
        <v>0</v>
      </c>
      <c r="G5860" s="37">
        <v>0</v>
      </c>
      <c r="H5860" s="60">
        <f t="shared" si="457"/>
        <v>97091.34</v>
      </c>
      <c r="I5860" s="60">
        <f t="shared" si="458"/>
        <v>0</v>
      </c>
      <c r="J5860" s="60">
        <f t="shared" si="459"/>
        <v>0</v>
      </c>
      <c r="K5860" s="1" t="str">
        <f t="shared" si="460"/>
        <v>IRG</v>
      </c>
      <c r="L5860" s="2" t="str">
        <f t="shared" si="456"/>
        <v>301470-DSM</v>
      </c>
      <c r="M5860" s="40" t="str">
        <f>INDEX(CODE!A:B,MATCH(L5860,CODE!A:A,0),2)</f>
        <v>NOT USED</v>
      </c>
    </row>
    <row r="5861" spans="1:13">
      <c r="A5861" s="36">
        <v>202009</v>
      </c>
      <c r="B5861" s="37" t="s">
        <v>60</v>
      </c>
      <c r="C5861" s="37" t="s">
        <v>195</v>
      </c>
      <c r="D5861" s="37" t="s">
        <v>46</v>
      </c>
      <c r="E5861" s="37">
        <v>177.25</v>
      </c>
      <c r="F5861" s="37">
        <v>0</v>
      </c>
      <c r="G5861" s="37">
        <v>0</v>
      </c>
      <c r="H5861" s="60">
        <f t="shared" si="457"/>
        <v>177.25</v>
      </c>
      <c r="I5861" s="60">
        <f t="shared" si="458"/>
        <v>0</v>
      </c>
      <c r="J5861" s="60">
        <f t="shared" si="459"/>
        <v>0</v>
      </c>
      <c r="K5861" s="1" t="str">
        <f t="shared" si="460"/>
        <v>IRG</v>
      </c>
      <c r="L5861" s="2" t="str">
        <f t="shared" si="456"/>
        <v>301480-BLU</v>
      </c>
      <c r="M5861" s="40" t="str">
        <f>INDEX(CODE!A:B,MATCH(L5861,CODE!A:A,0),2)</f>
        <v>NOT USED</v>
      </c>
    </row>
    <row r="5862" spans="1:13">
      <c r="A5862" s="36">
        <v>202009</v>
      </c>
      <c r="B5862" s="37" t="s">
        <v>60</v>
      </c>
      <c r="C5862" s="37" t="s">
        <v>195</v>
      </c>
      <c r="D5862" s="37" t="s">
        <v>103</v>
      </c>
      <c r="E5862" s="37">
        <v>-172876.46</v>
      </c>
      <c r="F5862" s="37">
        <v>0</v>
      </c>
      <c r="G5862" s="37">
        <v>0</v>
      </c>
      <c r="H5862" s="60">
        <f t="shared" si="457"/>
        <v>-172876.46</v>
      </c>
      <c r="I5862" s="60">
        <f t="shared" si="458"/>
        <v>0</v>
      </c>
      <c r="J5862" s="60">
        <f t="shared" si="459"/>
        <v>0</v>
      </c>
      <c r="K5862" s="1" t="str">
        <f t="shared" si="460"/>
        <v>IRG</v>
      </c>
      <c r="L5862" s="2" t="str">
        <f t="shared" si="456"/>
        <v>ALT REVENU</v>
      </c>
      <c r="M5862" s="40" t="str">
        <f>INDEX(CODE!A:B,MATCH(L5862,CODE!A:A,0),2)</f>
        <v>NOT USED</v>
      </c>
    </row>
    <row r="5863" spans="1:13">
      <c r="A5863" s="36">
        <v>202009</v>
      </c>
      <c r="B5863" s="37" t="s">
        <v>60</v>
      </c>
      <c r="C5863" s="37" t="s">
        <v>195</v>
      </c>
      <c r="D5863" s="37" t="s">
        <v>97</v>
      </c>
      <c r="F5863" s="37">
        <v>0</v>
      </c>
      <c r="H5863" s="60">
        <f t="shared" si="457"/>
        <v>0</v>
      </c>
      <c r="I5863" s="60">
        <f t="shared" si="458"/>
        <v>0</v>
      </c>
      <c r="J5863" s="60">
        <f t="shared" si="459"/>
        <v>0</v>
      </c>
      <c r="K5863" s="1" t="str">
        <f t="shared" si="460"/>
        <v>IRG</v>
      </c>
      <c r="L5863" s="2" t="str">
        <f t="shared" si="456"/>
        <v>CUSTOMER C</v>
      </c>
      <c r="M5863" s="40" t="str">
        <f>INDEX(CODE!A:B,MATCH(L5863,CODE!A:A,0),2)</f>
        <v>NOT USED</v>
      </c>
    </row>
    <row r="5864" spans="1:13">
      <c r="A5864" s="36">
        <v>202009</v>
      </c>
      <c r="B5864" s="37" t="s">
        <v>60</v>
      </c>
      <c r="C5864" s="37" t="s">
        <v>195</v>
      </c>
      <c r="D5864" s="37" t="s">
        <v>91</v>
      </c>
      <c r="E5864" s="37">
        <v>0</v>
      </c>
      <c r="F5864" s="37">
        <v>0</v>
      </c>
      <c r="G5864" s="37">
        <v>0</v>
      </c>
      <c r="H5864" s="60">
        <f t="shared" si="457"/>
        <v>0</v>
      </c>
      <c r="I5864" s="60">
        <f t="shared" si="458"/>
        <v>0</v>
      </c>
      <c r="J5864" s="60">
        <f t="shared" si="459"/>
        <v>0</v>
      </c>
      <c r="K5864" s="1" t="str">
        <f t="shared" si="460"/>
        <v>IRG</v>
      </c>
      <c r="L5864" s="2" t="str">
        <f t="shared" si="456"/>
        <v>INCOME TAX</v>
      </c>
      <c r="M5864" s="40" t="str">
        <f>INDEX(CODE!A:B,MATCH(L5864,CODE!A:A,0),2)</f>
        <v>NOT USED</v>
      </c>
    </row>
    <row r="5865" spans="1:13">
      <c r="A5865" s="36">
        <v>202009</v>
      </c>
      <c r="B5865" s="37" t="s">
        <v>60</v>
      </c>
      <c r="C5865" s="37" t="s">
        <v>195</v>
      </c>
      <c r="D5865" s="37" t="s">
        <v>92</v>
      </c>
      <c r="E5865" s="37">
        <v>-30027.5</v>
      </c>
      <c r="F5865" s="37">
        <v>0</v>
      </c>
      <c r="G5865" s="37">
        <v>0</v>
      </c>
      <c r="H5865" s="60">
        <f t="shared" si="457"/>
        <v>-30027.5</v>
      </c>
      <c r="I5865" s="60">
        <f t="shared" si="458"/>
        <v>0</v>
      </c>
      <c r="J5865" s="60">
        <f t="shared" si="459"/>
        <v>0</v>
      </c>
      <c r="K5865" s="1" t="str">
        <f t="shared" si="460"/>
        <v>IRG</v>
      </c>
      <c r="L5865" s="2" t="str">
        <f t="shared" si="456"/>
        <v>REVENUE_AC</v>
      </c>
      <c r="M5865" s="40" t="str">
        <f>INDEX(CODE!A:B,MATCH(L5865,CODE!A:A,0),2)</f>
        <v>NOT USED</v>
      </c>
    </row>
    <row r="5866" spans="1:13">
      <c r="A5866" s="36">
        <v>202009</v>
      </c>
      <c r="B5866" s="37" t="s">
        <v>60</v>
      </c>
      <c r="C5866" s="37" t="s">
        <v>195</v>
      </c>
      <c r="D5866" s="37" t="s">
        <v>104</v>
      </c>
      <c r="E5866" s="37">
        <v>533.19000000000005</v>
      </c>
      <c r="F5866" s="37">
        <v>0</v>
      </c>
      <c r="G5866" s="37">
        <v>0</v>
      </c>
      <c r="H5866" s="60">
        <f t="shared" si="457"/>
        <v>533.19000000000005</v>
      </c>
      <c r="I5866" s="60">
        <f t="shared" si="458"/>
        <v>0</v>
      </c>
      <c r="J5866" s="60">
        <f t="shared" si="459"/>
        <v>0</v>
      </c>
      <c r="K5866" s="1" t="str">
        <f t="shared" si="460"/>
        <v>IRG</v>
      </c>
      <c r="L5866" s="2" t="str">
        <f t="shared" si="456"/>
        <v>REVENUE AD</v>
      </c>
      <c r="M5866" s="40" t="str">
        <f>INDEX(CODE!A:B,MATCH(L5866,CODE!A:A,0),2)</f>
        <v>NOT USED</v>
      </c>
    </row>
    <row r="5867" spans="1:13">
      <c r="A5867" s="36">
        <v>202009</v>
      </c>
      <c r="B5867" s="37" t="s">
        <v>60</v>
      </c>
      <c r="C5867" s="37" t="s">
        <v>196</v>
      </c>
      <c r="D5867" s="37" t="s">
        <v>202</v>
      </c>
      <c r="E5867" s="37">
        <v>-627000</v>
      </c>
      <c r="F5867" s="37">
        <v>0</v>
      </c>
      <c r="G5867" s="37">
        <v>-7983000</v>
      </c>
      <c r="H5867" s="60">
        <f t="shared" si="457"/>
        <v>0</v>
      </c>
      <c r="I5867" s="60">
        <f t="shared" si="458"/>
        <v>0</v>
      </c>
      <c r="J5867" s="60">
        <f t="shared" si="459"/>
        <v>0</v>
      </c>
      <c r="K5867" s="1" t="str">
        <f t="shared" si="460"/>
        <v>IRG</v>
      </c>
      <c r="L5867" s="2" t="str">
        <f t="shared" si="456"/>
        <v>IRRIGATION</v>
      </c>
      <c r="M5867" s="40" t="str">
        <f>INDEX(CODE!A:B,MATCH(L5867,CODE!A:A,0),2)</f>
        <v>NOT USED</v>
      </c>
    </row>
    <row r="5868" spans="1:13">
      <c r="A5868" s="36">
        <v>202009</v>
      </c>
      <c r="B5868" s="37" t="s">
        <v>63</v>
      </c>
      <c r="C5868" s="37" t="s">
        <v>195</v>
      </c>
      <c r="D5868" s="37" t="s">
        <v>98</v>
      </c>
      <c r="E5868" s="37">
        <v>7.57</v>
      </c>
      <c r="G5868" s="37">
        <v>0</v>
      </c>
      <c r="H5868" s="60">
        <f t="shared" si="457"/>
        <v>7.57</v>
      </c>
      <c r="I5868" s="60">
        <f t="shared" si="458"/>
        <v>0</v>
      </c>
      <c r="J5868" s="60">
        <f t="shared" si="459"/>
        <v>0</v>
      </c>
      <c r="K5868" s="1" t="str">
        <f t="shared" si="460"/>
        <v>PUB</v>
      </c>
      <c r="L5868" s="2" t="str">
        <f t="shared" si="456"/>
        <v>02CFR00012</v>
      </c>
      <c r="M5868" s="40" t="str">
        <f>INDEX(CODE!A:B,MATCH(L5868,CODE!A:A,0),2)</f>
        <v>NOT USED</v>
      </c>
    </row>
    <row r="5869" spans="1:13">
      <c r="A5869" s="36">
        <v>202009</v>
      </c>
      <c r="B5869" s="37" t="s">
        <v>63</v>
      </c>
      <c r="C5869" s="37" t="s">
        <v>195</v>
      </c>
      <c r="D5869" s="37" t="s">
        <v>64</v>
      </c>
      <c r="E5869" s="37">
        <v>93.14</v>
      </c>
      <c r="G5869" s="37">
        <v>931</v>
      </c>
      <c r="H5869" s="60">
        <f t="shared" si="457"/>
        <v>93.14</v>
      </c>
      <c r="I5869" s="60">
        <f t="shared" si="458"/>
        <v>0</v>
      </c>
      <c r="J5869" s="60">
        <f t="shared" si="459"/>
        <v>931</v>
      </c>
      <c r="K5869" s="1" t="str">
        <f t="shared" si="460"/>
        <v>PUB</v>
      </c>
      <c r="L5869" s="2" t="str">
        <f t="shared" si="456"/>
        <v>02COSL0052</v>
      </c>
      <c r="M5869" s="40" t="str">
        <f>INDEX(CODE!A:B,MATCH(L5869,CODE!A:A,0),2)</f>
        <v>NOT USED</v>
      </c>
    </row>
    <row r="5870" spans="1:13">
      <c r="A5870" s="36">
        <v>202009</v>
      </c>
      <c r="B5870" s="37" t="s">
        <v>63</v>
      </c>
      <c r="C5870" s="37" t="s">
        <v>195</v>
      </c>
      <c r="D5870" s="37" t="s">
        <v>65</v>
      </c>
      <c r="E5870" s="37">
        <v>8364.5400000000009</v>
      </c>
      <c r="F5870" s="37">
        <v>119</v>
      </c>
      <c r="G5870" s="37">
        <v>116531</v>
      </c>
      <c r="H5870" s="60">
        <f t="shared" si="457"/>
        <v>8364.5400000000009</v>
      </c>
      <c r="I5870" s="60">
        <f t="shared" si="458"/>
        <v>119</v>
      </c>
      <c r="J5870" s="60">
        <f t="shared" si="459"/>
        <v>116531</v>
      </c>
      <c r="K5870" s="1" t="str">
        <f t="shared" si="460"/>
        <v>PUB</v>
      </c>
      <c r="L5870" s="2" t="str">
        <f t="shared" si="456"/>
        <v>02CUSL053F</v>
      </c>
      <c r="M5870" s="40" t="str">
        <f>INDEX(CODE!A:B,MATCH(L5870,CODE!A:A,0),2)</f>
        <v>NOT USED</v>
      </c>
    </row>
    <row r="5871" spans="1:13">
      <c r="A5871" s="36">
        <v>202009</v>
      </c>
      <c r="B5871" s="37" t="s">
        <v>63</v>
      </c>
      <c r="C5871" s="37" t="s">
        <v>195</v>
      </c>
      <c r="D5871" s="37" t="s">
        <v>66</v>
      </c>
      <c r="E5871" s="37">
        <v>3820.66</v>
      </c>
      <c r="F5871" s="37">
        <v>110</v>
      </c>
      <c r="G5871" s="37">
        <v>53228</v>
      </c>
      <c r="H5871" s="60">
        <f t="shared" si="457"/>
        <v>3820.66</v>
      </c>
      <c r="I5871" s="60">
        <f t="shared" si="458"/>
        <v>110</v>
      </c>
      <c r="J5871" s="60">
        <f t="shared" si="459"/>
        <v>53228</v>
      </c>
      <c r="K5871" s="1" t="str">
        <f t="shared" si="460"/>
        <v>PUB</v>
      </c>
      <c r="L5871" s="2" t="str">
        <f t="shared" si="456"/>
        <v>02CUSL053M</v>
      </c>
      <c r="M5871" s="40" t="str">
        <f>INDEX(CODE!A:B,MATCH(L5871,CODE!A:A,0),2)</f>
        <v>NOT USED</v>
      </c>
    </row>
    <row r="5872" spans="1:13">
      <c r="A5872" s="36">
        <v>202009</v>
      </c>
      <c r="B5872" s="37" t="s">
        <v>63</v>
      </c>
      <c r="C5872" s="37" t="s">
        <v>195</v>
      </c>
      <c r="D5872" s="37" t="s">
        <v>67</v>
      </c>
      <c r="E5872" s="37">
        <v>3979.91</v>
      </c>
      <c r="F5872" s="37">
        <v>2</v>
      </c>
      <c r="G5872" s="37">
        <v>30225</v>
      </c>
      <c r="H5872" s="60">
        <f t="shared" si="457"/>
        <v>3979.91</v>
      </c>
      <c r="I5872" s="60">
        <f t="shared" si="458"/>
        <v>2</v>
      </c>
      <c r="J5872" s="60">
        <f t="shared" si="459"/>
        <v>30225</v>
      </c>
      <c r="K5872" s="1" t="str">
        <f t="shared" si="460"/>
        <v>PUB</v>
      </c>
      <c r="L5872" s="2" t="str">
        <f t="shared" si="456"/>
        <v>02MVSL0057</v>
      </c>
      <c r="M5872" s="40" t="str">
        <f>INDEX(CODE!A:B,MATCH(L5872,CODE!A:A,0),2)</f>
        <v>NOT USED</v>
      </c>
    </row>
    <row r="5873" spans="1:13">
      <c r="A5873" s="36">
        <v>202009</v>
      </c>
      <c r="B5873" s="37" t="s">
        <v>63</v>
      </c>
      <c r="C5873" s="37" t="s">
        <v>195</v>
      </c>
      <c r="D5873" s="37" t="s">
        <v>47</v>
      </c>
      <c r="E5873" s="37">
        <v>59889.59</v>
      </c>
      <c r="F5873" s="37">
        <v>221</v>
      </c>
      <c r="G5873" s="37">
        <v>199638</v>
      </c>
      <c r="H5873" s="60">
        <f t="shared" si="457"/>
        <v>59889.59</v>
      </c>
      <c r="I5873" s="60">
        <f t="shared" si="458"/>
        <v>221</v>
      </c>
      <c r="J5873" s="60">
        <f t="shared" si="459"/>
        <v>199638</v>
      </c>
      <c r="K5873" s="1" t="str">
        <f t="shared" si="460"/>
        <v>PUB</v>
      </c>
      <c r="L5873" s="2" t="str">
        <f t="shared" si="456"/>
        <v>02SLCO0051</v>
      </c>
      <c r="M5873" s="40" t="str">
        <f>INDEX(CODE!A:B,MATCH(L5873,CODE!A:A,0),2)</f>
        <v>NOT USED</v>
      </c>
    </row>
    <row r="5874" spans="1:13">
      <c r="A5874" s="36">
        <v>202009</v>
      </c>
      <c r="B5874" s="37" t="s">
        <v>63</v>
      </c>
      <c r="C5874" s="37" t="s">
        <v>195</v>
      </c>
      <c r="D5874" s="37" t="s">
        <v>99</v>
      </c>
      <c r="E5874" s="37">
        <v>597.57000000000005</v>
      </c>
      <c r="F5874" s="37">
        <v>0</v>
      </c>
      <c r="G5874" s="37">
        <v>0</v>
      </c>
      <c r="H5874" s="60">
        <f t="shared" si="457"/>
        <v>597.57000000000005</v>
      </c>
      <c r="I5874" s="60">
        <f t="shared" si="458"/>
        <v>0</v>
      </c>
      <c r="J5874" s="60">
        <f t="shared" si="459"/>
        <v>0</v>
      </c>
      <c r="K5874" s="1" t="str">
        <f t="shared" si="460"/>
        <v>PUB</v>
      </c>
      <c r="L5874" s="2" t="str">
        <f t="shared" si="456"/>
        <v>301670-DSM</v>
      </c>
      <c r="M5874" s="40" t="str">
        <f>INDEX(CODE!A:B,MATCH(L5874,CODE!A:A,0),2)</f>
        <v>NOT USED</v>
      </c>
    </row>
    <row r="5875" spans="1:13">
      <c r="A5875" s="36">
        <v>202009</v>
      </c>
      <c r="B5875" s="37" t="s">
        <v>63</v>
      </c>
      <c r="C5875" s="37" t="s">
        <v>195</v>
      </c>
      <c r="D5875" s="37" t="s">
        <v>90</v>
      </c>
      <c r="F5875" s="37">
        <v>0</v>
      </c>
      <c r="H5875" s="60">
        <f t="shared" si="457"/>
        <v>0</v>
      </c>
      <c r="I5875" s="60">
        <f t="shared" si="458"/>
        <v>0</v>
      </c>
      <c r="J5875" s="60">
        <f t="shared" si="459"/>
        <v>0</v>
      </c>
      <c r="K5875" s="1" t="str">
        <f t="shared" si="460"/>
        <v>PUB</v>
      </c>
      <c r="L5875" s="2" t="str">
        <f t="shared" si="456"/>
        <v>CUSTOMER C</v>
      </c>
      <c r="M5875" s="40" t="str">
        <f>INDEX(CODE!A:B,MATCH(L5875,CODE!A:A,0),2)</f>
        <v>NOT USED</v>
      </c>
    </row>
    <row r="5876" spans="1:13">
      <c r="A5876" s="36">
        <v>202009</v>
      </c>
      <c r="B5876" s="37" t="s">
        <v>63</v>
      </c>
      <c r="C5876" s="37" t="s">
        <v>195</v>
      </c>
      <c r="D5876" s="37" t="s">
        <v>91</v>
      </c>
      <c r="E5876" s="37">
        <v>0</v>
      </c>
      <c r="F5876" s="37">
        <v>0</v>
      </c>
      <c r="G5876" s="37">
        <v>0</v>
      </c>
      <c r="H5876" s="60">
        <f t="shared" si="457"/>
        <v>0</v>
      </c>
      <c r="I5876" s="60">
        <f t="shared" si="458"/>
        <v>0</v>
      </c>
      <c r="J5876" s="60">
        <f t="shared" si="459"/>
        <v>0</v>
      </c>
      <c r="K5876" s="1" t="str">
        <f t="shared" si="460"/>
        <v>PUB</v>
      </c>
      <c r="L5876" s="2" t="str">
        <f t="shared" si="456"/>
        <v>INCOME TAX</v>
      </c>
      <c r="M5876" s="40" t="str">
        <f>INDEX(CODE!A:B,MATCH(L5876,CODE!A:A,0),2)</f>
        <v>NOT USED</v>
      </c>
    </row>
    <row r="5877" spans="1:13">
      <c r="A5877" s="36">
        <v>202009</v>
      </c>
      <c r="B5877" s="37" t="s">
        <v>63</v>
      </c>
      <c r="C5877" s="37" t="s">
        <v>195</v>
      </c>
      <c r="D5877" s="37" t="s">
        <v>92</v>
      </c>
      <c r="E5877" s="37">
        <v>-3060.75</v>
      </c>
      <c r="F5877" s="37">
        <v>0</v>
      </c>
      <c r="G5877" s="37">
        <v>0</v>
      </c>
      <c r="H5877" s="60">
        <f t="shared" si="457"/>
        <v>-3060.75</v>
      </c>
      <c r="I5877" s="60">
        <f t="shared" si="458"/>
        <v>0</v>
      </c>
      <c r="J5877" s="60">
        <f t="shared" si="459"/>
        <v>0</v>
      </c>
      <c r="K5877" s="1" t="str">
        <f t="shared" si="460"/>
        <v>PUB</v>
      </c>
      <c r="L5877" s="2" t="str">
        <f t="shared" si="456"/>
        <v>REVENUE_AC</v>
      </c>
      <c r="M5877" s="40" t="str">
        <f>INDEX(CODE!A:B,MATCH(L5877,CODE!A:A,0),2)</f>
        <v>NOT USED</v>
      </c>
    </row>
    <row r="5878" spans="1:13">
      <c r="A5878" s="36">
        <v>202009</v>
      </c>
      <c r="B5878" s="37" t="s">
        <v>63</v>
      </c>
      <c r="C5878" s="37" t="s">
        <v>196</v>
      </c>
      <c r="D5878" s="37" t="s">
        <v>197</v>
      </c>
      <c r="E5878" s="37">
        <v>-6000</v>
      </c>
      <c r="F5878" s="37">
        <v>0</v>
      </c>
      <c r="G5878" s="37">
        <v>-33000</v>
      </c>
      <c r="H5878" s="60">
        <f t="shared" si="457"/>
        <v>0</v>
      </c>
      <c r="I5878" s="60">
        <f t="shared" si="458"/>
        <v>0</v>
      </c>
      <c r="J5878" s="60">
        <f t="shared" si="459"/>
        <v>0</v>
      </c>
      <c r="K5878" s="1" t="str">
        <f t="shared" si="460"/>
        <v>PUB</v>
      </c>
      <c r="L5878" s="2" t="str">
        <f t="shared" si="456"/>
        <v>UNBILLED R</v>
      </c>
      <c r="M5878" s="40" t="str">
        <f>INDEX(CODE!A:B,MATCH(L5878,CODE!A:A,0),2)</f>
        <v>NOT USED</v>
      </c>
    </row>
    <row r="5879" spans="1:13">
      <c r="A5879" s="36">
        <v>202009</v>
      </c>
      <c r="B5879" s="37" t="s">
        <v>68</v>
      </c>
      <c r="C5879" s="37" t="s">
        <v>186</v>
      </c>
      <c r="D5879" s="37" t="s">
        <v>203</v>
      </c>
      <c r="E5879" s="37">
        <v>-4805.26</v>
      </c>
      <c r="F5879" s="37">
        <v>1412</v>
      </c>
      <c r="G5879" s="37">
        <v>660064</v>
      </c>
      <c r="H5879" s="60">
        <f t="shared" si="457"/>
        <v>0</v>
      </c>
      <c r="I5879" s="60">
        <f t="shared" si="458"/>
        <v>0</v>
      </c>
      <c r="J5879" s="60">
        <f t="shared" si="459"/>
        <v>0</v>
      </c>
      <c r="K5879" s="1" t="str">
        <f t="shared" si="460"/>
        <v>RES</v>
      </c>
      <c r="L5879" s="2" t="str">
        <f t="shared" si="456"/>
        <v>02NETMT135</v>
      </c>
      <c r="M5879" s="40" t="str">
        <f>INDEX(CODE!A:B,MATCH(L5879,CODE!A:A,0),2)</f>
        <v>Separate - Res</v>
      </c>
    </row>
    <row r="5880" spans="1:13">
      <c r="A5880" s="36">
        <v>202009</v>
      </c>
      <c r="B5880" s="37" t="s">
        <v>68</v>
      </c>
      <c r="C5880" s="37" t="s">
        <v>186</v>
      </c>
      <c r="D5880" s="37" t="s">
        <v>204</v>
      </c>
      <c r="E5880" s="37">
        <v>-549.35</v>
      </c>
      <c r="G5880" s="37">
        <v>75778</v>
      </c>
      <c r="H5880" s="60">
        <f t="shared" si="457"/>
        <v>0</v>
      </c>
      <c r="I5880" s="60">
        <f t="shared" si="458"/>
        <v>0</v>
      </c>
      <c r="J5880" s="60">
        <f t="shared" si="459"/>
        <v>0</v>
      </c>
      <c r="K5880" s="1" t="str">
        <f t="shared" si="460"/>
        <v>RES</v>
      </c>
      <c r="L5880" s="2" t="str">
        <f t="shared" si="456"/>
        <v>02OALTB15R</v>
      </c>
      <c r="M5880" s="40" t="str">
        <f>INDEX(CODE!A:B,MATCH(L5880,CODE!A:A,0),2)</f>
        <v>NOT USED</v>
      </c>
    </row>
    <row r="5881" spans="1:13">
      <c r="A5881" s="36">
        <v>202009</v>
      </c>
      <c r="B5881" s="37" t="s">
        <v>68</v>
      </c>
      <c r="C5881" s="37" t="s">
        <v>186</v>
      </c>
      <c r="D5881" s="37" t="s">
        <v>205</v>
      </c>
      <c r="E5881" s="37">
        <v>-798964.17</v>
      </c>
      <c r="F5881" s="37">
        <v>103342</v>
      </c>
      <c r="G5881" s="37">
        <v>109748848</v>
      </c>
      <c r="H5881" s="60">
        <f t="shared" si="457"/>
        <v>0</v>
      </c>
      <c r="I5881" s="60">
        <f t="shared" si="458"/>
        <v>0</v>
      </c>
      <c r="J5881" s="60">
        <f t="shared" si="459"/>
        <v>0</v>
      </c>
      <c r="K5881" s="1" t="str">
        <f t="shared" si="460"/>
        <v>RES</v>
      </c>
      <c r="L5881" s="2" t="str">
        <f t="shared" si="456"/>
        <v>02RESD0016</v>
      </c>
      <c r="M5881" s="40" t="str">
        <f>INDEX(CODE!A:B,MATCH(L5881,CODE!A:A,0),2)</f>
        <v>Separate - Res</v>
      </c>
    </row>
    <row r="5882" spans="1:13">
      <c r="A5882" s="36">
        <v>202009</v>
      </c>
      <c r="B5882" s="37" t="s">
        <v>68</v>
      </c>
      <c r="C5882" s="37" t="s">
        <v>186</v>
      </c>
      <c r="D5882" s="37" t="s">
        <v>206</v>
      </c>
      <c r="E5882" s="37">
        <v>-33739.279999999999</v>
      </c>
      <c r="F5882" s="37">
        <v>4822</v>
      </c>
      <c r="G5882" s="37">
        <v>4634489</v>
      </c>
      <c r="H5882" s="60">
        <f t="shared" si="457"/>
        <v>0</v>
      </c>
      <c r="I5882" s="60">
        <f t="shared" si="458"/>
        <v>0</v>
      </c>
      <c r="J5882" s="60">
        <f t="shared" si="459"/>
        <v>0</v>
      </c>
      <c r="K5882" s="1" t="str">
        <f t="shared" si="460"/>
        <v>RES</v>
      </c>
      <c r="L5882" s="2" t="str">
        <f t="shared" si="456"/>
        <v>02RESD0017</v>
      </c>
      <c r="M5882" s="40" t="str">
        <f>INDEX(CODE!A:B,MATCH(L5882,CODE!A:A,0),2)</f>
        <v>Separate - Res</v>
      </c>
    </row>
    <row r="5883" spans="1:13">
      <c r="A5883" s="36">
        <v>202009</v>
      </c>
      <c r="B5883" s="37" t="s">
        <v>68</v>
      </c>
      <c r="C5883" s="37" t="s">
        <v>186</v>
      </c>
      <c r="D5883" s="37" t="s">
        <v>207</v>
      </c>
      <c r="E5883" s="37">
        <v>-1308.51</v>
      </c>
      <c r="F5883" s="37">
        <v>78</v>
      </c>
      <c r="G5883" s="37">
        <v>179744</v>
      </c>
      <c r="H5883" s="60">
        <f t="shared" si="457"/>
        <v>0</v>
      </c>
      <c r="I5883" s="60">
        <f t="shared" si="458"/>
        <v>0</v>
      </c>
      <c r="J5883" s="60">
        <f t="shared" si="459"/>
        <v>0</v>
      </c>
      <c r="K5883" s="1" t="str">
        <f t="shared" si="460"/>
        <v>RES</v>
      </c>
      <c r="L5883" s="2" t="str">
        <f t="shared" si="456"/>
        <v>02RESD0018</v>
      </c>
      <c r="M5883" s="40" t="str">
        <f>INDEX(CODE!A:B,MATCH(L5883,CODE!A:A,0),2)</f>
        <v>Separate - Res</v>
      </c>
    </row>
    <row r="5884" spans="1:13">
      <c r="A5884" s="36">
        <v>202009</v>
      </c>
      <c r="B5884" s="37" t="s">
        <v>68</v>
      </c>
      <c r="C5884" s="37" t="s">
        <v>186</v>
      </c>
      <c r="D5884" s="37" t="s">
        <v>208</v>
      </c>
      <c r="E5884" s="37">
        <v>-186.45</v>
      </c>
      <c r="F5884" s="37">
        <v>11</v>
      </c>
      <c r="G5884" s="37">
        <v>25612</v>
      </c>
      <c r="H5884" s="60">
        <f t="shared" si="457"/>
        <v>0</v>
      </c>
      <c r="I5884" s="60">
        <f t="shared" si="458"/>
        <v>0</v>
      </c>
      <c r="J5884" s="60">
        <f t="shared" si="459"/>
        <v>0</v>
      </c>
      <c r="K5884" s="1" t="str">
        <f t="shared" si="460"/>
        <v>RES</v>
      </c>
      <c r="L5884" s="2" t="str">
        <f t="shared" si="456"/>
        <v>02RESD018X</v>
      </c>
      <c r="M5884" s="40" t="str">
        <f>INDEX(CODE!A:B,MATCH(L5884,CODE!A:A,0),2)</f>
        <v>Separate - Res</v>
      </c>
    </row>
    <row r="5885" spans="1:13">
      <c r="A5885" s="36">
        <v>202009</v>
      </c>
      <c r="B5885" s="37" t="s">
        <v>68</v>
      </c>
      <c r="C5885" s="37" t="s">
        <v>186</v>
      </c>
      <c r="D5885" s="37" t="s">
        <v>209</v>
      </c>
      <c r="E5885" s="37">
        <v>-12271.58</v>
      </c>
      <c r="F5885" s="37">
        <v>3452</v>
      </c>
      <c r="G5885" s="37">
        <v>1685665</v>
      </c>
      <c r="H5885" s="60">
        <f t="shared" si="457"/>
        <v>0</v>
      </c>
      <c r="I5885" s="60">
        <f t="shared" si="458"/>
        <v>0</v>
      </c>
      <c r="J5885" s="60">
        <f t="shared" si="459"/>
        <v>0</v>
      </c>
      <c r="K5885" s="1" t="str">
        <f t="shared" si="460"/>
        <v>RES</v>
      </c>
      <c r="L5885" s="2" t="str">
        <f t="shared" si="456"/>
        <v>02RGNSB024</v>
      </c>
      <c r="M5885" s="40" t="str">
        <f>INDEX(CODE!A:B,MATCH(L5885,CODE!A:A,0),2)</f>
        <v>Separate - Small GS</v>
      </c>
    </row>
    <row r="5886" spans="1:13">
      <c r="A5886" s="36">
        <v>202009</v>
      </c>
      <c r="B5886" s="37" t="s">
        <v>68</v>
      </c>
      <c r="C5886" s="37" t="s">
        <v>186</v>
      </c>
      <c r="D5886" s="37" t="s">
        <v>213</v>
      </c>
      <c r="E5886" s="37">
        <v>-489.22</v>
      </c>
      <c r="F5886" s="37">
        <v>1</v>
      </c>
      <c r="G5886" s="37">
        <v>67200</v>
      </c>
      <c r="H5886" s="60">
        <f t="shared" si="457"/>
        <v>0</v>
      </c>
      <c r="I5886" s="60">
        <f t="shared" si="458"/>
        <v>0</v>
      </c>
      <c r="J5886" s="60">
        <f t="shared" si="459"/>
        <v>0</v>
      </c>
      <c r="K5886" s="1" t="str">
        <f t="shared" si="460"/>
        <v>RES</v>
      </c>
      <c r="L5886" s="2" t="str">
        <f t="shared" si="456"/>
        <v>02RGNSB036</v>
      </c>
      <c r="M5886" s="40" t="str">
        <f>INDEX(CODE!A:B,MATCH(L5886,CODE!A:A,0),2)</f>
        <v>Separate - Large GS</v>
      </c>
    </row>
    <row r="5887" spans="1:13">
      <c r="A5887" s="36">
        <v>202009</v>
      </c>
      <c r="B5887" s="37" t="s">
        <v>68</v>
      </c>
      <c r="C5887" s="37" t="s">
        <v>186</v>
      </c>
      <c r="D5887" s="37" t="s">
        <v>212</v>
      </c>
      <c r="E5887" s="37">
        <v>-37.9</v>
      </c>
      <c r="F5887" s="37">
        <v>41</v>
      </c>
      <c r="G5887" s="37">
        <v>5206</v>
      </c>
      <c r="H5887" s="60">
        <f t="shared" si="457"/>
        <v>0</v>
      </c>
      <c r="I5887" s="60">
        <f t="shared" si="458"/>
        <v>0</v>
      </c>
      <c r="J5887" s="60">
        <f t="shared" si="459"/>
        <v>0</v>
      </c>
      <c r="K5887" s="1" t="str">
        <f t="shared" si="460"/>
        <v>RES</v>
      </c>
      <c r="L5887" s="2" t="str">
        <f t="shared" si="456"/>
        <v>02RNM24135</v>
      </c>
      <c r="M5887" s="40" t="str">
        <f>INDEX(CODE!A:B,MATCH(L5887,CODE!A:A,0),2)</f>
        <v>Separate - Small GS</v>
      </c>
    </row>
    <row r="5888" spans="1:13">
      <c r="A5888" s="36">
        <v>202009</v>
      </c>
      <c r="B5888" s="37" t="s">
        <v>68</v>
      </c>
      <c r="C5888" s="37" t="s">
        <v>186</v>
      </c>
      <c r="D5888" s="37" t="s">
        <v>193</v>
      </c>
      <c r="E5888" s="37">
        <v>27389.94</v>
      </c>
      <c r="F5888" s="37">
        <v>0</v>
      </c>
      <c r="G5888" s="37">
        <v>0</v>
      </c>
      <c r="H5888" s="60">
        <f t="shared" si="457"/>
        <v>0</v>
      </c>
      <c r="I5888" s="60">
        <f t="shared" si="458"/>
        <v>0</v>
      </c>
      <c r="J5888" s="60">
        <f t="shared" si="459"/>
        <v>0</v>
      </c>
      <c r="K5888" s="1" t="str">
        <f t="shared" si="460"/>
        <v>RES</v>
      </c>
      <c r="L5888" s="2" t="str">
        <f t="shared" ref="L5888:L5951" si="461">LEFT(D5888,10)</f>
        <v>BPA BALANC</v>
      </c>
      <c r="M5888" s="40" t="str">
        <f>INDEX(CODE!A:B,MATCH(L5888,CODE!A:A,0),2)</f>
        <v>NOT USED</v>
      </c>
    </row>
    <row r="5889" spans="1:13">
      <c r="A5889" s="36">
        <v>202009</v>
      </c>
      <c r="B5889" s="37" t="s">
        <v>68</v>
      </c>
      <c r="C5889" s="37" t="s">
        <v>186</v>
      </c>
      <c r="D5889" s="37" t="s">
        <v>194</v>
      </c>
      <c r="F5889" s="37">
        <v>0</v>
      </c>
      <c r="H5889" s="60">
        <f t="shared" si="457"/>
        <v>0</v>
      </c>
      <c r="I5889" s="60">
        <f t="shared" si="458"/>
        <v>0</v>
      </c>
      <c r="J5889" s="60">
        <f t="shared" si="459"/>
        <v>0</v>
      </c>
      <c r="K5889" s="1" t="str">
        <f t="shared" si="460"/>
        <v>RES</v>
      </c>
      <c r="L5889" s="2" t="str">
        <f t="shared" si="461"/>
        <v>CUSTOMER C</v>
      </c>
      <c r="M5889" s="40" t="str">
        <f>INDEX(CODE!A:B,MATCH(L5889,CODE!A:A,0),2)</f>
        <v>NOT USED</v>
      </c>
    </row>
    <row r="5890" spans="1:13">
      <c r="A5890" s="36">
        <v>202009</v>
      </c>
      <c r="B5890" s="37" t="s">
        <v>68</v>
      </c>
      <c r="C5890" s="37" t="s">
        <v>195</v>
      </c>
      <c r="D5890" s="37" t="s">
        <v>82</v>
      </c>
      <c r="E5890" s="37">
        <v>110.5</v>
      </c>
      <c r="G5890" s="37">
        <v>0</v>
      </c>
      <c r="H5890" s="60">
        <f t="shared" si="457"/>
        <v>110.5</v>
      </c>
      <c r="I5890" s="60">
        <f t="shared" si="458"/>
        <v>0</v>
      </c>
      <c r="J5890" s="60">
        <f t="shared" si="459"/>
        <v>0</v>
      </c>
      <c r="K5890" s="1" t="str">
        <f t="shared" si="460"/>
        <v>RES</v>
      </c>
      <c r="L5890" s="2" t="str">
        <f t="shared" si="461"/>
        <v>02LNX00109</v>
      </c>
      <c r="M5890" s="40" t="str">
        <f>INDEX(CODE!A:B,MATCH(L5890,CODE!A:A,0),2)</f>
        <v>NOT USED</v>
      </c>
    </row>
    <row r="5891" spans="1:13">
      <c r="A5891" s="36">
        <v>202009</v>
      </c>
      <c r="B5891" s="37" t="s">
        <v>68</v>
      </c>
      <c r="C5891" s="37" t="s">
        <v>195</v>
      </c>
      <c r="D5891" s="37" t="s">
        <v>48</v>
      </c>
      <c r="E5891" s="37">
        <v>67666.710000000006</v>
      </c>
      <c r="F5891" s="37">
        <v>1412</v>
      </c>
      <c r="G5891" s="37">
        <v>667744</v>
      </c>
      <c r="H5891" s="60">
        <f t="shared" ref="H5891:H5954" si="462">IF($C5891="R",E5891,0)</f>
        <v>67666.710000000006</v>
      </c>
      <c r="I5891" s="60">
        <f t="shared" ref="I5891:I5954" si="463">IF($C5891="R",F5891,0)</f>
        <v>1412</v>
      </c>
      <c r="J5891" s="60">
        <f t="shared" ref="J5891:J5954" si="464">IF($C5891="R",G5891,0)</f>
        <v>667744</v>
      </c>
      <c r="K5891" s="1" t="str">
        <f t="shared" ref="K5891:K5954" si="465">IF(LEFT(B5891,3)="IRR","IRG",LEFT(B5891,3))</f>
        <v>RES</v>
      </c>
      <c r="L5891" s="2" t="str">
        <f t="shared" si="461"/>
        <v>02NETMT135</v>
      </c>
      <c r="M5891" s="40" t="str">
        <f>INDEX(CODE!A:B,MATCH(L5891,CODE!A:A,0),2)</f>
        <v>Separate - Res</v>
      </c>
    </row>
    <row r="5892" spans="1:13">
      <c r="A5892" s="36">
        <v>202009</v>
      </c>
      <c r="B5892" s="37" t="s">
        <v>68</v>
      </c>
      <c r="C5892" s="37" t="s">
        <v>195</v>
      </c>
      <c r="D5892" s="37" t="s">
        <v>49</v>
      </c>
      <c r="E5892" s="37">
        <v>11963.69</v>
      </c>
      <c r="F5892" s="37">
        <v>997</v>
      </c>
      <c r="G5892" s="37">
        <v>75778</v>
      </c>
      <c r="H5892" s="60">
        <f t="shared" si="462"/>
        <v>11963.69</v>
      </c>
      <c r="I5892" s="60">
        <f t="shared" si="463"/>
        <v>997</v>
      </c>
      <c r="J5892" s="60">
        <f t="shared" si="464"/>
        <v>75778</v>
      </c>
      <c r="K5892" s="1" t="str">
        <f t="shared" si="465"/>
        <v>RES</v>
      </c>
      <c r="L5892" s="2" t="str">
        <f t="shared" si="461"/>
        <v>02OALTB15R</v>
      </c>
      <c r="M5892" s="40" t="str">
        <f>INDEX(CODE!A:B,MATCH(L5892,CODE!A:A,0),2)</f>
        <v>NOT USED</v>
      </c>
    </row>
    <row r="5893" spans="1:13">
      <c r="A5893" s="36">
        <v>202009</v>
      </c>
      <c r="B5893" s="37" t="s">
        <v>68</v>
      </c>
      <c r="C5893" s="37" t="s">
        <v>195</v>
      </c>
      <c r="D5893" s="37" t="s">
        <v>69</v>
      </c>
      <c r="E5893" s="37">
        <v>9974576.8499999996</v>
      </c>
      <c r="F5893" s="37">
        <v>103342</v>
      </c>
      <c r="G5893" s="37">
        <v>109846384</v>
      </c>
      <c r="H5893" s="60">
        <f t="shared" si="462"/>
        <v>9974576.8499999996</v>
      </c>
      <c r="I5893" s="60">
        <f t="shared" si="463"/>
        <v>103342</v>
      </c>
      <c r="J5893" s="60">
        <f t="shared" si="464"/>
        <v>109846384</v>
      </c>
      <c r="K5893" s="1" t="str">
        <f t="shared" si="465"/>
        <v>RES</v>
      </c>
      <c r="L5893" s="2" t="str">
        <f t="shared" si="461"/>
        <v>02RESD0016</v>
      </c>
      <c r="M5893" s="40" t="str">
        <f>INDEX(CODE!A:B,MATCH(L5893,CODE!A:A,0),2)</f>
        <v>Separate - Res</v>
      </c>
    </row>
    <row r="5894" spans="1:13">
      <c r="A5894" s="36">
        <v>202009</v>
      </c>
      <c r="B5894" s="37" t="s">
        <v>68</v>
      </c>
      <c r="C5894" s="37" t="s">
        <v>195</v>
      </c>
      <c r="D5894" s="37" t="s">
        <v>70</v>
      </c>
      <c r="E5894" s="37">
        <v>413563.36</v>
      </c>
      <c r="F5894" s="37">
        <v>4822</v>
      </c>
      <c r="G5894" s="37">
        <v>4634489</v>
      </c>
      <c r="H5894" s="60">
        <f t="shared" si="462"/>
        <v>413563.36</v>
      </c>
      <c r="I5894" s="60">
        <f t="shared" si="463"/>
        <v>4822</v>
      </c>
      <c r="J5894" s="60">
        <f t="shared" si="464"/>
        <v>4634489</v>
      </c>
      <c r="K5894" s="1" t="str">
        <f t="shared" si="465"/>
        <v>RES</v>
      </c>
      <c r="L5894" s="2" t="str">
        <f t="shared" si="461"/>
        <v>02RESD0017</v>
      </c>
      <c r="M5894" s="40" t="str">
        <f>INDEX(CODE!A:B,MATCH(L5894,CODE!A:A,0),2)</f>
        <v>Separate - Res</v>
      </c>
    </row>
    <row r="5895" spans="1:13">
      <c r="A5895" s="36">
        <v>202009</v>
      </c>
      <c r="B5895" s="37" t="s">
        <v>68</v>
      </c>
      <c r="C5895" s="37" t="s">
        <v>195</v>
      </c>
      <c r="D5895" s="37" t="s">
        <v>71</v>
      </c>
      <c r="E5895" s="37">
        <v>18364.11</v>
      </c>
      <c r="F5895" s="37">
        <v>78</v>
      </c>
      <c r="G5895" s="37">
        <v>179744</v>
      </c>
      <c r="H5895" s="60">
        <f t="shared" si="462"/>
        <v>18364.11</v>
      </c>
      <c r="I5895" s="60">
        <f t="shared" si="463"/>
        <v>78</v>
      </c>
      <c r="J5895" s="60">
        <f t="shared" si="464"/>
        <v>179744</v>
      </c>
      <c r="K5895" s="1" t="str">
        <f t="shared" si="465"/>
        <v>RES</v>
      </c>
      <c r="L5895" s="2" t="str">
        <f t="shared" si="461"/>
        <v>02RESD0018</v>
      </c>
      <c r="M5895" s="40" t="str">
        <f>INDEX(CODE!A:B,MATCH(L5895,CODE!A:A,0),2)</f>
        <v>Separate - Res</v>
      </c>
    </row>
    <row r="5896" spans="1:13">
      <c r="A5896" s="36">
        <v>202009</v>
      </c>
      <c r="B5896" s="37" t="s">
        <v>68</v>
      </c>
      <c r="C5896" s="37" t="s">
        <v>195</v>
      </c>
      <c r="D5896" s="37" t="s">
        <v>72</v>
      </c>
      <c r="E5896" s="37">
        <v>2577.9899999999998</v>
      </c>
      <c r="F5896" s="37">
        <v>11</v>
      </c>
      <c r="G5896" s="37">
        <v>25612</v>
      </c>
      <c r="H5896" s="60">
        <f t="shared" si="462"/>
        <v>2577.9899999999998</v>
      </c>
      <c r="I5896" s="60">
        <f t="shared" si="463"/>
        <v>11</v>
      </c>
      <c r="J5896" s="60">
        <f t="shared" si="464"/>
        <v>25612</v>
      </c>
      <c r="K5896" s="1" t="str">
        <f t="shared" si="465"/>
        <v>RES</v>
      </c>
      <c r="L5896" s="2" t="str">
        <f t="shared" si="461"/>
        <v>02RESD018X</v>
      </c>
      <c r="M5896" s="40" t="str">
        <f>INDEX(CODE!A:B,MATCH(L5896,CODE!A:A,0),2)</f>
        <v>Separate - Res</v>
      </c>
    </row>
    <row r="5897" spans="1:13">
      <c r="A5897" s="36">
        <v>202009</v>
      </c>
      <c r="B5897" s="37" t="s">
        <v>68</v>
      </c>
      <c r="C5897" s="37" t="s">
        <v>195</v>
      </c>
      <c r="D5897" s="37" t="s">
        <v>50</v>
      </c>
      <c r="E5897" s="37">
        <v>203180.48</v>
      </c>
      <c r="F5897" s="37">
        <v>3452</v>
      </c>
      <c r="G5897" s="37">
        <v>1723345</v>
      </c>
      <c r="H5897" s="60">
        <f t="shared" si="462"/>
        <v>203180.48</v>
      </c>
      <c r="I5897" s="60">
        <f t="shared" si="463"/>
        <v>3452</v>
      </c>
      <c r="J5897" s="60">
        <f t="shared" si="464"/>
        <v>1723345</v>
      </c>
      <c r="K5897" s="1" t="str">
        <f t="shared" si="465"/>
        <v>RES</v>
      </c>
      <c r="L5897" s="2" t="str">
        <f t="shared" si="461"/>
        <v>02RGNSB024</v>
      </c>
      <c r="M5897" s="40" t="str">
        <f>INDEX(CODE!A:B,MATCH(L5897,CODE!A:A,0),2)</f>
        <v>Separate - Small GS</v>
      </c>
    </row>
    <row r="5898" spans="1:13">
      <c r="A5898" s="36">
        <v>202009</v>
      </c>
      <c r="B5898" s="37" t="s">
        <v>68</v>
      </c>
      <c r="C5898" s="37" t="s">
        <v>195</v>
      </c>
      <c r="D5898" s="37" t="s">
        <v>74</v>
      </c>
      <c r="E5898" s="37">
        <v>7725.8</v>
      </c>
      <c r="F5898" s="37">
        <v>2</v>
      </c>
      <c r="G5898" s="37">
        <v>101680</v>
      </c>
      <c r="H5898" s="60">
        <f t="shared" si="462"/>
        <v>7725.8</v>
      </c>
      <c r="I5898" s="60">
        <f t="shared" si="463"/>
        <v>2</v>
      </c>
      <c r="J5898" s="60">
        <f t="shared" si="464"/>
        <v>101680</v>
      </c>
      <c r="K5898" s="1" t="str">
        <f t="shared" si="465"/>
        <v>RES</v>
      </c>
      <c r="L5898" s="2" t="str">
        <f t="shared" si="461"/>
        <v>02RGNSB036</v>
      </c>
      <c r="M5898" s="40" t="str">
        <f>INDEX(CODE!A:B,MATCH(L5898,CODE!A:A,0),2)</f>
        <v>Separate - Large GS</v>
      </c>
    </row>
    <row r="5899" spans="1:13">
      <c r="A5899" s="36">
        <v>202009</v>
      </c>
      <c r="B5899" s="37" t="s">
        <v>68</v>
      </c>
      <c r="C5899" s="37" t="s">
        <v>195</v>
      </c>
      <c r="D5899" s="37" t="s">
        <v>75</v>
      </c>
      <c r="E5899" s="37">
        <v>1085.23</v>
      </c>
      <c r="F5899" s="37">
        <v>41</v>
      </c>
      <c r="G5899" s="37">
        <v>5206</v>
      </c>
      <c r="H5899" s="60">
        <f t="shared" si="462"/>
        <v>1085.23</v>
      </c>
      <c r="I5899" s="60">
        <f t="shared" si="463"/>
        <v>41</v>
      </c>
      <c r="J5899" s="60">
        <f t="shared" si="464"/>
        <v>5206</v>
      </c>
      <c r="K5899" s="1" t="str">
        <f t="shared" si="465"/>
        <v>RES</v>
      </c>
      <c r="L5899" s="2" t="str">
        <f t="shared" si="461"/>
        <v>02RNM24135</v>
      </c>
      <c r="M5899" s="40" t="str">
        <f>INDEX(CODE!A:B,MATCH(L5899,CODE!A:A,0),2)</f>
        <v>Separate - Small GS</v>
      </c>
    </row>
    <row r="5900" spans="1:13">
      <c r="A5900" s="36">
        <v>202009</v>
      </c>
      <c r="B5900" s="37" t="s">
        <v>68</v>
      </c>
      <c r="C5900" s="37" t="s">
        <v>195</v>
      </c>
      <c r="D5900" s="37" t="s">
        <v>101</v>
      </c>
      <c r="E5900" s="37">
        <v>312908.62</v>
      </c>
      <c r="F5900" s="37">
        <v>0</v>
      </c>
      <c r="G5900" s="37">
        <v>0</v>
      </c>
      <c r="H5900" s="60">
        <f t="shared" si="462"/>
        <v>312908.62</v>
      </c>
      <c r="I5900" s="60">
        <f t="shared" si="463"/>
        <v>0</v>
      </c>
      <c r="J5900" s="60">
        <f t="shared" si="464"/>
        <v>0</v>
      </c>
      <c r="K5900" s="1" t="str">
        <f t="shared" si="465"/>
        <v>RES</v>
      </c>
      <c r="L5900" s="2" t="str">
        <f t="shared" si="461"/>
        <v>301170-DSM</v>
      </c>
      <c r="M5900" s="40" t="str">
        <f>INDEX(CODE!A:B,MATCH(L5900,CODE!A:A,0),2)</f>
        <v>NOT USED</v>
      </c>
    </row>
    <row r="5901" spans="1:13">
      <c r="A5901" s="36">
        <v>202009</v>
      </c>
      <c r="B5901" s="37" t="s">
        <v>68</v>
      </c>
      <c r="C5901" s="37" t="s">
        <v>195</v>
      </c>
      <c r="D5901" s="37" t="s">
        <v>102</v>
      </c>
      <c r="E5901" s="37">
        <v>27328.68</v>
      </c>
      <c r="F5901" s="37">
        <v>0</v>
      </c>
      <c r="G5901" s="37">
        <v>0</v>
      </c>
      <c r="H5901" s="60">
        <f t="shared" si="462"/>
        <v>27328.68</v>
      </c>
      <c r="I5901" s="60">
        <f t="shared" si="463"/>
        <v>0</v>
      </c>
      <c r="J5901" s="60">
        <f t="shared" si="464"/>
        <v>0</v>
      </c>
      <c r="K5901" s="1" t="str">
        <f t="shared" si="465"/>
        <v>RES</v>
      </c>
      <c r="L5901" s="2" t="str">
        <f t="shared" si="461"/>
        <v>301180-BLU</v>
      </c>
      <c r="M5901" s="40" t="str">
        <f>INDEX(CODE!A:B,MATCH(L5901,CODE!A:A,0),2)</f>
        <v>NOT USED</v>
      </c>
    </row>
    <row r="5902" spans="1:13">
      <c r="A5902" s="36">
        <v>202009</v>
      </c>
      <c r="B5902" s="37" t="s">
        <v>68</v>
      </c>
      <c r="C5902" s="37" t="s">
        <v>195</v>
      </c>
      <c r="D5902" s="37" t="s">
        <v>103</v>
      </c>
      <c r="E5902" s="37">
        <v>116140.4</v>
      </c>
      <c r="F5902" s="37">
        <v>0</v>
      </c>
      <c r="G5902" s="37">
        <v>0</v>
      </c>
      <c r="H5902" s="60">
        <f t="shared" si="462"/>
        <v>116140.4</v>
      </c>
      <c r="I5902" s="60">
        <f t="shared" si="463"/>
        <v>0</v>
      </c>
      <c r="J5902" s="60">
        <f t="shared" si="464"/>
        <v>0</v>
      </c>
      <c r="K5902" s="1" t="str">
        <f t="shared" si="465"/>
        <v>RES</v>
      </c>
      <c r="L5902" s="2" t="str">
        <f t="shared" si="461"/>
        <v>ALT REVENU</v>
      </c>
      <c r="M5902" s="40" t="str">
        <f>INDEX(CODE!A:B,MATCH(L5902,CODE!A:A,0),2)</f>
        <v>NOT USED</v>
      </c>
    </row>
    <row r="5903" spans="1:13">
      <c r="A5903" s="36">
        <v>202009</v>
      </c>
      <c r="B5903" s="37" t="s">
        <v>68</v>
      </c>
      <c r="C5903" s="37" t="s">
        <v>195</v>
      </c>
      <c r="D5903" s="37" t="s">
        <v>90</v>
      </c>
      <c r="F5903" s="37">
        <v>0</v>
      </c>
      <c r="H5903" s="60">
        <f t="shared" si="462"/>
        <v>0</v>
      </c>
      <c r="I5903" s="60">
        <f t="shared" si="463"/>
        <v>0</v>
      </c>
      <c r="J5903" s="60">
        <f t="shared" si="464"/>
        <v>0</v>
      </c>
      <c r="K5903" s="1" t="str">
        <f t="shared" si="465"/>
        <v>RES</v>
      </c>
      <c r="L5903" s="2" t="str">
        <f t="shared" si="461"/>
        <v>CUSTOMER C</v>
      </c>
      <c r="M5903" s="40" t="str">
        <f>INDEX(CODE!A:B,MATCH(L5903,CODE!A:A,0),2)</f>
        <v>NOT USED</v>
      </c>
    </row>
    <row r="5904" spans="1:13">
      <c r="A5904" s="36">
        <v>202009</v>
      </c>
      <c r="B5904" s="37" t="s">
        <v>68</v>
      </c>
      <c r="C5904" s="37" t="s">
        <v>195</v>
      </c>
      <c r="D5904" s="37" t="s">
        <v>91</v>
      </c>
      <c r="E5904" s="37">
        <v>0</v>
      </c>
      <c r="F5904" s="37">
        <v>0</v>
      </c>
      <c r="G5904" s="37">
        <v>0</v>
      </c>
      <c r="H5904" s="60">
        <f t="shared" si="462"/>
        <v>0</v>
      </c>
      <c r="I5904" s="60">
        <f t="shared" si="463"/>
        <v>0</v>
      </c>
      <c r="J5904" s="60">
        <f t="shared" si="464"/>
        <v>0</v>
      </c>
      <c r="K5904" s="1" t="str">
        <f t="shared" si="465"/>
        <v>RES</v>
      </c>
      <c r="L5904" s="2" t="str">
        <f t="shared" si="461"/>
        <v>INCOME TAX</v>
      </c>
      <c r="M5904" s="40" t="str">
        <f>INDEX(CODE!A:B,MATCH(L5904,CODE!A:A,0),2)</f>
        <v>NOT USED</v>
      </c>
    </row>
    <row r="5905" spans="1:13">
      <c r="A5905" s="36">
        <v>202009</v>
      </c>
      <c r="B5905" s="37" t="s">
        <v>68</v>
      </c>
      <c r="C5905" s="37" t="s">
        <v>195</v>
      </c>
      <c r="D5905" s="37" t="s">
        <v>92</v>
      </c>
      <c r="E5905" s="37">
        <v>-453212.09</v>
      </c>
      <c r="F5905" s="37">
        <v>0</v>
      </c>
      <c r="G5905" s="37">
        <v>0</v>
      </c>
      <c r="H5905" s="60">
        <f t="shared" si="462"/>
        <v>-453212.09</v>
      </c>
      <c r="I5905" s="60">
        <f t="shared" si="463"/>
        <v>0</v>
      </c>
      <c r="J5905" s="60">
        <f t="shared" si="464"/>
        <v>0</v>
      </c>
      <c r="K5905" s="1" t="str">
        <f t="shared" si="465"/>
        <v>RES</v>
      </c>
      <c r="L5905" s="2" t="str">
        <f t="shared" si="461"/>
        <v>REVENUE_AC</v>
      </c>
      <c r="M5905" s="40" t="str">
        <f>INDEX(CODE!A:B,MATCH(L5905,CODE!A:A,0),2)</f>
        <v>NOT USED</v>
      </c>
    </row>
    <row r="5906" spans="1:13">
      <c r="A5906" s="36">
        <v>202009</v>
      </c>
      <c r="B5906" s="37" t="s">
        <v>68</v>
      </c>
      <c r="C5906" s="37" t="s">
        <v>195</v>
      </c>
      <c r="D5906" s="37" t="s">
        <v>104</v>
      </c>
      <c r="E5906" s="37">
        <v>5405.09</v>
      </c>
      <c r="F5906" s="37">
        <v>0</v>
      </c>
      <c r="G5906" s="37">
        <v>0</v>
      </c>
      <c r="H5906" s="60">
        <f t="shared" si="462"/>
        <v>5405.09</v>
      </c>
      <c r="I5906" s="60">
        <f t="shared" si="463"/>
        <v>0</v>
      </c>
      <c r="J5906" s="60">
        <f t="shared" si="464"/>
        <v>0</v>
      </c>
      <c r="K5906" s="1" t="str">
        <f t="shared" si="465"/>
        <v>RES</v>
      </c>
      <c r="L5906" s="2" t="str">
        <f t="shared" si="461"/>
        <v>REVENUE AD</v>
      </c>
      <c r="M5906" s="40" t="str">
        <f>INDEX(CODE!A:B,MATCH(L5906,CODE!A:A,0),2)</f>
        <v>NOT USED</v>
      </c>
    </row>
    <row r="5907" spans="1:13">
      <c r="A5907" s="36">
        <v>202009</v>
      </c>
      <c r="B5907" s="37" t="s">
        <v>68</v>
      </c>
      <c r="C5907" s="37" t="s">
        <v>196</v>
      </c>
      <c r="D5907" s="37" t="s">
        <v>210</v>
      </c>
      <c r="E5907" s="37">
        <v>9000</v>
      </c>
      <c r="F5907" s="37">
        <v>0</v>
      </c>
      <c r="G5907" s="37">
        <v>0</v>
      </c>
      <c r="H5907" s="60">
        <f t="shared" si="462"/>
        <v>0</v>
      </c>
      <c r="I5907" s="60">
        <f t="shared" si="463"/>
        <v>0</v>
      </c>
      <c r="J5907" s="60">
        <f t="shared" si="464"/>
        <v>0</v>
      </c>
      <c r="K5907" s="1" t="str">
        <f t="shared" si="465"/>
        <v>RES</v>
      </c>
      <c r="L5907" s="2" t="str">
        <f t="shared" si="461"/>
        <v>301119 - U</v>
      </c>
      <c r="M5907" s="40" t="str">
        <f>INDEX(CODE!A:B,MATCH(L5907,CODE!A:A,0),2)</f>
        <v>NOT USED</v>
      </c>
    </row>
    <row r="5908" spans="1:13">
      <c r="A5908" s="36">
        <v>202009</v>
      </c>
      <c r="B5908" s="37" t="s">
        <v>68</v>
      </c>
      <c r="C5908" s="37" t="s">
        <v>196</v>
      </c>
      <c r="D5908" s="37" t="s">
        <v>197</v>
      </c>
      <c r="E5908" s="37">
        <v>-2050000</v>
      </c>
      <c r="F5908" s="37">
        <v>0</v>
      </c>
      <c r="G5908" s="37">
        <v>-25655000</v>
      </c>
      <c r="H5908" s="60">
        <f t="shared" si="462"/>
        <v>0</v>
      </c>
      <c r="I5908" s="60">
        <f t="shared" si="463"/>
        <v>0</v>
      </c>
      <c r="J5908" s="60">
        <f t="shared" si="464"/>
        <v>0</v>
      </c>
      <c r="K5908" s="1" t="str">
        <f t="shared" si="465"/>
        <v>RES</v>
      </c>
      <c r="L5908" s="2" t="str">
        <f t="shared" si="461"/>
        <v>UNBILLED R</v>
      </c>
      <c r="M5908" s="40" t="str">
        <f>INDEX(CODE!A:B,MATCH(L5908,CODE!A:A,0),2)</f>
        <v>NOT USED</v>
      </c>
    </row>
    <row r="5909" spans="1:13">
      <c r="A5909" s="36">
        <v>202010</v>
      </c>
      <c r="B5909" s="37" t="s">
        <v>51</v>
      </c>
      <c r="C5909" s="37" t="s">
        <v>186</v>
      </c>
      <c r="D5909" s="37" t="s">
        <v>187</v>
      </c>
      <c r="E5909" s="37">
        <v>-17560.12</v>
      </c>
      <c r="F5909" s="37">
        <v>1506</v>
      </c>
      <c r="G5909" s="37">
        <v>2412097</v>
      </c>
      <c r="H5909" s="60">
        <f t="shared" si="462"/>
        <v>0</v>
      </c>
      <c r="I5909" s="60">
        <f t="shared" si="463"/>
        <v>0</v>
      </c>
      <c r="J5909" s="60">
        <f t="shared" si="464"/>
        <v>0</v>
      </c>
      <c r="K5909" s="1" t="str">
        <f t="shared" si="465"/>
        <v>COM</v>
      </c>
      <c r="L5909" s="2" t="str">
        <f t="shared" si="461"/>
        <v>02GNSB0024</v>
      </c>
      <c r="M5909" s="40" t="str">
        <f>INDEX(CODE!A:B,MATCH(L5909,CODE!A:A,0),2)</f>
        <v>Separate - Small GS</v>
      </c>
    </row>
    <row r="5910" spans="1:13">
      <c r="A5910" s="36">
        <v>202010</v>
      </c>
      <c r="B5910" s="37" t="s">
        <v>51</v>
      </c>
      <c r="C5910" s="37" t="s">
        <v>186</v>
      </c>
      <c r="D5910" s="37" t="s">
        <v>188</v>
      </c>
      <c r="E5910" s="37">
        <v>-0.52</v>
      </c>
      <c r="F5910" s="37">
        <v>1</v>
      </c>
      <c r="G5910" s="37">
        <v>72</v>
      </c>
      <c r="H5910" s="60">
        <f t="shared" si="462"/>
        <v>0</v>
      </c>
      <c r="I5910" s="60">
        <f t="shared" si="463"/>
        <v>0</v>
      </c>
      <c r="J5910" s="60">
        <f t="shared" si="464"/>
        <v>0</v>
      </c>
      <c r="K5910" s="1" t="str">
        <f t="shared" si="465"/>
        <v>COM</v>
      </c>
      <c r="L5910" s="2" t="str">
        <f t="shared" si="461"/>
        <v>02GNSB024F</v>
      </c>
      <c r="M5910" s="40" t="str">
        <f>INDEX(CODE!A:B,MATCH(L5910,CODE!A:A,0),2)</f>
        <v>Separate - Small GS</v>
      </c>
    </row>
    <row r="5911" spans="1:13">
      <c r="A5911" s="36">
        <v>202010</v>
      </c>
      <c r="B5911" s="37" t="s">
        <v>51</v>
      </c>
      <c r="C5911" s="37" t="s">
        <v>186</v>
      </c>
      <c r="D5911" s="37" t="s">
        <v>189</v>
      </c>
      <c r="E5911" s="37">
        <v>-231.31</v>
      </c>
      <c r="F5911" s="37">
        <v>70</v>
      </c>
      <c r="G5911" s="37">
        <v>31776</v>
      </c>
      <c r="H5911" s="60">
        <f t="shared" si="462"/>
        <v>0</v>
      </c>
      <c r="I5911" s="60">
        <f t="shared" si="463"/>
        <v>0</v>
      </c>
      <c r="J5911" s="60">
        <f t="shared" si="464"/>
        <v>0</v>
      </c>
      <c r="K5911" s="1" t="str">
        <f t="shared" si="465"/>
        <v>COM</v>
      </c>
      <c r="L5911" s="2" t="str">
        <f t="shared" si="461"/>
        <v>02GNSB24FP</v>
      </c>
      <c r="M5911" s="40" t="str">
        <f>INDEX(CODE!A:B,MATCH(L5911,CODE!A:A,0),2)</f>
        <v>Separate - Small GS</v>
      </c>
    </row>
    <row r="5912" spans="1:13">
      <c r="A5912" s="36">
        <v>202010</v>
      </c>
      <c r="B5912" s="37" t="s">
        <v>51</v>
      </c>
      <c r="C5912" s="37" t="s">
        <v>186</v>
      </c>
      <c r="D5912" s="37" t="s">
        <v>190</v>
      </c>
      <c r="E5912" s="37">
        <v>-35993.82</v>
      </c>
      <c r="F5912" s="37">
        <v>87</v>
      </c>
      <c r="G5912" s="37">
        <v>4944204</v>
      </c>
      <c r="H5912" s="60">
        <f t="shared" si="462"/>
        <v>0</v>
      </c>
      <c r="I5912" s="60">
        <f t="shared" si="463"/>
        <v>0</v>
      </c>
      <c r="J5912" s="60">
        <f t="shared" si="464"/>
        <v>0</v>
      </c>
      <c r="K5912" s="1" t="str">
        <f t="shared" si="465"/>
        <v>COM</v>
      </c>
      <c r="L5912" s="2" t="str">
        <f t="shared" si="461"/>
        <v>02LGSB0036</v>
      </c>
      <c r="M5912" s="40" t="str">
        <f>INDEX(CODE!A:B,MATCH(L5912,CODE!A:A,0),2)</f>
        <v>Separate - Large GS</v>
      </c>
    </row>
    <row r="5913" spans="1:13">
      <c r="A5913" s="36">
        <v>202010</v>
      </c>
      <c r="B5913" s="37" t="s">
        <v>51</v>
      </c>
      <c r="C5913" s="37" t="s">
        <v>186</v>
      </c>
      <c r="D5913" s="37" t="s">
        <v>191</v>
      </c>
      <c r="E5913" s="37">
        <v>-101.05</v>
      </c>
      <c r="F5913" s="37">
        <v>23</v>
      </c>
      <c r="G5913" s="37">
        <v>13880</v>
      </c>
      <c r="H5913" s="60">
        <f t="shared" si="462"/>
        <v>0</v>
      </c>
      <c r="I5913" s="60">
        <f t="shared" si="463"/>
        <v>0</v>
      </c>
      <c r="J5913" s="60">
        <f t="shared" si="464"/>
        <v>0</v>
      </c>
      <c r="K5913" s="1" t="str">
        <f t="shared" si="465"/>
        <v>COM</v>
      </c>
      <c r="L5913" s="2" t="str">
        <f t="shared" si="461"/>
        <v>02NMB24135</v>
      </c>
      <c r="M5913" s="40" t="str">
        <f>INDEX(CODE!A:B,MATCH(L5913,CODE!A:A,0),2)</f>
        <v>Separate - Small GS</v>
      </c>
    </row>
    <row r="5914" spans="1:13">
      <c r="A5914" s="36">
        <v>202010</v>
      </c>
      <c r="B5914" s="37" t="s">
        <v>51</v>
      </c>
      <c r="C5914" s="37" t="s">
        <v>186</v>
      </c>
      <c r="D5914" s="37" t="s">
        <v>192</v>
      </c>
      <c r="E5914" s="37">
        <v>-297.2</v>
      </c>
      <c r="G5914" s="37">
        <v>40948</v>
      </c>
      <c r="H5914" s="60">
        <f t="shared" si="462"/>
        <v>0</v>
      </c>
      <c r="I5914" s="60">
        <f t="shared" si="463"/>
        <v>0</v>
      </c>
      <c r="J5914" s="60">
        <f t="shared" si="464"/>
        <v>0</v>
      </c>
      <c r="K5914" s="1" t="str">
        <f t="shared" si="465"/>
        <v>COM</v>
      </c>
      <c r="L5914" s="2" t="str">
        <f t="shared" si="461"/>
        <v>02OALTB15N</v>
      </c>
      <c r="M5914" s="40" t="str">
        <f>INDEX(CODE!A:B,MATCH(L5914,CODE!A:A,0),2)</f>
        <v>NOT USED</v>
      </c>
    </row>
    <row r="5915" spans="1:13">
      <c r="A5915" s="36">
        <v>202010</v>
      </c>
      <c r="B5915" s="37" t="s">
        <v>51</v>
      </c>
      <c r="C5915" s="37" t="s">
        <v>186</v>
      </c>
      <c r="D5915" s="37" t="s">
        <v>193</v>
      </c>
      <c r="E5915" s="37">
        <v>575.85</v>
      </c>
      <c r="F5915" s="37">
        <v>0</v>
      </c>
      <c r="G5915" s="37">
        <v>0</v>
      </c>
      <c r="H5915" s="60">
        <f t="shared" si="462"/>
        <v>0</v>
      </c>
      <c r="I5915" s="60">
        <f t="shared" si="463"/>
        <v>0</v>
      </c>
      <c r="J5915" s="60">
        <f t="shared" si="464"/>
        <v>0</v>
      </c>
      <c r="K5915" s="1" t="str">
        <f t="shared" si="465"/>
        <v>COM</v>
      </c>
      <c r="L5915" s="2" t="str">
        <f t="shared" si="461"/>
        <v>BPA BALANC</v>
      </c>
      <c r="M5915" s="40" t="str">
        <f>INDEX(CODE!A:B,MATCH(L5915,CODE!A:A,0),2)</f>
        <v>NOT USED</v>
      </c>
    </row>
    <row r="5916" spans="1:13">
      <c r="A5916" s="36">
        <v>202010</v>
      </c>
      <c r="B5916" s="37" t="s">
        <v>51</v>
      </c>
      <c r="C5916" s="37" t="s">
        <v>186</v>
      </c>
      <c r="D5916" s="37" t="s">
        <v>194</v>
      </c>
      <c r="F5916" s="37">
        <v>0</v>
      </c>
      <c r="H5916" s="60">
        <f t="shared" si="462"/>
        <v>0</v>
      </c>
      <c r="I5916" s="60">
        <f t="shared" si="463"/>
        <v>0</v>
      </c>
      <c r="J5916" s="60">
        <f t="shared" si="464"/>
        <v>0</v>
      </c>
      <c r="K5916" s="1" t="str">
        <f t="shared" si="465"/>
        <v>COM</v>
      </c>
      <c r="L5916" s="2" t="str">
        <f t="shared" si="461"/>
        <v>CUSTOMER C</v>
      </c>
      <c r="M5916" s="40" t="str">
        <f>INDEX(CODE!A:B,MATCH(L5916,CODE!A:A,0),2)</f>
        <v>NOT USED</v>
      </c>
    </row>
    <row r="5917" spans="1:13">
      <c r="A5917" s="36">
        <v>202010</v>
      </c>
      <c r="B5917" s="37" t="s">
        <v>51</v>
      </c>
      <c r="C5917" s="37" t="s">
        <v>195</v>
      </c>
      <c r="D5917" s="37" t="s">
        <v>78</v>
      </c>
      <c r="E5917" s="37">
        <v>540.97</v>
      </c>
      <c r="F5917" s="37">
        <v>2</v>
      </c>
      <c r="G5917" s="37">
        <v>2751</v>
      </c>
      <c r="H5917" s="60">
        <f t="shared" si="462"/>
        <v>540.97</v>
      </c>
      <c r="I5917" s="60">
        <f t="shared" si="463"/>
        <v>2</v>
      </c>
      <c r="J5917" s="60">
        <f t="shared" si="464"/>
        <v>2751</v>
      </c>
      <c r="K5917" s="1" t="str">
        <f t="shared" si="465"/>
        <v>COM</v>
      </c>
      <c r="L5917" s="2" t="str">
        <f t="shared" si="461"/>
        <v>02GN24EV45</v>
      </c>
      <c r="M5917" s="40" t="str">
        <f>INDEX(CODE!A:B,MATCH(L5917,CODE!A:A,0),2)</f>
        <v>Separate - Small GS</v>
      </c>
    </row>
    <row r="5918" spans="1:13">
      <c r="A5918" s="36">
        <v>202010</v>
      </c>
      <c r="B5918" s="37" t="s">
        <v>51</v>
      </c>
      <c r="C5918" s="37" t="s">
        <v>195</v>
      </c>
      <c r="D5918" s="37" t="s">
        <v>36</v>
      </c>
      <c r="E5918" s="37">
        <v>228863.31</v>
      </c>
      <c r="F5918" s="37">
        <v>1506</v>
      </c>
      <c r="G5918" s="37">
        <v>2412097</v>
      </c>
      <c r="H5918" s="60">
        <f t="shared" si="462"/>
        <v>228863.31</v>
      </c>
      <c r="I5918" s="60">
        <f t="shared" si="463"/>
        <v>1506</v>
      </c>
      <c r="J5918" s="60">
        <f t="shared" si="464"/>
        <v>2412097</v>
      </c>
      <c r="K5918" s="1" t="str">
        <f t="shared" si="465"/>
        <v>COM</v>
      </c>
      <c r="L5918" s="2" t="str">
        <f t="shared" si="461"/>
        <v>02GNSB0024</v>
      </c>
      <c r="M5918" s="40" t="str">
        <f>INDEX(CODE!A:B,MATCH(L5918,CODE!A:A,0),2)</f>
        <v>Separate - Small GS</v>
      </c>
    </row>
    <row r="5919" spans="1:13">
      <c r="A5919" s="36">
        <v>202010</v>
      </c>
      <c r="B5919" s="37" t="s">
        <v>51</v>
      </c>
      <c r="C5919" s="37" t="s">
        <v>195</v>
      </c>
      <c r="D5919" s="37" t="s">
        <v>37</v>
      </c>
      <c r="E5919" s="37">
        <v>17.64</v>
      </c>
      <c r="F5919" s="37">
        <v>1</v>
      </c>
      <c r="G5919" s="37">
        <v>72</v>
      </c>
      <c r="H5919" s="60">
        <f t="shared" si="462"/>
        <v>17.64</v>
      </c>
      <c r="I5919" s="60">
        <f t="shared" si="463"/>
        <v>1</v>
      </c>
      <c r="J5919" s="60">
        <f t="shared" si="464"/>
        <v>72</v>
      </c>
      <c r="K5919" s="1" t="str">
        <f t="shared" si="465"/>
        <v>COM</v>
      </c>
      <c r="L5919" s="2" t="str">
        <f t="shared" si="461"/>
        <v>02GNSB024F</v>
      </c>
      <c r="M5919" s="40" t="str">
        <f>INDEX(CODE!A:B,MATCH(L5919,CODE!A:A,0),2)</f>
        <v>Separate - Small GS</v>
      </c>
    </row>
    <row r="5920" spans="1:13">
      <c r="A5920" s="36">
        <v>202010</v>
      </c>
      <c r="B5920" s="37" t="s">
        <v>51</v>
      </c>
      <c r="C5920" s="37" t="s">
        <v>195</v>
      </c>
      <c r="D5920" s="37" t="s">
        <v>38</v>
      </c>
      <c r="E5920" s="37">
        <v>3093.35</v>
      </c>
      <c r="F5920" s="37">
        <v>70</v>
      </c>
      <c r="G5920" s="37">
        <v>34182</v>
      </c>
      <c r="H5920" s="60">
        <f t="shared" si="462"/>
        <v>3093.35</v>
      </c>
      <c r="I5920" s="60">
        <f t="shared" si="463"/>
        <v>70</v>
      </c>
      <c r="J5920" s="60">
        <f t="shared" si="464"/>
        <v>34182</v>
      </c>
      <c r="K5920" s="1" t="str">
        <f t="shared" si="465"/>
        <v>COM</v>
      </c>
      <c r="L5920" s="2" t="str">
        <f t="shared" si="461"/>
        <v>02GNSB24FP</v>
      </c>
      <c r="M5920" s="40" t="str">
        <f>INDEX(CODE!A:B,MATCH(L5920,CODE!A:A,0),2)</f>
        <v>Separate - Small GS</v>
      </c>
    </row>
    <row r="5921" spans="1:13">
      <c r="A5921" s="36">
        <v>202010</v>
      </c>
      <c r="B5921" s="37" t="s">
        <v>51</v>
      </c>
      <c r="C5921" s="37" t="s">
        <v>195</v>
      </c>
      <c r="D5921" s="37" t="s">
        <v>52</v>
      </c>
      <c r="E5921" s="37">
        <v>3275898.38</v>
      </c>
      <c r="F5921" s="37">
        <v>14640</v>
      </c>
      <c r="G5921" s="37">
        <v>35807380</v>
      </c>
      <c r="H5921" s="60">
        <f t="shared" si="462"/>
        <v>3275898.38</v>
      </c>
      <c r="I5921" s="60">
        <f t="shared" si="463"/>
        <v>14640</v>
      </c>
      <c r="J5921" s="60">
        <f t="shared" si="464"/>
        <v>35807380</v>
      </c>
      <c r="K5921" s="1" t="str">
        <f t="shared" si="465"/>
        <v>COM</v>
      </c>
      <c r="L5921" s="2" t="str">
        <f t="shared" si="461"/>
        <v>02GNSV0024</v>
      </c>
      <c r="M5921" s="40" t="str">
        <f>INDEX(CODE!A:B,MATCH(L5921,CODE!A:A,0),2)</f>
        <v>Separate - Small GS</v>
      </c>
    </row>
    <row r="5922" spans="1:13">
      <c r="A5922" s="36">
        <v>202010</v>
      </c>
      <c r="B5922" s="37" t="s">
        <v>51</v>
      </c>
      <c r="C5922" s="37" t="s">
        <v>195</v>
      </c>
      <c r="D5922" s="37" t="s">
        <v>53</v>
      </c>
      <c r="E5922" s="37">
        <v>13886.76</v>
      </c>
      <c r="F5922" s="37">
        <v>108</v>
      </c>
      <c r="G5922" s="37">
        <v>101687</v>
      </c>
      <c r="H5922" s="60">
        <f t="shared" si="462"/>
        <v>13886.76</v>
      </c>
      <c r="I5922" s="60">
        <f t="shared" si="463"/>
        <v>108</v>
      </c>
      <c r="J5922" s="60">
        <f t="shared" si="464"/>
        <v>101687</v>
      </c>
      <c r="K5922" s="1" t="str">
        <f t="shared" si="465"/>
        <v>COM</v>
      </c>
      <c r="L5922" s="2" t="str">
        <f t="shared" si="461"/>
        <v>02GNSV024F</v>
      </c>
      <c r="M5922" s="40" t="str">
        <f>INDEX(CODE!A:B,MATCH(L5922,CODE!A:A,0),2)</f>
        <v>Separate - Small GS</v>
      </c>
    </row>
    <row r="5923" spans="1:13">
      <c r="A5923" s="36">
        <v>202010</v>
      </c>
      <c r="B5923" s="37" t="s">
        <v>51</v>
      </c>
      <c r="C5923" s="37" t="s">
        <v>195</v>
      </c>
      <c r="D5923" s="37" t="s">
        <v>39</v>
      </c>
      <c r="E5923" s="37">
        <v>385883.47</v>
      </c>
      <c r="F5923" s="37">
        <v>87</v>
      </c>
      <c r="G5923" s="37">
        <v>4944204</v>
      </c>
      <c r="H5923" s="60">
        <f t="shared" si="462"/>
        <v>385883.47</v>
      </c>
      <c r="I5923" s="60">
        <f t="shared" si="463"/>
        <v>87</v>
      </c>
      <c r="J5923" s="60">
        <f t="shared" si="464"/>
        <v>4944204</v>
      </c>
      <c r="K5923" s="1" t="str">
        <f t="shared" si="465"/>
        <v>COM</v>
      </c>
      <c r="L5923" s="2" t="str">
        <f t="shared" si="461"/>
        <v>02LGSB0036</v>
      </c>
      <c r="M5923" s="40" t="str">
        <f>INDEX(CODE!A:B,MATCH(L5923,CODE!A:A,0),2)</f>
        <v>Separate - Large GS</v>
      </c>
    </row>
    <row r="5924" spans="1:13">
      <c r="A5924" s="36">
        <v>202010</v>
      </c>
      <c r="B5924" s="37" t="s">
        <v>51</v>
      </c>
      <c r="C5924" s="37" t="s">
        <v>195</v>
      </c>
      <c r="D5924" s="37" t="s">
        <v>54</v>
      </c>
      <c r="E5924" s="37">
        <v>5249847.2699999996</v>
      </c>
      <c r="F5924" s="37">
        <v>834</v>
      </c>
      <c r="G5924" s="37">
        <v>71608863</v>
      </c>
      <c r="H5924" s="60">
        <f t="shared" si="462"/>
        <v>5249847.2699999996</v>
      </c>
      <c r="I5924" s="60">
        <f t="shared" si="463"/>
        <v>834</v>
      </c>
      <c r="J5924" s="60">
        <f t="shared" si="464"/>
        <v>71608863</v>
      </c>
      <c r="K5924" s="1" t="str">
        <f t="shared" si="465"/>
        <v>COM</v>
      </c>
      <c r="L5924" s="2" t="str">
        <f t="shared" si="461"/>
        <v>02LGSV0036</v>
      </c>
      <c r="M5924" s="40" t="str">
        <f>INDEX(CODE!A:B,MATCH(L5924,CODE!A:A,0),2)</f>
        <v>Separate - Large GS</v>
      </c>
    </row>
    <row r="5925" spans="1:13">
      <c r="A5925" s="36">
        <v>202010</v>
      </c>
      <c r="B5925" s="37" t="s">
        <v>51</v>
      </c>
      <c r="C5925" s="37" t="s">
        <v>195</v>
      </c>
      <c r="D5925" s="37" t="s">
        <v>55</v>
      </c>
      <c r="E5925" s="37">
        <v>1240379.3400000001</v>
      </c>
      <c r="F5925" s="37">
        <v>37</v>
      </c>
      <c r="G5925" s="37">
        <v>16769700</v>
      </c>
      <c r="H5925" s="60">
        <f t="shared" si="462"/>
        <v>1240379.3400000001</v>
      </c>
      <c r="I5925" s="60">
        <f t="shared" si="463"/>
        <v>37</v>
      </c>
      <c r="J5925" s="60">
        <f t="shared" si="464"/>
        <v>16769700</v>
      </c>
      <c r="K5925" s="1" t="str">
        <f t="shared" si="465"/>
        <v>COM</v>
      </c>
      <c r="L5925" s="2" t="str">
        <f t="shared" si="461"/>
        <v>02LGSV048T</v>
      </c>
      <c r="M5925" s="40" t="str">
        <f>INDEX(CODE!A:B,MATCH(L5925,CODE!A:A,0),2)</f>
        <v>NOT USED</v>
      </c>
    </row>
    <row r="5926" spans="1:13">
      <c r="A5926" s="36">
        <v>202010</v>
      </c>
      <c r="B5926" s="37" t="s">
        <v>51</v>
      </c>
      <c r="C5926" s="37" t="s">
        <v>195</v>
      </c>
      <c r="D5926" s="37" t="s">
        <v>79</v>
      </c>
      <c r="E5926" s="37">
        <v>6530.4</v>
      </c>
      <c r="G5926" s="37">
        <v>0</v>
      </c>
      <c r="H5926" s="60">
        <f t="shared" si="462"/>
        <v>6530.4</v>
      </c>
      <c r="I5926" s="60">
        <f t="shared" si="463"/>
        <v>0</v>
      </c>
      <c r="J5926" s="60">
        <f t="shared" si="464"/>
        <v>0</v>
      </c>
      <c r="K5926" s="1" t="str">
        <f t="shared" si="465"/>
        <v>COM</v>
      </c>
      <c r="L5926" s="2" t="str">
        <f t="shared" si="461"/>
        <v>02LNX00102</v>
      </c>
      <c r="M5926" s="40" t="str">
        <f>INDEX(CODE!A:B,MATCH(L5926,CODE!A:A,0),2)</f>
        <v>NOT USED</v>
      </c>
    </row>
    <row r="5927" spans="1:13">
      <c r="A5927" s="36">
        <v>202010</v>
      </c>
      <c r="B5927" s="37" t="s">
        <v>51</v>
      </c>
      <c r="C5927" s="37" t="s">
        <v>195</v>
      </c>
      <c r="D5927" s="37" t="s">
        <v>80</v>
      </c>
      <c r="E5927" s="37">
        <v>37574.49</v>
      </c>
      <c r="G5927" s="37">
        <v>0</v>
      </c>
      <c r="H5927" s="60">
        <f t="shared" si="462"/>
        <v>37574.49</v>
      </c>
      <c r="I5927" s="60">
        <f t="shared" si="463"/>
        <v>0</v>
      </c>
      <c r="J5927" s="60">
        <f t="shared" si="464"/>
        <v>0</v>
      </c>
      <c r="K5927" s="1" t="str">
        <f t="shared" si="465"/>
        <v>COM</v>
      </c>
      <c r="L5927" s="2" t="str">
        <f t="shared" si="461"/>
        <v>02LNX00103</v>
      </c>
      <c r="M5927" s="40" t="str">
        <f>INDEX(CODE!A:B,MATCH(L5927,CODE!A:A,0),2)</f>
        <v>NOT USED</v>
      </c>
    </row>
    <row r="5928" spans="1:13">
      <c r="A5928" s="36">
        <v>202010</v>
      </c>
      <c r="B5928" s="37" t="s">
        <v>51</v>
      </c>
      <c r="C5928" s="37" t="s">
        <v>195</v>
      </c>
      <c r="D5928" s="37" t="s">
        <v>81</v>
      </c>
      <c r="E5928" s="37">
        <v>225.28</v>
      </c>
      <c r="G5928" s="37">
        <v>0</v>
      </c>
      <c r="H5928" s="60">
        <f t="shared" si="462"/>
        <v>225.28</v>
      </c>
      <c r="I5928" s="60">
        <f t="shared" si="463"/>
        <v>0</v>
      </c>
      <c r="J5928" s="60">
        <f t="shared" si="464"/>
        <v>0</v>
      </c>
      <c r="K5928" s="1" t="str">
        <f t="shared" si="465"/>
        <v>COM</v>
      </c>
      <c r="L5928" s="2" t="str">
        <f t="shared" si="461"/>
        <v>02LNX00105</v>
      </c>
      <c r="M5928" s="40" t="str">
        <f>INDEX(CODE!A:B,MATCH(L5928,CODE!A:A,0),2)</f>
        <v>NOT USED</v>
      </c>
    </row>
    <row r="5929" spans="1:13">
      <c r="A5929" s="36">
        <v>202010</v>
      </c>
      <c r="B5929" s="37" t="s">
        <v>51</v>
      </c>
      <c r="C5929" s="37" t="s">
        <v>195</v>
      </c>
      <c r="D5929" s="37" t="s">
        <v>82</v>
      </c>
      <c r="E5929" s="37">
        <v>23642.81</v>
      </c>
      <c r="G5929" s="37">
        <v>0</v>
      </c>
      <c r="H5929" s="60">
        <f t="shared" si="462"/>
        <v>23642.81</v>
      </c>
      <c r="I5929" s="60">
        <f t="shared" si="463"/>
        <v>0</v>
      </c>
      <c r="J5929" s="60">
        <f t="shared" si="464"/>
        <v>0</v>
      </c>
      <c r="K5929" s="1" t="str">
        <f t="shared" si="465"/>
        <v>COM</v>
      </c>
      <c r="L5929" s="2" t="str">
        <f t="shared" si="461"/>
        <v>02LNX00109</v>
      </c>
      <c r="M5929" s="40" t="str">
        <f>INDEX(CODE!A:B,MATCH(L5929,CODE!A:A,0),2)</f>
        <v>NOT USED</v>
      </c>
    </row>
    <row r="5930" spans="1:13">
      <c r="A5930" s="36">
        <v>202010</v>
      </c>
      <c r="B5930" s="37" t="s">
        <v>51</v>
      </c>
      <c r="C5930" s="37" t="s">
        <v>195</v>
      </c>
      <c r="D5930" s="37" t="s">
        <v>84</v>
      </c>
      <c r="E5930" s="37">
        <v>55.73</v>
      </c>
      <c r="G5930" s="37">
        <v>0</v>
      </c>
      <c r="H5930" s="60">
        <f t="shared" si="462"/>
        <v>55.73</v>
      </c>
      <c r="I5930" s="60">
        <f t="shared" si="463"/>
        <v>0</v>
      </c>
      <c r="J5930" s="60">
        <f t="shared" si="464"/>
        <v>0</v>
      </c>
      <c r="K5930" s="1" t="str">
        <f t="shared" si="465"/>
        <v>COM</v>
      </c>
      <c r="L5930" s="2" t="str">
        <f t="shared" si="461"/>
        <v>02LNX00112</v>
      </c>
      <c r="M5930" s="40" t="str">
        <f>INDEX(CODE!A:B,MATCH(L5930,CODE!A:A,0),2)</f>
        <v>NOT USED</v>
      </c>
    </row>
    <row r="5931" spans="1:13">
      <c r="A5931" s="36">
        <v>202010</v>
      </c>
      <c r="B5931" s="37" t="s">
        <v>51</v>
      </c>
      <c r="C5931" s="37" t="s">
        <v>195</v>
      </c>
      <c r="D5931" s="37" t="s">
        <v>85</v>
      </c>
      <c r="E5931" s="37">
        <v>1493.93</v>
      </c>
      <c r="G5931" s="37">
        <v>0</v>
      </c>
      <c r="H5931" s="60">
        <f t="shared" si="462"/>
        <v>1493.93</v>
      </c>
      <c r="I5931" s="60">
        <f t="shared" si="463"/>
        <v>0</v>
      </c>
      <c r="J5931" s="60">
        <f t="shared" si="464"/>
        <v>0</v>
      </c>
      <c r="K5931" s="1" t="str">
        <f t="shared" si="465"/>
        <v>COM</v>
      </c>
      <c r="L5931" s="2" t="str">
        <f t="shared" si="461"/>
        <v>02LNX00300</v>
      </c>
      <c r="M5931" s="40" t="str">
        <f>INDEX(CODE!A:B,MATCH(L5931,CODE!A:A,0),2)</f>
        <v>NOT USED</v>
      </c>
    </row>
    <row r="5932" spans="1:13">
      <c r="A5932" s="36">
        <v>202010</v>
      </c>
      <c r="B5932" s="37" t="s">
        <v>51</v>
      </c>
      <c r="C5932" s="37" t="s">
        <v>195</v>
      </c>
      <c r="D5932" s="37" t="s">
        <v>87</v>
      </c>
      <c r="E5932" s="37">
        <v>2736.1</v>
      </c>
      <c r="G5932" s="37">
        <v>0</v>
      </c>
      <c r="H5932" s="60">
        <f t="shared" si="462"/>
        <v>2736.1</v>
      </c>
      <c r="I5932" s="60">
        <f t="shared" si="463"/>
        <v>0</v>
      </c>
      <c r="J5932" s="60">
        <f t="shared" si="464"/>
        <v>0</v>
      </c>
      <c r="K5932" s="1" t="str">
        <f t="shared" si="465"/>
        <v>COM</v>
      </c>
      <c r="L5932" s="2" t="str">
        <f t="shared" si="461"/>
        <v>02LNX00311</v>
      </c>
      <c r="M5932" s="40" t="str">
        <f>INDEX(CODE!A:B,MATCH(L5932,CODE!A:A,0),2)</f>
        <v>NOT USED</v>
      </c>
    </row>
    <row r="5933" spans="1:13">
      <c r="A5933" s="36">
        <v>202010</v>
      </c>
      <c r="B5933" s="37" t="s">
        <v>51</v>
      </c>
      <c r="C5933" s="37" t="s">
        <v>195</v>
      </c>
      <c r="D5933" s="37" t="s">
        <v>77</v>
      </c>
      <c r="E5933" s="37">
        <v>1620.76</v>
      </c>
      <c r="F5933" s="37">
        <v>23</v>
      </c>
      <c r="G5933" s="37">
        <v>13880</v>
      </c>
      <c r="H5933" s="60">
        <f t="shared" si="462"/>
        <v>1620.76</v>
      </c>
      <c r="I5933" s="60">
        <f t="shared" si="463"/>
        <v>23</v>
      </c>
      <c r="J5933" s="60">
        <f t="shared" si="464"/>
        <v>13880</v>
      </c>
      <c r="K5933" s="1" t="str">
        <f t="shared" si="465"/>
        <v>COM</v>
      </c>
      <c r="L5933" s="2" t="str">
        <f t="shared" si="461"/>
        <v>02NMB24135</v>
      </c>
      <c r="M5933" s="40" t="str">
        <f>INDEX(CODE!A:B,MATCH(L5933,CODE!A:A,0),2)</f>
        <v>Separate - Small GS</v>
      </c>
    </row>
    <row r="5934" spans="1:13">
      <c r="A5934" s="36">
        <v>202010</v>
      </c>
      <c r="B5934" s="37" t="s">
        <v>51</v>
      </c>
      <c r="C5934" s="37" t="s">
        <v>195</v>
      </c>
      <c r="D5934" s="37" t="s">
        <v>40</v>
      </c>
      <c r="E5934" s="37">
        <v>26926.14</v>
      </c>
      <c r="F5934" s="37">
        <v>121</v>
      </c>
      <c r="G5934" s="37">
        <v>263044</v>
      </c>
      <c r="H5934" s="60">
        <f t="shared" si="462"/>
        <v>26926.14</v>
      </c>
      <c r="I5934" s="60">
        <f t="shared" si="463"/>
        <v>121</v>
      </c>
      <c r="J5934" s="60">
        <f t="shared" si="464"/>
        <v>263044</v>
      </c>
      <c r="K5934" s="1" t="str">
        <f t="shared" si="465"/>
        <v>COM</v>
      </c>
      <c r="L5934" s="2" t="str">
        <f t="shared" si="461"/>
        <v>02NMT24135</v>
      </c>
      <c r="M5934" s="40" t="str">
        <f>INDEX(CODE!A:B,MATCH(L5934,CODE!A:A,0),2)</f>
        <v>Separate - Small GS</v>
      </c>
    </row>
    <row r="5935" spans="1:13">
      <c r="A5935" s="36">
        <v>202010</v>
      </c>
      <c r="B5935" s="37" t="s">
        <v>51</v>
      </c>
      <c r="C5935" s="37" t="s">
        <v>195</v>
      </c>
      <c r="D5935" s="37" t="s">
        <v>41</v>
      </c>
      <c r="E5935" s="37">
        <v>93230.13</v>
      </c>
      <c r="F5935" s="37">
        <v>17</v>
      </c>
      <c r="G5935" s="37">
        <v>1145560</v>
      </c>
      <c r="H5935" s="60">
        <f t="shared" si="462"/>
        <v>93230.13</v>
      </c>
      <c r="I5935" s="60">
        <f t="shared" si="463"/>
        <v>17</v>
      </c>
      <c r="J5935" s="60">
        <f t="shared" si="464"/>
        <v>1145560</v>
      </c>
      <c r="K5935" s="1" t="str">
        <f t="shared" si="465"/>
        <v>COM</v>
      </c>
      <c r="L5935" s="2" t="str">
        <f t="shared" si="461"/>
        <v>02NMT36135</v>
      </c>
      <c r="M5935" s="40" t="str">
        <f>INDEX(CODE!A:B,MATCH(L5935,CODE!A:A,0),2)</f>
        <v>Separate - Large GS</v>
      </c>
    </row>
    <row r="5936" spans="1:13">
      <c r="A5936" s="36">
        <v>202010</v>
      </c>
      <c r="B5936" s="37" t="s">
        <v>51</v>
      </c>
      <c r="C5936" s="37" t="s">
        <v>195</v>
      </c>
      <c r="D5936" s="37" t="s">
        <v>42</v>
      </c>
      <c r="E5936" s="37">
        <v>62798.65</v>
      </c>
      <c r="F5936" s="37">
        <v>2</v>
      </c>
      <c r="G5936" s="37">
        <v>854400</v>
      </c>
      <c r="H5936" s="60">
        <f t="shared" si="462"/>
        <v>62798.65</v>
      </c>
      <c r="I5936" s="60">
        <f t="shared" si="463"/>
        <v>2</v>
      </c>
      <c r="J5936" s="60">
        <f t="shared" si="464"/>
        <v>854400</v>
      </c>
      <c r="K5936" s="1" t="str">
        <f t="shared" si="465"/>
        <v>COM</v>
      </c>
      <c r="L5936" s="2" t="str">
        <f t="shared" si="461"/>
        <v>02NMT48135</v>
      </c>
      <c r="M5936" s="40" t="str">
        <f>INDEX(CODE!A:B,MATCH(L5936,CODE!A:A,0),2)</f>
        <v>NOT USED</v>
      </c>
    </row>
    <row r="5937" spans="1:13">
      <c r="A5937" s="36">
        <v>202010</v>
      </c>
      <c r="B5937" s="37" t="s">
        <v>51</v>
      </c>
      <c r="C5937" s="37" t="s">
        <v>195</v>
      </c>
      <c r="D5937" s="37" t="s">
        <v>56</v>
      </c>
      <c r="E5937" s="37">
        <v>17057.080000000002</v>
      </c>
      <c r="F5937" s="37">
        <v>762</v>
      </c>
      <c r="G5937" s="37">
        <v>115894</v>
      </c>
      <c r="H5937" s="60">
        <f t="shared" si="462"/>
        <v>17057.080000000002</v>
      </c>
      <c r="I5937" s="60">
        <f t="shared" si="463"/>
        <v>762</v>
      </c>
      <c r="J5937" s="60">
        <f t="shared" si="464"/>
        <v>115894</v>
      </c>
      <c r="K5937" s="1" t="str">
        <f t="shared" si="465"/>
        <v>COM</v>
      </c>
      <c r="L5937" s="2" t="str">
        <f t="shared" si="461"/>
        <v>02OALT015N</v>
      </c>
      <c r="M5937" s="40" t="str">
        <f>INDEX(CODE!A:B,MATCH(L5937,CODE!A:A,0),2)</f>
        <v>NOT USED</v>
      </c>
    </row>
    <row r="5938" spans="1:13">
      <c r="A5938" s="36">
        <v>202010</v>
      </c>
      <c r="B5938" s="37" t="s">
        <v>51</v>
      </c>
      <c r="C5938" s="37" t="s">
        <v>195</v>
      </c>
      <c r="D5938" s="37" t="s">
        <v>43</v>
      </c>
      <c r="E5938" s="37">
        <v>6559.79</v>
      </c>
      <c r="F5938" s="37">
        <v>461</v>
      </c>
      <c r="G5938" s="37">
        <v>40948</v>
      </c>
      <c r="H5938" s="60">
        <f t="shared" si="462"/>
        <v>6559.79</v>
      </c>
      <c r="I5938" s="60">
        <f t="shared" si="463"/>
        <v>461</v>
      </c>
      <c r="J5938" s="60">
        <f t="shared" si="464"/>
        <v>40948</v>
      </c>
      <c r="K5938" s="1" t="str">
        <f t="shared" si="465"/>
        <v>COM</v>
      </c>
      <c r="L5938" s="2" t="str">
        <f t="shared" si="461"/>
        <v>02OALTB15N</v>
      </c>
      <c r="M5938" s="40" t="str">
        <f>INDEX(CODE!A:B,MATCH(L5938,CODE!A:A,0),2)</f>
        <v>NOT USED</v>
      </c>
    </row>
    <row r="5939" spans="1:13">
      <c r="A5939" s="36">
        <v>202010</v>
      </c>
      <c r="B5939" s="37" t="s">
        <v>51</v>
      </c>
      <c r="C5939" s="37" t="s">
        <v>195</v>
      </c>
      <c r="D5939" s="37" t="s">
        <v>57</v>
      </c>
      <c r="E5939" s="37">
        <v>599.52</v>
      </c>
      <c r="F5939" s="37">
        <v>26</v>
      </c>
      <c r="G5939" s="37">
        <v>5400</v>
      </c>
      <c r="H5939" s="60">
        <f t="shared" si="462"/>
        <v>599.52</v>
      </c>
      <c r="I5939" s="60">
        <f t="shared" si="463"/>
        <v>26</v>
      </c>
      <c r="J5939" s="60">
        <f t="shared" si="464"/>
        <v>5400</v>
      </c>
      <c r="K5939" s="1" t="str">
        <f t="shared" si="465"/>
        <v>COM</v>
      </c>
      <c r="L5939" s="2" t="str">
        <f t="shared" si="461"/>
        <v>02RCFL0054</v>
      </c>
      <c r="M5939" s="40" t="str">
        <f>INDEX(CODE!A:B,MATCH(L5939,CODE!A:A,0),2)</f>
        <v>NOT USED</v>
      </c>
    </row>
    <row r="5940" spans="1:13">
      <c r="A5940" s="36">
        <v>202010</v>
      </c>
      <c r="B5940" s="37" t="s">
        <v>51</v>
      </c>
      <c r="C5940" s="37" t="s">
        <v>195</v>
      </c>
      <c r="D5940" s="37" t="s">
        <v>89</v>
      </c>
      <c r="E5940" s="37">
        <v>385288.61</v>
      </c>
      <c r="F5940" s="37">
        <v>0</v>
      </c>
      <c r="G5940" s="37">
        <v>0</v>
      </c>
      <c r="H5940" s="60">
        <f t="shared" si="462"/>
        <v>385288.61</v>
      </c>
      <c r="I5940" s="60">
        <f t="shared" si="463"/>
        <v>0</v>
      </c>
      <c r="J5940" s="60">
        <f t="shared" si="464"/>
        <v>0</v>
      </c>
      <c r="K5940" s="1" t="str">
        <f t="shared" si="465"/>
        <v>COM</v>
      </c>
      <c r="L5940" s="2" t="str">
        <f t="shared" si="461"/>
        <v>301270-DSM</v>
      </c>
      <c r="M5940" s="40" t="str">
        <f>INDEX(CODE!A:B,MATCH(L5940,CODE!A:A,0),2)</f>
        <v>NOT USED</v>
      </c>
    </row>
    <row r="5941" spans="1:13">
      <c r="A5941" s="36">
        <v>202010</v>
      </c>
      <c r="B5941" s="37" t="s">
        <v>51</v>
      </c>
      <c r="C5941" s="37" t="s">
        <v>195</v>
      </c>
      <c r="D5941" s="37" t="s">
        <v>44</v>
      </c>
      <c r="E5941" s="37">
        <v>2505.29</v>
      </c>
      <c r="F5941" s="37">
        <v>2</v>
      </c>
      <c r="G5941" s="37">
        <v>0</v>
      </c>
      <c r="H5941" s="60">
        <f t="shared" si="462"/>
        <v>2505.29</v>
      </c>
      <c r="I5941" s="60">
        <f t="shared" si="463"/>
        <v>2</v>
      </c>
      <c r="J5941" s="60">
        <f t="shared" si="464"/>
        <v>0</v>
      </c>
      <c r="K5941" s="1" t="str">
        <f t="shared" si="465"/>
        <v>COM</v>
      </c>
      <c r="L5941" s="2" t="str">
        <f t="shared" si="461"/>
        <v>301280-BLU</v>
      </c>
      <c r="M5941" s="40" t="str">
        <f>INDEX(CODE!A:B,MATCH(L5941,CODE!A:A,0),2)</f>
        <v>NOT USED</v>
      </c>
    </row>
    <row r="5942" spans="1:13">
      <c r="A5942" s="36">
        <v>202010</v>
      </c>
      <c r="B5942" s="37" t="s">
        <v>51</v>
      </c>
      <c r="C5942" s="37" t="s">
        <v>195</v>
      </c>
      <c r="D5942" s="37" t="s">
        <v>103</v>
      </c>
      <c r="E5942" s="37">
        <v>296200.39</v>
      </c>
      <c r="F5942" s="37">
        <v>0</v>
      </c>
      <c r="G5942" s="37">
        <v>0</v>
      </c>
      <c r="H5942" s="60">
        <f t="shared" si="462"/>
        <v>296200.39</v>
      </c>
      <c r="I5942" s="60">
        <f t="shared" si="463"/>
        <v>0</v>
      </c>
      <c r="J5942" s="60">
        <f t="shared" si="464"/>
        <v>0</v>
      </c>
      <c r="K5942" s="1" t="str">
        <f t="shared" si="465"/>
        <v>COM</v>
      </c>
      <c r="L5942" s="2" t="str">
        <f t="shared" si="461"/>
        <v>ALT REVENU</v>
      </c>
      <c r="M5942" s="40" t="str">
        <f>INDEX(CODE!A:B,MATCH(L5942,CODE!A:A,0),2)</f>
        <v>NOT USED</v>
      </c>
    </row>
    <row r="5943" spans="1:13">
      <c r="A5943" s="36">
        <v>202010</v>
      </c>
      <c r="B5943" s="37" t="s">
        <v>51</v>
      </c>
      <c r="C5943" s="37" t="s">
        <v>195</v>
      </c>
      <c r="D5943" s="37" t="s">
        <v>90</v>
      </c>
      <c r="F5943" s="37">
        <v>0</v>
      </c>
      <c r="H5943" s="60">
        <f t="shared" si="462"/>
        <v>0</v>
      </c>
      <c r="I5943" s="60">
        <f t="shared" si="463"/>
        <v>0</v>
      </c>
      <c r="J5943" s="60">
        <f t="shared" si="464"/>
        <v>0</v>
      </c>
      <c r="K5943" s="1" t="str">
        <f t="shared" si="465"/>
        <v>COM</v>
      </c>
      <c r="L5943" s="2" t="str">
        <f t="shared" si="461"/>
        <v>CUSTOMER C</v>
      </c>
      <c r="M5943" s="40" t="str">
        <f>INDEX(CODE!A:B,MATCH(L5943,CODE!A:A,0),2)</f>
        <v>NOT USED</v>
      </c>
    </row>
    <row r="5944" spans="1:13">
      <c r="A5944" s="36">
        <v>202010</v>
      </c>
      <c r="B5944" s="37" t="s">
        <v>51</v>
      </c>
      <c r="C5944" s="37" t="s">
        <v>195</v>
      </c>
      <c r="D5944" s="37" t="s">
        <v>91</v>
      </c>
      <c r="E5944" s="37">
        <v>0</v>
      </c>
      <c r="F5944" s="37">
        <v>0</v>
      </c>
      <c r="G5944" s="37">
        <v>0</v>
      </c>
      <c r="H5944" s="60">
        <f t="shared" si="462"/>
        <v>0</v>
      </c>
      <c r="I5944" s="60">
        <f t="shared" si="463"/>
        <v>0</v>
      </c>
      <c r="J5944" s="60">
        <f t="shared" si="464"/>
        <v>0</v>
      </c>
      <c r="K5944" s="1" t="str">
        <f t="shared" si="465"/>
        <v>COM</v>
      </c>
      <c r="L5944" s="2" t="str">
        <f t="shared" si="461"/>
        <v>INCOME TAX</v>
      </c>
      <c r="M5944" s="40" t="str">
        <f>INDEX(CODE!A:B,MATCH(L5944,CODE!A:A,0),2)</f>
        <v>NOT USED</v>
      </c>
    </row>
    <row r="5945" spans="1:13">
      <c r="A5945" s="36">
        <v>202010</v>
      </c>
      <c r="B5945" s="37" t="s">
        <v>51</v>
      </c>
      <c r="C5945" s="37" t="s">
        <v>195</v>
      </c>
      <c r="D5945" s="37" t="s">
        <v>92</v>
      </c>
      <c r="E5945" s="37">
        <v>-576794.38</v>
      </c>
      <c r="F5945" s="37">
        <v>0</v>
      </c>
      <c r="G5945" s="37">
        <v>0</v>
      </c>
      <c r="H5945" s="60">
        <f t="shared" si="462"/>
        <v>-576794.38</v>
      </c>
      <c r="I5945" s="60">
        <f t="shared" si="463"/>
        <v>0</v>
      </c>
      <c r="J5945" s="60">
        <f t="shared" si="464"/>
        <v>0</v>
      </c>
      <c r="K5945" s="1" t="str">
        <f t="shared" si="465"/>
        <v>COM</v>
      </c>
      <c r="L5945" s="2" t="str">
        <f t="shared" si="461"/>
        <v>REVENUE_AC</v>
      </c>
      <c r="M5945" s="40" t="str">
        <f>INDEX(CODE!A:B,MATCH(L5945,CODE!A:A,0),2)</f>
        <v>NOT USED</v>
      </c>
    </row>
    <row r="5946" spans="1:13">
      <c r="A5946" s="36">
        <v>202010</v>
      </c>
      <c r="B5946" s="37" t="s">
        <v>51</v>
      </c>
      <c r="C5946" s="37" t="s">
        <v>195</v>
      </c>
      <c r="D5946" s="37" t="s">
        <v>104</v>
      </c>
      <c r="E5946" s="37">
        <v>4673.7700000000004</v>
      </c>
      <c r="F5946" s="37">
        <v>0</v>
      </c>
      <c r="G5946" s="37">
        <v>0</v>
      </c>
      <c r="H5946" s="60">
        <f t="shared" si="462"/>
        <v>4673.7700000000004</v>
      </c>
      <c r="I5946" s="60">
        <f t="shared" si="463"/>
        <v>0</v>
      </c>
      <c r="J5946" s="60">
        <f t="shared" si="464"/>
        <v>0</v>
      </c>
      <c r="K5946" s="1" t="str">
        <f t="shared" si="465"/>
        <v>COM</v>
      </c>
      <c r="L5946" s="2" t="str">
        <f t="shared" si="461"/>
        <v>REVENUE AD</v>
      </c>
      <c r="M5946" s="40" t="str">
        <f>INDEX(CODE!A:B,MATCH(L5946,CODE!A:A,0),2)</f>
        <v>NOT USED</v>
      </c>
    </row>
    <row r="5947" spans="1:13">
      <c r="A5947" s="36">
        <v>202010</v>
      </c>
      <c r="B5947" s="37" t="s">
        <v>51</v>
      </c>
      <c r="C5947" s="37" t="s">
        <v>196</v>
      </c>
      <c r="D5947" s="37" t="s">
        <v>197</v>
      </c>
      <c r="E5947" s="37">
        <v>-218000</v>
      </c>
      <c r="F5947" s="37">
        <v>0</v>
      </c>
      <c r="G5947" s="37">
        <v>-2213000</v>
      </c>
      <c r="H5947" s="60">
        <f t="shared" si="462"/>
        <v>0</v>
      </c>
      <c r="I5947" s="60">
        <f t="shared" si="463"/>
        <v>0</v>
      </c>
      <c r="J5947" s="60">
        <f t="shared" si="464"/>
        <v>0</v>
      </c>
      <c r="K5947" s="1" t="str">
        <f t="shared" si="465"/>
        <v>COM</v>
      </c>
      <c r="L5947" s="2" t="str">
        <f t="shared" si="461"/>
        <v>UNBILLED R</v>
      </c>
      <c r="M5947" s="40" t="str">
        <f>INDEX(CODE!A:B,MATCH(L5947,CODE!A:A,0),2)</f>
        <v>NOT USED</v>
      </c>
    </row>
    <row r="5948" spans="1:13">
      <c r="A5948" s="36">
        <v>202010</v>
      </c>
      <c r="B5948" s="37" t="s">
        <v>58</v>
      </c>
      <c r="C5948" s="37" t="s">
        <v>186</v>
      </c>
      <c r="D5948" s="37" t="s">
        <v>187</v>
      </c>
      <c r="E5948" s="37">
        <v>-720.86</v>
      </c>
      <c r="F5948" s="37">
        <v>42</v>
      </c>
      <c r="G5948" s="37">
        <v>99020</v>
      </c>
      <c r="H5948" s="60">
        <f t="shared" si="462"/>
        <v>0</v>
      </c>
      <c r="I5948" s="60">
        <f t="shared" si="463"/>
        <v>0</v>
      </c>
      <c r="J5948" s="60">
        <f t="shared" si="464"/>
        <v>0</v>
      </c>
      <c r="K5948" s="1" t="str">
        <f t="shared" si="465"/>
        <v>IND</v>
      </c>
      <c r="L5948" s="2" t="str">
        <f t="shared" si="461"/>
        <v>02GNSB0024</v>
      </c>
      <c r="M5948" s="40" t="str">
        <f>INDEX(CODE!A:B,MATCH(L5948,CODE!A:A,0),2)</f>
        <v>Separate - Small GS</v>
      </c>
    </row>
    <row r="5949" spans="1:13">
      <c r="A5949" s="36">
        <v>202010</v>
      </c>
      <c r="B5949" s="37" t="s">
        <v>58</v>
      </c>
      <c r="C5949" s="37" t="s">
        <v>186</v>
      </c>
      <c r="D5949" s="37" t="s">
        <v>189</v>
      </c>
      <c r="E5949" s="37">
        <v>-2.34</v>
      </c>
      <c r="F5949" s="37">
        <v>1</v>
      </c>
      <c r="G5949" s="37">
        <v>322</v>
      </c>
      <c r="H5949" s="60">
        <f t="shared" si="462"/>
        <v>0</v>
      </c>
      <c r="I5949" s="60">
        <f t="shared" si="463"/>
        <v>0</v>
      </c>
      <c r="J5949" s="60">
        <f t="shared" si="464"/>
        <v>0</v>
      </c>
      <c r="K5949" s="1" t="str">
        <f t="shared" si="465"/>
        <v>IND</v>
      </c>
      <c r="L5949" s="2" t="str">
        <f t="shared" si="461"/>
        <v>02GNSB24FP</v>
      </c>
      <c r="M5949" s="40" t="str">
        <f>INDEX(CODE!A:B,MATCH(L5949,CODE!A:A,0),2)</f>
        <v>Separate - Small GS</v>
      </c>
    </row>
    <row r="5950" spans="1:13">
      <c r="A5950" s="36">
        <v>202010</v>
      </c>
      <c r="B5950" s="37" t="s">
        <v>58</v>
      </c>
      <c r="C5950" s="37" t="s">
        <v>186</v>
      </c>
      <c r="D5950" s="37" t="s">
        <v>190</v>
      </c>
      <c r="E5950" s="37">
        <v>-3121.65</v>
      </c>
      <c r="F5950" s="37">
        <v>9</v>
      </c>
      <c r="G5950" s="37">
        <v>428800</v>
      </c>
      <c r="H5950" s="60">
        <f t="shared" si="462"/>
        <v>0</v>
      </c>
      <c r="I5950" s="60">
        <f t="shared" si="463"/>
        <v>0</v>
      </c>
      <c r="J5950" s="60">
        <f t="shared" si="464"/>
        <v>0</v>
      </c>
      <c r="K5950" s="1" t="str">
        <f t="shared" si="465"/>
        <v>IND</v>
      </c>
      <c r="L5950" s="2" t="str">
        <f t="shared" si="461"/>
        <v>02LGSB0036</v>
      </c>
      <c r="M5950" s="40" t="str">
        <f>INDEX(CODE!A:B,MATCH(L5950,CODE!A:A,0),2)</f>
        <v>Separate - Large GS</v>
      </c>
    </row>
    <row r="5951" spans="1:13">
      <c r="A5951" s="36">
        <v>202010</v>
      </c>
      <c r="B5951" s="37" t="s">
        <v>58</v>
      </c>
      <c r="C5951" s="37" t="s">
        <v>186</v>
      </c>
      <c r="D5951" s="37" t="s">
        <v>192</v>
      </c>
      <c r="E5951" s="37">
        <v>-16.2</v>
      </c>
      <c r="G5951" s="37">
        <v>2228</v>
      </c>
      <c r="H5951" s="60">
        <f t="shared" si="462"/>
        <v>0</v>
      </c>
      <c r="I5951" s="60">
        <f t="shared" si="463"/>
        <v>0</v>
      </c>
      <c r="J5951" s="60">
        <f t="shared" si="464"/>
        <v>0</v>
      </c>
      <c r="K5951" s="1" t="str">
        <f t="shared" si="465"/>
        <v>IND</v>
      </c>
      <c r="L5951" s="2" t="str">
        <f t="shared" si="461"/>
        <v>02OALTB15N</v>
      </c>
      <c r="M5951" s="40" t="str">
        <f>INDEX(CODE!A:B,MATCH(L5951,CODE!A:A,0),2)</f>
        <v>NOT USED</v>
      </c>
    </row>
    <row r="5952" spans="1:13">
      <c r="A5952" s="36">
        <v>202010</v>
      </c>
      <c r="B5952" s="37" t="s">
        <v>58</v>
      </c>
      <c r="C5952" s="37" t="s">
        <v>186</v>
      </c>
      <c r="D5952" s="37" t="s">
        <v>193</v>
      </c>
      <c r="E5952" s="37">
        <v>41.13</v>
      </c>
      <c r="F5952" s="37">
        <v>0</v>
      </c>
      <c r="G5952" s="37">
        <v>0</v>
      </c>
      <c r="H5952" s="60">
        <f t="shared" si="462"/>
        <v>0</v>
      </c>
      <c r="I5952" s="60">
        <f t="shared" si="463"/>
        <v>0</v>
      </c>
      <c r="J5952" s="60">
        <f t="shared" si="464"/>
        <v>0</v>
      </c>
      <c r="K5952" s="1" t="str">
        <f t="shared" si="465"/>
        <v>IND</v>
      </c>
      <c r="L5952" s="2" t="str">
        <f t="shared" ref="L5952:L6015" si="466">LEFT(D5952,10)</f>
        <v>BPA BALANC</v>
      </c>
      <c r="M5952" s="40" t="str">
        <f>INDEX(CODE!A:B,MATCH(L5952,CODE!A:A,0),2)</f>
        <v>NOT USED</v>
      </c>
    </row>
    <row r="5953" spans="1:13">
      <c r="A5953" s="36">
        <v>202010</v>
      </c>
      <c r="B5953" s="37" t="s">
        <v>58</v>
      </c>
      <c r="C5953" s="37" t="s">
        <v>186</v>
      </c>
      <c r="D5953" s="37" t="s">
        <v>194</v>
      </c>
      <c r="F5953" s="37">
        <v>0</v>
      </c>
      <c r="H5953" s="60">
        <f t="shared" si="462"/>
        <v>0</v>
      </c>
      <c r="I5953" s="60">
        <f t="shared" si="463"/>
        <v>0</v>
      </c>
      <c r="J5953" s="60">
        <f t="shared" si="464"/>
        <v>0</v>
      </c>
      <c r="K5953" s="1" t="str">
        <f t="shared" si="465"/>
        <v>IND</v>
      </c>
      <c r="L5953" s="2" t="str">
        <f t="shared" si="466"/>
        <v>CUSTOMER C</v>
      </c>
      <c r="M5953" s="40" t="str">
        <f>INDEX(CODE!A:B,MATCH(L5953,CODE!A:A,0),2)</f>
        <v>NOT USED</v>
      </c>
    </row>
    <row r="5954" spans="1:13">
      <c r="A5954" s="36">
        <v>202010</v>
      </c>
      <c r="B5954" s="37" t="s">
        <v>58</v>
      </c>
      <c r="C5954" s="37" t="s">
        <v>195</v>
      </c>
      <c r="D5954" s="37" t="s">
        <v>36</v>
      </c>
      <c r="E5954" s="37">
        <v>9553.66</v>
      </c>
      <c r="F5954" s="37">
        <v>42</v>
      </c>
      <c r="G5954" s="37">
        <v>99020</v>
      </c>
      <c r="H5954" s="60">
        <f t="shared" si="462"/>
        <v>9553.66</v>
      </c>
      <c r="I5954" s="60">
        <f t="shared" si="463"/>
        <v>42</v>
      </c>
      <c r="J5954" s="60">
        <f t="shared" si="464"/>
        <v>99020</v>
      </c>
      <c r="K5954" s="1" t="str">
        <f t="shared" si="465"/>
        <v>IND</v>
      </c>
      <c r="L5954" s="2" t="str">
        <f t="shared" si="466"/>
        <v>02GNSB0024</v>
      </c>
      <c r="M5954" s="40" t="str">
        <f>INDEX(CODE!A:B,MATCH(L5954,CODE!A:A,0),2)</f>
        <v>Separate - Small GS</v>
      </c>
    </row>
    <row r="5955" spans="1:13">
      <c r="A5955" s="36">
        <v>202010</v>
      </c>
      <c r="B5955" s="37" t="s">
        <v>58</v>
      </c>
      <c r="C5955" s="37" t="s">
        <v>195</v>
      </c>
      <c r="D5955" s="37" t="s">
        <v>38</v>
      </c>
      <c r="E5955" s="37">
        <v>34.799999999999997</v>
      </c>
      <c r="F5955" s="37">
        <v>1</v>
      </c>
      <c r="G5955" s="37">
        <v>322</v>
      </c>
      <c r="H5955" s="60">
        <f t="shared" ref="H5955:H6018" si="467">IF($C5955="R",E5955,0)</f>
        <v>34.799999999999997</v>
      </c>
      <c r="I5955" s="60">
        <f t="shared" ref="I5955:I6018" si="468">IF($C5955="R",F5955,0)</f>
        <v>1</v>
      </c>
      <c r="J5955" s="60">
        <f t="shared" ref="J5955:J6018" si="469">IF($C5955="R",G5955,0)</f>
        <v>322</v>
      </c>
      <c r="K5955" s="1" t="str">
        <f t="shared" ref="K5955:K6018" si="470">IF(LEFT(B5955,3)="IRR","IRG",LEFT(B5955,3))</f>
        <v>IND</v>
      </c>
      <c r="L5955" s="2" t="str">
        <f t="shared" si="466"/>
        <v>02GNSB24FP</v>
      </c>
      <c r="M5955" s="40" t="str">
        <f>INDEX(CODE!A:B,MATCH(L5955,CODE!A:A,0),2)</f>
        <v>Separate - Small GS</v>
      </c>
    </row>
    <row r="5956" spans="1:13">
      <c r="A5956" s="36">
        <v>202010</v>
      </c>
      <c r="B5956" s="37" t="s">
        <v>58</v>
      </c>
      <c r="C5956" s="37" t="s">
        <v>195</v>
      </c>
      <c r="D5956" s="37" t="s">
        <v>52</v>
      </c>
      <c r="E5956" s="37">
        <v>103968.02</v>
      </c>
      <c r="F5956" s="37">
        <v>321</v>
      </c>
      <c r="G5956" s="37">
        <v>1127014</v>
      </c>
      <c r="H5956" s="60">
        <f t="shared" si="467"/>
        <v>103968.02</v>
      </c>
      <c r="I5956" s="60">
        <f t="shared" si="468"/>
        <v>321</v>
      </c>
      <c r="J5956" s="60">
        <f t="shared" si="469"/>
        <v>1127014</v>
      </c>
      <c r="K5956" s="1" t="str">
        <f t="shared" si="470"/>
        <v>IND</v>
      </c>
      <c r="L5956" s="2" t="str">
        <f t="shared" si="466"/>
        <v>02GNSV0024</v>
      </c>
      <c r="M5956" s="40" t="str">
        <f>INDEX(CODE!A:B,MATCH(L5956,CODE!A:A,0),2)</f>
        <v>Separate - Small GS</v>
      </c>
    </row>
    <row r="5957" spans="1:13">
      <c r="A5957" s="36">
        <v>202010</v>
      </c>
      <c r="B5957" s="37" t="s">
        <v>58</v>
      </c>
      <c r="C5957" s="37" t="s">
        <v>195</v>
      </c>
      <c r="D5957" s="37" t="s">
        <v>53</v>
      </c>
      <c r="E5957" s="37">
        <v>724.67</v>
      </c>
      <c r="F5957" s="37">
        <v>4</v>
      </c>
      <c r="G5957" s="37">
        <v>2776</v>
      </c>
      <c r="H5957" s="60">
        <f t="shared" si="467"/>
        <v>724.67</v>
      </c>
      <c r="I5957" s="60">
        <f t="shared" si="468"/>
        <v>4</v>
      </c>
      <c r="J5957" s="60">
        <f t="shared" si="469"/>
        <v>2776</v>
      </c>
      <c r="K5957" s="1" t="str">
        <f t="shared" si="470"/>
        <v>IND</v>
      </c>
      <c r="L5957" s="2" t="str">
        <f t="shared" si="466"/>
        <v>02GNSV024F</v>
      </c>
      <c r="M5957" s="40" t="str">
        <f>INDEX(CODE!A:B,MATCH(L5957,CODE!A:A,0),2)</f>
        <v>Separate - Small GS</v>
      </c>
    </row>
    <row r="5958" spans="1:13">
      <c r="A5958" s="36">
        <v>202010</v>
      </c>
      <c r="B5958" s="37" t="s">
        <v>58</v>
      </c>
      <c r="C5958" s="37" t="s">
        <v>195</v>
      </c>
      <c r="D5958" s="37" t="s">
        <v>39</v>
      </c>
      <c r="E5958" s="37">
        <v>35515.339999999997</v>
      </c>
      <c r="F5958" s="37">
        <v>9</v>
      </c>
      <c r="G5958" s="37">
        <v>428800</v>
      </c>
      <c r="H5958" s="60">
        <f t="shared" si="467"/>
        <v>35515.339999999997</v>
      </c>
      <c r="I5958" s="60">
        <f t="shared" si="468"/>
        <v>9</v>
      </c>
      <c r="J5958" s="60">
        <f t="shared" si="469"/>
        <v>428800</v>
      </c>
      <c r="K5958" s="1" t="str">
        <f t="shared" si="470"/>
        <v>IND</v>
      </c>
      <c r="L5958" s="2" t="str">
        <f t="shared" si="466"/>
        <v>02LGSB0036</v>
      </c>
      <c r="M5958" s="40" t="str">
        <f>INDEX(CODE!A:B,MATCH(L5958,CODE!A:A,0),2)</f>
        <v>Separate - Large GS</v>
      </c>
    </row>
    <row r="5959" spans="1:13">
      <c r="A5959" s="36">
        <v>202010</v>
      </c>
      <c r="B5959" s="37" t="s">
        <v>58</v>
      </c>
      <c r="C5959" s="37" t="s">
        <v>195</v>
      </c>
      <c r="D5959" s="37" t="s">
        <v>54</v>
      </c>
      <c r="E5959" s="37">
        <v>613682.36</v>
      </c>
      <c r="F5959" s="37">
        <v>90</v>
      </c>
      <c r="G5959" s="37">
        <v>7960460</v>
      </c>
      <c r="H5959" s="60">
        <f t="shared" si="467"/>
        <v>613682.36</v>
      </c>
      <c r="I5959" s="60">
        <f t="shared" si="468"/>
        <v>90</v>
      </c>
      <c r="J5959" s="60">
        <f t="shared" si="469"/>
        <v>7960460</v>
      </c>
      <c r="K5959" s="1" t="str">
        <f t="shared" si="470"/>
        <v>IND</v>
      </c>
      <c r="L5959" s="2" t="str">
        <f t="shared" si="466"/>
        <v>02LGSV0036</v>
      </c>
      <c r="M5959" s="40" t="str">
        <f>INDEX(CODE!A:B,MATCH(L5959,CODE!A:A,0),2)</f>
        <v>Separate - Large GS</v>
      </c>
    </row>
    <row r="5960" spans="1:13">
      <c r="A5960" s="36">
        <v>202010</v>
      </c>
      <c r="B5960" s="37" t="s">
        <v>58</v>
      </c>
      <c r="C5960" s="37" t="s">
        <v>195</v>
      </c>
      <c r="D5960" s="37" t="s">
        <v>55</v>
      </c>
      <c r="E5960" s="37">
        <v>3889132.7</v>
      </c>
      <c r="F5960" s="37">
        <v>30</v>
      </c>
      <c r="G5960" s="37">
        <v>60445500</v>
      </c>
      <c r="H5960" s="60">
        <f t="shared" si="467"/>
        <v>3889132.7</v>
      </c>
      <c r="I5960" s="60">
        <f t="shared" si="468"/>
        <v>30</v>
      </c>
      <c r="J5960" s="60">
        <f t="shared" si="469"/>
        <v>60445500</v>
      </c>
      <c r="K5960" s="1" t="str">
        <f t="shared" si="470"/>
        <v>IND</v>
      </c>
      <c r="L5960" s="2" t="str">
        <f t="shared" si="466"/>
        <v>02LGSV048T</v>
      </c>
      <c r="M5960" s="40" t="str">
        <f>INDEX(CODE!A:B,MATCH(L5960,CODE!A:A,0),2)</f>
        <v>NOT USED</v>
      </c>
    </row>
    <row r="5961" spans="1:13">
      <c r="A5961" s="36">
        <v>202010</v>
      </c>
      <c r="B5961" s="37" t="s">
        <v>58</v>
      </c>
      <c r="C5961" s="37" t="s">
        <v>195</v>
      </c>
      <c r="D5961" s="37" t="s">
        <v>85</v>
      </c>
      <c r="E5961" s="37">
        <v>5046.33</v>
      </c>
      <c r="G5961" s="37">
        <v>0</v>
      </c>
      <c r="H5961" s="60">
        <f t="shared" si="467"/>
        <v>5046.33</v>
      </c>
      <c r="I5961" s="60">
        <f t="shared" si="468"/>
        <v>0</v>
      </c>
      <c r="J5961" s="60">
        <f t="shared" si="469"/>
        <v>0</v>
      </c>
      <c r="K5961" s="1" t="str">
        <f t="shared" si="470"/>
        <v>IND</v>
      </c>
      <c r="L5961" s="2" t="str">
        <f t="shared" si="466"/>
        <v>02LNX00300</v>
      </c>
      <c r="M5961" s="40" t="str">
        <f>INDEX(CODE!A:B,MATCH(L5961,CODE!A:A,0),2)</f>
        <v>NOT USED</v>
      </c>
    </row>
    <row r="5962" spans="1:13">
      <c r="A5962" s="36">
        <v>202010</v>
      </c>
      <c r="B5962" s="37" t="s">
        <v>58</v>
      </c>
      <c r="C5962" s="37" t="s">
        <v>195</v>
      </c>
      <c r="D5962" s="37" t="s">
        <v>40</v>
      </c>
      <c r="E5962" s="37">
        <v>415.49</v>
      </c>
      <c r="F5962" s="37">
        <v>2</v>
      </c>
      <c r="G5962" s="37">
        <v>4040</v>
      </c>
      <c r="H5962" s="60">
        <f t="shared" si="467"/>
        <v>415.49</v>
      </c>
      <c r="I5962" s="60">
        <f t="shared" si="468"/>
        <v>2</v>
      </c>
      <c r="J5962" s="60">
        <f t="shared" si="469"/>
        <v>4040</v>
      </c>
      <c r="K5962" s="1" t="str">
        <f t="shared" si="470"/>
        <v>IND</v>
      </c>
      <c r="L5962" s="2" t="str">
        <f t="shared" si="466"/>
        <v>02NMT24135</v>
      </c>
      <c r="M5962" s="40" t="str">
        <f>INDEX(CODE!A:B,MATCH(L5962,CODE!A:A,0),2)</f>
        <v>Separate - Small GS</v>
      </c>
    </row>
    <row r="5963" spans="1:13">
      <c r="A5963" s="36">
        <v>202010</v>
      </c>
      <c r="B5963" s="37" t="s">
        <v>58</v>
      </c>
      <c r="C5963" s="37" t="s">
        <v>195</v>
      </c>
      <c r="D5963" s="37" t="s">
        <v>56</v>
      </c>
      <c r="E5963" s="37">
        <v>1013.54</v>
      </c>
      <c r="F5963" s="37">
        <v>37</v>
      </c>
      <c r="G5963" s="37">
        <v>7619</v>
      </c>
      <c r="H5963" s="60">
        <f t="shared" si="467"/>
        <v>1013.54</v>
      </c>
      <c r="I5963" s="60">
        <f t="shared" si="468"/>
        <v>37</v>
      </c>
      <c r="J5963" s="60">
        <f t="shared" si="469"/>
        <v>7619</v>
      </c>
      <c r="K5963" s="1" t="str">
        <f t="shared" si="470"/>
        <v>IND</v>
      </c>
      <c r="L5963" s="2" t="str">
        <f t="shared" si="466"/>
        <v>02OALT015N</v>
      </c>
      <c r="M5963" s="40" t="str">
        <f>INDEX(CODE!A:B,MATCH(L5963,CODE!A:A,0),2)</f>
        <v>NOT USED</v>
      </c>
    </row>
    <row r="5964" spans="1:13">
      <c r="A5964" s="36">
        <v>202010</v>
      </c>
      <c r="B5964" s="37" t="s">
        <v>58</v>
      </c>
      <c r="C5964" s="37" t="s">
        <v>195</v>
      </c>
      <c r="D5964" s="37" t="s">
        <v>43</v>
      </c>
      <c r="E5964" s="37">
        <v>341.87</v>
      </c>
      <c r="F5964" s="37">
        <v>14</v>
      </c>
      <c r="G5964" s="37">
        <v>2228</v>
      </c>
      <c r="H5964" s="60">
        <f t="shared" si="467"/>
        <v>341.87</v>
      </c>
      <c r="I5964" s="60">
        <f t="shared" si="468"/>
        <v>14</v>
      </c>
      <c r="J5964" s="60">
        <f t="shared" si="469"/>
        <v>2228</v>
      </c>
      <c r="K5964" s="1" t="str">
        <f t="shared" si="470"/>
        <v>IND</v>
      </c>
      <c r="L5964" s="2" t="str">
        <f t="shared" si="466"/>
        <v>02OALTB15N</v>
      </c>
      <c r="M5964" s="40" t="str">
        <f>INDEX(CODE!A:B,MATCH(L5964,CODE!A:A,0),2)</f>
        <v>NOT USED</v>
      </c>
    </row>
    <row r="5965" spans="1:13">
      <c r="A5965" s="36">
        <v>202010</v>
      </c>
      <c r="B5965" s="37" t="s">
        <v>58</v>
      </c>
      <c r="C5965" s="37" t="s">
        <v>195</v>
      </c>
      <c r="D5965" s="37" t="s">
        <v>59</v>
      </c>
      <c r="E5965" s="37">
        <v>30329.74</v>
      </c>
      <c r="F5965" s="37">
        <v>1</v>
      </c>
      <c r="G5965" s="37">
        <v>236000</v>
      </c>
      <c r="H5965" s="60">
        <f t="shared" si="467"/>
        <v>30329.74</v>
      </c>
      <c r="I5965" s="60">
        <f t="shared" si="468"/>
        <v>1</v>
      </c>
      <c r="J5965" s="60">
        <f t="shared" si="469"/>
        <v>236000</v>
      </c>
      <c r="K5965" s="1" t="str">
        <f t="shared" si="470"/>
        <v>IND</v>
      </c>
      <c r="L5965" s="2" t="str">
        <f t="shared" si="466"/>
        <v>02PRSV47TM</v>
      </c>
      <c r="M5965" s="40" t="str">
        <f>INDEX(CODE!A:B,MATCH(L5965,CODE!A:A,0),2)</f>
        <v>NOT USED</v>
      </c>
    </row>
    <row r="5966" spans="1:13">
      <c r="A5966" s="36">
        <v>202010</v>
      </c>
      <c r="B5966" s="37" t="s">
        <v>58</v>
      </c>
      <c r="C5966" s="37" t="s">
        <v>195</v>
      </c>
      <c r="D5966" s="37" t="s">
        <v>94</v>
      </c>
      <c r="E5966" s="37">
        <v>167897.5</v>
      </c>
      <c r="F5966" s="37">
        <v>0</v>
      </c>
      <c r="G5966" s="37">
        <v>0</v>
      </c>
      <c r="H5966" s="60">
        <f t="shared" si="467"/>
        <v>167897.5</v>
      </c>
      <c r="I5966" s="60">
        <f t="shared" si="468"/>
        <v>0</v>
      </c>
      <c r="J5966" s="60">
        <f t="shared" si="469"/>
        <v>0</v>
      </c>
      <c r="K5966" s="1" t="str">
        <f t="shared" si="470"/>
        <v>IND</v>
      </c>
      <c r="L5966" s="2" t="str">
        <f t="shared" si="466"/>
        <v>301370-DSM</v>
      </c>
      <c r="M5966" s="40" t="str">
        <f>INDEX(CODE!A:B,MATCH(L5966,CODE!A:A,0),2)</f>
        <v>NOT USED</v>
      </c>
    </row>
    <row r="5967" spans="1:13">
      <c r="A5967" s="36">
        <v>202010</v>
      </c>
      <c r="B5967" s="37" t="s">
        <v>58</v>
      </c>
      <c r="C5967" s="37" t="s">
        <v>195</v>
      </c>
      <c r="D5967" s="37" t="s">
        <v>76</v>
      </c>
      <c r="E5967" s="37">
        <v>1.37</v>
      </c>
      <c r="F5967" s="37">
        <v>0</v>
      </c>
      <c r="G5967" s="37">
        <v>0</v>
      </c>
      <c r="H5967" s="60">
        <f t="shared" si="467"/>
        <v>1.37</v>
      </c>
      <c r="I5967" s="60">
        <f t="shared" si="468"/>
        <v>0</v>
      </c>
      <c r="J5967" s="60">
        <f t="shared" si="469"/>
        <v>0</v>
      </c>
      <c r="K5967" s="1" t="str">
        <f t="shared" si="470"/>
        <v>IND</v>
      </c>
      <c r="L5967" s="2" t="str">
        <f t="shared" si="466"/>
        <v>301380-BLU</v>
      </c>
      <c r="M5967" s="40" t="str">
        <f>INDEX(CODE!A:B,MATCH(L5967,CODE!A:A,0),2)</f>
        <v>NOT USED</v>
      </c>
    </row>
    <row r="5968" spans="1:13">
      <c r="A5968" s="36">
        <v>202010</v>
      </c>
      <c r="B5968" s="37" t="s">
        <v>58</v>
      </c>
      <c r="C5968" s="37" t="s">
        <v>195</v>
      </c>
      <c r="D5968" s="37" t="s">
        <v>103</v>
      </c>
      <c r="E5968" s="37">
        <v>-29130.23</v>
      </c>
      <c r="F5968" s="37">
        <v>0</v>
      </c>
      <c r="G5968" s="37">
        <v>0</v>
      </c>
      <c r="H5968" s="60">
        <f t="shared" si="467"/>
        <v>-29130.23</v>
      </c>
      <c r="I5968" s="60">
        <f t="shared" si="468"/>
        <v>0</v>
      </c>
      <c r="J5968" s="60">
        <f t="shared" si="469"/>
        <v>0</v>
      </c>
      <c r="K5968" s="1" t="str">
        <f t="shared" si="470"/>
        <v>IND</v>
      </c>
      <c r="L5968" s="2" t="str">
        <f t="shared" si="466"/>
        <v>ALT REVENU</v>
      </c>
      <c r="M5968" s="40" t="str">
        <f>INDEX(CODE!A:B,MATCH(L5968,CODE!A:A,0),2)</f>
        <v>NOT USED</v>
      </c>
    </row>
    <row r="5969" spans="1:13">
      <c r="A5969" s="36">
        <v>202010</v>
      </c>
      <c r="B5969" s="37" t="s">
        <v>58</v>
      </c>
      <c r="C5969" s="37" t="s">
        <v>195</v>
      </c>
      <c r="D5969" s="37" t="s">
        <v>90</v>
      </c>
      <c r="F5969" s="37">
        <v>0</v>
      </c>
      <c r="H5969" s="60">
        <f t="shared" si="467"/>
        <v>0</v>
      </c>
      <c r="I5969" s="60">
        <f t="shared" si="468"/>
        <v>0</v>
      </c>
      <c r="J5969" s="60">
        <f t="shared" si="469"/>
        <v>0</v>
      </c>
      <c r="K5969" s="1" t="str">
        <f t="shared" si="470"/>
        <v>IND</v>
      </c>
      <c r="L5969" s="2" t="str">
        <f t="shared" si="466"/>
        <v>CUSTOMER C</v>
      </c>
      <c r="M5969" s="40" t="str">
        <f>INDEX(CODE!A:B,MATCH(L5969,CODE!A:A,0),2)</f>
        <v>NOT USED</v>
      </c>
    </row>
    <row r="5970" spans="1:13">
      <c r="A5970" s="36">
        <v>202010</v>
      </c>
      <c r="B5970" s="37" t="s">
        <v>58</v>
      </c>
      <c r="C5970" s="37" t="s">
        <v>195</v>
      </c>
      <c r="D5970" s="37" t="s">
        <v>91</v>
      </c>
      <c r="E5970" s="37">
        <v>0</v>
      </c>
      <c r="F5970" s="37">
        <v>0</v>
      </c>
      <c r="G5970" s="37">
        <v>0</v>
      </c>
      <c r="H5970" s="60">
        <f t="shared" si="467"/>
        <v>0</v>
      </c>
      <c r="I5970" s="60">
        <f t="shared" si="468"/>
        <v>0</v>
      </c>
      <c r="J5970" s="60">
        <f t="shared" si="469"/>
        <v>0</v>
      </c>
      <c r="K5970" s="1" t="str">
        <f t="shared" si="470"/>
        <v>IND</v>
      </c>
      <c r="L5970" s="2" t="str">
        <f t="shared" si="466"/>
        <v>INCOME TAX</v>
      </c>
      <c r="M5970" s="40" t="str">
        <f>INDEX(CODE!A:B,MATCH(L5970,CODE!A:A,0),2)</f>
        <v>NOT USED</v>
      </c>
    </row>
    <row r="5971" spans="1:13">
      <c r="A5971" s="36">
        <v>202010</v>
      </c>
      <c r="B5971" s="37" t="s">
        <v>58</v>
      </c>
      <c r="C5971" s="37" t="s">
        <v>195</v>
      </c>
      <c r="D5971" s="37" t="s">
        <v>92</v>
      </c>
      <c r="E5971" s="37">
        <v>45153.7</v>
      </c>
      <c r="F5971" s="37">
        <v>0</v>
      </c>
      <c r="G5971" s="37">
        <v>0</v>
      </c>
      <c r="H5971" s="60">
        <f t="shared" si="467"/>
        <v>45153.7</v>
      </c>
      <c r="I5971" s="60">
        <f t="shared" si="468"/>
        <v>0</v>
      </c>
      <c r="J5971" s="60">
        <f t="shared" si="469"/>
        <v>0</v>
      </c>
      <c r="K5971" s="1" t="str">
        <f t="shared" si="470"/>
        <v>IND</v>
      </c>
      <c r="L5971" s="2" t="str">
        <f t="shared" si="466"/>
        <v>REVENUE_AC</v>
      </c>
      <c r="M5971" s="40" t="str">
        <f>INDEX(CODE!A:B,MATCH(L5971,CODE!A:A,0),2)</f>
        <v>NOT USED</v>
      </c>
    </row>
    <row r="5972" spans="1:13">
      <c r="A5972" s="36">
        <v>202010</v>
      </c>
      <c r="B5972" s="37" t="s">
        <v>58</v>
      </c>
      <c r="C5972" s="37" t="s">
        <v>195</v>
      </c>
      <c r="D5972" s="37" t="s">
        <v>104</v>
      </c>
      <c r="E5972" s="37">
        <v>2367.77</v>
      </c>
      <c r="F5972" s="37">
        <v>0</v>
      </c>
      <c r="G5972" s="37">
        <v>0</v>
      </c>
      <c r="H5972" s="60">
        <f t="shared" si="467"/>
        <v>2367.77</v>
      </c>
      <c r="I5972" s="60">
        <f t="shared" si="468"/>
        <v>0</v>
      </c>
      <c r="J5972" s="60">
        <f t="shared" si="469"/>
        <v>0</v>
      </c>
      <c r="K5972" s="1" t="str">
        <f t="shared" si="470"/>
        <v>IND</v>
      </c>
      <c r="L5972" s="2" t="str">
        <f t="shared" si="466"/>
        <v>REVENUE AD</v>
      </c>
      <c r="M5972" s="40" t="str">
        <f>INDEX(CODE!A:B,MATCH(L5972,CODE!A:A,0),2)</f>
        <v>NOT USED</v>
      </c>
    </row>
    <row r="5973" spans="1:13">
      <c r="A5973" s="36">
        <v>202010</v>
      </c>
      <c r="B5973" s="37" t="s">
        <v>58</v>
      </c>
      <c r="C5973" s="37" t="s">
        <v>196</v>
      </c>
      <c r="D5973" s="37" t="s">
        <v>197</v>
      </c>
      <c r="E5973" s="37">
        <v>-148000</v>
      </c>
      <c r="F5973" s="37">
        <v>0</v>
      </c>
      <c r="G5973" s="37">
        <v>-538000</v>
      </c>
      <c r="H5973" s="60">
        <f t="shared" si="467"/>
        <v>0</v>
      </c>
      <c r="I5973" s="60">
        <f t="shared" si="468"/>
        <v>0</v>
      </c>
      <c r="J5973" s="60">
        <f t="shared" si="469"/>
        <v>0</v>
      </c>
      <c r="K5973" s="1" t="str">
        <f t="shared" si="470"/>
        <v>IND</v>
      </c>
      <c r="L5973" s="2" t="str">
        <f t="shared" si="466"/>
        <v>UNBILLED R</v>
      </c>
      <c r="M5973" s="40" t="str">
        <f>INDEX(CODE!A:B,MATCH(L5973,CODE!A:A,0),2)</f>
        <v>NOT USED</v>
      </c>
    </row>
    <row r="5974" spans="1:13">
      <c r="A5974" s="36">
        <v>202010</v>
      </c>
      <c r="B5974" s="37" t="s">
        <v>60</v>
      </c>
      <c r="C5974" s="37" t="s">
        <v>186</v>
      </c>
      <c r="D5974" s="37" t="s">
        <v>61</v>
      </c>
      <c r="E5974" s="37">
        <v>-81564.87</v>
      </c>
      <c r="F5974" s="37">
        <v>2593</v>
      </c>
      <c r="G5974" s="37">
        <v>11203978</v>
      </c>
      <c r="H5974" s="60">
        <f t="shared" si="467"/>
        <v>0</v>
      </c>
      <c r="I5974" s="60">
        <f t="shared" si="468"/>
        <v>0</v>
      </c>
      <c r="J5974" s="60">
        <f t="shared" si="469"/>
        <v>0</v>
      </c>
      <c r="K5974" s="1" t="str">
        <f t="shared" si="470"/>
        <v>IRG</v>
      </c>
      <c r="L5974" s="2" t="str">
        <f t="shared" si="466"/>
        <v>02APSV0040</v>
      </c>
      <c r="M5974" s="40" t="str">
        <f>INDEX(CODE!A:B,MATCH(L5974,CODE!A:A,0),2)</f>
        <v>Separate - APS</v>
      </c>
    </row>
    <row r="5975" spans="1:13">
      <c r="A5975" s="36">
        <v>202010</v>
      </c>
      <c r="B5975" s="37" t="s">
        <v>60</v>
      </c>
      <c r="C5975" s="37" t="s">
        <v>186</v>
      </c>
      <c r="D5975" s="37" t="s">
        <v>198</v>
      </c>
      <c r="E5975" s="37">
        <v>12048.68</v>
      </c>
      <c r="G5975" s="37">
        <v>-1655038</v>
      </c>
      <c r="H5975" s="60">
        <f t="shared" si="467"/>
        <v>0</v>
      </c>
      <c r="I5975" s="60">
        <f t="shared" si="468"/>
        <v>0</v>
      </c>
      <c r="J5975" s="60">
        <f t="shared" si="469"/>
        <v>0</v>
      </c>
      <c r="K5975" s="1" t="str">
        <f t="shared" si="470"/>
        <v>IRG</v>
      </c>
      <c r="L5975" s="2" t="str">
        <f t="shared" si="466"/>
        <v>02BPADEBIT</v>
      </c>
      <c r="M5975" s="40" t="str">
        <f>INDEX(CODE!A:B,MATCH(L5975,CODE!A:A,0),2)</f>
        <v>NOT USED</v>
      </c>
    </row>
    <row r="5976" spans="1:13">
      <c r="A5976" s="36">
        <v>202010</v>
      </c>
      <c r="B5976" s="37" t="s">
        <v>60</v>
      </c>
      <c r="C5976" s="37" t="s">
        <v>186</v>
      </c>
      <c r="D5976" s="37" t="s">
        <v>199</v>
      </c>
      <c r="E5976" s="37">
        <v>-140.28</v>
      </c>
      <c r="F5976" s="37">
        <v>9</v>
      </c>
      <c r="G5976" s="37">
        <v>19268</v>
      </c>
      <c r="H5976" s="60">
        <f t="shared" si="467"/>
        <v>0</v>
      </c>
      <c r="I5976" s="60">
        <f t="shared" si="468"/>
        <v>0</v>
      </c>
      <c r="J5976" s="60">
        <f t="shared" si="469"/>
        <v>0</v>
      </c>
      <c r="K5976" s="1" t="str">
        <f t="shared" si="470"/>
        <v>IRG</v>
      </c>
      <c r="L5976" s="2" t="str">
        <f t="shared" si="466"/>
        <v>02NMT40135</v>
      </c>
      <c r="M5976" s="40" t="str">
        <f>INDEX(CODE!A:B,MATCH(L5976,CODE!A:A,0),2)</f>
        <v>Separate - APS</v>
      </c>
    </row>
    <row r="5977" spans="1:13">
      <c r="A5977" s="36">
        <v>202010</v>
      </c>
      <c r="B5977" s="37" t="s">
        <v>60</v>
      </c>
      <c r="C5977" s="37" t="s">
        <v>186</v>
      </c>
      <c r="D5977" s="37" t="s">
        <v>200</v>
      </c>
      <c r="F5977" s="37">
        <v>0</v>
      </c>
      <c r="H5977" s="60">
        <f t="shared" si="467"/>
        <v>0</v>
      </c>
      <c r="I5977" s="60">
        <f t="shared" si="468"/>
        <v>0</v>
      </c>
      <c r="J5977" s="60">
        <f t="shared" si="469"/>
        <v>0</v>
      </c>
      <c r="K5977" s="1" t="str">
        <f t="shared" si="470"/>
        <v>IRG</v>
      </c>
      <c r="L5977" s="2" t="str">
        <f t="shared" si="466"/>
        <v>CUSTOMER C</v>
      </c>
      <c r="M5977" s="40" t="str">
        <f>INDEX(CODE!A:B,MATCH(L5977,CODE!A:A,0),2)</f>
        <v>NOT USED</v>
      </c>
    </row>
    <row r="5978" spans="1:13">
      <c r="A5978" s="36">
        <v>202010</v>
      </c>
      <c r="B5978" s="37" t="s">
        <v>60</v>
      </c>
      <c r="C5978" s="37" t="s">
        <v>186</v>
      </c>
      <c r="D5978" s="37" t="s">
        <v>201</v>
      </c>
      <c r="E5978" s="37">
        <v>740.38</v>
      </c>
      <c r="F5978" s="37">
        <v>0</v>
      </c>
      <c r="G5978" s="37">
        <v>0</v>
      </c>
      <c r="H5978" s="60">
        <f t="shared" si="467"/>
        <v>0</v>
      </c>
      <c r="I5978" s="60">
        <f t="shared" si="468"/>
        <v>0</v>
      </c>
      <c r="J5978" s="60">
        <f t="shared" si="469"/>
        <v>0</v>
      </c>
      <c r="K5978" s="1" t="str">
        <f t="shared" si="470"/>
        <v>IRG</v>
      </c>
      <c r="L5978" s="2" t="str">
        <f t="shared" si="466"/>
        <v>IRRIGATION</v>
      </c>
      <c r="M5978" s="40" t="str">
        <f>INDEX(CODE!A:B,MATCH(L5978,CODE!A:A,0),2)</f>
        <v>NOT USED</v>
      </c>
    </row>
    <row r="5979" spans="1:13">
      <c r="A5979" s="36">
        <v>202010</v>
      </c>
      <c r="B5979" s="37" t="s">
        <v>60</v>
      </c>
      <c r="C5979" s="37" t="s">
        <v>195</v>
      </c>
      <c r="D5979" s="37" t="s">
        <v>61</v>
      </c>
      <c r="E5979" s="37">
        <v>776999.32</v>
      </c>
      <c r="F5979" s="37">
        <v>2593</v>
      </c>
      <c r="G5979" s="37">
        <v>11203978</v>
      </c>
      <c r="H5979" s="60">
        <f t="shared" si="467"/>
        <v>776999.32</v>
      </c>
      <c r="I5979" s="60">
        <f t="shared" si="468"/>
        <v>2593</v>
      </c>
      <c r="J5979" s="60">
        <f t="shared" si="469"/>
        <v>11203978</v>
      </c>
      <c r="K5979" s="1" t="str">
        <f t="shared" si="470"/>
        <v>IRG</v>
      </c>
      <c r="L5979" s="2" t="str">
        <f t="shared" si="466"/>
        <v>02APSV0040</v>
      </c>
      <c r="M5979" s="40" t="str">
        <f>INDEX(CODE!A:B,MATCH(L5979,CODE!A:A,0),2)</f>
        <v>Separate - APS</v>
      </c>
    </row>
    <row r="5980" spans="1:13">
      <c r="A5980" s="36">
        <v>202010</v>
      </c>
      <c r="B5980" s="37" t="s">
        <v>60</v>
      </c>
      <c r="C5980" s="37" t="s">
        <v>195</v>
      </c>
      <c r="D5980" s="37" t="s">
        <v>62</v>
      </c>
      <c r="E5980" s="37">
        <v>602965.6</v>
      </c>
      <c r="F5980" s="37">
        <v>2559</v>
      </c>
      <c r="G5980" s="37">
        <v>8579884</v>
      </c>
      <c r="H5980" s="60">
        <f t="shared" si="467"/>
        <v>602965.6</v>
      </c>
      <c r="I5980" s="60">
        <f t="shared" si="468"/>
        <v>2559</v>
      </c>
      <c r="J5980" s="60">
        <f t="shared" si="469"/>
        <v>8579884</v>
      </c>
      <c r="K5980" s="1" t="str">
        <f t="shared" si="470"/>
        <v>IRG</v>
      </c>
      <c r="L5980" s="2" t="str">
        <f t="shared" si="466"/>
        <v>02APSV040X</v>
      </c>
      <c r="M5980" s="40" t="str">
        <f>INDEX(CODE!A:B,MATCH(L5980,CODE!A:A,0),2)</f>
        <v>Separate - APS</v>
      </c>
    </row>
    <row r="5981" spans="1:13">
      <c r="A5981" s="36">
        <v>202010</v>
      </c>
      <c r="B5981" s="37" t="s">
        <v>60</v>
      </c>
      <c r="C5981" s="37" t="s">
        <v>195</v>
      </c>
      <c r="D5981" s="37" t="s">
        <v>79</v>
      </c>
      <c r="E5981" s="37">
        <v>199.34</v>
      </c>
      <c r="G5981" s="37">
        <v>0</v>
      </c>
      <c r="H5981" s="60">
        <f t="shared" si="467"/>
        <v>199.34</v>
      </c>
      <c r="I5981" s="60">
        <f t="shared" si="468"/>
        <v>0</v>
      </c>
      <c r="J5981" s="60">
        <f t="shared" si="469"/>
        <v>0</v>
      </c>
      <c r="K5981" s="1" t="str">
        <f t="shared" si="470"/>
        <v>IRG</v>
      </c>
      <c r="L5981" s="2" t="str">
        <f t="shared" si="466"/>
        <v>02LNX00102</v>
      </c>
      <c r="M5981" s="40" t="str">
        <f>INDEX(CODE!A:B,MATCH(L5981,CODE!A:A,0),2)</f>
        <v>NOT USED</v>
      </c>
    </row>
    <row r="5982" spans="1:13">
      <c r="A5982" s="36">
        <v>202010</v>
      </c>
      <c r="B5982" s="37" t="s">
        <v>60</v>
      </c>
      <c r="C5982" s="37" t="s">
        <v>195</v>
      </c>
      <c r="D5982" s="37" t="s">
        <v>81</v>
      </c>
      <c r="E5982" s="37">
        <v>7.3</v>
      </c>
      <c r="G5982" s="37">
        <v>0</v>
      </c>
      <c r="H5982" s="60">
        <f t="shared" si="467"/>
        <v>7.3</v>
      </c>
      <c r="I5982" s="60">
        <f t="shared" si="468"/>
        <v>0</v>
      </c>
      <c r="J5982" s="60">
        <f t="shared" si="469"/>
        <v>0</v>
      </c>
      <c r="K5982" s="1" t="str">
        <f t="shared" si="470"/>
        <v>IRG</v>
      </c>
      <c r="L5982" s="2" t="str">
        <f t="shared" si="466"/>
        <v>02LNX00105</v>
      </c>
      <c r="M5982" s="40" t="str">
        <f>INDEX(CODE!A:B,MATCH(L5982,CODE!A:A,0),2)</f>
        <v>NOT USED</v>
      </c>
    </row>
    <row r="5983" spans="1:13">
      <c r="A5983" s="36">
        <v>202010</v>
      </c>
      <c r="B5983" s="37" t="s">
        <v>60</v>
      </c>
      <c r="C5983" s="37" t="s">
        <v>195</v>
      </c>
      <c r="D5983" s="37" t="s">
        <v>82</v>
      </c>
      <c r="E5983" s="37">
        <v>73.55</v>
      </c>
      <c r="G5983" s="37">
        <v>0</v>
      </c>
      <c r="H5983" s="60">
        <f t="shared" si="467"/>
        <v>73.55</v>
      </c>
      <c r="I5983" s="60">
        <f t="shared" si="468"/>
        <v>0</v>
      </c>
      <c r="J5983" s="60">
        <f t="shared" si="469"/>
        <v>0</v>
      </c>
      <c r="K5983" s="1" t="str">
        <f t="shared" si="470"/>
        <v>IRG</v>
      </c>
      <c r="L5983" s="2" t="str">
        <f t="shared" si="466"/>
        <v>02LNX00109</v>
      </c>
      <c r="M5983" s="40" t="str">
        <f>INDEX(CODE!A:B,MATCH(L5983,CODE!A:A,0),2)</f>
        <v>NOT USED</v>
      </c>
    </row>
    <row r="5984" spans="1:13">
      <c r="A5984" s="36">
        <v>202010</v>
      </c>
      <c r="B5984" s="37" t="s">
        <v>60</v>
      </c>
      <c r="C5984" s="37" t="s">
        <v>195</v>
      </c>
      <c r="D5984" s="37" t="s">
        <v>45</v>
      </c>
      <c r="E5984" s="37">
        <v>1343.63</v>
      </c>
      <c r="F5984" s="37">
        <v>9</v>
      </c>
      <c r="G5984" s="37">
        <v>19268</v>
      </c>
      <c r="H5984" s="60">
        <f t="shared" si="467"/>
        <v>1343.63</v>
      </c>
      <c r="I5984" s="60">
        <f t="shared" si="468"/>
        <v>9</v>
      </c>
      <c r="J5984" s="60">
        <f t="shared" si="469"/>
        <v>19268</v>
      </c>
      <c r="K5984" s="1" t="str">
        <f t="shared" si="470"/>
        <v>IRG</v>
      </c>
      <c r="L5984" s="2" t="str">
        <f t="shared" si="466"/>
        <v>02NMT40135</v>
      </c>
      <c r="M5984" s="40" t="str">
        <f>INDEX(CODE!A:B,MATCH(L5984,CODE!A:A,0),2)</f>
        <v>Separate - APS</v>
      </c>
    </row>
    <row r="5985" spans="1:13">
      <c r="A5985" s="36">
        <v>202010</v>
      </c>
      <c r="B5985" s="37" t="s">
        <v>60</v>
      </c>
      <c r="C5985" s="37" t="s">
        <v>195</v>
      </c>
      <c r="D5985" s="37" t="s">
        <v>73</v>
      </c>
      <c r="E5985" s="37">
        <v>503.54</v>
      </c>
      <c r="F5985" s="37">
        <v>9</v>
      </c>
      <c r="G5985" s="37">
        <v>7261</v>
      </c>
      <c r="H5985" s="60">
        <f t="shared" si="467"/>
        <v>503.54</v>
      </c>
      <c r="I5985" s="60">
        <f t="shared" si="468"/>
        <v>9</v>
      </c>
      <c r="J5985" s="60">
        <f t="shared" si="469"/>
        <v>7261</v>
      </c>
      <c r="K5985" s="1" t="str">
        <f t="shared" si="470"/>
        <v>IRG</v>
      </c>
      <c r="L5985" s="2" t="str">
        <f t="shared" si="466"/>
        <v>02NMX40135</v>
      </c>
      <c r="M5985" s="40" t="str">
        <f>INDEX(CODE!A:B,MATCH(L5985,CODE!A:A,0),2)</f>
        <v>Separate - APS</v>
      </c>
    </row>
    <row r="5986" spans="1:13">
      <c r="A5986" s="36">
        <v>202010</v>
      </c>
      <c r="B5986" s="37" t="s">
        <v>60</v>
      </c>
      <c r="C5986" s="37" t="s">
        <v>195</v>
      </c>
      <c r="D5986" s="37" t="s">
        <v>95</v>
      </c>
      <c r="E5986" s="37">
        <v>202000</v>
      </c>
      <c r="F5986" s="37">
        <v>0</v>
      </c>
      <c r="G5986" s="37">
        <v>0</v>
      </c>
      <c r="H5986" s="60">
        <f t="shared" si="467"/>
        <v>202000</v>
      </c>
      <c r="I5986" s="60">
        <f t="shared" si="468"/>
        <v>0</v>
      </c>
      <c r="J5986" s="60">
        <f t="shared" si="469"/>
        <v>0</v>
      </c>
      <c r="K5986" s="1" t="str">
        <f t="shared" si="470"/>
        <v>IRG</v>
      </c>
      <c r="L5986" s="2" t="str">
        <f t="shared" si="466"/>
        <v>301461-IRR</v>
      </c>
      <c r="M5986" s="40" t="str">
        <f>INDEX(CODE!A:B,MATCH(L5986,CODE!A:A,0),2)</f>
        <v>NOT USED</v>
      </c>
    </row>
    <row r="5987" spans="1:13">
      <c r="A5987" s="36">
        <v>202010</v>
      </c>
      <c r="B5987" s="37" t="s">
        <v>60</v>
      </c>
      <c r="C5987" s="37" t="s">
        <v>195</v>
      </c>
      <c r="D5987" s="37" t="s">
        <v>96</v>
      </c>
      <c r="E5987" s="37">
        <v>85793.58</v>
      </c>
      <c r="F5987" s="37">
        <v>0</v>
      </c>
      <c r="G5987" s="37">
        <v>0</v>
      </c>
      <c r="H5987" s="60">
        <f t="shared" si="467"/>
        <v>85793.58</v>
      </c>
      <c r="I5987" s="60">
        <f t="shared" si="468"/>
        <v>0</v>
      </c>
      <c r="J5987" s="60">
        <f t="shared" si="469"/>
        <v>0</v>
      </c>
      <c r="K5987" s="1" t="str">
        <f t="shared" si="470"/>
        <v>IRG</v>
      </c>
      <c r="L5987" s="2" t="str">
        <f t="shared" si="466"/>
        <v>301470-DSM</v>
      </c>
      <c r="M5987" s="40" t="str">
        <f>INDEX(CODE!A:B,MATCH(L5987,CODE!A:A,0),2)</f>
        <v>NOT USED</v>
      </c>
    </row>
    <row r="5988" spans="1:13">
      <c r="A5988" s="36">
        <v>202010</v>
      </c>
      <c r="B5988" s="37" t="s">
        <v>60</v>
      </c>
      <c r="C5988" s="37" t="s">
        <v>195</v>
      </c>
      <c r="D5988" s="37" t="s">
        <v>46</v>
      </c>
      <c r="E5988" s="37">
        <v>123.43</v>
      </c>
      <c r="F5988" s="37">
        <v>0</v>
      </c>
      <c r="G5988" s="37">
        <v>0</v>
      </c>
      <c r="H5988" s="60">
        <f t="shared" si="467"/>
        <v>123.43</v>
      </c>
      <c r="I5988" s="60">
        <f t="shared" si="468"/>
        <v>0</v>
      </c>
      <c r="J5988" s="60">
        <f t="shared" si="469"/>
        <v>0</v>
      </c>
      <c r="K5988" s="1" t="str">
        <f t="shared" si="470"/>
        <v>IRG</v>
      </c>
      <c r="L5988" s="2" t="str">
        <f t="shared" si="466"/>
        <v>301480-BLU</v>
      </c>
      <c r="M5988" s="40" t="str">
        <f>INDEX(CODE!A:B,MATCH(L5988,CODE!A:A,0),2)</f>
        <v>NOT USED</v>
      </c>
    </row>
    <row r="5989" spans="1:13">
      <c r="A5989" s="36">
        <v>202010</v>
      </c>
      <c r="B5989" s="37" t="s">
        <v>60</v>
      </c>
      <c r="C5989" s="37" t="s">
        <v>195</v>
      </c>
      <c r="D5989" s="37" t="s">
        <v>103</v>
      </c>
      <c r="E5989" s="37">
        <v>-223977.96</v>
      </c>
      <c r="F5989" s="37">
        <v>0</v>
      </c>
      <c r="G5989" s="37">
        <v>0</v>
      </c>
      <c r="H5989" s="60">
        <f t="shared" si="467"/>
        <v>-223977.96</v>
      </c>
      <c r="I5989" s="60">
        <f t="shared" si="468"/>
        <v>0</v>
      </c>
      <c r="J5989" s="60">
        <f t="shared" si="469"/>
        <v>0</v>
      </c>
      <c r="K5989" s="1" t="str">
        <f t="shared" si="470"/>
        <v>IRG</v>
      </c>
      <c r="L5989" s="2" t="str">
        <f t="shared" si="466"/>
        <v>ALT REVENU</v>
      </c>
      <c r="M5989" s="40" t="str">
        <f>INDEX(CODE!A:B,MATCH(L5989,CODE!A:A,0),2)</f>
        <v>NOT USED</v>
      </c>
    </row>
    <row r="5990" spans="1:13">
      <c r="A5990" s="36">
        <v>202010</v>
      </c>
      <c r="B5990" s="37" t="s">
        <v>60</v>
      </c>
      <c r="C5990" s="37" t="s">
        <v>195</v>
      </c>
      <c r="D5990" s="37" t="s">
        <v>97</v>
      </c>
      <c r="F5990" s="37">
        <v>0</v>
      </c>
      <c r="H5990" s="60">
        <f t="shared" si="467"/>
        <v>0</v>
      </c>
      <c r="I5990" s="60">
        <f t="shared" si="468"/>
        <v>0</v>
      </c>
      <c r="J5990" s="60">
        <f t="shared" si="469"/>
        <v>0</v>
      </c>
      <c r="K5990" s="1" t="str">
        <f t="shared" si="470"/>
        <v>IRG</v>
      </c>
      <c r="L5990" s="2" t="str">
        <f t="shared" si="466"/>
        <v>CUSTOMER C</v>
      </c>
      <c r="M5990" s="40" t="str">
        <f>INDEX(CODE!A:B,MATCH(L5990,CODE!A:A,0),2)</f>
        <v>NOT USED</v>
      </c>
    </row>
    <row r="5991" spans="1:13">
      <c r="A5991" s="36">
        <v>202010</v>
      </c>
      <c r="B5991" s="37" t="s">
        <v>60</v>
      </c>
      <c r="C5991" s="37" t="s">
        <v>195</v>
      </c>
      <c r="D5991" s="37" t="s">
        <v>91</v>
      </c>
      <c r="E5991" s="37">
        <v>0</v>
      </c>
      <c r="F5991" s="37">
        <v>0</v>
      </c>
      <c r="G5991" s="37">
        <v>0</v>
      </c>
      <c r="H5991" s="60">
        <f t="shared" si="467"/>
        <v>0</v>
      </c>
      <c r="I5991" s="60">
        <f t="shared" si="468"/>
        <v>0</v>
      </c>
      <c r="J5991" s="60">
        <f t="shared" si="469"/>
        <v>0</v>
      </c>
      <c r="K5991" s="1" t="str">
        <f t="shared" si="470"/>
        <v>IRG</v>
      </c>
      <c r="L5991" s="2" t="str">
        <f t="shared" si="466"/>
        <v>INCOME TAX</v>
      </c>
      <c r="M5991" s="40" t="str">
        <f>INDEX(CODE!A:B,MATCH(L5991,CODE!A:A,0),2)</f>
        <v>NOT USED</v>
      </c>
    </row>
    <row r="5992" spans="1:13">
      <c r="A5992" s="36">
        <v>202010</v>
      </c>
      <c r="B5992" s="37" t="s">
        <v>60</v>
      </c>
      <c r="C5992" s="37" t="s">
        <v>195</v>
      </c>
      <c r="D5992" s="37" t="s">
        <v>92</v>
      </c>
      <c r="E5992" s="37">
        <v>-41774.89</v>
      </c>
      <c r="F5992" s="37">
        <v>0</v>
      </c>
      <c r="G5992" s="37">
        <v>0</v>
      </c>
      <c r="H5992" s="60">
        <f t="shared" si="467"/>
        <v>-41774.89</v>
      </c>
      <c r="I5992" s="60">
        <f t="shared" si="468"/>
        <v>0</v>
      </c>
      <c r="J5992" s="60">
        <f t="shared" si="469"/>
        <v>0</v>
      </c>
      <c r="K5992" s="1" t="str">
        <f t="shared" si="470"/>
        <v>IRG</v>
      </c>
      <c r="L5992" s="2" t="str">
        <f t="shared" si="466"/>
        <v>REVENUE_AC</v>
      </c>
      <c r="M5992" s="40" t="str">
        <f>INDEX(CODE!A:B,MATCH(L5992,CODE!A:A,0),2)</f>
        <v>NOT USED</v>
      </c>
    </row>
    <row r="5993" spans="1:13">
      <c r="A5993" s="36">
        <v>202010</v>
      </c>
      <c r="B5993" s="37" t="s">
        <v>60</v>
      </c>
      <c r="C5993" s="37" t="s">
        <v>195</v>
      </c>
      <c r="D5993" s="37" t="s">
        <v>104</v>
      </c>
      <c r="E5993" s="37">
        <v>476.76</v>
      </c>
      <c r="F5993" s="37">
        <v>0</v>
      </c>
      <c r="G5993" s="37">
        <v>0</v>
      </c>
      <c r="H5993" s="60">
        <f t="shared" si="467"/>
        <v>476.76</v>
      </c>
      <c r="I5993" s="60">
        <f t="shared" si="468"/>
        <v>0</v>
      </c>
      <c r="J5993" s="60">
        <f t="shared" si="469"/>
        <v>0</v>
      </c>
      <c r="K5993" s="1" t="str">
        <f t="shared" si="470"/>
        <v>IRG</v>
      </c>
      <c r="L5993" s="2" t="str">
        <f t="shared" si="466"/>
        <v>REVENUE AD</v>
      </c>
      <c r="M5993" s="40" t="str">
        <f>INDEX(CODE!A:B,MATCH(L5993,CODE!A:A,0),2)</f>
        <v>NOT USED</v>
      </c>
    </row>
    <row r="5994" spans="1:13">
      <c r="A5994" s="36">
        <v>202010</v>
      </c>
      <c r="B5994" s="37" t="s">
        <v>60</v>
      </c>
      <c r="C5994" s="37" t="s">
        <v>196</v>
      </c>
      <c r="D5994" s="37" t="s">
        <v>202</v>
      </c>
      <c r="E5994" s="37">
        <v>320000</v>
      </c>
      <c r="F5994" s="37">
        <v>0</v>
      </c>
      <c r="G5994" s="37">
        <v>-6289000</v>
      </c>
      <c r="H5994" s="60">
        <f t="shared" si="467"/>
        <v>0</v>
      </c>
      <c r="I5994" s="60">
        <f t="shared" si="468"/>
        <v>0</v>
      </c>
      <c r="J5994" s="60">
        <f t="shared" si="469"/>
        <v>0</v>
      </c>
      <c r="K5994" s="1" t="str">
        <f t="shared" si="470"/>
        <v>IRG</v>
      </c>
      <c r="L5994" s="2" t="str">
        <f t="shared" si="466"/>
        <v>IRRIGATION</v>
      </c>
      <c r="M5994" s="40" t="str">
        <f>INDEX(CODE!A:B,MATCH(L5994,CODE!A:A,0),2)</f>
        <v>NOT USED</v>
      </c>
    </row>
    <row r="5995" spans="1:13">
      <c r="A5995" s="36">
        <v>202010</v>
      </c>
      <c r="B5995" s="37" t="s">
        <v>63</v>
      </c>
      <c r="C5995" s="37" t="s">
        <v>195</v>
      </c>
      <c r="D5995" s="37" t="s">
        <v>98</v>
      </c>
      <c r="E5995" s="37">
        <v>7.57</v>
      </c>
      <c r="G5995" s="37">
        <v>0</v>
      </c>
      <c r="H5995" s="60">
        <f t="shared" si="467"/>
        <v>7.57</v>
      </c>
      <c r="I5995" s="60">
        <f t="shared" si="468"/>
        <v>0</v>
      </c>
      <c r="J5995" s="60">
        <f t="shared" si="469"/>
        <v>0</v>
      </c>
      <c r="K5995" s="1" t="str">
        <f t="shared" si="470"/>
        <v>PUB</v>
      </c>
      <c r="L5995" s="2" t="str">
        <f t="shared" si="466"/>
        <v>02CFR00012</v>
      </c>
      <c r="M5995" s="40" t="str">
        <f>INDEX(CODE!A:B,MATCH(L5995,CODE!A:A,0),2)</f>
        <v>NOT USED</v>
      </c>
    </row>
    <row r="5996" spans="1:13">
      <c r="A5996" s="36">
        <v>202010</v>
      </c>
      <c r="B5996" s="37" t="s">
        <v>63</v>
      </c>
      <c r="C5996" s="37" t="s">
        <v>195</v>
      </c>
      <c r="D5996" s="37" t="s">
        <v>65</v>
      </c>
      <c r="E5996" s="37">
        <v>8364.5400000000009</v>
      </c>
      <c r="F5996" s="37">
        <v>119</v>
      </c>
      <c r="G5996" s="37">
        <v>116531</v>
      </c>
      <c r="H5996" s="60">
        <f t="shared" si="467"/>
        <v>8364.5400000000009</v>
      </c>
      <c r="I5996" s="60">
        <f t="shared" si="468"/>
        <v>119</v>
      </c>
      <c r="J5996" s="60">
        <f t="shared" si="469"/>
        <v>116531</v>
      </c>
      <c r="K5996" s="1" t="str">
        <f t="shared" si="470"/>
        <v>PUB</v>
      </c>
      <c r="L5996" s="2" t="str">
        <f t="shared" si="466"/>
        <v>02CUSL053F</v>
      </c>
      <c r="M5996" s="40" t="str">
        <f>INDEX(CODE!A:B,MATCH(L5996,CODE!A:A,0),2)</f>
        <v>NOT USED</v>
      </c>
    </row>
    <row r="5997" spans="1:13">
      <c r="A5997" s="36">
        <v>202010</v>
      </c>
      <c r="B5997" s="37" t="s">
        <v>63</v>
      </c>
      <c r="C5997" s="37" t="s">
        <v>195</v>
      </c>
      <c r="D5997" s="37" t="s">
        <v>66</v>
      </c>
      <c r="E5997" s="37">
        <v>4416.6400000000003</v>
      </c>
      <c r="F5997" s="37">
        <v>110</v>
      </c>
      <c r="G5997" s="37">
        <v>61530</v>
      </c>
      <c r="H5997" s="60">
        <f t="shared" si="467"/>
        <v>4416.6400000000003</v>
      </c>
      <c r="I5997" s="60">
        <f t="shared" si="468"/>
        <v>110</v>
      </c>
      <c r="J5997" s="60">
        <f t="shared" si="469"/>
        <v>61530</v>
      </c>
      <c r="K5997" s="1" t="str">
        <f t="shared" si="470"/>
        <v>PUB</v>
      </c>
      <c r="L5997" s="2" t="str">
        <f t="shared" si="466"/>
        <v>02CUSL053M</v>
      </c>
      <c r="M5997" s="40" t="str">
        <f>INDEX(CODE!A:B,MATCH(L5997,CODE!A:A,0),2)</f>
        <v>NOT USED</v>
      </c>
    </row>
    <row r="5998" spans="1:13">
      <c r="A5998" s="36">
        <v>202010</v>
      </c>
      <c r="B5998" s="37" t="s">
        <v>63</v>
      </c>
      <c r="C5998" s="37" t="s">
        <v>195</v>
      </c>
      <c r="D5998" s="37" t="s">
        <v>67</v>
      </c>
      <c r="E5998" s="37">
        <v>28.87</v>
      </c>
      <c r="F5998" s="37">
        <v>2</v>
      </c>
      <c r="G5998" s="37">
        <v>228</v>
      </c>
      <c r="H5998" s="60">
        <f t="shared" si="467"/>
        <v>28.87</v>
      </c>
      <c r="I5998" s="60">
        <f t="shared" si="468"/>
        <v>2</v>
      </c>
      <c r="J5998" s="60">
        <f t="shared" si="469"/>
        <v>228</v>
      </c>
      <c r="K5998" s="1" t="str">
        <f t="shared" si="470"/>
        <v>PUB</v>
      </c>
      <c r="L5998" s="2" t="str">
        <f t="shared" si="466"/>
        <v>02MVSL0057</v>
      </c>
      <c r="M5998" s="40" t="str">
        <f>INDEX(CODE!A:B,MATCH(L5998,CODE!A:A,0),2)</f>
        <v>NOT USED</v>
      </c>
    </row>
    <row r="5999" spans="1:13">
      <c r="A5999" s="36">
        <v>202010</v>
      </c>
      <c r="B5999" s="37" t="s">
        <v>63</v>
      </c>
      <c r="C5999" s="37" t="s">
        <v>195</v>
      </c>
      <c r="D5999" s="37" t="s">
        <v>47</v>
      </c>
      <c r="E5999" s="37">
        <v>59030.53</v>
      </c>
      <c r="F5999" s="37">
        <v>222</v>
      </c>
      <c r="G5999" s="37">
        <v>177434</v>
      </c>
      <c r="H5999" s="60">
        <f t="shared" si="467"/>
        <v>59030.53</v>
      </c>
      <c r="I5999" s="60">
        <f t="shared" si="468"/>
        <v>222</v>
      </c>
      <c r="J5999" s="60">
        <f t="shared" si="469"/>
        <v>177434</v>
      </c>
      <c r="K5999" s="1" t="str">
        <f t="shared" si="470"/>
        <v>PUB</v>
      </c>
      <c r="L5999" s="2" t="str">
        <f t="shared" si="466"/>
        <v>02SLCO0051</v>
      </c>
      <c r="M5999" s="40" t="str">
        <f>INDEX(CODE!A:B,MATCH(L5999,CODE!A:A,0),2)</f>
        <v>NOT USED</v>
      </c>
    </row>
    <row r="6000" spans="1:13">
      <c r="A6000" s="36">
        <v>202010</v>
      </c>
      <c r="B6000" s="37" t="s">
        <v>63</v>
      </c>
      <c r="C6000" s="37" t="s">
        <v>195</v>
      </c>
      <c r="D6000" s="37" t="s">
        <v>99</v>
      </c>
      <c r="E6000" s="37">
        <v>1221.26</v>
      </c>
      <c r="F6000" s="37">
        <v>0</v>
      </c>
      <c r="G6000" s="37">
        <v>0</v>
      </c>
      <c r="H6000" s="60">
        <f t="shared" si="467"/>
        <v>1221.26</v>
      </c>
      <c r="I6000" s="60">
        <f t="shared" si="468"/>
        <v>0</v>
      </c>
      <c r="J6000" s="60">
        <f t="shared" si="469"/>
        <v>0</v>
      </c>
      <c r="K6000" s="1" t="str">
        <f t="shared" si="470"/>
        <v>PUB</v>
      </c>
      <c r="L6000" s="2" t="str">
        <f t="shared" si="466"/>
        <v>301670-DSM</v>
      </c>
      <c r="M6000" s="40" t="str">
        <f>INDEX(CODE!A:B,MATCH(L6000,CODE!A:A,0),2)</f>
        <v>NOT USED</v>
      </c>
    </row>
    <row r="6001" spans="1:13">
      <c r="A6001" s="36">
        <v>202010</v>
      </c>
      <c r="B6001" s="37" t="s">
        <v>63</v>
      </c>
      <c r="C6001" s="37" t="s">
        <v>195</v>
      </c>
      <c r="D6001" s="37" t="s">
        <v>90</v>
      </c>
      <c r="F6001" s="37">
        <v>0</v>
      </c>
      <c r="H6001" s="60">
        <f t="shared" si="467"/>
        <v>0</v>
      </c>
      <c r="I6001" s="60">
        <f t="shared" si="468"/>
        <v>0</v>
      </c>
      <c r="J6001" s="60">
        <f t="shared" si="469"/>
        <v>0</v>
      </c>
      <c r="K6001" s="1" t="str">
        <f t="shared" si="470"/>
        <v>PUB</v>
      </c>
      <c r="L6001" s="2" t="str">
        <f t="shared" si="466"/>
        <v>CUSTOMER C</v>
      </c>
      <c r="M6001" s="40" t="str">
        <f>INDEX(CODE!A:B,MATCH(L6001,CODE!A:A,0),2)</f>
        <v>NOT USED</v>
      </c>
    </row>
    <row r="6002" spans="1:13">
      <c r="A6002" s="36">
        <v>202010</v>
      </c>
      <c r="B6002" s="37" t="s">
        <v>63</v>
      </c>
      <c r="C6002" s="37" t="s">
        <v>195</v>
      </c>
      <c r="D6002" s="37" t="s">
        <v>91</v>
      </c>
      <c r="E6002" s="37">
        <v>0</v>
      </c>
      <c r="F6002" s="37">
        <v>0</v>
      </c>
      <c r="G6002" s="37">
        <v>0</v>
      </c>
      <c r="H6002" s="60">
        <f t="shared" si="467"/>
        <v>0</v>
      </c>
      <c r="I6002" s="60">
        <f t="shared" si="468"/>
        <v>0</v>
      </c>
      <c r="J6002" s="60">
        <f t="shared" si="469"/>
        <v>0</v>
      </c>
      <c r="K6002" s="1" t="str">
        <f t="shared" si="470"/>
        <v>PUB</v>
      </c>
      <c r="L6002" s="2" t="str">
        <f t="shared" si="466"/>
        <v>INCOME TAX</v>
      </c>
      <c r="M6002" s="40" t="str">
        <f>INDEX(CODE!A:B,MATCH(L6002,CODE!A:A,0),2)</f>
        <v>NOT USED</v>
      </c>
    </row>
    <row r="6003" spans="1:13">
      <c r="A6003" s="36">
        <v>202010</v>
      </c>
      <c r="B6003" s="37" t="s">
        <v>63</v>
      </c>
      <c r="C6003" s="37" t="s">
        <v>195</v>
      </c>
      <c r="D6003" s="37" t="s">
        <v>92</v>
      </c>
      <c r="E6003" s="37">
        <v>-2877.01</v>
      </c>
      <c r="F6003" s="37">
        <v>0</v>
      </c>
      <c r="G6003" s="37">
        <v>0</v>
      </c>
      <c r="H6003" s="60">
        <f t="shared" si="467"/>
        <v>-2877.01</v>
      </c>
      <c r="I6003" s="60">
        <f t="shared" si="468"/>
        <v>0</v>
      </c>
      <c r="J6003" s="60">
        <f t="shared" si="469"/>
        <v>0</v>
      </c>
      <c r="K6003" s="1" t="str">
        <f t="shared" si="470"/>
        <v>PUB</v>
      </c>
      <c r="L6003" s="2" t="str">
        <f t="shared" si="466"/>
        <v>REVENUE_AC</v>
      </c>
      <c r="M6003" s="40" t="str">
        <f>INDEX(CODE!A:B,MATCH(L6003,CODE!A:A,0),2)</f>
        <v>NOT USED</v>
      </c>
    </row>
    <row r="6004" spans="1:13">
      <c r="A6004" s="36">
        <v>202010</v>
      </c>
      <c r="B6004" s="37" t="s">
        <v>63</v>
      </c>
      <c r="C6004" s="37" t="s">
        <v>196</v>
      </c>
      <c r="D6004" s="37" t="s">
        <v>197</v>
      </c>
      <c r="E6004" s="37">
        <v>-4000</v>
      </c>
      <c r="F6004" s="37">
        <v>0</v>
      </c>
      <c r="G6004" s="37">
        <v>34000</v>
      </c>
      <c r="H6004" s="60">
        <f t="shared" si="467"/>
        <v>0</v>
      </c>
      <c r="I6004" s="60">
        <f t="shared" si="468"/>
        <v>0</v>
      </c>
      <c r="J6004" s="60">
        <f t="shared" si="469"/>
        <v>0</v>
      </c>
      <c r="K6004" s="1" t="str">
        <f t="shared" si="470"/>
        <v>PUB</v>
      </c>
      <c r="L6004" s="2" t="str">
        <f t="shared" si="466"/>
        <v>UNBILLED R</v>
      </c>
      <c r="M6004" s="40" t="str">
        <f>INDEX(CODE!A:B,MATCH(L6004,CODE!A:A,0),2)</f>
        <v>NOT USED</v>
      </c>
    </row>
    <row r="6005" spans="1:13">
      <c r="A6005" s="36">
        <v>202010</v>
      </c>
      <c r="B6005" s="37" t="s">
        <v>68</v>
      </c>
      <c r="C6005" s="37" t="s">
        <v>186</v>
      </c>
      <c r="D6005" s="37" t="s">
        <v>203</v>
      </c>
      <c r="E6005" s="37">
        <v>-4106.53</v>
      </c>
      <c r="F6005" s="37">
        <v>1423</v>
      </c>
      <c r="G6005" s="37">
        <v>564081</v>
      </c>
      <c r="H6005" s="60">
        <f t="shared" si="467"/>
        <v>0</v>
      </c>
      <c r="I6005" s="60">
        <f t="shared" si="468"/>
        <v>0</v>
      </c>
      <c r="J6005" s="60">
        <f t="shared" si="469"/>
        <v>0</v>
      </c>
      <c r="K6005" s="1" t="str">
        <f t="shared" si="470"/>
        <v>RES</v>
      </c>
      <c r="L6005" s="2" t="str">
        <f t="shared" si="466"/>
        <v>02NETMT135</v>
      </c>
      <c r="M6005" s="40" t="str">
        <f>INDEX(CODE!A:B,MATCH(L6005,CODE!A:A,0),2)</f>
        <v>Separate - Res</v>
      </c>
    </row>
    <row r="6006" spans="1:13">
      <c r="A6006" s="36">
        <v>202010</v>
      </c>
      <c r="B6006" s="37" t="s">
        <v>68</v>
      </c>
      <c r="C6006" s="37" t="s">
        <v>186</v>
      </c>
      <c r="D6006" s="37" t="s">
        <v>204</v>
      </c>
      <c r="E6006" s="37">
        <v>-549.54</v>
      </c>
      <c r="G6006" s="37">
        <v>75804</v>
      </c>
      <c r="H6006" s="60">
        <f t="shared" si="467"/>
        <v>0</v>
      </c>
      <c r="I6006" s="60">
        <f t="shared" si="468"/>
        <v>0</v>
      </c>
      <c r="J6006" s="60">
        <f t="shared" si="469"/>
        <v>0</v>
      </c>
      <c r="K6006" s="1" t="str">
        <f t="shared" si="470"/>
        <v>RES</v>
      </c>
      <c r="L6006" s="2" t="str">
        <f t="shared" si="466"/>
        <v>02OALTB15R</v>
      </c>
      <c r="M6006" s="40" t="str">
        <f>INDEX(CODE!A:B,MATCH(L6006,CODE!A:A,0),2)</f>
        <v>NOT USED</v>
      </c>
    </row>
    <row r="6007" spans="1:13">
      <c r="A6007" s="36">
        <v>202010</v>
      </c>
      <c r="B6007" s="37" t="s">
        <v>68</v>
      </c>
      <c r="C6007" s="37" t="s">
        <v>186</v>
      </c>
      <c r="D6007" s="37" t="s">
        <v>205</v>
      </c>
      <c r="E6007" s="37">
        <v>-632385.64</v>
      </c>
      <c r="F6007" s="37">
        <v>103394</v>
      </c>
      <c r="G6007" s="37">
        <v>86866201</v>
      </c>
      <c r="H6007" s="60">
        <f t="shared" si="467"/>
        <v>0</v>
      </c>
      <c r="I6007" s="60">
        <f t="shared" si="468"/>
        <v>0</v>
      </c>
      <c r="J6007" s="60">
        <f t="shared" si="469"/>
        <v>0</v>
      </c>
      <c r="K6007" s="1" t="str">
        <f t="shared" si="470"/>
        <v>RES</v>
      </c>
      <c r="L6007" s="2" t="str">
        <f t="shared" si="466"/>
        <v>02RESD0016</v>
      </c>
      <c r="M6007" s="40" t="str">
        <f>INDEX(CODE!A:B,MATCH(L6007,CODE!A:A,0),2)</f>
        <v>Separate - Res</v>
      </c>
    </row>
    <row r="6008" spans="1:13">
      <c r="A6008" s="36">
        <v>202010</v>
      </c>
      <c r="B6008" s="37" t="s">
        <v>68</v>
      </c>
      <c r="C6008" s="37" t="s">
        <v>186</v>
      </c>
      <c r="D6008" s="37" t="s">
        <v>206</v>
      </c>
      <c r="E6008" s="37">
        <v>-29479.97</v>
      </c>
      <c r="F6008" s="37">
        <v>4844</v>
      </c>
      <c r="G6008" s="37">
        <v>4049451</v>
      </c>
      <c r="H6008" s="60">
        <f t="shared" si="467"/>
        <v>0</v>
      </c>
      <c r="I6008" s="60">
        <f t="shared" si="468"/>
        <v>0</v>
      </c>
      <c r="J6008" s="60">
        <f t="shared" si="469"/>
        <v>0</v>
      </c>
      <c r="K6008" s="1" t="str">
        <f t="shared" si="470"/>
        <v>RES</v>
      </c>
      <c r="L6008" s="2" t="str">
        <f t="shared" si="466"/>
        <v>02RESD0017</v>
      </c>
      <c r="M6008" s="40" t="str">
        <f>INDEX(CODE!A:B,MATCH(L6008,CODE!A:A,0),2)</f>
        <v>Separate - Res</v>
      </c>
    </row>
    <row r="6009" spans="1:13">
      <c r="A6009" s="36">
        <v>202010</v>
      </c>
      <c r="B6009" s="37" t="s">
        <v>68</v>
      </c>
      <c r="C6009" s="37" t="s">
        <v>186</v>
      </c>
      <c r="D6009" s="37" t="s">
        <v>207</v>
      </c>
      <c r="E6009" s="37">
        <v>-1152.4000000000001</v>
      </c>
      <c r="F6009" s="37">
        <v>77</v>
      </c>
      <c r="G6009" s="37">
        <v>158300</v>
      </c>
      <c r="H6009" s="60">
        <f t="shared" si="467"/>
        <v>0</v>
      </c>
      <c r="I6009" s="60">
        <f t="shared" si="468"/>
        <v>0</v>
      </c>
      <c r="J6009" s="60">
        <f t="shared" si="469"/>
        <v>0</v>
      </c>
      <c r="K6009" s="1" t="str">
        <f t="shared" si="470"/>
        <v>RES</v>
      </c>
      <c r="L6009" s="2" t="str">
        <f t="shared" si="466"/>
        <v>02RESD0018</v>
      </c>
      <c r="M6009" s="40" t="str">
        <f>INDEX(CODE!A:B,MATCH(L6009,CODE!A:A,0),2)</f>
        <v>Separate - Res</v>
      </c>
    </row>
    <row r="6010" spans="1:13">
      <c r="A6010" s="36">
        <v>202010</v>
      </c>
      <c r="B6010" s="37" t="s">
        <v>68</v>
      </c>
      <c r="C6010" s="37" t="s">
        <v>186</v>
      </c>
      <c r="D6010" s="37" t="s">
        <v>208</v>
      </c>
      <c r="E6010" s="37">
        <v>-128.75</v>
      </c>
      <c r="F6010" s="37">
        <v>11</v>
      </c>
      <c r="G6010" s="37">
        <v>17687</v>
      </c>
      <c r="H6010" s="60">
        <f t="shared" si="467"/>
        <v>0</v>
      </c>
      <c r="I6010" s="60">
        <f t="shared" si="468"/>
        <v>0</v>
      </c>
      <c r="J6010" s="60">
        <f t="shared" si="469"/>
        <v>0</v>
      </c>
      <c r="K6010" s="1" t="str">
        <f t="shared" si="470"/>
        <v>RES</v>
      </c>
      <c r="L6010" s="2" t="str">
        <f t="shared" si="466"/>
        <v>02RESD018X</v>
      </c>
      <c r="M6010" s="40" t="str">
        <f>INDEX(CODE!A:B,MATCH(L6010,CODE!A:A,0),2)</f>
        <v>Separate - Res</v>
      </c>
    </row>
    <row r="6011" spans="1:13">
      <c r="A6011" s="36">
        <v>202010</v>
      </c>
      <c r="B6011" s="37" t="s">
        <v>68</v>
      </c>
      <c r="C6011" s="37" t="s">
        <v>186</v>
      </c>
      <c r="D6011" s="37" t="s">
        <v>209</v>
      </c>
      <c r="E6011" s="37">
        <v>-9917.26</v>
      </c>
      <c r="F6011" s="37">
        <v>3454</v>
      </c>
      <c r="G6011" s="37">
        <v>1362287</v>
      </c>
      <c r="H6011" s="60">
        <f t="shared" si="467"/>
        <v>0</v>
      </c>
      <c r="I6011" s="60">
        <f t="shared" si="468"/>
        <v>0</v>
      </c>
      <c r="J6011" s="60">
        <f t="shared" si="469"/>
        <v>0</v>
      </c>
      <c r="K6011" s="1" t="str">
        <f t="shared" si="470"/>
        <v>RES</v>
      </c>
      <c r="L6011" s="2" t="str">
        <f t="shared" si="466"/>
        <v>02RGNSB024</v>
      </c>
      <c r="M6011" s="40" t="str">
        <f>INDEX(CODE!A:B,MATCH(L6011,CODE!A:A,0),2)</f>
        <v>Separate - Small GS</v>
      </c>
    </row>
    <row r="6012" spans="1:13">
      <c r="A6012" s="36">
        <v>202010</v>
      </c>
      <c r="B6012" s="37" t="s">
        <v>68</v>
      </c>
      <c r="C6012" s="37" t="s">
        <v>186</v>
      </c>
      <c r="D6012" s="37" t="s">
        <v>213</v>
      </c>
      <c r="E6012" s="37">
        <v>-467.38</v>
      </c>
      <c r="F6012" s="37">
        <v>1</v>
      </c>
      <c r="G6012" s="37">
        <v>64200</v>
      </c>
      <c r="H6012" s="60">
        <f t="shared" si="467"/>
        <v>0</v>
      </c>
      <c r="I6012" s="60">
        <f t="shared" si="468"/>
        <v>0</v>
      </c>
      <c r="J6012" s="60">
        <f t="shared" si="469"/>
        <v>0</v>
      </c>
      <c r="K6012" s="1" t="str">
        <f t="shared" si="470"/>
        <v>RES</v>
      </c>
      <c r="L6012" s="2" t="str">
        <f t="shared" si="466"/>
        <v>02RGNSB036</v>
      </c>
      <c r="M6012" s="40" t="str">
        <f>INDEX(CODE!A:B,MATCH(L6012,CODE!A:A,0),2)</f>
        <v>Separate - Large GS</v>
      </c>
    </row>
    <row r="6013" spans="1:13">
      <c r="A6013" s="36">
        <v>202010</v>
      </c>
      <c r="B6013" s="37" t="s">
        <v>68</v>
      </c>
      <c r="C6013" s="37" t="s">
        <v>186</v>
      </c>
      <c r="D6013" s="37" t="s">
        <v>212</v>
      </c>
      <c r="E6013" s="37">
        <v>-25.45</v>
      </c>
      <c r="F6013" s="37">
        <v>40</v>
      </c>
      <c r="G6013" s="37">
        <v>3496</v>
      </c>
      <c r="H6013" s="60">
        <f t="shared" si="467"/>
        <v>0</v>
      </c>
      <c r="I6013" s="60">
        <f t="shared" si="468"/>
        <v>0</v>
      </c>
      <c r="J6013" s="60">
        <f t="shared" si="469"/>
        <v>0</v>
      </c>
      <c r="K6013" s="1" t="str">
        <f t="shared" si="470"/>
        <v>RES</v>
      </c>
      <c r="L6013" s="2" t="str">
        <f t="shared" si="466"/>
        <v>02RNM24135</v>
      </c>
      <c r="M6013" s="40" t="str">
        <f>INDEX(CODE!A:B,MATCH(L6013,CODE!A:A,0),2)</f>
        <v>Separate - Small GS</v>
      </c>
    </row>
    <row r="6014" spans="1:13">
      <c r="A6014" s="36">
        <v>202010</v>
      </c>
      <c r="B6014" s="37" t="s">
        <v>68</v>
      </c>
      <c r="C6014" s="37" t="s">
        <v>186</v>
      </c>
      <c r="D6014" s="37" t="s">
        <v>193</v>
      </c>
      <c r="E6014" s="37">
        <v>7211.91</v>
      </c>
      <c r="F6014" s="37">
        <v>0</v>
      </c>
      <c r="G6014" s="37">
        <v>0</v>
      </c>
      <c r="H6014" s="60">
        <f t="shared" si="467"/>
        <v>0</v>
      </c>
      <c r="I6014" s="60">
        <f t="shared" si="468"/>
        <v>0</v>
      </c>
      <c r="J6014" s="60">
        <f t="shared" si="469"/>
        <v>0</v>
      </c>
      <c r="K6014" s="1" t="str">
        <f t="shared" si="470"/>
        <v>RES</v>
      </c>
      <c r="L6014" s="2" t="str">
        <f t="shared" si="466"/>
        <v>BPA BALANC</v>
      </c>
      <c r="M6014" s="40" t="str">
        <f>INDEX(CODE!A:B,MATCH(L6014,CODE!A:A,0),2)</f>
        <v>NOT USED</v>
      </c>
    </row>
    <row r="6015" spans="1:13">
      <c r="A6015" s="36">
        <v>202010</v>
      </c>
      <c r="B6015" s="37" t="s">
        <v>68</v>
      </c>
      <c r="C6015" s="37" t="s">
        <v>186</v>
      </c>
      <c r="D6015" s="37" t="s">
        <v>194</v>
      </c>
      <c r="F6015" s="37">
        <v>0</v>
      </c>
      <c r="H6015" s="60">
        <f t="shared" si="467"/>
        <v>0</v>
      </c>
      <c r="I6015" s="60">
        <f t="shared" si="468"/>
        <v>0</v>
      </c>
      <c r="J6015" s="60">
        <f t="shared" si="469"/>
        <v>0</v>
      </c>
      <c r="K6015" s="1" t="str">
        <f t="shared" si="470"/>
        <v>RES</v>
      </c>
      <c r="L6015" s="2" t="str">
        <f t="shared" si="466"/>
        <v>CUSTOMER C</v>
      </c>
      <c r="M6015" s="40" t="str">
        <f>INDEX(CODE!A:B,MATCH(L6015,CODE!A:A,0),2)</f>
        <v>NOT USED</v>
      </c>
    </row>
    <row r="6016" spans="1:13">
      <c r="A6016" s="36">
        <v>202010</v>
      </c>
      <c r="B6016" s="37" t="s">
        <v>68</v>
      </c>
      <c r="C6016" s="37" t="s">
        <v>195</v>
      </c>
      <c r="D6016" s="37" t="s">
        <v>82</v>
      </c>
      <c r="E6016" s="37">
        <v>31.25</v>
      </c>
      <c r="G6016" s="37">
        <v>0</v>
      </c>
      <c r="H6016" s="60">
        <f t="shared" si="467"/>
        <v>31.25</v>
      </c>
      <c r="I6016" s="60">
        <f t="shared" si="468"/>
        <v>0</v>
      </c>
      <c r="J6016" s="60">
        <f t="shared" si="469"/>
        <v>0</v>
      </c>
      <c r="K6016" s="1" t="str">
        <f t="shared" si="470"/>
        <v>RES</v>
      </c>
      <c r="L6016" s="2" t="str">
        <f t="shared" ref="L6016:L6079" si="471">LEFT(D6016,10)</f>
        <v>02LNX00109</v>
      </c>
      <c r="M6016" s="40" t="str">
        <f>INDEX(CODE!A:B,MATCH(L6016,CODE!A:A,0),2)</f>
        <v>NOT USED</v>
      </c>
    </row>
    <row r="6017" spans="1:13">
      <c r="A6017" s="36">
        <v>202010</v>
      </c>
      <c r="B6017" s="37" t="s">
        <v>68</v>
      </c>
      <c r="C6017" s="37" t="s">
        <v>195</v>
      </c>
      <c r="D6017" s="37" t="s">
        <v>48</v>
      </c>
      <c r="E6017" s="37">
        <v>56921.02</v>
      </c>
      <c r="F6017" s="37">
        <v>1423</v>
      </c>
      <c r="G6017" s="37">
        <v>556401</v>
      </c>
      <c r="H6017" s="60">
        <f t="shared" si="467"/>
        <v>56921.02</v>
      </c>
      <c r="I6017" s="60">
        <f t="shared" si="468"/>
        <v>1423</v>
      </c>
      <c r="J6017" s="60">
        <f t="shared" si="469"/>
        <v>556401</v>
      </c>
      <c r="K6017" s="1" t="str">
        <f t="shared" si="470"/>
        <v>RES</v>
      </c>
      <c r="L6017" s="2" t="str">
        <f t="shared" si="471"/>
        <v>02NETMT135</v>
      </c>
      <c r="M6017" s="40" t="str">
        <f>INDEX(CODE!A:B,MATCH(L6017,CODE!A:A,0),2)</f>
        <v>Separate - Res</v>
      </c>
    </row>
    <row r="6018" spans="1:13">
      <c r="A6018" s="36">
        <v>202010</v>
      </c>
      <c r="B6018" s="37" t="s">
        <v>68</v>
      </c>
      <c r="C6018" s="37" t="s">
        <v>195</v>
      </c>
      <c r="D6018" s="37" t="s">
        <v>49</v>
      </c>
      <c r="E6018" s="37">
        <v>11998.98</v>
      </c>
      <c r="F6018" s="37">
        <v>996</v>
      </c>
      <c r="G6018" s="37">
        <v>75804</v>
      </c>
      <c r="H6018" s="60">
        <f t="shared" si="467"/>
        <v>11998.98</v>
      </c>
      <c r="I6018" s="60">
        <f t="shared" si="468"/>
        <v>996</v>
      </c>
      <c r="J6018" s="60">
        <f t="shared" si="469"/>
        <v>75804</v>
      </c>
      <c r="K6018" s="1" t="str">
        <f t="shared" si="470"/>
        <v>RES</v>
      </c>
      <c r="L6018" s="2" t="str">
        <f t="shared" si="471"/>
        <v>02OALTB15R</v>
      </c>
      <c r="M6018" s="40" t="str">
        <f>INDEX(CODE!A:B,MATCH(L6018,CODE!A:A,0),2)</f>
        <v>NOT USED</v>
      </c>
    </row>
    <row r="6019" spans="1:13">
      <c r="A6019" s="36">
        <v>202010</v>
      </c>
      <c r="B6019" s="37" t="s">
        <v>68</v>
      </c>
      <c r="C6019" s="37" t="s">
        <v>195</v>
      </c>
      <c r="D6019" s="37" t="s">
        <v>69</v>
      </c>
      <c r="E6019" s="37">
        <v>7707732.4100000001</v>
      </c>
      <c r="F6019" s="37">
        <v>103394</v>
      </c>
      <c r="G6019" s="37">
        <v>86945639</v>
      </c>
      <c r="H6019" s="60">
        <f t="shared" ref="H6019:H6082" si="472">IF($C6019="R",E6019,0)</f>
        <v>7707732.4100000001</v>
      </c>
      <c r="I6019" s="60">
        <f t="shared" ref="I6019:I6082" si="473">IF($C6019="R",F6019,0)</f>
        <v>103394</v>
      </c>
      <c r="J6019" s="60">
        <f t="shared" ref="J6019:J6082" si="474">IF($C6019="R",G6019,0)</f>
        <v>86945639</v>
      </c>
      <c r="K6019" s="1" t="str">
        <f t="shared" ref="K6019:K6082" si="475">IF(LEFT(B6019,3)="IRR","IRG",LEFT(B6019,3))</f>
        <v>RES</v>
      </c>
      <c r="L6019" s="2" t="str">
        <f t="shared" si="471"/>
        <v>02RESD0016</v>
      </c>
      <c r="M6019" s="40" t="str">
        <f>INDEX(CODE!A:B,MATCH(L6019,CODE!A:A,0),2)</f>
        <v>Separate - Res</v>
      </c>
    </row>
    <row r="6020" spans="1:13">
      <c r="A6020" s="36">
        <v>202010</v>
      </c>
      <c r="B6020" s="37" t="s">
        <v>68</v>
      </c>
      <c r="C6020" s="37" t="s">
        <v>195</v>
      </c>
      <c r="D6020" s="37" t="s">
        <v>70</v>
      </c>
      <c r="E6020" s="37">
        <v>354933.29</v>
      </c>
      <c r="F6020" s="37">
        <v>4844</v>
      </c>
      <c r="G6020" s="37">
        <v>4049451</v>
      </c>
      <c r="H6020" s="60">
        <f t="shared" si="472"/>
        <v>354933.29</v>
      </c>
      <c r="I6020" s="60">
        <f t="shared" si="473"/>
        <v>4844</v>
      </c>
      <c r="J6020" s="60">
        <f t="shared" si="474"/>
        <v>4049451</v>
      </c>
      <c r="K6020" s="1" t="str">
        <f t="shared" si="475"/>
        <v>RES</v>
      </c>
      <c r="L6020" s="2" t="str">
        <f t="shared" si="471"/>
        <v>02RESD0017</v>
      </c>
      <c r="M6020" s="40" t="str">
        <f>INDEX(CODE!A:B,MATCH(L6020,CODE!A:A,0),2)</f>
        <v>Separate - Res</v>
      </c>
    </row>
    <row r="6021" spans="1:13">
      <c r="A6021" s="36">
        <v>202010</v>
      </c>
      <c r="B6021" s="37" t="s">
        <v>68</v>
      </c>
      <c r="C6021" s="37" t="s">
        <v>195</v>
      </c>
      <c r="D6021" s="37" t="s">
        <v>71</v>
      </c>
      <c r="E6021" s="37">
        <v>16068.48</v>
      </c>
      <c r="F6021" s="37">
        <v>77</v>
      </c>
      <c r="G6021" s="37">
        <v>158300</v>
      </c>
      <c r="H6021" s="60">
        <f t="shared" si="472"/>
        <v>16068.48</v>
      </c>
      <c r="I6021" s="60">
        <f t="shared" si="473"/>
        <v>77</v>
      </c>
      <c r="J6021" s="60">
        <f t="shared" si="474"/>
        <v>158300</v>
      </c>
      <c r="K6021" s="1" t="str">
        <f t="shared" si="475"/>
        <v>RES</v>
      </c>
      <c r="L6021" s="2" t="str">
        <f t="shared" si="471"/>
        <v>02RESD0018</v>
      </c>
      <c r="M6021" s="40" t="str">
        <f>INDEX(CODE!A:B,MATCH(L6021,CODE!A:A,0),2)</f>
        <v>Separate - Res</v>
      </c>
    </row>
    <row r="6022" spans="1:13">
      <c r="A6022" s="36">
        <v>202010</v>
      </c>
      <c r="B6022" s="37" t="s">
        <v>68</v>
      </c>
      <c r="C6022" s="37" t="s">
        <v>195</v>
      </c>
      <c r="D6022" s="37" t="s">
        <v>72</v>
      </c>
      <c r="E6022" s="37">
        <v>1741.39</v>
      </c>
      <c r="F6022" s="37">
        <v>11</v>
      </c>
      <c r="G6022" s="37">
        <v>17687</v>
      </c>
      <c r="H6022" s="60">
        <f t="shared" si="472"/>
        <v>1741.39</v>
      </c>
      <c r="I6022" s="60">
        <f t="shared" si="473"/>
        <v>11</v>
      </c>
      <c r="J6022" s="60">
        <f t="shared" si="474"/>
        <v>17687</v>
      </c>
      <c r="K6022" s="1" t="str">
        <f t="shared" si="475"/>
        <v>RES</v>
      </c>
      <c r="L6022" s="2" t="str">
        <f t="shared" si="471"/>
        <v>02RESD018X</v>
      </c>
      <c r="M6022" s="40" t="str">
        <f>INDEX(CODE!A:B,MATCH(L6022,CODE!A:A,0),2)</f>
        <v>Separate - Res</v>
      </c>
    </row>
    <row r="6023" spans="1:13">
      <c r="A6023" s="36">
        <v>202010</v>
      </c>
      <c r="B6023" s="37" t="s">
        <v>68</v>
      </c>
      <c r="C6023" s="37" t="s">
        <v>195</v>
      </c>
      <c r="D6023" s="37" t="s">
        <v>50</v>
      </c>
      <c r="E6023" s="37">
        <v>174703.48</v>
      </c>
      <c r="F6023" s="37">
        <v>3454</v>
      </c>
      <c r="G6023" s="37">
        <v>1397374</v>
      </c>
      <c r="H6023" s="60">
        <f t="shared" si="472"/>
        <v>174703.48</v>
      </c>
      <c r="I6023" s="60">
        <f t="shared" si="473"/>
        <v>3454</v>
      </c>
      <c r="J6023" s="60">
        <f t="shared" si="474"/>
        <v>1397374</v>
      </c>
      <c r="K6023" s="1" t="str">
        <f t="shared" si="475"/>
        <v>RES</v>
      </c>
      <c r="L6023" s="2" t="str">
        <f t="shared" si="471"/>
        <v>02RGNSB024</v>
      </c>
      <c r="M6023" s="40" t="str">
        <f>INDEX(CODE!A:B,MATCH(L6023,CODE!A:A,0),2)</f>
        <v>Separate - Small GS</v>
      </c>
    </row>
    <row r="6024" spans="1:13">
      <c r="A6024" s="36">
        <v>202010</v>
      </c>
      <c r="B6024" s="37" t="s">
        <v>68</v>
      </c>
      <c r="C6024" s="37" t="s">
        <v>195</v>
      </c>
      <c r="D6024" s="37" t="s">
        <v>74</v>
      </c>
      <c r="E6024" s="37">
        <v>7498.76</v>
      </c>
      <c r="F6024" s="37">
        <v>2</v>
      </c>
      <c r="G6024" s="37">
        <v>94520</v>
      </c>
      <c r="H6024" s="60">
        <f t="shared" si="472"/>
        <v>7498.76</v>
      </c>
      <c r="I6024" s="60">
        <f t="shared" si="473"/>
        <v>2</v>
      </c>
      <c r="J6024" s="60">
        <f t="shared" si="474"/>
        <v>94520</v>
      </c>
      <c r="K6024" s="1" t="str">
        <f t="shared" si="475"/>
        <v>RES</v>
      </c>
      <c r="L6024" s="2" t="str">
        <f t="shared" si="471"/>
        <v>02RGNSB036</v>
      </c>
      <c r="M6024" s="40" t="str">
        <f>INDEX(CODE!A:B,MATCH(L6024,CODE!A:A,0),2)</f>
        <v>Separate - Large GS</v>
      </c>
    </row>
    <row r="6025" spans="1:13">
      <c r="A6025" s="36">
        <v>202010</v>
      </c>
      <c r="B6025" s="37" t="s">
        <v>68</v>
      </c>
      <c r="C6025" s="37" t="s">
        <v>195</v>
      </c>
      <c r="D6025" s="37" t="s">
        <v>75</v>
      </c>
      <c r="E6025" s="37">
        <v>967.63</v>
      </c>
      <c r="F6025" s="37">
        <v>40</v>
      </c>
      <c r="G6025" s="37">
        <v>3496</v>
      </c>
      <c r="H6025" s="60">
        <f t="shared" si="472"/>
        <v>967.63</v>
      </c>
      <c r="I6025" s="60">
        <f t="shared" si="473"/>
        <v>40</v>
      </c>
      <c r="J6025" s="60">
        <f t="shared" si="474"/>
        <v>3496</v>
      </c>
      <c r="K6025" s="1" t="str">
        <f t="shared" si="475"/>
        <v>RES</v>
      </c>
      <c r="L6025" s="2" t="str">
        <f t="shared" si="471"/>
        <v>02RNM24135</v>
      </c>
      <c r="M6025" s="40" t="str">
        <f>INDEX(CODE!A:B,MATCH(L6025,CODE!A:A,0),2)</f>
        <v>Separate - Small GS</v>
      </c>
    </row>
    <row r="6026" spans="1:13">
      <c r="A6026" s="36">
        <v>202010</v>
      </c>
      <c r="B6026" s="37" t="s">
        <v>68</v>
      </c>
      <c r="C6026" s="37" t="s">
        <v>195</v>
      </c>
      <c r="D6026" s="37" t="s">
        <v>101</v>
      </c>
      <c r="E6026" s="37">
        <v>366881.86</v>
      </c>
      <c r="F6026" s="37">
        <v>0</v>
      </c>
      <c r="G6026" s="37">
        <v>0</v>
      </c>
      <c r="H6026" s="60">
        <f t="shared" si="472"/>
        <v>366881.86</v>
      </c>
      <c r="I6026" s="60">
        <f t="shared" si="473"/>
        <v>0</v>
      </c>
      <c r="J6026" s="60">
        <f t="shared" si="474"/>
        <v>0</v>
      </c>
      <c r="K6026" s="1" t="str">
        <f t="shared" si="475"/>
        <v>RES</v>
      </c>
      <c r="L6026" s="2" t="str">
        <f t="shared" si="471"/>
        <v>301170-DSM</v>
      </c>
      <c r="M6026" s="40" t="str">
        <f>INDEX(CODE!A:B,MATCH(L6026,CODE!A:A,0),2)</f>
        <v>NOT USED</v>
      </c>
    </row>
    <row r="6027" spans="1:13">
      <c r="A6027" s="36">
        <v>202010</v>
      </c>
      <c r="B6027" s="37" t="s">
        <v>68</v>
      </c>
      <c r="C6027" s="37" t="s">
        <v>195</v>
      </c>
      <c r="D6027" s="37" t="s">
        <v>102</v>
      </c>
      <c r="E6027" s="37">
        <v>18983.080000000002</v>
      </c>
      <c r="F6027" s="37">
        <v>0</v>
      </c>
      <c r="G6027" s="37">
        <v>0</v>
      </c>
      <c r="H6027" s="60">
        <f t="shared" si="472"/>
        <v>18983.080000000002</v>
      </c>
      <c r="I6027" s="60">
        <f t="shared" si="473"/>
        <v>0</v>
      </c>
      <c r="J6027" s="60">
        <f t="shared" si="474"/>
        <v>0</v>
      </c>
      <c r="K6027" s="1" t="str">
        <f t="shared" si="475"/>
        <v>RES</v>
      </c>
      <c r="L6027" s="2" t="str">
        <f t="shared" si="471"/>
        <v>301180-BLU</v>
      </c>
      <c r="M6027" s="40" t="str">
        <f>INDEX(CODE!A:B,MATCH(L6027,CODE!A:A,0),2)</f>
        <v>NOT USED</v>
      </c>
    </row>
    <row r="6028" spans="1:13">
      <c r="A6028" s="36">
        <v>202010</v>
      </c>
      <c r="B6028" s="37" t="s">
        <v>68</v>
      </c>
      <c r="C6028" s="37" t="s">
        <v>195</v>
      </c>
      <c r="D6028" s="37" t="s">
        <v>103</v>
      </c>
      <c r="E6028" s="37">
        <v>1071392.0900000001</v>
      </c>
      <c r="F6028" s="37">
        <v>0</v>
      </c>
      <c r="G6028" s="37">
        <v>0</v>
      </c>
      <c r="H6028" s="60">
        <f t="shared" si="472"/>
        <v>1071392.0900000001</v>
      </c>
      <c r="I6028" s="60">
        <f t="shared" si="473"/>
        <v>0</v>
      </c>
      <c r="J6028" s="60">
        <f t="shared" si="474"/>
        <v>0</v>
      </c>
      <c r="K6028" s="1" t="str">
        <f t="shared" si="475"/>
        <v>RES</v>
      </c>
      <c r="L6028" s="2" t="str">
        <f t="shared" si="471"/>
        <v>ALT REVENU</v>
      </c>
      <c r="M6028" s="40" t="str">
        <f>INDEX(CODE!A:B,MATCH(L6028,CODE!A:A,0),2)</f>
        <v>NOT USED</v>
      </c>
    </row>
    <row r="6029" spans="1:13">
      <c r="A6029" s="36">
        <v>202010</v>
      </c>
      <c r="B6029" s="37" t="s">
        <v>68</v>
      </c>
      <c r="C6029" s="37" t="s">
        <v>195</v>
      </c>
      <c r="D6029" s="37" t="s">
        <v>90</v>
      </c>
      <c r="F6029" s="37">
        <v>0</v>
      </c>
      <c r="H6029" s="60">
        <f t="shared" si="472"/>
        <v>0</v>
      </c>
      <c r="I6029" s="60">
        <f t="shared" si="473"/>
        <v>0</v>
      </c>
      <c r="J6029" s="60">
        <f t="shared" si="474"/>
        <v>0</v>
      </c>
      <c r="K6029" s="1" t="str">
        <f t="shared" si="475"/>
        <v>RES</v>
      </c>
      <c r="L6029" s="2" t="str">
        <f t="shared" si="471"/>
        <v>CUSTOMER C</v>
      </c>
      <c r="M6029" s="40" t="str">
        <f>INDEX(CODE!A:B,MATCH(L6029,CODE!A:A,0),2)</f>
        <v>NOT USED</v>
      </c>
    </row>
    <row r="6030" spans="1:13">
      <c r="A6030" s="36">
        <v>202010</v>
      </c>
      <c r="B6030" s="37" t="s">
        <v>68</v>
      </c>
      <c r="C6030" s="37" t="s">
        <v>195</v>
      </c>
      <c r="D6030" s="37" t="s">
        <v>91</v>
      </c>
      <c r="E6030" s="37">
        <v>0</v>
      </c>
      <c r="F6030" s="37">
        <v>0</v>
      </c>
      <c r="G6030" s="37">
        <v>0</v>
      </c>
      <c r="H6030" s="60">
        <f t="shared" si="472"/>
        <v>0</v>
      </c>
      <c r="I6030" s="60">
        <f t="shared" si="473"/>
        <v>0</v>
      </c>
      <c r="J6030" s="60">
        <f t="shared" si="474"/>
        <v>0</v>
      </c>
      <c r="K6030" s="1" t="str">
        <f t="shared" si="475"/>
        <v>RES</v>
      </c>
      <c r="L6030" s="2" t="str">
        <f t="shared" si="471"/>
        <v>INCOME TAX</v>
      </c>
      <c r="M6030" s="40" t="str">
        <f>INDEX(CODE!A:B,MATCH(L6030,CODE!A:A,0),2)</f>
        <v>NOT USED</v>
      </c>
    </row>
    <row r="6031" spans="1:13">
      <c r="A6031" s="36">
        <v>202010</v>
      </c>
      <c r="B6031" s="37" t="s">
        <v>68</v>
      </c>
      <c r="C6031" s="37" t="s">
        <v>195</v>
      </c>
      <c r="D6031" s="37" t="s">
        <v>92</v>
      </c>
      <c r="E6031" s="37">
        <v>-416366.39</v>
      </c>
      <c r="F6031" s="37">
        <v>0</v>
      </c>
      <c r="G6031" s="37">
        <v>0</v>
      </c>
      <c r="H6031" s="60">
        <f t="shared" si="472"/>
        <v>-416366.39</v>
      </c>
      <c r="I6031" s="60">
        <f t="shared" si="473"/>
        <v>0</v>
      </c>
      <c r="J6031" s="60">
        <f t="shared" si="474"/>
        <v>0</v>
      </c>
      <c r="K6031" s="1" t="str">
        <f t="shared" si="475"/>
        <v>RES</v>
      </c>
      <c r="L6031" s="2" t="str">
        <f t="shared" si="471"/>
        <v>REVENUE_AC</v>
      </c>
      <c r="M6031" s="40" t="str">
        <f>INDEX(CODE!A:B,MATCH(L6031,CODE!A:A,0),2)</f>
        <v>NOT USED</v>
      </c>
    </row>
    <row r="6032" spans="1:13">
      <c r="A6032" s="36">
        <v>202010</v>
      </c>
      <c r="B6032" s="37" t="s">
        <v>68</v>
      </c>
      <c r="C6032" s="37" t="s">
        <v>195</v>
      </c>
      <c r="D6032" s="37" t="s">
        <v>104</v>
      </c>
      <c r="E6032" s="37">
        <v>4833.1099999999997</v>
      </c>
      <c r="F6032" s="37">
        <v>0</v>
      </c>
      <c r="G6032" s="37">
        <v>0</v>
      </c>
      <c r="H6032" s="60">
        <f t="shared" si="472"/>
        <v>4833.1099999999997</v>
      </c>
      <c r="I6032" s="60">
        <f t="shared" si="473"/>
        <v>0</v>
      </c>
      <c r="J6032" s="60">
        <f t="shared" si="474"/>
        <v>0</v>
      </c>
      <c r="K6032" s="1" t="str">
        <f t="shared" si="475"/>
        <v>RES</v>
      </c>
      <c r="L6032" s="2" t="str">
        <f t="shared" si="471"/>
        <v>REVENUE AD</v>
      </c>
      <c r="M6032" s="40" t="str">
        <f>INDEX(CODE!A:B,MATCH(L6032,CODE!A:A,0),2)</f>
        <v>NOT USED</v>
      </c>
    </row>
    <row r="6033" spans="1:13">
      <c r="A6033" s="36">
        <v>202010</v>
      </c>
      <c r="B6033" s="37" t="s">
        <v>68</v>
      </c>
      <c r="C6033" s="37" t="s">
        <v>196</v>
      </c>
      <c r="D6033" s="37" t="s">
        <v>210</v>
      </c>
      <c r="E6033" s="37">
        <v>-3000</v>
      </c>
      <c r="F6033" s="37">
        <v>0</v>
      </c>
      <c r="G6033" s="37">
        <v>0</v>
      </c>
      <c r="H6033" s="60">
        <f t="shared" si="472"/>
        <v>0</v>
      </c>
      <c r="I6033" s="60">
        <f t="shared" si="473"/>
        <v>0</v>
      </c>
      <c r="J6033" s="60">
        <f t="shared" si="474"/>
        <v>0</v>
      </c>
      <c r="K6033" s="1" t="str">
        <f t="shared" si="475"/>
        <v>RES</v>
      </c>
      <c r="L6033" s="2" t="str">
        <f t="shared" si="471"/>
        <v>301119 - U</v>
      </c>
      <c r="M6033" s="40" t="str">
        <f>INDEX(CODE!A:B,MATCH(L6033,CODE!A:A,0),2)</f>
        <v>NOT USED</v>
      </c>
    </row>
    <row r="6034" spans="1:13">
      <c r="A6034" s="36">
        <v>202010</v>
      </c>
      <c r="B6034" s="37" t="s">
        <v>68</v>
      </c>
      <c r="C6034" s="37" t="s">
        <v>196</v>
      </c>
      <c r="D6034" s="37" t="s">
        <v>197</v>
      </c>
      <c r="E6034" s="37">
        <v>903000</v>
      </c>
      <c r="F6034" s="37">
        <v>0</v>
      </c>
      <c r="G6034" s="37">
        <v>18115000</v>
      </c>
      <c r="H6034" s="60">
        <f t="shared" si="472"/>
        <v>0</v>
      </c>
      <c r="I6034" s="60">
        <f t="shared" si="473"/>
        <v>0</v>
      </c>
      <c r="J6034" s="60">
        <f t="shared" si="474"/>
        <v>0</v>
      </c>
      <c r="K6034" s="1" t="str">
        <f t="shared" si="475"/>
        <v>RES</v>
      </c>
      <c r="L6034" s="2" t="str">
        <f t="shared" si="471"/>
        <v>UNBILLED R</v>
      </c>
      <c r="M6034" s="40" t="str">
        <f>INDEX(CODE!A:B,MATCH(L6034,CODE!A:A,0),2)</f>
        <v>NOT USED</v>
      </c>
    </row>
    <row r="6035" spans="1:13">
      <c r="A6035" s="36">
        <v>202011</v>
      </c>
      <c r="B6035" s="37" t="s">
        <v>51</v>
      </c>
      <c r="C6035" s="37" t="s">
        <v>186</v>
      </c>
      <c r="D6035" s="37" t="s">
        <v>187</v>
      </c>
      <c r="E6035" s="37">
        <v>-15342.6</v>
      </c>
      <c r="F6035" s="37">
        <v>1510</v>
      </c>
      <c r="G6035" s="37">
        <v>2107492</v>
      </c>
      <c r="H6035" s="60">
        <f t="shared" si="472"/>
        <v>0</v>
      </c>
      <c r="I6035" s="60">
        <f t="shared" si="473"/>
        <v>0</v>
      </c>
      <c r="J6035" s="60">
        <f t="shared" si="474"/>
        <v>0</v>
      </c>
      <c r="K6035" s="1" t="str">
        <f t="shared" si="475"/>
        <v>COM</v>
      </c>
      <c r="L6035" s="2" t="str">
        <f t="shared" si="471"/>
        <v>02GNSB0024</v>
      </c>
      <c r="M6035" s="40" t="str">
        <f>INDEX(CODE!A:B,MATCH(L6035,CODE!A:A,0),2)</f>
        <v>Separate - Small GS</v>
      </c>
    </row>
    <row r="6036" spans="1:13">
      <c r="A6036" s="36">
        <v>202011</v>
      </c>
      <c r="B6036" s="37" t="s">
        <v>51</v>
      </c>
      <c r="C6036" s="37" t="s">
        <v>186</v>
      </c>
      <c r="D6036" s="37" t="s">
        <v>188</v>
      </c>
      <c r="E6036" s="37">
        <v>-0.52</v>
      </c>
      <c r="F6036" s="37">
        <v>1</v>
      </c>
      <c r="G6036" s="37">
        <v>72</v>
      </c>
      <c r="H6036" s="60">
        <f t="shared" si="472"/>
        <v>0</v>
      </c>
      <c r="I6036" s="60">
        <f t="shared" si="473"/>
        <v>0</v>
      </c>
      <c r="J6036" s="60">
        <f t="shared" si="474"/>
        <v>0</v>
      </c>
      <c r="K6036" s="1" t="str">
        <f t="shared" si="475"/>
        <v>COM</v>
      </c>
      <c r="L6036" s="2" t="str">
        <f t="shared" si="471"/>
        <v>02GNSB024F</v>
      </c>
      <c r="M6036" s="40" t="str">
        <f>INDEX(CODE!A:B,MATCH(L6036,CODE!A:A,0),2)</f>
        <v>Separate - Small GS</v>
      </c>
    </row>
    <row r="6037" spans="1:13">
      <c r="A6037" s="36">
        <v>202011</v>
      </c>
      <c r="B6037" s="37" t="s">
        <v>51</v>
      </c>
      <c r="C6037" s="37" t="s">
        <v>186</v>
      </c>
      <c r="D6037" s="37" t="s">
        <v>189</v>
      </c>
      <c r="E6037" s="37">
        <v>-134.91999999999999</v>
      </c>
      <c r="F6037" s="37">
        <v>70</v>
      </c>
      <c r="G6037" s="37">
        <v>18534</v>
      </c>
      <c r="H6037" s="60">
        <f t="shared" si="472"/>
        <v>0</v>
      </c>
      <c r="I6037" s="60">
        <f t="shared" si="473"/>
        <v>0</v>
      </c>
      <c r="J6037" s="60">
        <f t="shared" si="474"/>
        <v>0</v>
      </c>
      <c r="K6037" s="1" t="str">
        <f t="shared" si="475"/>
        <v>COM</v>
      </c>
      <c r="L6037" s="2" t="str">
        <f t="shared" si="471"/>
        <v>02GNSB24FP</v>
      </c>
      <c r="M6037" s="40" t="str">
        <f>INDEX(CODE!A:B,MATCH(L6037,CODE!A:A,0),2)</f>
        <v>Separate - Small GS</v>
      </c>
    </row>
    <row r="6038" spans="1:13">
      <c r="A6038" s="36">
        <v>202011</v>
      </c>
      <c r="B6038" s="37" t="s">
        <v>51</v>
      </c>
      <c r="C6038" s="37" t="s">
        <v>186</v>
      </c>
      <c r="D6038" s="37" t="s">
        <v>190</v>
      </c>
      <c r="E6038" s="37">
        <v>-35214.480000000003</v>
      </c>
      <c r="F6038" s="37">
        <v>83</v>
      </c>
      <c r="G6038" s="37">
        <v>4837153</v>
      </c>
      <c r="H6038" s="60">
        <f t="shared" si="472"/>
        <v>0</v>
      </c>
      <c r="I6038" s="60">
        <f t="shared" si="473"/>
        <v>0</v>
      </c>
      <c r="J6038" s="60">
        <f t="shared" si="474"/>
        <v>0</v>
      </c>
      <c r="K6038" s="1" t="str">
        <f t="shared" si="475"/>
        <v>COM</v>
      </c>
      <c r="L6038" s="2" t="str">
        <f t="shared" si="471"/>
        <v>02LGSB0036</v>
      </c>
      <c r="M6038" s="40" t="str">
        <f>INDEX(CODE!A:B,MATCH(L6038,CODE!A:A,0),2)</f>
        <v>Separate - Large GS</v>
      </c>
    </row>
    <row r="6039" spans="1:13">
      <c r="A6039" s="36">
        <v>202011</v>
      </c>
      <c r="B6039" s="37" t="s">
        <v>51</v>
      </c>
      <c r="C6039" s="37" t="s">
        <v>186</v>
      </c>
      <c r="D6039" s="37" t="s">
        <v>191</v>
      </c>
      <c r="E6039" s="37">
        <v>-90.75</v>
      </c>
      <c r="F6039" s="37">
        <v>23</v>
      </c>
      <c r="G6039" s="37">
        <v>12464</v>
      </c>
      <c r="H6039" s="60">
        <f t="shared" si="472"/>
        <v>0</v>
      </c>
      <c r="I6039" s="60">
        <f t="shared" si="473"/>
        <v>0</v>
      </c>
      <c r="J6039" s="60">
        <f t="shared" si="474"/>
        <v>0</v>
      </c>
      <c r="K6039" s="1" t="str">
        <f t="shared" si="475"/>
        <v>COM</v>
      </c>
      <c r="L6039" s="2" t="str">
        <f t="shared" si="471"/>
        <v>02NMB24135</v>
      </c>
      <c r="M6039" s="40" t="str">
        <f>INDEX(CODE!A:B,MATCH(L6039,CODE!A:A,0),2)</f>
        <v>Separate - Small GS</v>
      </c>
    </row>
    <row r="6040" spans="1:13">
      <c r="A6040" s="36">
        <v>202011</v>
      </c>
      <c r="B6040" s="37" t="s">
        <v>51</v>
      </c>
      <c r="C6040" s="37" t="s">
        <v>186</v>
      </c>
      <c r="D6040" s="37" t="s">
        <v>192</v>
      </c>
      <c r="E6040" s="37">
        <v>-296.95</v>
      </c>
      <c r="G6040" s="37">
        <v>40915</v>
      </c>
      <c r="H6040" s="60">
        <f t="shared" si="472"/>
        <v>0</v>
      </c>
      <c r="I6040" s="60">
        <f t="shared" si="473"/>
        <v>0</v>
      </c>
      <c r="J6040" s="60">
        <f t="shared" si="474"/>
        <v>0</v>
      </c>
      <c r="K6040" s="1" t="str">
        <f t="shared" si="475"/>
        <v>COM</v>
      </c>
      <c r="L6040" s="2" t="str">
        <f t="shared" si="471"/>
        <v>02OALTB15N</v>
      </c>
      <c r="M6040" s="40" t="str">
        <f>INDEX(CODE!A:B,MATCH(L6040,CODE!A:A,0),2)</f>
        <v>NOT USED</v>
      </c>
    </row>
    <row r="6041" spans="1:13">
      <c r="A6041" s="36">
        <v>202011</v>
      </c>
      <c r="B6041" s="37" t="s">
        <v>51</v>
      </c>
      <c r="C6041" s="37" t="s">
        <v>186</v>
      </c>
      <c r="D6041" s="37" t="s">
        <v>193</v>
      </c>
      <c r="E6041" s="37">
        <v>2003.61</v>
      </c>
      <c r="F6041" s="37">
        <v>0</v>
      </c>
      <c r="G6041" s="37">
        <v>0</v>
      </c>
      <c r="H6041" s="60">
        <f t="shared" si="472"/>
        <v>0</v>
      </c>
      <c r="I6041" s="60">
        <f t="shared" si="473"/>
        <v>0</v>
      </c>
      <c r="J6041" s="60">
        <f t="shared" si="474"/>
        <v>0</v>
      </c>
      <c r="K6041" s="1" t="str">
        <f t="shared" si="475"/>
        <v>COM</v>
      </c>
      <c r="L6041" s="2" t="str">
        <f t="shared" si="471"/>
        <v>BPA BALANC</v>
      </c>
      <c r="M6041" s="40" t="str">
        <f>INDEX(CODE!A:B,MATCH(L6041,CODE!A:A,0),2)</f>
        <v>NOT USED</v>
      </c>
    </row>
    <row r="6042" spans="1:13">
      <c r="A6042" s="36">
        <v>202011</v>
      </c>
      <c r="B6042" s="37" t="s">
        <v>51</v>
      </c>
      <c r="C6042" s="37" t="s">
        <v>186</v>
      </c>
      <c r="D6042" s="37" t="s">
        <v>194</v>
      </c>
      <c r="F6042" s="37">
        <v>0</v>
      </c>
      <c r="H6042" s="60">
        <f t="shared" si="472"/>
        <v>0</v>
      </c>
      <c r="I6042" s="60">
        <f t="shared" si="473"/>
        <v>0</v>
      </c>
      <c r="J6042" s="60">
        <f t="shared" si="474"/>
        <v>0</v>
      </c>
      <c r="K6042" s="1" t="str">
        <f t="shared" si="475"/>
        <v>COM</v>
      </c>
      <c r="L6042" s="2" t="str">
        <f t="shared" si="471"/>
        <v>CUSTOMER C</v>
      </c>
      <c r="M6042" s="40" t="str">
        <f>INDEX(CODE!A:B,MATCH(L6042,CODE!A:A,0),2)</f>
        <v>NOT USED</v>
      </c>
    </row>
    <row r="6043" spans="1:13">
      <c r="A6043" s="36">
        <v>202011</v>
      </c>
      <c r="B6043" s="37" t="s">
        <v>51</v>
      </c>
      <c r="C6043" s="37" t="s">
        <v>195</v>
      </c>
      <c r="D6043" s="37" t="s">
        <v>78</v>
      </c>
      <c r="E6043" s="37">
        <v>487.14</v>
      </c>
      <c r="F6043" s="37">
        <v>2</v>
      </c>
      <c r="G6043" s="37">
        <v>2614</v>
      </c>
      <c r="H6043" s="60">
        <f t="shared" si="472"/>
        <v>487.14</v>
      </c>
      <c r="I6043" s="60">
        <f t="shared" si="473"/>
        <v>2</v>
      </c>
      <c r="J6043" s="60">
        <f t="shared" si="474"/>
        <v>2614</v>
      </c>
      <c r="K6043" s="1" t="str">
        <f t="shared" si="475"/>
        <v>COM</v>
      </c>
      <c r="L6043" s="2" t="str">
        <f t="shared" si="471"/>
        <v>02GN24EV45</v>
      </c>
      <c r="M6043" s="40" t="str">
        <f>INDEX(CODE!A:B,MATCH(L6043,CODE!A:A,0),2)</f>
        <v>Separate - Small GS</v>
      </c>
    </row>
    <row r="6044" spans="1:13">
      <c r="A6044" s="36">
        <v>202011</v>
      </c>
      <c r="B6044" s="37" t="s">
        <v>51</v>
      </c>
      <c r="C6044" s="37" t="s">
        <v>195</v>
      </c>
      <c r="D6044" s="37" t="s">
        <v>36</v>
      </c>
      <c r="E6044" s="37">
        <v>208967.4</v>
      </c>
      <c r="F6044" s="37">
        <v>1510</v>
      </c>
      <c r="G6044" s="37">
        <v>2107492</v>
      </c>
      <c r="H6044" s="60">
        <f t="shared" si="472"/>
        <v>208967.4</v>
      </c>
      <c r="I6044" s="60">
        <f t="shared" si="473"/>
        <v>1510</v>
      </c>
      <c r="J6044" s="60">
        <f t="shared" si="474"/>
        <v>2107492</v>
      </c>
      <c r="K6044" s="1" t="str">
        <f t="shared" si="475"/>
        <v>COM</v>
      </c>
      <c r="L6044" s="2" t="str">
        <f t="shared" si="471"/>
        <v>02GNSB0024</v>
      </c>
      <c r="M6044" s="40" t="str">
        <f>INDEX(CODE!A:B,MATCH(L6044,CODE!A:A,0),2)</f>
        <v>Separate - Small GS</v>
      </c>
    </row>
    <row r="6045" spans="1:13">
      <c r="A6045" s="36">
        <v>202011</v>
      </c>
      <c r="B6045" s="37" t="s">
        <v>51</v>
      </c>
      <c r="C6045" s="37" t="s">
        <v>195</v>
      </c>
      <c r="D6045" s="37" t="s">
        <v>37</v>
      </c>
      <c r="E6045" s="37">
        <v>17.64</v>
      </c>
      <c r="F6045" s="37">
        <v>1</v>
      </c>
      <c r="G6045" s="37">
        <v>72</v>
      </c>
      <c r="H6045" s="60">
        <f t="shared" si="472"/>
        <v>17.64</v>
      </c>
      <c r="I6045" s="60">
        <f t="shared" si="473"/>
        <v>1</v>
      </c>
      <c r="J6045" s="60">
        <f t="shared" si="474"/>
        <v>72</v>
      </c>
      <c r="K6045" s="1" t="str">
        <f t="shared" si="475"/>
        <v>COM</v>
      </c>
      <c r="L6045" s="2" t="str">
        <f t="shared" si="471"/>
        <v>02GNSB024F</v>
      </c>
      <c r="M6045" s="40" t="str">
        <f>INDEX(CODE!A:B,MATCH(L6045,CODE!A:A,0),2)</f>
        <v>Separate - Small GS</v>
      </c>
    </row>
    <row r="6046" spans="1:13">
      <c r="A6046" s="36">
        <v>202011</v>
      </c>
      <c r="B6046" s="37" t="s">
        <v>51</v>
      </c>
      <c r="C6046" s="37" t="s">
        <v>195</v>
      </c>
      <c r="D6046" s="37" t="s">
        <v>38</v>
      </c>
      <c r="E6046" s="37">
        <v>36189.370000000003</v>
      </c>
      <c r="F6046" s="37">
        <v>70</v>
      </c>
      <c r="G6046" s="37">
        <v>19634</v>
      </c>
      <c r="H6046" s="60">
        <f t="shared" si="472"/>
        <v>36189.370000000003</v>
      </c>
      <c r="I6046" s="60">
        <f t="shared" si="473"/>
        <v>70</v>
      </c>
      <c r="J6046" s="60">
        <f t="shared" si="474"/>
        <v>19634</v>
      </c>
      <c r="K6046" s="1" t="str">
        <f t="shared" si="475"/>
        <v>COM</v>
      </c>
      <c r="L6046" s="2" t="str">
        <f t="shared" si="471"/>
        <v>02GNSB24FP</v>
      </c>
      <c r="M6046" s="40" t="str">
        <f>INDEX(CODE!A:B,MATCH(L6046,CODE!A:A,0),2)</f>
        <v>Separate - Small GS</v>
      </c>
    </row>
    <row r="6047" spans="1:13">
      <c r="A6047" s="36">
        <v>202011</v>
      </c>
      <c r="B6047" s="37" t="s">
        <v>51</v>
      </c>
      <c r="C6047" s="37" t="s">
        <v>195</v>
      </c>
      <c r="D6047" s="37" t="s">
        <v>52</v>
      </c>
      <c r="E6047" s="37">
        <v>3398478.3</v>
      </c>
      <c r="F6047" s="37">
        <v>14681</v>
      </c>
      <c r="G6047" s="37">
        <v>36958068</v>
      </c>
      <c r="H6047" s="60">
        <f t="shared" si="472"/>
        <v>3398478.3</v>
      </c>
      <c r="I6047" s="60">
        <f t="shared" si="473"/>
        <v>14681</v>
      </c>
      <c r="J6047" s="60">
        <f t="shared" si="474"/>
        <v>36958068</v>
      </c>
      <c r="K6047" s="1" t="str">
        <f t="shared" si="475"/>
        <v>COM</v>
      </c>
      <c r="L6047" s="2" t="str">
        <f t="shared" si="471"/>
        <v>02GNSV0024</v>
      </c>
      <c r="M6047" s="40" t="str">
        <f>INDEX(CODE!A:B,MATCH(L6047,CODE!A:A,0),2)</f>
        <v>Separate - Small GS</v>
      </c>
    </row>
    <row r="6048" spans="1:13">
      <c r="A6048" s="36">
        <v>202011</v>
      </c>
      <c r="B6048" s="37" t="s">
        <v>51</v>
      </c>
      <c r="C6048" s="37" t="s">
        <v>195</v>
      </c>
      <c r="D6048" s="37" t="s">
        <v>53</v>
      </c>
      <c r="E6048" s="37">
        <v>13886.76</v>
      </c>
      <c r="F6048" s="37">
        <v>108</v>
      </c>
      <c r="G6048" s="37">
        <v>101687</v>
      </c>
      <c r="H6048" s="60">
        <f t="shared" si="472"/>
        <v>13886.76</v>
      </c>
      <c r="I6048" s="60">
        <f t="shared" si="473"/>
        <v>108</v>
      </c>
      <c r="J6048" s="60">
        <f t="shared" si="474"/>
        <v>101687</v>
      </c>
      <c r="K6048" s="1" t="str">
        <f t="shared" si="475"/>
        <v>COM</v>
      </c>
      <c r="L6048" s="2" t="str">
        <f t="shared" si="471"/>
        <v>02GNSV024F</v>
      </c>
      <c r="M6048" s="40" t="str">
        <f>INDEX(CODE!A:B,MATCH(L6048,CODE!A:A,0),2)</f>
        <v>Separate - Small GS</v>
      </c>
    </row>
    <row r="6049" spans="1:13">
      <c r="A6049" s="36">
        <v>202011</v>
      </c>
      <c r="B6049" s="37" t="s">
        <v>51</v>
      </c>
      <c r="C6049" s="37" t="s">
        <v>195</v>
      </c>
      <c r="D6049" s="37" t="s">
        <v>39</v>
      </c>
      <c r="E6049" s="37">
        <v>370702.97</v>
      </c>
      <c r="F6049" s="37">
        <v>83</v>
      </c>
      <c r="G6049" s="37">
        <v>4837153</v>
      </c>
      <c r="H6049" s="60">
        <f t="shared" si="472"/>
        <v>370702.97</v>
      </c>
      <c r="I6049" s="60">
        <f t="shared" si="473"/>
        <v>83</v>
      </c>
      <c r="J6049" s="60">
        <f t="shared" si="474"/>
        <v>4837153</v>
      </c>
      <c r="K6049" s="1" t="str">
        <f t="shared" si="475"/>
        <v>COM</v>
      </c>
      <c r="L6049" s="2" t="str">
        <f t="shared" si="471"/>
        <v>02LGSB0036</v>
      </c>
      <c r="M6049" s="40" t="str">
        <f>INDEX(CODE!A:B,MATCH(L6049,CODE!A:A,0),2)</f>
        <v>Separate - Large GS</v>
      </c>
    </row>
    <row r="6050" spans="1:13">
      <c r="A6050" s="36">
        <v>202011</v>
      </c>
      <c r="B6050" s="37" t="s">
        <v>51</v>
      </c>
      <c r="C6050" s="37" t="s">
        <v>195</v>
      </c>
      <c r="D6050" s="37" t="s">
        <v>54</v>
      </c>
      <c r="E6050" s="37">
        <v>5234440.0199999996</v>
      </c>
      <c r="F6050" s="37">
        <v>838</v>
      </c>
      <c r="G6050" s="37">
        <v>70753160</v>
      </c>
      <c r="H6050" s="60">
        <f t="shared" si="472"/>
        <v>5234440.0199999996</v>
      </c>
      <c r="I6050" s="60">
        <f t="shared" si="473"/>
        <v>838</v>
      </c>
      <c r="J6050" s="60">
        <f t="shared" si="474"/>
        <v>70753160</v>
      </c>
      <c r="K6050" s="1" t="str">
        <f t="shared" si="475"/>
        <v>COM</v>
      </c>
      <c r="L6050" s="2" t="str">
        <f t="shared" si="471"/>
        <v>02LGSV0036</v>
      </c>
      <c r="M6050" s="40" t="str">
        <f>INDEX(CODE!A:B,MATCH(L6050,CODE!A:A,0),2)</f>
        <v>Separate - Large GS</v>
      </c>
    </row>
    <row r="6051" spans="1:13">
      <c r="A6051" s="36">
        <v>202011</v>
      </c>
      <c r="B6051" s="37" t="s">
        <v>51</v>
      </c>
      <c r="C6051" s="37" t="s">
        <v>195</v>
      </c>
      <c r="D6051" s="37" t="s">
        <v>55</v>
      </c>
      <c r="E6051" s="37">
        <v>1244472.21</v>
      </c>
      <c r="F6051" s="37">
        <v>37</v>
      </c>
      <c r="G6051" s="37">
        <v>16924700</v>
      </c>
      <c r="H6051" s="60">
        <f t="shared" si="472"/>
        <v>1244472.21</v>
      </c>
      <c r="I6051" s="60">
        <f t="shared" si="473"/>
        <v>37</v>
      </c>
      <c r="J6051" s="60">
        <f t="shared" si="474"/>
        <v>16924700</v>
      </c>
      <c r="K6051" s="1" t="str">
        <f t="shared" si="475"/>
        <v>COM</v>
      </c>
      <c r="L6051" s="2" t="str">
        <f t="shared" si="471"/>
        <v>02LGSV048T</v>
      </c>
      <c r="M6051" s="40" t="str">
        <f>INDEX(CODE!A:B,MATCH(L6051,CODE!A:A,0),2)</f>
        <v>NOT USED</v>
      </c>
    </row>
    <row r="6052" spans="1:13">
      <c r="A6052" s="36">
        <v>202011</v>
      </c>
      <c r="B6052" s="37" t="s">
        <v>51</v>
      </c>
      <c r="C6052" s="37" t="s">
        <v>195</v>
      </c>
      <c r="D6052" s="37" t="s">
        <v>79</v>
      </c>
      <c r="E6052" s="37">
        <v>7687.05</v>
      </c>
      <c r="G6052" s="37">
        <v>0</v>
      </c>
      <c r="H6052" s="60">
        <f t="shared" si="472"/>
        <v>7687.05</v>
      </c>
      <c r="I6052" s="60">
        <f t="shared" si="473"/>
        <v>0</v>
      </c>
      <c r="J6052" s="60">
        <f t="shared" si="474"/>
        <v>0</v>
      </c>
      <c r="K6052" s="1" t="str">
        <f t="shared" si="475"/>
        <v>COM</v>
      </c>
      <c r="L6052" s="2" t="str">
        <f t="shared" si="471"/>
        <v>02LNX00102</v>
      </c>
      <c r="M6052" s="40" t="str">
        <f>INDEX(CODE!A:B,MATCH(L6052,CODE!A:A,0),2)</f>
        <v>NOT USED</v>
      </c>
    </row>
    <row r="6053" spans="1:13">
      <c r="A6053" s="36">
        <v>202011</v>
      </c>
      <c r="B6053" s="37" t="s">
        <v>51</v>
      </c>
      <c r="C6053" s="37" t="s">
        <v>195</v>
      </c>
      <c r="D6053" s="37" t="s">
        <v>80</v>
      </c>
      <c r="E6053" s="37">
        <v>10996.19</v>
      </c>
      <c r="G6053" s="37">
        <v>0</v>
      </c>
      <c r="H6053" s="60">
        <f t="shared" si="472"/>
        <v>10996.19</v>
      </c>
      <c r="I6053" s="60">
        <f t="shared" si="473"/>
        <v>0</v>
      </c>
      <c r="J6053" s="60">
        <f t="shared" si="474"/>
        <v>0</v>
      </c>
      <c r="K6053" s="1" t="str">
        <f t="shared" si="475"/>
        <v>COM</v>
      </c>
      <c r="L6053" s="2" t="str">
        <f t="shared" si="471"/>
        <v>02LNX00103</v>
      </c>
      <c r="M6053" s="40" t="str">
        <f>INDEX(CODE!A:B,MATCH(L6053,CODE!A:A,0),2)</f>
        <v>NOT USED</v>
      </c>
    </row>
    <row r="6054" spans="1:13">
      <c r="A6054" s="36">
        <v>202011</v>
      </c>
      <c r="B6054" s="37" t="s">
        <v>51</v>
      </c>
      <c r="C6054" s="37" t="s">
        <v>195</v>
      </c>
      <c r="D6054" s="37" t="s">
        <v>81</v>
      </c>
      <c r="E6054" s="37">
        <v>206.55</v>
      </c>
      <c r="G6054" s="37">
        <v>0</v>
      </c>
      <c r="H6054" s="60">
        <f t="shared" si="472"/>
        <v>206.55</v>
      </c>
      <c r="I6054" s="60">
        <f t="shared" si="473"/>
        <v>0</v>
      </c>
      <c r="J6054" s="60">
        <f t="shared" si="474"/>
        <v>0</v>
      </c>
      <c r="K6054" s="1" t="str">
        <f t="shared" si="475"/>
        <v>COM</v>
      </c>
      <c r="L6054" s="2" t="str">
        <f t="shared" si="471"/>
        <v>02LNX00105</v>
      </c>
      <c r="M6054" s="40" t="str">
        <f>INDEX(CODE!A:B,MATCH(L6054,CODE!A:A,0),2)</f>
        <v>NOT USED</v>
      </c>
    </row>
    <row r="6055" spans="1:13">
      <c r="A6055" s="36">
        <v>202011</v>
      </c>
      <c r="B6055" s="37" t="s">
        <v>51</v>
      </c>
      <c r="C6055" s="37" t="s">
        <v>195</v>
      </c>
      <c r="D6055" s="37" t="s">
        <v>82</v>
      </c>
      <c r="E6055" s="37">
        <v>22753.91</v>
      </c>
      <c r="G6055" s="37">
        <v>0</v>
      </c>
      <c r="H6055" s="60">
        <f t="shared" si="472"/>
        <v>22753.91</v>
      </c>
      <c r="I6055" s="60">
        <f t="shared" si="473"/>
        <v>0</v>
      </c>
      <c r="J6055" s="60">
        <f t="shared" si="474"/>
        <v>0</v>
      </c>
      <c r="K6055" s="1" t="str">
        <f t="shared" si="475"/>
        <v>COM</v>
      </c>
      <c r="L6055" s="2" t="str">
        <f t="shared" si="471"/>
        <v>02LNX00109</v>
      </c>
      <c r="M6055" s="40" t="str">
        <f>INDEX(CODE!A:B,MATCH(L6055,CODE!A:A,0),2)</f>
        <v>NOT USED</v>
      </c>
    </row>
    <row r="6056" spans="1:13">
      <c r="A6056" s="36">
        <v>202011</v>
      </c>
      <c r="B6056" s="37" t="s">
        <v>51</v>
      </c>
      <c r="C6056" s="37" t="s">
        <v>195</v>
      </c>
      <c r="D6056" s="37" t="s">
        <v>83</v>
      </c>
      <c r="E6056" s="37">
        <v>8633.4500000000007</v>
      </c>
      <c r="G6056" s="37">
        <v>0</v>
      </c>
      <c r="H6056" s="60">
        <f t="shared" si="472"/>
        <v>8633.4500000000007</v>
      </c>
      <c r="I6056" s="60">
        <f t="shared" si="473"/>
        <v>0</v>
      </c>
      <c r="J6056" s="60">
        <f t="shared" si="474"/>
        <v>0</v>
      </c>
      <c r="K6056" s="1" t="str">
        <f t="shared" si="475"/>
        <v>COM</v>
      </c>
      <c r="L6056" s="2" t="str">
        <f t="shared" si="471"/>
        <v>02LNX00110</v>
      </c>
      <c r="M6056" s="40" t="str">
        <f>INDEX(CODE!A:B,MATCH(L6056,CODE!A:A,0),2)</f>
        <v>NOT USED</v>
      </c>
    </row>
    <row r="6057" spans="1:13">
      <c r="A6057" s="36">
        <v>202011</v>
      </c>
      <c r="B6057" s="37" t="s">
        <v>51</v>
      </c>
      <c r="C6057" s="37" t="s">
        <v>195</v>
      </c>
      <c r="D6057" s="37" t="s">
        <v>84</v>
      </c>
      <c r="E6057" s="37">
        <v>55.73</v>
      </c>
      <c r="G6057" s="37">
        <v>0</v>
      </c>
      <c r="H6057" s="60">
        <f t="shared" si="472"/>
        <v>55.73</v>
      </c>
      <c r="I6057" s="60">
        <f t="shared" si="473"/>
        <v>0</v>
      </c>
      <c r="J6057" s="60">
        <f t="shared" si="474"/>
        <v>0</v>
      </c>
      <c r="K6057" s="1" t="str">
        <f t="shared" si="475"/>
        <v>COM</v>
      </c>
      <c r="L6057" s="2" t="str">
        <f t="shared" si="471"/>
        <v>02LNX00112</v>
      </c>
      <c r="M6057" s="40" t="str">
        <f>INDEX(CODE!A:B,MATCH(L6057,CODE!A:A,0),2)</f>
        <v>NOT USED</v>
      </c>
    </row>
    <row r="6058" spans="1:13">
      <c r="A6058" s="36">
        <v>202011</v>
      </c>
      <c r="B6058" s="37" t="s">
        <v>51</v>
      </c>
      <c r="C6058" s="37" t="s">
        <v>195</v>
      </c>
      <c r="D6058" s="37" t="s">
        <v>85</v>
      </c>
      <c r="E6058" s="37">
        <v>-4670.3500000000004</v>
      </c>
      <c r="G6058" s="37">
        <v>0</v>
      </c>
      <c r="H6058" s="60">
        <f t="shared" si="472"/>
        <v>-4670.3500000000004</v>
      </c>
      <c r="I6058" s="60">
        <f t="shared" si="473"/>
        <v>0</v>
      </c>
      <c r="J6058" s="60">
        <f t="shared" si="474"/>
        <v>0</v>
      </c>
      <c r="K6058" s="1" t="str">
        <f t="shared" si="475"/>
        <v>COM</v>
      </c>
      <c r="L6058" s="2" t="str">
        <f t="shared" si="471"/>
        <v>02LNX00300</v>
      </c>
      <c r="M6058" s="40" t="str">
        <f>INDEX(CODE!A:B,MATCH(L6058,CODE!A:A,0),2)</f>
        <v>NOT USED</v>
      </c>
    </row>
    <row r="6059" spans="1:13">
      <c r="A6059" s="36">
        <v>202011</v>
      </c>
      <c r="B6059" s="37" t="s">
        <v>51</v>
      </c>
      <c r="C6059" s="37" t="s">
        <v>195</v>
      </c>
      <c r="D6059" s="37" t="s">
        <v>86</v>
      </c>
      <c r="E6059" s="37">
        <v>1433.86</v>
      </c>
      <c r="G6059" s="37">
        <v>0</v>
      </c>
      <c r="H6059" s="60">
        <f t="shared" si="472"/>
        <v>1433.86</v>
      </c>
      <c r="I6059" s="60">
        <f t="shared" si="473"/>
        <v>0</v>
      </c>
      <c r="J6059" s="60">
        <f t="shared" si="474"/>
        <v>0</v>
      </c>
      <c r="K6059" s="1" t="str">
        <f t="shared" si="475"/>
        <v>COM</v>
      </c>
      <c r="L6059" s="2" t="str">
        <f t="shared" si="471"/>
        <v>02LNX00310</v>
      </c>
      <c r="M6059" s="40" t="str">
        <f>INDEX(CODE!A:B,MATCH(L6059,CODE!A:A,0),2)</f>
        <v>NOT USED</v>
      </c>
    </row>
    <row r="6060" spans="1:13">
      <c r="A6060" s="36">
        <v>202011</v>
      </c>
      <c r="B6060" s="37" t="s">
        <v>51</v>
      </c>
      <c r="C6060" s="37" t="s">
        <v>195</v>
      </c>
      <c r="D6060" s="37" t="s">
        <v>87</v>
      </c>
      <c r="E6060" s="37">
        <v>4050.78</v>
      </c>
      <c r="G6060" s="37">
        <v>0</v>
      </c>
      <c r="H6060" s="60">
        <f t="shared" si="472"/>
        <v>4050.78</v>
      </c>
      <c r="I6060" s="60">
        <f t="shared" si="473"/>
        <v>0</v>
      </c>
      <c r="J6060" s="60">
        <f t="shared" si="474"/>
        <v>0</v>
      </c>
      <c r="K6060" s="1" t="str">
        <f t="shared" si="475"/>
        <v>COM</v>
      </c>
      <c r="L6060" s="2" t="str">
        <f t="shared" si="471"/>
        <v>02LNX00311</v>
      </c>
      <c r="M6060" s="40" t="str">
        <f>INDEX(CODE!A:B,MATCH(L6060,CODE!A:A,0),2)</f>
        <v>NOT USED</v>
      </c>
    </row>
    <row r="6061" spans="1:13">
      <c r="A6061" s="36">
        <v>202011</v>
      </c>
      <c r="B6061" s="37" t="s">
        <v>51</v>
      </c>
      <c r="C6061" s="37" t="s">
        <v>195</v>
      </c>
      <c r="D6061" s="37" t="s">
        <v>88</v>
      </c>
      <c r="E6061" s="37">
        <v>7796.2</v>
      </c>
      <c r="G6061" s="37">
        <v>0</v>
      </c>
      <c r="H6061" s="60">
        <f t="shared" si="472"/>
        <v>7796.2</v>
      </c>
      <c r="I6061" s="60">
        <f t="shared" si="473"/>
        <v>0</v>
      </c>
      <c r="J6061" s="60">
        <f t="shared" si="474"/>
        <v>0</v>
      </c>
      <c r="K6061" s="1" t="str">
        <f t="shared" si="475"/>
        <v>COM</v>
      </c>
      <c r="L6061" s="2" t="str">
        <f t="shared" si="471"/>
        <v>02LNX00312</v>
      </c>
      <c r="M6061" s="40" t="str">
        <f>INDEX(CODE!A:B,MATCH(L6061,CODE!A:A,0),2)</f>
        <v>NOT USED</v>
      </c>
    </row>
    <row r="6062" spans="1:13">
      <c r="A6062" s="36">
        <v>202011</v>
      </c>
      <c r="B6062" s="37" t="s">
        <v>51</v>
      </c>
      <c r="C6062" s="37" t="s">
        <v>195</v>
      </c>
      <c r="D6062" s="37" t="s">
        <v>77</v>
      </c>
      <c r="E6062" s="37">
        <v>1666.64</v>
      </c>
      <c r="F6062" s="37">
        <v>23</v>
      </c>
      <c r="G6062" s="37">
        <v>12464</v>
      </c>
      <c r="H6062" s="60">
        <f t="shared" si="472"/>
        <v>1666.64</v>
      </c>
      <c r="I6062" s="60">
        <f t="shared" si="473"/>
        <v>23</v>
      </c>
      <c r="J6062" s="60">
        <f t="shared" si="474"/>
        <v>12464</v>
      </c>
      <c r="K6062" s="1" t="str">
        <f t="shared" si="475"/>
        <v>COM</v>
      </c>
      <c r="L6062" s="2" t="str">
        <f t="shared" si="471"/>
        <v>02NMB24135</v>
      </c>
      <c r="M6062" s="40" t="str">
        <f>INDEX(CODE!A:B,MATCH(L6062,CODE!A:A,0),2)</f>
        <v>Separate - Small GS</v>
      </c>
    </row>
    <row r="6063" spans="1:13">
      <c r="A6063" s="36">
        <v>202011</v>
      </c>
      <c r="B6063" s="37" t="s">
        <v>51</v>
      </c>
      <c r="C6063" s="37" t="s">
        <v>195</v>
      </c>
      <c r="D6063" s="37" t="s">
        <v>40</v>
      </c>
      <c r="E6063" s="37">
        <v>40592.65</v>
      </c>
      <c r="F6063" s="37">
        <v>122</v>
      </c>
      <c r="G6063" s="37">
        <v>417764</v>
      </c>
      <c r="H6063" s="60">
        <f t="shared" si="472"/>
        <v>40592.65</v>
      </c>
      <c r="I6063" s="60">
        <f t="shared" si="473"/>
        <v>122</v>
      </c>
      <c r="J6063" s="60">
        <f t="shared" si="474"/>
        <v>417764</v>
      </c>
      <c r="K6063" s="1" t="str">
        <f t="shared" si="475"/>
        <v>COM</v>
      </c>
      <c r="L6063" s="2" t="str">
        <f t="shared" si="471"/>
        <v>02NMT24135</v>
      </c>
      <c r="M6063" s="40" t="str">
        <f>INDEX(CODE!A:B,MATCH(L6063,CODE!A:A,0),2)</f>
        <v>Separate - Small GS</v>
      </c>
    </row>
    <row r="6064" spans="1:13">
      <c r="A6064" s="36">
        <v>202011</v>
      </c>
      <c r="B6064" s="37" t="s">
        <v>51</v>
      </c>
      <c r="C6064" s="37" t="s">
        <v>195</v>
      </c>
      <c r="D6064" s="37" t="s">
        <v>41</v>
      </c>
      <c r="E6064" s="37">
        <v>81372.59</v>
      </c>
      <c r="F6064" s="37">
        <v>17</v>
      </c>
      <c r="G6064" s="37">
        <v>988420</v>
      </c>
      <c r="H6064" s="60">
        <f t="shared" si="472"/>
        <v>81372.59</v>
      </c>
      <c r="I6064" s="60">
        <f t="shared" si="473"/>
        <v>17</v>
      </c>
      <c r="J6064" s="60">
        <f t="shared" si="474"/>
        <v>988420</v>
      </c>
      <c r="K6064" s="1" t="str">
        <f t="shared" si="475"/>
        <v>COM</v>
      </c>
      <c r="L6064" s="2" t="str">
        <f t="shared" si="471"/>
        <v>02NMT36135</v>
      </c>
      <c r="M6064" s="40" t="str">
        <f>INDEX(CODE!A:B,MATCH(L6064,CODE!A:A,0),2)</f>
        <v>Separate - Large GS</v>
      </c>
    </row>
    <row r="6065" spans="1:13">
      <c r="A6065" s="36">
        <v>202011</v>
      </c>
      <c r="B6065" s="37" t="s">
        <v>51</v>
      </c>
      <c r="C6065" s="37" t="s">
        <v>195</v>
      </c>
      <c r="D6065" s="37" t="s">
        <v>42</v>
      </c>
      <c r="E6065" s="37">
        <v>58130.82</v>
      </c>
      <c r="F6065" s="37">
        <v>2</v>
      </c>
      <c r="G6065" s="37">
        <v>786000</v>
      </c>
      <c r="H6065" s="60">
        <f t="shared" si="472"/>
        <v>58130.82</v>
      </c>
      <c r="I6065" s="60">
        <f t="shared" si="473"/>
        <v>2</v>
      </c>
      <c r="J6065" s="60">
        <f t="shared" si="474"/>
        <v>786000</v>
      </c>
      <c r="K6065" s="1" t="str">
        <f t="shared" si="475"/>
        <v>COM</v>
      </c>
      <c r="L6065" s="2" t="str">
        <f t="shared" si="471"/>
        <v>02NMT48135</v>
      </c>
      <c r="M6065" s="40" t="str">
        <f>INDEX(CODE!A:B,MATCH(L6065,CODE!A:A,0),2)</f>
        <v>NOT USED</v>
      </c>
    </row>
    <row r="6066" spans="1:13">
      <c r="A6066" s="36">
        <v>202011</v>
      </c>
      <c r="B6066" s="37" t="s">
        <v>51</v>
      </c>
      <c r="C6066" s="37" t="s">
        <v>195</v>
      </c>
      <c r="D6066" s="37" t="s">
        <v>56</v>
      </c>
      <c r="E6066" s="37">
        <v>17560.810000000001</v>
      </c>
      <c r="F6066" s="37">
        <v>759</v>
      </c>
      <c r="G6066" s="37">
        <v>119800</v>
      </c>
      <c r="H6066" s="60">
        <f t="shared" si="472"/>
        <v>17560.810000000001</v>
      </c>
      <c r="I6066" s="60">
        <f t="shared" si="473"/>
        <v>759</v>
      </c>
      <c r="J6066" s="60">
        <f t="shared" si="474"/>
        <v>119800</v>
      </c>
      <c r="K6066" s="1" t="str">
        <f t="shared" si="475"/>
        <v>COM</v>
      </c>
      <c r="L6066" s="2" t="str">
        <f t="shared" si="471"/>
        <v>02OALT015N</v>
      </c>
      <c r="M6066" s="40" t="str">
        <f>INDEX(CODE!A:B,MATCH(L6066,CODE!A:A,0),2)</f>
        <v>NOT USED</v>
      </c>
    </row>
    <row r="6067" spans="1:13">
      <c r="A6067" s="36">
        <v>202011</v>
      </c>
      <c r="B6067" s="37" t="s">
        <v>51</v>
      </c>
      <c r="C6067" s="37" t="s">
        <v>195</v>
      </c>
      <c r="D6067" s="37" t="s">
        <v>43</v>
      </c>
      <c r="E6067" s="37">
        <v>6558.47</v>
      </c>
      <c r="F6067" s="37">
        <v>461</v>
      </c>
      <c r="G6067" s="37">
        <v>40915</v>
      </c>
      <c r="H6067" s="60">
        <f t="shared" si="472"/>
        <v>6558.47</v>
      </c>
      <c r="I6067" s="60">
        <f t="shared" si="473"/>
        <v>461</v>
      </c>
      <c r="J6067" s="60">
        <f t="shared" si="474"/>
        <v>40915</v>
      </c>
      <c r="K6067" s="1" t="str">
        <f t="shared" si="475"/>
        <v>COM</v>
      </c>
      <c r="L6067" s="2" t="str">
        <f t="shared" si="471"/>
        <v>02OALTB15N</v>
      </c>
      <c r="M6067" s="40" t="str">
        <f>INDEX(CODE!A:B,MATCH(L6067,CODE!A:A,0),2)</f>
        <v>NOT USED</v>
      </c>
    </row>
    <row r="6068" spans="1:13">
      <c r="A6068" s="36">
        <v>202011</v>
      </c>
      <c r="B6068" s="37" t="s">
        <v>51</v>
      </c>
      <c r="C6068" s="37" t="s">
        <v>195</v>
      </c>
      <c r="D6068" s="37" t="s">
        <v>57</v>
      </c>
      <c r="E6068" s="37">
        <v>1587.02</v>
      </c>
      <c r="F6068" s="37">
        <v>26</v>
      </c>
      <c r="G6068" s="37">
        <v>16757</v>
      </c>
      <c r="H6068" s="60">
        <f t="shared" si="472"/>
        <v>1587.02</v>
      </c>
      <c r="I6068" s="60">
        <f t="shared" si="473"/>
        <v>26</v>
      </c>
      <c r="J6068" s="60">
        <f t="shared" si="474"/>
        <v>16757</v>
      </c>
      <c r="K6068" s="1" t="str">
        <f t="shared" si="475"/>
        <v>COM</v>
      </c>
      <c r="L6068" s="2" t="str">
        <f t="shared" si="471"/>
        <v>02RCFL0054</v>
      </c>
      <c r="M6068" s="40" t="str">
        <f>INDEX(CODE!A:B,MATCH(L6068,CODE!A:A,0),2)</f>
        <v>NOT USED</v>
      </c>
    </row>
    <row r="6069" spans="1:13">
      <c r="A6069" s="36">
        <v>202011</v>
      </c>
      <c r="B6069" s="37" t="s">
        <v>51</v>
      </c>
      <c r="C6069" s="37" t="s">
        <v>195</v>
      </c>
      <c r="D6069" s="37" t="s">
        <v>89</v>
      </c>
      <c r="E6069" s="37">
        <v>332926.59999999998</v>
      </c>
      <c r="F6069" s="37">
        <v>0</v>
      </c>
      <c r="G6069" s="37">
        <v>0</v>
      </c>
      <c r="H6069" s="60">
        <f t="shared" si="472"/>
        <v>332926.59999999998</v>
      </c>
      <c r="I6069" s="60">
        <f t="shared" si="473"/>
        <v>0</v>
      </c>
      <c r="J6069" s="60">
        <f t="shared" si="474"/>
        <v>0</v>
      </c>
      <c r="K6069" s="1" t="str">
        <f t="shared" si="475"/>
        <v>COM</v>
      </c>
      <c r="L6069" s="2" t="str">
        <f t="shared" si="471"/>
        <v>301270-DSM</v>
      </c>
      <c r="M6069" s="40" t="str">
        <f>INDEX(CODE!A:B,MATCH(L6069,CODE!A:A,0),2)</f>
        <v>NOT USED</v>
      </c>
    </row>
    <row r="6070" spans="1:13">
      <c r="A6070" s="36">
        <v>202011</v>
      </c>
      <c r="B6070" s="37" t="s">
        <v>51</v>
      </c>
      <c r="C6070" s="37" t="s">
        <v>195</v>
      </c>
      <c r="D6070" s="37" t="s">
        <v>44</v>
      </c>
      <c r="E6070" s="37">
        <v>2429.65</v>
      </c>
      <c r="F6070" s="37">
        <v>2</v>
      </c>
      <c r="G6070" s="37">
        <v>0</v>
      </c>
      <c r="H6070" s="60">
        <f t="shared" si="472"/>
        <v>2429.65</v>
      </c>
      <c r="I6070" s="60">
        <f t="shared" si="473"/>
        <v>2</v>
      </c>
      <c r="J6070" s="60">
        <f t="shared" si="474"/>
        <v>0</v>
      </c>
      <c r="K6070" s="1" t="str">
        <f t="shared" si="475"/>
        <v>COM</v>
      </c>
      <c r="L6070" s="2" t="str">
        <f t="shared" si="471"/>
        <v>301280-BLU</v>
      </c>
      <c r="M6070" s="40" t="str">
        <f>INDEX(CODE!A:B,MATCH(L6070,CODE!A:A,0),2)</f>
        <v>NOT USED</v>
      </c>
    </row>
    <row r="6071" spans="1:13">
      <c r="A6071" s="36">
        <v>202011</v>
      </c>
      <c r="B6071" s="37" t="s">
        <v>51</v>
      </c>
      <c r="C6071" s="37" t="s">
        <v>195</v>
      </c>
      <c r="D6071" s="37" t="s">
        <v>103</v>
      </c>
      <c r="E6071" s="37">
        <v>36652.07</v>
      </c>
      <c r="F6071" s="37">
        <v>0</v>
      </c>
      <c r="G6071" s="37">
        <v>0</v>
      </c>
      <c r="H6071" s="60">
        <f t="shared" si="472"/>
        <v>36652.07</v>
      </c>
      <c r="I6071" s="60">
        <f t="shared" si="473"/>
        <v>0</v>
      </c>
      <c r="J6071" s="60">
        <f t="shared" si="474"/>
        <v>0</v>
      </c>
      <c r="K6071" s="1" t="str">
        <f t="shared" si="475"/>
        <v>COM</v>
      </c>
      <c r="L6071" s="2" t="str">
        <f t="shared" si="471"/>
        <v>ALT REVENU</v>
      </c>
      <c r="M6071" s="40" t="str">
        <f>INDEX(CODE!A:B,MATCH(L6071,CODE!A:A,0),2)</f>
        <v>NOT USED</v>
      </c>
    </row>
    <row r="6072" spans="1:13">
      <c r="A6072" s="36">
        <v>202011</v>
      </c>
      <c r="B6072" s="37" t="s">
        <v>51</v>
      </c>
      <c r="C6072" s="37" t="s">
        <v>195</v>
      </c>
      <c r="D6072" s="37" t="s">
        <v>90</v>
      </c>
      <c r="F6072" s="37">
        <v>0</v>
      </c>
      <c r="H6072" s="60">
        <f t="shared" si="472"/>
        <v>0</v>
      </c>
      <c r="I6072" s="60">
        <f t="shared" si="473"/>
        <v>0</v>
      </c>
      <c r="J6072" s="60">
        <f t="shared" si="474"/>
        <v>0</v>
      </c>
      <c r="K6072" s="1" t="str">
        <f t="shared" si="475"/>
        <v>COM</v>
      </c>
      <c r="L6072" s="2" t="str">
        <f t="shared" si="471"/>
        <v>CUSTOMER C</v>
      </c>
      <c r="M6072" s="40" t="str">
        <f>INDEX(CODE!A:B,MATCH(L6072,CODE!A:A,0),2)</f>
        <v>NOT USED</v>
      </c>
    </row>
    <row r="6073" spans="1:13">
      <c r="A6073" s="36">
        <v>202011</v>
      </c>
      <c r="B6073" s="37" t="s">
        <v>51</v>
      </c>
      <c r="C6073" s="37" t="s">
        <v>195</v>
      </c>
      <c r="D6073" s="37" t="s">
        <v>91</v>
      </c>
      <c r="E6073" s="37">
        <v>0</v>
      </c>
      <c r="F6073" s="37">
        <v>0</v>
      </c>
      <c r="G6073" s="37">
        <v>0</v>
      </c>
      <c r="H6073" s="60">
        <f t="shared" si="472"/>
        <v>0</v>
      </c>
      <c r="I6073" s="60">
        <f t="shared" si="473"/>
        <v>0</v>
      </c>
      <c r="J6073" s="60">
        <f t="shared" si="474"/>
        <v>0</v>
      </c>
      <c r="K6073" s="1" t="str">
        <f t="shared" si="475"/>
        <v>COM</v>
      </c>
      <c r="L6073" s="2" t="str">
        <f t="shared" si="471"/>
        <v>INCOME TAX</v>
      </c>
      <c r="M6073" s="40" t="str">
        <f>INDEX(CODE!A:B,MATCH(L6073,CODE!A:A,0),2)</f>
        <v>NOT USED</v>
      </c>
    </row>
    <row r="6074" spans="1:13">
      <c r="A6074" s="36">
        <v>202011</v>
      </c>
      <c r="B6074" s="37" t="s">
        <v>51</v>
      </c>
      <c r="C6074" s="37" t="s">
        <v>195</v>
      </c>
      <c r="D6074" s="37" t="s">
        <v>92</v>
      </c>
      <c r="E6074" s="37">
        <v>-622137.37</v>
      </c>
      <c r="F6074" s="37">
        <v>0</v>
      </c>
      <c r="G6074" s="37">
        <v>0</v>
      </c>
      <c r="H6074" s="60">
        <f t="shared" si="472"/>
        <v>-622137.37</v>
      </c>
      <c r="I6074" s="60">
        <f t="shared" si="473"/>
        <v>0</v>
      </c>
      <c r="J6074" s="60">
        <f t="shared" si="474"/>
        <v>0</v>
      </c>
      <c r="K6074" s="1" t="str">
        <f t="shared" si="475"/>
        <v>COM</v>
      </c>
      <c r="L6074" s="2" t="str">
        <f t="shared" si="471"/>
        <v>REVENUE_AC</v>
      </c>
      <c r="M6074" s="40" t="str">
        <f>INDEX(CODE!A:B,MATCH(L6074,CODE!A:A,0),2)</f>
        <v>NOT USED</v>
      </c>
    </row>
    <row r="6075" spans="1:13">
      <c r="A6075" s="36">
        <v>202011</v>
      </c>
      <c r="B6075" s="37" t="s">
        <v>51</v>
      </c>
      <c r="C6075" s="37" t="s">
        <v>195</v>
      </c>
      <c r="D6075" s="37" t="s">
        <v>104</v>
      </c>
      <c r="E6075" s="37">
        <v>5073.16</v>
      </c>
      <c r="F6075" s="37">
        <v>0</v>
      </c>
      <c r="G6075" s="37">
        <v>0</v>
      </c>
      <c r="H6075" s="60">
        <f t="shared" si="472"/>
        <v>5073.16</v>
      </c>
      <c r="I6075" s="60">
        <f t="shared" si="473"/>
        <v>0</v>
      </c>
      <c r="J6075" s="60">
        <f t="shared" si="474"/>
        <v>0</v>
      </c>
      <c r="K6075" s="1" t="str">
        <f t="shared" si="475"/>
        <v>COM</v>
      </c>
      <c r="L6075" s="2" t="str">
        <f t="shared" si="471"/>
        <v>REVENUE AD</v>
      </c>
      <c r="M6075" s="40" t="str">
        <f>INDEX(CODE!A:B,MATCH(L6075,CODE!A:A,0),2)</f>
        <v>NOT USED</v>
      </c>
    </row>
    <row r="6076" spans="1:13">
      <c r="A6076" s="36">
        <v>202011</v>
      </c>
      <c r="B6076" s="37" t="s">
        <v>51</v>
      </c>
      <c r="C6076" s="37" t="s">
        <v>196</v>
      </c>
      <c r="D6076" s="37" t="s">
        <v>197</v>
      </c>
      <c r="E6076" s="37">
        <v>-40000</v>
      </c>
      <c r="F6076" s="37">
        <v>0</v>
      </c>
      <c r="G6076" s="37">
        <v>-453000</v>
      </c>
      <c r="H6076" s="60">
        <f t="shared" si="472"/>
        <v>0</v>
      </c>
      <c r="I6076" s="60">
        <f t="shared" si="473"/>
        <v>0</v>
      </c>
      <c r="J6076" s="60">
        <f t="shared" si="474"/>
        <v>0</v>
      </c>
      <c r="K6076" s="1" t="str">
        <f t="shared" si="475"/>
        <v>COM</v>
      </c>
      <c r="L6076" s="2" t="str">
        <f t="shared" si="471"/>
        <v>UNBILLED R</v>
      </c>
      <c r="M6076" s="40" t="str">
        <f>INDEX(CODE!A:B,MATCH(L6076,CODE!A:A,0),2)</f>
        <v>NOT USED</v>
      </c>
    </row>
    <row r="6077" spans="1:13">
      <c r="A6077" s="36">
        <v>202011</v>
      </c>
      <c r="B6077" s="37" t="s">
        <v>58</v>
      </c>
      <c r="C6077" s="37" t="s">
        <v>186</v>
      </c>
      <c r="D6077" s="37" t="s">
        <v>187</v>
      </c>
      <c r="E6077" s="37">
        <v>-423.33</v>
      </c>
      <c r="F6077" s="37">
        <v>42</v>
      </c>
      <c r="G6077" s="37">
        <v>58149</v>
      </c>
      <c r="H6077" s="60">
        <f t="shared" si="472"/>
        <v>0</v>
      </c>
      <c r="I6077" s="60">
        <f t="shared" si="473"/>
        <v>0</v>
      </c>
      <c r="J6077" s="60">
        <f t="shared" si="474"/>
        <v>0</v>
      </c>
      <c r="K6077" s="1" t="str">
        <f t="shared" si="475"/>
        <v>IND</v>
      </c>
      <c r="L6077" s="2" t="str">
        <f t="shared" si="471"/>
        <v>02GNSB0024</v>
      </c>
      <c r="M6077" s="40" t="str">
        <f>INDEX(CODE!A:B,MATCH(L6077,CODE!A:A,0),2)</f>
        <v>Separate - Small GS</v>
      </c>
    </row>
    <row r="6078" spans="1:13">
      <c r="A6078" s="36">
        <v>202011</v>
      </c>
      <c r="B6078" s="37" t="s">
        <v>58</v>
      </c>
      <c r="C6078" s="37" t="s">
        <v>186</v>
      </c>
      <c r="D6078" s="37" t="s">
        <v>189</v>
      </c>
      <c r="E6078" s="37">
        <v>-7.0000000000000007E-2</v>
      </c>
      <c r="F6078" s="37">
        <v>1</v>
      </c>
      <c r="G6078" s="37">
        <v>10</v>
      </c>
      <c r="H6078" s="60">
        <f t="shared" si="472"/>
        <v>0</v>
      </c>
      <c r="I6078" s="60">
        <f t="shared" si="473"/>
        <v>0</v>
      </c>
      <c r="J6078" s="60">
        <f t="shared" si="474"/>
        <v>0</v>
      </c>
      <c r="K6078" s="1" t="str">
        <f t="shared" si="475"/>
        <v>IND</v>
      </c>
      <c r="L6078" s="2" t="str">
        <f t="shared" si="471"/>
        <v>02GNSB24FP</v>
      </c>
      <c r="M6078" s="40" t="str">
        <f>INDEX(CODE!A:B,MATCH(L6078,CODE!A:A,0),2)</f>
        <v>Separate - Small GS</v>
      </c>
    </row>
    <row r="6079" spans="1:13">
      <c r="A6079" s="36">
        <v>202011</v>
      </c>
      <c r="B6079" s="37" t="s">
        <v>58</v>
      </c>
      <c r="C6079" s="37" t="s">
        <v>186</v>
      </c>
      <c r="D6079" s="37" t="s">
        <v>190</v>
      </c>
      <c r="E6079" s="37">
        <v>-278.38</v>
      </c>
      <c r="F6079" s="37">
        <v>9</v>
      </c>
      <c r="G6079" s="37">
        <v>38240</v>
      </c>
      <c r="H6079" s="60">
        <f t="shared" si="472"/>
        <v>0</v>
      </c>
      <c r="I6079" s="60">
        <f t="shared" si="473"/>
        <v>0</v>
      </c>
      <c r="J6079" s="60">
        <f t="shared" si="474"/>
        <v>0</v>
      </c>
      <c r="K6079" s="1" t="str">
        <f t="shared" si="475"/>
        <v>IND</v>
      </c>
      <c r="L6079" s="2" t="str">
        <f t="shared" si="471"/>
        <v>02LGSB0036</v>
      </c>
      <c r="M6079" s="40" t="str">
        <f>INDEX(CODE!A:B,MATCH(L6079,CODE!A:A,0),2)</f>
        <v>Separate - Large GS</v>
      </c>
    </row>
    <row r="6080" spans="1:13">
      <c r="A6080" s="36">
        <v>202011</v>
      </c>
      <c r="B6080" s="37" t="s">
        <v>58</v>
      </c>
      <c r="C6080" s="37" t="s">
        <v>186</v>
      </c>
      <c r="D6080" s="37" t="s">
        <v>192</v>
      </c>
      <c r="E6080" s="37">
        <v>-16.2</v>
      </c>
      <c r="G6080" s="37">
        <v>2228</v>
      </c>
      <c r="H6080" s="60">
        <f t="shared" si="472"/>
        <v>0</v>
      </c>
      <c r="I6080" s="60">
        <f t="shared" si="473"/>
        <v>0</v>
      </c>
      <c r="J6080" s="60">
        <f t="shared" si="474"/>
        <v>0</v>
      </c>
      <c r="K6080" s="1" t="str">
        <f t="shared" si="475"/>
        <v>IND</v>
      </c>
      <c r="L6080" s="2" t="str">
        <f t="shared" ref="L6080:L6143" si="476">LEFT(D6080,10)</f>
        <v>02OALTB15N</v>
      </c>
      <c r="M6080" s="40" t="str">
        <f>INDEX(CODE!A:B,MATCH(L6080,CODE!A:A,0),2)</f>
        <v>NOT USED</v>
      </c>
    </row>
    <row r="6081" spans="1:13">
      <c r="A6081" s="36">
        <v>202011</v>
      </c>
      <c r="B6081" s="37" t="s">
        <v>58</v>
      </c>
      <c r="C6081" s="37" t="s">
        <v>186</v>
      </c>
      <c r="D6081" s="37" t="s">
        <v>193</v>
      </c>
      <c r="E6081" s="37">
        <v>28.39</v>
      </c>
      <c r="F6081" s="37">
        <v>0</v>
      </c>
      <c r="G6081" s="37">
        <v>0</v>
      </c>
      <c r="H6081" s="60">
        <f t="shared" si="472"/>
        <v>0</v>
      </c>
      <c r="I6081" s="60">
        <f t="shared" si="473"/>
        <v>0</v>
      </c>
      <c r="J6081" s="60">
        <f t="shared" si="474"/>
        <v>0</v>
      </c>
      <c r="K6081" s="1" t="str">
        <f t="shared" si="475"/>
        <v>IND</v>
      </c>
      <c r="L6081" s="2" t="str">
        <f t="shared" si="476"/>
        <v>BPA BALANC</v>
      </c>
      <c r="M6081" s="40" t="str">
        <f>INDEX(CODE!A:B,MATCH(L6081,CODE!A:A,0),2)</f>
        <v>NOT USED</v>
      </c>
    </row>
    <row r="6082" spans="1:13">
      <c r="A6082" s="36">
        <v>202011</v>
      </c>
      <c r="B6082" s="37" t="s">
        <v>58</v>
      </c>
      <c r="C6082" s="37" t="s">
        <v>186</v>
      </c>
      <c r="D6082" s="37" t="s">
        <v>194</v>
      </c>
      <c r="F6082" s="37">
        <v>0</v>
      </c>
      <c r="H6082" s="60">
        <f t="shared" si="472"/>
        <v>0</v>
      </c>
      <c r="I6082" s="60">
        <f t="shared" si="473"/>
        <v>0</v>
      </c>
      <c r="J6082" s="60">
        <f t="shared" si="474"/>
        <v>0</v>
      </c>
      <c r="K6082" s="1" t="str">
        <f t="shared" si="475"/>
        <v>IND</v>
      </c>
      <c r="L6082" s="2" t="str">
        <f t="shared" si="476"/>
        <v>CUSTOMER C</v>
      </c>
      <c r="M6082" s="40" t="str">
        <f>INDEX(CODE!A:B,MATCH(L6082,CODE!A:A,0),2)</f>
        <v>NOT USED</v>
      </c>
    </row>
    <row r="6083" spans="1:13">
      <c r="A6083" s="36">
        <v>202011</v>
      </c>
      <c r="B6083" s="37" t="s">
        <v>58</v>
      </c>
      <c r="C6083" s="37" t="s">
        <v>195</v>
      </c>
      <c r="D6083" s="37" t="s">
        <v>36</v>
      </c>
      <c r="E6083" s="37">
        <v>6591.3</v>
      </c>
      <c r="F6083" s="37">
        <v>42</v>
      </c>
      <c r="G6083" s="37">
        <v>58149</v>
      </c>
      <c r="H6083" s="60">
        <f t="shared" ref="H6083:H6146" si="477">IF($C6083="R",E6083,0)</f>
        <v>6591.3</v>
      </c>
      <c r="I6083" s="60">
        <f t="shared" ref="I6083:I6146" si="478">IF($C6083="R",F6083,0)</f>
        <v>42</v>
      </c>
      <c r="J6083" s="60">
        <f t="shared" ref="J6083:J6146" si="479">IF($C6083="R",G6083,0)</f>
        <v>58149</v>
      </c>
      <c r="K6083" s="1" t="str">
        <f t="shared" ref="K6083:K6146" si="480">IF(LEFT(B6083,3)="IRR","IRG",LEFT(B6083,3))</f>
        <v>IND</v>
      </c>
      <c r="L6083" s="2" t="str">
        <f t="shared" si="476"/>
        <v>02GNSB0024</v>
      </c>
      <c r="M6083" s="40" t="str">
        <f>INDEX(CODE!A:B,MATCH(L6083,CODE!A:A,0),2)</f>
        <v>Separate - Small GS</v>
      </c>
    </row>
    <row r="6084" spans="1:13">
      <c r="A6084" s="36">
        <v>202011</v>
      </c>
      <c r="B6084" s="37" t="s">
        <v>58</v>
      </c>
      <c r="C6084" s="37" t="s">
        <v>195</v>
      </c>
      <c r="D6084" s="37" t="s">
        <v>38</v>
      </c>
      <c r="E6084" s="37">
        <v>891.1</v>
      </c>
      <c r="F6084" s="37">
        <v>1</v>
      </c>
      <c r="G6084" s="37">
        <v>10</v>
      </c>
      <c r="H6084" s="60">
        <f t="shared" si="477"/>
        <v>891.1</v>
      </c>
      <c r="I6084" s="60">
        <f t="shared" si="478"/>
        <v>1</v>
      </c>
      <c r="J6084" s="60">
        <f t="shared" si="479"/>
        <v>10</v>
      </c>
      <c r="K6084" s="1" t="str">
        <f t="shared" si="480"/>
        <v>IND</v>
      </c>
      <c r="L6084" s="2" t="str">
        <f t="shared" si="476"/>
        <v>02GNSB24FP</v>
      </c>
      <c r="M6084" s="40" t="str">
        <f>INDEX(CODE!A:B,MATCH(L6084,CODE!A:A,0),2)</f>
        <v>Separate - Small GS</v>
      </c>
    </row>
    <row r="6085" spans="1:13">
      <c r="A6085" s="36">
        <v>202011</v>
      </c>
      <c r="B6085" s="37" t="s">
        <v>58</v>
      </c>
      <c r="C6085" s="37" t="s">
        <v>195</v>
      </c>
      <c r="D6085" s="37" t="s">
        <v>52</v>
      </c>
      <c r="E6085" s="37">
        <v>110747.32</v>
      </c>
      <c r="F6085" s="37">
        <v>323</v>
      </c>
      <c r="G6085" s="37">
        <v>1225073</v>
      </c>
      <c r="H6085" s="60">
        <f t="shared" si="477"/>
        <v>110747.32</v>
      </c>
      <c r="I6085" s="60">
        <f t="shared" si="478"/>
        <v>323</v>
      </c>
      <c r="J6085" s="60">
        <f t="shared" si="479"/>
        <v>1225073</v>
      </c>
      <c r="K6085" s="1" t="str">
        <f t="shared" si="480"/>
        <v>IND</v>
      </c>
      <c r="L6085" s="2" t="str">
        <f t="shared" si="476"/>
        <v>02GNSV0024</v>
      </c>
      <c r="M6085" s="40" t="str">
        <f>INDEX(CODE!A:B,MATCH(L6085,CODE!A:A,0),2)</f>
        <v>Separate - Small GS</v>
      </c>
    </row>
    <row r="6086" spans="1:13">
      <c r="A6086" s="36">
        <v>202011</v>
      </c>
      <c r="B6086" s="37" t="s">
        <v>58</v>
      </c>
      <c r="C6086" s="37" t="s">
        <v>195</v>
      </c>
      <c r="D6086" s="37" t="s">
        <v>53</v>
      </c>
      <c r="E6086" s="37">
        <v>724.67</v>
      </c>
      <c r="F6086" s="37">
        <v>4</v>
      </c>
      <c r="G6086" s="37">
        <v>2776</v>
      </c>
      <c r="H6086" s="60">
        <f t="shared" si="477"/>
        <v>724.67</v>
      </c>
      <c r="I6086" s="60">
        <f t="shared" si="478"/>
        <v>4</v>
      </c>
      <c r="J6086" s="60">
        <f t="shared" si="479"/>
        <v>2776</v>
      </c>
      <c r="K6086" s="1" t="str">
        <f t="shared" si="480"/>
        <v>IND</v>
      </c>
      <c r="L6086" s="2" t="str">
        <f t="shared" si="476"/>
        <v>02GNSV024F</v>
      </c>
      <c r="M6086" s="40" t="str">
        <f>INDEX(CODE!A:B,MATCH(L6086,CODE!A:A,0),2)</f>
        <v>Separate - Small GS</v>
      </c>
    </row>
    <row r="6087" spans="1:13">
      <c r="A6087" s="36">
        <v>202011</v>
      </c>
      <c r="B6087" s="37" t="s">
        <v>58</v>
      </c>
      <c r="C6087" s="37" t="s">
        <v>195</v>
      </c>
      <c r="D6087" s="37" t="s">
        <v>39</v>
      </c>
      <c r="E6087" s="37">
        <v>8064.78</v>
      </c>
      <c r="F6087" s="37">
        <v>9</v>
      </c>
      <c r="G6087" s="37">
        <v>38240</v>
      </c>
      <c r="H6087" s="60">
        <f t="shared" si="477"/>
        <v>8064.78</v>
      </c>
      <c r="I6087" s="60">
        <f t="shared" si="478"/>
        <v>9</v>
      </c>
      <c r="J6087" s="60">
        <f t="shared" si="479"/>
        <v>38240</v>
      </c>
      <c r="K6087" s="1" t="str">
        <f t="shared" si="480"/>
        <v>IND</v>
      </c>
      <c r="L6087" s="2" t="str">
        <f t="shared" si="476"/>
        <v>02LGSB0036</v>
      </c>
      <c r="M6087" s="40" t="str">
        <f>INDEX(CODE!A:B,MATCH(L6087,CODE!A:A,0),2)</f>
        <v>Separate - Large GS</v>
      </c>
    </row>
    <row r="6088" spans="1:13">
      <c r="A6088" s="36">
        <v>202011</v>
      </c>
      <c r="B6088" s="37" t="s">
        <v>58</v>
      </c>
      <c r="C6088" s="37" t="s">
        <v>195</v>
      </c>
      <c r="D6088" s="37" t="s">
        <v>54</v>
      </c>
      <c r="E6088" s="37">
        <v>631637.27</v>
      </c>
      <c r="F6088" s="37">
        <v>89</v>
      </c>
      <c r="G6088" s="37">
        <v>8134560</v>
      </c>
      <c r="H6088" s="60">
        <f t="shared" si="477"/>
        <v>631637.27</v>
      </c>
      <c r="I6088" s="60">
        <f t="shared" si="478"/>
        <v>89</v>
      </c>
      <c r="J6088" s="60">
        <f t="shared" si="479"/>
        <v>8134560</v>
      </c>
      <c r="K6088" s="1" t="str">
        <f t="shared" si="480"/>
        <v>IND</v>
      </c>
      <c r="L6088" s="2" t="str">
        <f t="shared" si="476"/>
        <v>02LGSV0036</v>
      </c>
      <c r="M6088" s="40" t="str">
        <f>INDEX(CODE!A:B,MATCH(L6088,CODE!A:A,0),2)</f>
        <v>Separate - Large GS</v>
      </c>
    </row>
    <row r="6089" spans="1:13">
      <c r="A6089" s="36">
        <v>202011</v>
      </c>
      <c r="B6089" s="37" t="s">
        <v>58</v>
      </c>
      <c r="C6089" s="37" t="s">
        <v>195</v>
      </c>
      <c r="D6089" s="37" t="s">
        <v>93</v>
      </c>
      <c r="E6089" s="37">
        <v>2554513.02</v>
      </c>
      <c r="F6089" s="37">
        <v>1</v>
      </c>
      <c r="G6089" s="37">
        <v>42321600</v>
      </c>
      <c r="H6089" s="60">
        <f t="shared" si="477"/>
        <v>2554513.02</v>
      </c>
      <c r="I6089" s="60">
        <f t="shared" si="478"/>
        <v>1</v>
      </c>
      <c r="J6089" s="60">
        <f t="shared" si="479"/>
        <v>42321600</v>
      </c>
      <c r="K6089" s="1" t="str">
        <f t="shared" si="480"/>
        <v>IND</v>
      </c>
      <c r="L6089" s="2" t="str">
        <f t="shared" si="476"/>
        <v>02LGSV048M</v>
      </c>
      <c r="M6089" s="40" t="str">
        <f>INDEX(CODE!A:B,MATCH(L6089,CODE!A:A,0),2)</f>
        <v>NOT USED</v>
      </c>
    </row>
    <row r="6090" spans="1:13">
      <c r="A6090" s="36">
        <v>202011</v>
      </c>
      <c r="B6090" s="37" t="s">
        <v>58</v>
      </c>
      <c r="C6090" s="37" t="s">
        <v>195</v>
      </c>
      <c r="D6090" s="37" t="s">
        <v>55</v>
      </c>
      <c r="E6090" s="37">
        <v>1341680.1399999999</v>
      </c>
      <c r="F6090" s="37">
        <v>29</v>
      </c>
      <c r="G6090" s="37">
        <v>18794650</v>
      </c>
      <c r="H6090" s="60">
        <f t="shared" si="477"/>
        <v>1341680.1399999999</v>
      </c>
      <c r="I6090" s="60">
        <f t="shared" si="478"/>
        <v>29</v>
      </c>
      <c r="J6090" s="60">
        <f t="shared" si="479"/>
        <v>18794650</v>
      </c>
      <c r="K6090" s="1" t="str">
        <f t="shared" si="480"/>
        <v>IND</v>
      </c>
      <c r="L6090" s="2" t="str">
        <f t="shared" si="476"/>
        <v>02LGSV048T</v>
      </c>
      <c r="M6090" s="40" t="str">
        <f>INDEX(CODE!A:B,MATCH(L6090,CODE!A:A,0),2)</f>
        <v>NOT USED</v>
      </c>
    </row>
    <row r="6091" spans="1:13">
      <c r="A6091" s="36">
        <v>202011</v>
      </c>
      <c r="B6091" s="37" t="s">
        <v>58</v>
      </c>
      <c r="C6091" s="37" t="s">
        <v>195</v>
      </c>
      <c r="D6091" s="37" t="s">
        <v>85</v>
      </c>
      <c r="E6091" s="37">
        <v>3123.31</v>
      </c>
      <c r="G6091" s="37">
        <v>0</v>
      </c>
      <c r="H6091" s="60">
        <f t="shared" si="477"/>
        <v>3123.31</v>
      </c>
      <c r="I6091" s="60">
        <f t="shared" si="478"/>
        <v>0</v>
      </c>
      <c r="J6091" s="60">
        <f t="shared" si="479"/>
        <v>0</v>
      </c>
      <c r="K6091" s="1" t="str">
        <f t="shared" si="480"/>
        <v>IND</v>
      </c>
      <c r="L6091" s="2" t="str">
        <f t="shared" si="476"/>
        <v>02LNX00300</v>
      </c>
      <c r="M6091" s="40" t="str">
        <f>INDEX(CODE!A:B,MATCH(L6091,CODE!A:A,0),2)</f>
        <v>NOT USED</v>
      </c>
    </row>
    <row r="6092" spans="1:13">
      <c r="A6092" s="36">
        <v>202011</v>
      </c>
      <c r="B6092" s="37" t="s">
        <v>58</v>
      </c>
      <c r="C6092" s="37" t="s">
        <v>195</v>
      </c>
      <c r="D6092" s="37" t="s">
        <v>40</v>
      </c>
      <c r="E6092" s="37">
        <v>414.39</v>
      </c>
      <c r="F6092" s="37">
        <v>2</v>
      </c>
      <c r="G6092" s="37">
        <v>4520</v>
      </c>
      <c r="H6092" s="60">
        <f t="shared" si="477"/>
        <v>414.39</v>
      </c>
      <c r="I6092" s="60">
        <f t="shared" si="478"/>
        <v>2</v>
      </c>
      <c r="J6092" s="60">
        <f t="shared" si="479"/>
        <v>4520</v>
      </c>
      <c r="K6092" s="1" t="str">
        <f t="shared" si="480"/>
        <v>IND</v>
      </c>
      <c r="L6092" s="2" t="str">
        <f t="shared" si="476"/>
        <v>02NMT24135</v>
      </c>
      <c r="M6092" s="40" t="str">
        <f>INDEX(CODE!A:B,MATCH(L6092,CODE!A:A,0),2)</f>
        <v>Separate - Small GS</v>
      </c>
    </row>
    <row r="6093" spans="1:13">
      <c r="A6093" s="36">
        <v>202011</v>
      </c>
      <c r="B6093" s="37" t="s">
        <v>58</v>
      </c>
      <c r="C6093" s="37" t="s">
        <v>195</v>
      </c>
      <c r="D6093" s="37" t="s">
        <v>56</v>
      </c>
      <c r="E6093" s="37">
        <v>273.47000000000003</v>
      </c>
      <c r="F6093" s="37">
        <v>36</v>
      </c>
      <c r="G6093" s="37">
        <v>2559</v>
      </c>
      <c r="H6093" s="60">
        <f t="shared" si="477"/>
        <v>273.47000000000003</v>
      </c>
      <c r="I6093" s="60">
        <f t="shared" si="478"/>
        <v>36</v>
      </c>
      <c r="J6093" s="60">
        <f t="shared" si="479"/>
        <v>2559</v>
      </c>
      <c r="K6093" s="1" t="str">
        <f t="shared" si="480"/>
        <v>IND</v>
      </c>
      <c r="L6093" s="2" t="str">
        <f t="shared" si="476"/>
        <v>02OALT015N</v>
      </c>
      <c r="M6093" s="40" t="str">
        <f>INDEX(CODE!A:B,MATCH(L6093,CODE!A:A,0),2)</f>
        <v>NOT USED</v>
      </c>
    </row>
    <row r="6094" spans="1:13">
      <c r="A6094" s="36">
        <v>202011</v>
      </c>
      <c r="B6094" s="37" t="s">
        <v>58</v>
      </c>
      <c r="C6094" s="37" t="s">
        <v>195</v>
      </c>
      <c r="D6094" s="37" t="s">
        <v>43</v>
      </c>
      <c r="E6094" s="37">
        <v>341.87</v>
      </c>
      <c r="F6094" s="37">
        <v>14</v>
      </c>
      <c r="G6094" s="37">
        <v>2228</v>
      </c>
      <c r="H6094" s="60">
        <f t="shared" si="477"/>
        <v>341.87</v>
      </c>
      <c r="I6094" s="60">
        <f t="shared" si="478"/>
        <v>14</v>
      </c>
      <c r="J6094" s="60">
        <f t="shared" si="479"/>
        <v>2228</v>
      </c>
      <c r="K6094" s="1" t="str">
        <f t="shared" si="480"/>
        <v>IND</v>
      </c>
      <c r="L6094" s="2" t="str">
        <f t="shared" si="476"/>
        <v>02OALTB15N</v>
      </c>
      <c r="M6094" s="40" t="str">
        <f>INDEX(CODE!A:B,MATCH(L6094,CODE!A:A,0),2)</f>
        <v>NOT USED</v>
      </c>
    </row>
    <row r="6095" spans="1:13">
      <c r="A6095" s="36">
        <v>202011</v>
      </c>
      <c r="B6095" s="37" t="s">
        <v>58</v>
      </c>
      <c r="C6095" s="37" t="s">
        <v>195</v>
      </c>
      <c r="D6095" s="37" t="s">
        <v>59</v>
      </c>
      <c r="E6095" s="37">
        <v>47174.81</v>
      </c>
      <c r="F6095" s="37">
        <v>1</v>
      </c>
      <c r="G6095" s="37">
        <v>247000</v>
      </c>
      <c r="H6095" s="60">
        <f t="shared" si="477"/>
        <v>47174.81</v>
      </c>
      <c r="I6095" s="60">
        <f t="shared" si="478"/>
        <v>1</v>
      </c>
      <c r="J6095" s="60">
        <f t="shared" si="479"/>
        <v>247000</v>
      </c>
      <c r="K6095" s="1" t="str">
        <f t="shared" si="480"/>
        <v>IND</v>
      </c>
      <c r="L6095" s="2" t="str">
        <f t="shared" si="476"/>
        <v>02PRSV47TM</v>
      </c>
      <c r="M6095" s="40" t="str">
        <f>INDEX(CODE!A:B,MATCH(L6095,CODE!A:A,0),2)</f>
        <v>NOT USED</v>
      </c>
    </row>
    <row r="6096" spans="1:13">
      <c r="A6096" s="36">
        <v>202011</v>
      </c>
      <c r="B6096" s="37" t="s">
        <v>58</v>
      </c>
      <c r="C6096" s="37" t="s">
        <v>195</v>
      </c>
      <c r="D6096" s="37" t="s">
        <v>94</v>
      </c>
      <c r="E6096" s="37">
        <v>143235.51999999999</v>
      </c>
      <c r="F6096" s="37">
        <v>0</v>
      </c>
      <c r="G6096" s="37">
        <v>0</v>
      </c>
      <c r="H6096" s="60">
        <f t="shared" si="477"/>
        <v>143235.51999999999</v>
      </c>
      <c r="I6096" s="60">
        <f t="shared" si="478"/>
        <v>0</v>
      </c>
      <c r="J6096" s="60">
        <f t="shared" si="479"/>
        <v>0</v>
      </c>
      <c r="K6096" s="1" t="str">
        <f t="shared" si="480"/>
        <v>IND</v>
      </c>
      <c r="L6096" s="2" t="str">
        <f t="shared" si="476"/>
        <v>301370-DSM</v>
      </c>
      <c r="M6096" s="40" t="str">
        <f>INDEX(CODE!A:B,MATCH(L6096,CODE!A:A,0),2)</f>
        <v>NOT USED</v>
      </c>
    </row>
    <row r="6097" spans="1:13">
      <c r="A6097" s="36">
        <v>202011</v>
      </c>
      <c r="B6097" s="37" t="s">
        <v>58</v>
      </c>
      <c r="C6097" s="37" t="s">
        <v>195</v>
      </c>
      <c r="D6097" s="37" t="s">
        <v>76</v>
      </c>
      <c r="E6097" s="37">
        <v>1.32</v>
      </c>
      <c r="F6097" s="37">
        <v>0</v>
      </c>
      <c r="G6097" s="37">
        <v>0</v>
      </c>
      <c r="H6097" s="60">
        <f t="shared" si="477"/>
        <v>1.32</v>
      </c>
      <c r="I6097" s="60">
        <f t="shared" si="478"/>
        <v>0</v>
      </c>
      <c r="J6097" s="60">
        <f t="shared" si="479"/>
        <v>0</v>
      </c>
      <c r="K6097" s="1" t="str">
        <f t="shared" si="480"/>
        <v>IND</v>
      </c>
      <c r="L6097" s="2" t="str">
        <f t="shared" si="476"/>
        <v>301380-BLU</v>
      </c>
      <c r="M6097" s="40" t="str">
        <f>INDEX(CODE!A:B,MATCH(L6097,CODE!A:A,0),2)</f>
        <v>NOT USED</v>
      </c>
    </row>
    <row r="6098" spans="1:13">
      <c r="A6098" s="36">
        <v>202011</v>
      </c>
      <c r="B6098" s="37" t="s">
        <v>58</v>
      </c>
      <c r="C6098" s="37" t="s">
        <v>195</v>
      </c>
      <c r="D6098" s="37" t="s">
        <v>103</v>
      </c>
      <c r="E6098" s="37">
        <v>-45977.08</v>
      </c>
      <c r="F6098" s="37">
        <v>0</v>
      </c>
      <c r="G6098" s="37">
        <v>0</v>
      </c>
      <c r="H6098" s="60">
        <f t="shared" si="477"/>
        <v>-45977.08</v>
      </c>
      <c r="I6098" s="60">
        <f t="shared" si="478"/>
        <v>0</v>
      </c>
      <c r="J6098" s="60">
        <f t="shared" si="479"/>
        <v>0</v>
      </c>
      <c r="K6098" s="1" t="str">
        <f t="shared" si="480"/>
        <v>IND</v>
      </c>
      <c r="L6098" s="2" t="str">
        <f t="shared" si="476"/>
        <v>ALT REVENU</v>
      </c>
      <c r="M6098" s="40" t="str">
        <f>INDEX(CODE!A:B,MATCH(L6098,CODE!A:A,0),2)</f>
        <v>NOT USED</v>
      </c>
    </row>
    <row r="6099" spans="1:13">
      <c r="A6099" s="36">
        <v>202011</v>
      </c>
      <c r="B6099" s="37" t="s">
        <v>58</v>
      </c>
      <c r="C6099" s="37" t="s">
        <v>195</v>
      </c>
      <c r="D6099" s="37" t="s">
        <v>90</v>
      </c>
      <c r="F6099" s="37">
        <v>0</v>
      </c>
      <c r="H6099" s="60">
        <f t="shared" si="477"/>
        <v>0</v>
      </c>
      <c r="I6099" s="60">
        <f t="shared" si="478"/>
        <v>0</v>
      </c>
      <c r="J6099" s="60">
        <f t="shared" si="479"/>
        <v>0</v>
      </c>
      <c r="K6099" s="1" t="str">
        <f t="shared" si="480"/>
        <v>IND</v>
      </c>
      <c r="L6099" s="2" t="str">
        <f t="shared" si="476"/>
        <v>CUSTOMER C</v>
      </c>
      <c r="M6099" s="40" t="str">
        <f>INDEX(CODE!A:B,MATCH(L6099,CODE!A:A,0),2)</f>
        <v>NOT USED</v>
      </c>
    </row>
    <row r="6100" spans="1:13">
      <c r="A6100" s="36">
        <v>202011</v>
      </c>
      <c r="B6100" s="37" t="s">
        <v>58</v>
      </c>
      <c r="C6100" s="37" t="s">
        <v>195</v>
      </c>
      <c r="D6100" s="37" t="s">
        <v>91</v>
      </c>
      <c r="E6100" s="37">
        <v>0</v>
      </c>
      <c r="F6100" s="37">
        <v>0</v>
      </c>
      <c r="G6100" s="37">
        <v>0</v>
      </c>
      <c r="H6100" s="60">
        <f t="shared" si="477"/>
        <v>0</v>
      </c>
      <c r="I6100" s="60">
        <f t="shared" si="478"/>
        <v>0</v>
      </c>
      <c r="J6100" s="60">
        <f t="shared" si="479"/>
        <v>0</v>
      </c>
      <c r="K6100" s="1" t="str">
        <f t="shared" si="480"/>
        <v>IND</v>
      </c>
      <c r="L6100" s="2" t="str">
        <f t="shared" si="476"/>
        <v>INCOME TAX</v>
      </c>
      <c r="M6100" s="40" t="str">
        <f>INDEX(CODE!A:B,MATCH(L6100,CODE!A:A,0),2)</f>
        <v>NOT USED</v>
      </c>
    </row>
    <row r="6101" spans="1:13">
      <c r="A6101" s="36">
        <v>202011</v>
      </c>
      <c r="B6101" s="37" t="s">
        <v>58</v>
      </c>
      <c r="C6101" s="37" t="s">
        <v>195</v>
      </c>
      <c r="D6101" s="37" t="s">
        <v>92</v>
      </c>
      <c r="E6101" s="37">
        <v>50776.55</v>
      </c>
      <c r="F6101" s="37">
        <v>0</v>
      </c>
      <c r="G6101" s="37">
        <v>0</v>
      </c>
      <c r="H6101" s="60">
        <f t="shared" si="477"/>
        <v>50776.55</v>
      </c>
      <c r="I6101" s="60">
        <f t="shared" si="478"/>
        <v>0</v>
      </c>
      <c r="J6101" s="60">
        <f t="shared" si="479"/>
        <v>0</v>
      </c>
      <c r="K6101" s="1" t="str">
        <f t="shared" si="480"/>
        <v>IND</v>
      </c>
      <c r="L6101" s="2" t="str">
        <f t="shared" si="476"/>
        <v>REVENUE_AC</v>
      </c>
      <c r="M6101" s="40" t="str">
        <f>INDEX(CODE!A:B,MATCH(L6101,CODE!A:A,0),2)</f>
        <v>NOT USED</v>
      </c>
    </row>
    <row r="6102" spans="1:13">
      <c r="A6102" s="36">
        <v>202011</v>
      </c>
      <c r="B6102" s="37" t="s">
        <v>58</v>
      </c>
      <c r="C6102" s="37" t="s">
        <v>195</v>
      </c>
      <c r="D6102" s="37" t="s">
        <v>104</v>
      </c>
      <c r="E6102" s="37">
        <v>2570.1</v>
      </c>
      <c r="F6102" s="37">
        <v>0</v>
      </c>
      <c r="G6102" s="37">
        <v>0</v>
      </c>
      <c r="H6102" s="60">
        <f t="shared" si="477"/>
        <v>2570.1</v>
      </c>
      <c r="I6102" s="60">
        <f t="shared" si="478"/>
        <v>0</v>
      </c>
      <c r="J6102" s="60">
        <f t="shared" si="479"/>
        <v>0</v>
      </c>
      <c r="K6102" s="1" t="str">
        <f t="shared" si="480"/>
        <v>IND</v>
      </c>
      <c r="L6102" s="2" t="str">
        <f t="shared" si="476"/>
        <v>REVENUE AD</v>
      </c>
      <c r="M6102" s="40" t="str">
        <f>INDEX(CODE!A:B,MATCH(L6102,CODE!A:A,0),2)</f>
        <v>NOT USED</v>
      </c>
    </row>
    <row r="6103" spans="1:13">
      <c r="A6103" s="36">
        <v>202011</v>
      </c>
      <c r="B6103" s="37" t="s">
        <v>58</v>
      </c>
      <c r="C6103" s="37" t="s">
        <v>196</v>
      </c>
      <c r="D6103" s="37" t="s">
        <v>197</v>
      </c>
      <c r="E6103" s="37">
        <v>-254000</v>
      </c>
      <c r="F6103" s="37">
        <v>0</v>
      </c>
      <c r="G6103" s="37">
        <v>-4205000</v>
      </c>
      <c r="H6103" s="60">
        <f t="shared" si="477"/>
        <v>0</v>
      </c>
      <c r="I6103" s="60">
        <f t="shared" si="478"/>
        <v>0</v>
      </c>
      <c r="J6103" s="60">
        <f t="shared" si="479"/>
        <v>0</v>
      </c>
      <c r="K6103" s="1" t="str">
        <f t="shared" si="480"/>
        <v>IND</v>
      </c>
      <c r="L6103" s="2" t="str">
        <f t="shared" si="476"/>
        <v>UNBILLED R</v>
      </c>
      <c r="M6103" s="40" t="str">
        <f>INDEX(CODE!A:B,MATCH(L6103,CODE!A:A,0),2)</f>
        <v>NOT USED</v>
      </c>
    </row>
    <row r="6104" spans="1:13">
      <c r="A6104" s="36">
        <v>202011</v>
      </c>
      <c r="B6104" s="37" t="s">
        <v>60</v>
      </c>
      <c r="C6104" s="37" t="s">
        <v>186</v>
      </c>
      <c r="D6104" s="37" t="s">
        <v>61</v>
      </c>
      <c r="E6104" s="37">
        <v>-37656.720000000001</v>
      </c>
      <c r="F6104" s="37">
        <v>2586</v>
      </c>
      <c r="G6104" s="37">
        <v>5172648</v>
      </c>
      <c r="H6104" s="60">
        <f t="shared" si="477"/>
        <v>0</v>
      </c>
      <c r="I6104" s="60">
        <f t="shared" si="478"/>
        <v>0</v>
      </c>
      <c r="J6104" s="60">
        <f t="shared" si="479"/>
        <v>0</v>
      </c>
      <c r="K6104" s="1" t="str">
        <f t="shared" si="480"/>
        <v>IRG</v>
      </c>
      <c r="L6104" s="2" t="str">
        <f t="shared" si="476"/>
        <v>02APSV0040</v>
      </c>
      <c r="M6104" s="40" t="str">
        <f>INDEX(CODE!A:B,MATCH(L6104,CODE!A:A,0),2)</f>
        <v>Separate - APS</v>
      </c>
    </row>
    <row r="6105" spans="1:13">
      <c r="A6105" s="36">
        <v>202011</v>
      </c>
      <c r="B6105" s="37" t="s">
        <v>60</v>
      </c>
      <c r="C6105" s="37" t="s">
        <v>186</v>
      </c>
      <c r="D6105" s="37" t="s">
        <v>198</v>
      </c>
      <c r="E6105" s="37">
        <v>4969.08</v>
      </c>
      <c r="G6105" s="37">
        <v>-682565</v>
      </c>
      <c r="H6105" s="60">
        <f t="shared" si="477"/>
        <v>0</v>
      </c>
      <c r="I6105" s="60">
        <f t="shared" si="478"/>
        <v>0</v>
      </c>
      <c r="J6105" s="60">
        <f t="shared" si="479"/>
        <v>0</v>
      </c>
      <c r="K6105" s="1" t="str">
        <f t="shared" si="480"/>
        <v>IRG</v>
      </c>
      <c r="L6105" s="2" t="str">
        <f t="shared" si="476"/>
        <v>02BPADEBIT</v>
      </c>
      <c r="M6105" s="40" t="str">
        <f>INDEX(CODE!A:B,MATCH(L6105,CODE!A:A,0),2)</f>
        <v>NOT USED</v>
      </c>
    </row>
    <row r="6106" spans="1:13">
      <c r="A6106" s="36">
        <v>202011</v>
      </c>
      <c r="B6106" s="37" t="s">
        <v>60</v>
      </c>
      <c r="C6106" s="37" t="s">
        <v>186</v>
      </c>
      <c r="D6106" s="37" t="s">
        <v>199</v>
      </c>
      <c r="E6106" s="37">
        <v>-23.01</v>
      </c>
      <c r="F6106" s="37">
        <v>9</v>
      </c>
      <c r="G6106" s="37">
        <v>3161</v>
      </c>
      <c r="H6106" s="60">
        <f t="shared" si="477"/>
        <v>0</v>
      </c>
      <c r="I6106" s="60">
        <f t="shared" si="478"/>
        <v>0</v>
      </c>
      <c r="J6106" s="60">
        <f t="shared" si="479"/>
        <v>0</v>
      </c>
      <c r="K6106" s="1" t="str">
        <f t="shared" si="480"/>
        <v>IRG</v>
      </c>
      <c r="L6106" s="2" t="str">
        <f t="shared" si="476"/>
        <v>02NMT40135</v>
      </c>
      <c r="M6106" s="40" t="str">
        <f>INDEX(CODE!A:B,MATCH(L6106,CODE!A:A,0),2)</f>
        <v>Separate - APS</v>
      </c>
    </row>
    <row r="6107" spans="1:13">
      <c r="A6107" s="36">
        <v>202011</v>
      </c>
      <c r="B6107" s="37" t="s">
        <v>60</v>
      </c>
      <c r="C6107" s="37" t="s">
        <v>186</v>
      </c>
      <c r="D6107" s="37" t="s">
        <v>200</v>
      </c>
      <c r="F6107" s="37">
        <v>0</v>
      </c>
      <c r="H6107" s="60">
        <f t="shared" si="477"/>
        <v>0</v>
      </c>
      <c r="I6107" s="60">
        <f t="shared" si="478"/>
        <v>0</v>
      </c>
      <c r="J6107" s="60">
        <f t="shared" si="479"/>
        <v>0</v>
      </c>
      <c r="K6107" s="1" t="str">
        <f t="shared" si="480"/>
        <v>IRG</v>
      </c>
      <c r="L6107" s="2" t="str">
        <f t="shared" si="476"/>
        <v>CUSTOMER C</v>
      </c>
      <c r="M6107" s="40" t="str">
        <f>INDEX(CODE!A:B,MATCH(L6107,CODE!A:A,0),2)</f>
        <v>NOT USED</v>
      </c>
    </row>
    <row r="6108" spans="1:13">
      <c r="A6108" s="36">
        <v>202011</v>
      </c>
      <c r="B6108" s="37" t="s">
        <v>60</v>
      </c>
      <c r="C6108" s="37" t="s">
        <v>186</v>
      </c>
      <c r="D6108" s="37" t="s">
        <v>201</v>
      </c>
      <c r="E6108" s="37">
        <v>1281.6600000000001</v>
      </c>
      <c r="F6108" s="37">
        <v>0</v>
      </c>
      <c r="G6108" s="37">
        <v>0</v>
      </c>
      <c r="H6108" s="60">
        <f t="shared" si="477"/>
        <v>0</v>
      </c>
      <c r="I6108" s="60">
        <f t="shared" si="478"/>
        <v>0</v>
      </c>
      <c r="J6108" s="60">
        <f t="shared" si="479"/>
        <v>0</v>
      </c>
      <c r="K6108" s="1" t="str">
        <f t="shared" si="480"/>
        <v>IRG</v>
      </c>
      <c r="L6108" s="2" t="str">
        <f t="shared" si="476"/>
        <v>IRRIGATION</v>
      </c>
      <c r="M6108" s="40" t="str">
        <f>INDEX(CODE!A:B,MATCH(L6108,CODE!A:A,0),2)</f>
        <v>NOT USED</v>
      </c>
    </row>
    <row r="6109" spans="1:13">
      <c r="A6109" s="36">
        <v>202011</v>
      </c>
      <c r="B6109" s="37" t="s">
        <v>60</v>
      </c>
      <c r="C6109" s="37" t="s">
        <v>195</v>
      </c>
      <c r="D6109" s="37" t="s">
        <v>61</v>
      </c>
      <c r="E6109" s="37">
        <v>1603384.67</v>
      </c>
      <c r="F6109" s="37">
        <v>2586</v>
      </c>
      <c r="G6109" s="37">
        <v>5172648</v>
      </c>
      <c r="H6109" s="60">
        <f t="shared" si="477"/>
        <v>1603384.67</v>
      </c>
      <c r="I6109" s="60">
        <f t="shared" si="478"/>
        <v>2586</v>
      </c>
      <c r="J6109" s="60">
        <f t="shared" si="479"/>
        <v>5172648</v>
      </c>
      <c r="K6109" s="1" t="str">
        <f t="shared" si="480"/>
        <v>IRG</v>
      </c>
      <c r="L6109" s="2" t="str">
        <f t="shared" si="476"/>
        <v>02APSV0040</v>
      </c>
      <c r="M6109" s="40" t="str">
        <f>INDEX(CODE!A:B,MATCH(L6109,CODE!A:A,0),2)</f>
        <v>Separate - APS</v>
      </c>
    </row>
    <row r="6110" spans="1:13">
      <c r="A6110" s="36">
        <v>202011</v>
      </c>
      <c r="B6110" s="37" t="s">
        <v>60</v>
      </c>
      <c r="C6110" s="37" t="s">
        <v>195</v>
      </c>
      <c r="D6110" s="37" t="s">
        <v>62</v>
      </c>
      <c r="E6110" s="37">
        <v>1256968.99</v>
      </c>
      <c r="F6110" s="37">
        <v>2554</v>
      </c>
      <c r="G6110" s="37">
        <v>2967607</v>
      </c>
      <c r="H6110" s="60">
        <f t="shared" si="477"/>
        <v>1256968.99</v>
      </c>
      <c r="I6110" s="60">
        <f t="shared" si="478"/>
        <v>2554</v>
      </c>
      <c r="J6110" s="60">
        <f t="shared" si="479"/>
        <v>2967607</v>
      </c>
      <c r="K6110" s="1" t="str">
        <f t="shared" si="480"/>
        <v>IRG</v>
      </c>
      <c r="L6110" s="2" t="str">
        <f t="shared" si="476"/>
        <v>02APSV040X</v>
      </c>
      <c r="M6110" s="40" t="str">
        <f>INDEX(CODE!A:B,MATCH(L6110,CODE!A:A,0),2)</f>
        <v>Separate - APS</v>
      </c>
    </row>
    <row r="6111" spans="1:13">
      <c r="A6111" s="36">
        <v>202011</v>
      </c>
      <c r="B6111" s="37" t="s">
        <v>60</v>
      </c>
      <c r="C6111" s="37" t="s">
        <v>195</v>
      </c>
      <c r="D6111" s="37" t="s">
        <v>79</v>
      </c>
      <c r="E6111" s="37">
        <v>254.48</v>
      </c>
      <c r="G6111" s="37">
        <v>0</v>
      </c>
      <c r="H6111" s="60">
        <f t="shared" si="477"/>
        <v>254.48</v>
      </c>
      <c r="I6111" s="60">
        <f t="shared" si="478"/>
        <v>0</v>
      </c>
      <c r="J6111" s="60">
        <f t="shared" si="479"/>
        <v>0</v>
      </c>
      <c r="K6111" s="1" t="str">
        <f t="shared" si="480"/>
        <v>IRG</v>
      </c>
      <c r="L6111" s="2" t="str">
        <f t="shared" si="476"/>
        <v>02LNX00102</v>
      </c>
      <c r="M6111" s="40" t="str">
        <f>INDEX(CODE!A:B,MATCH(L6111,CODE!A:A,0),2)</f>
        <v>NOT USED</v>
      </c>
    </row>
    <row r="6112" spans="1:13">
      <c r="A6112" s="36">
        <v>202011</v>
      </c>
      <c r="B6112" s="37" t="s">
        <v>60</v>
      </c>
      <c r="C6112" s="37" t="s">
        <v>195</v>
      </c>
      <c r="D6112" s="37" t="s">
        <v>80</v>
      </c>
      <c r="E6112" s="37">
        <v>12344.32</v>
      </c>
      <c r="G6112" s="37">
        <v>0</v>
      </c>
      <c r="H6112" s="60">
        <f t="shared" si="477"/>
        <v>12344.32</v>
      </c>
      <c r="I6112" s="60">
        <f t="shared" si="478"/>
        <v>0</v>
      </c>
      <c r="J6112" s="60">
        <f t="shared" si="479"/>
        <v>0</v>
      </c>
      <c r="K6112" s="1" t="str">
        <f t="shared" si="480"/>
        <v>IRG</v>
      </c>
      <c r="L6112" s="2" t="str">
        <f t="shared" si="476"/>
        <v>02LNX00103</v>
      </c>
      <c r="M6112" s="40" t="str">
        <f>INDEX(CODE!A:B,MATCH(L6112,CODE!A:A,0),2)</f>
        <v>NOT USED</v>
      </c>
    </row>
    <row r="6113" spans="1:13">
      <c r="A6113" s="36">
        <v>202011</v>
      </c>
      <c r="B6113" s="37" t="s">
        <v>60</v>
      </c>
      <c r="C6113" s="37" t="s">
        <v>195</v>
      </c>
      <c r="D6113" s="37" t="s">
        <v>82</v>
      </c>
      <c r="E6113" s="37">
        <v>77.98</v>
      </c>
      <c r="G6113" s="37">
        <v>0</v>
      </c>
      <c r="H6113" s="60">
        <f t="shared" si="477"/>
        <v>77.98</v>
      </c>
      <c r="I6113" s="60">
        <f t="shared" si="478"/>
        <v>0</v>
      </c>
      <c r="J6113" s="60">
        <f t="shared" si="479"/>
        <v>0</v>
      </c>
      <c r="K6113" s="1" t="str">
        <f t="shared" si="480"/>
        <v>IRG</v>
      </c>
      <c r="L6113" s="2" t="str">
        <f t="shared" si="476"/>
        <v>02LNX00109</v>
      </c>
      <c r="M6113" s="40" t="str">
        <f>INDEX(CODE!A:B,MATCH(L6113,CODE!A:A,0),2)</f>
        <v>NOT USED</v>
      </c>
    </row>
    <row r="6114" spans="1:13">
      <c r="A6114" s="36">
        <v>202011</v>
      </c>
      <c r="B6114" s="37" t="s">
        <v>60</v>
      </c>
      <c r="C6114" s="37" t="s">
        <v>195</v>
      </c>
      <c r="D6114" s="37" t="s">
        <v>83</v>
      </c>
      <c r="E6114" s="37">
        <v>103965.57</v>
      </c>
      <c r="G6114" s="37">
        <v>0</v>
      </c>
      <c r="H6114" s="60">
        <f t="shared" si="477"/>
        <v>103965.57</v>
      </c>
      <c r="I6114" s="60">
        <f t="shared" si="478"/>
        <v>0</v>
      </c>
      <c r="J6114" s="60">
        <f t="shared" si="479"/>
        <v>0</v>
      </c>
      <c r="K6114" s="1" t="str">
        <f t="shared" si="480"/>
        <v>IRG</v>
      </c>
      <c r="L6114" s="2" t="str">
        <f t="shared" si="476"/>
        <v>02LNX00110</v>
      </c>
      <c r="M6114" s="40" t="str">
        <f>INDEX(CODE!A:B,MATCH(L6114,CODE!A:A,0),2)</f>
        <v>NOT USED</v>
      </c>
    </row>
    <row r="6115" spans="1:13">
      <c r="A6115" s="36">
        <v>202011</v>
      </c>
      <c r="B6115" s="37" t="s">
        <v>60</v>
      </c>
      <c r="C6115" s="37" t="s">
        <v>195</v>
      </c>
      <c r="D6115" s="37" t="s">
        <v>86</v>
      </c>
      <c r="E6115" s="37">
        <v>1913.29</v>
      </c>
      <c r="G6115" s="37">
        <v>0</v>
      </c>
      <c r="H6115" s="60">
        <f t="shared" si="477"/>
        <v>1913.29</v>
      </c>
      <c r="I6115" s="60">
        <f t="shared" si="478"/>
        <v>0</v>
      </c>
      <c r="J6115" s="60">
        <f t="shared" si="479"/>
        <v>0</v>
      </c>
      <c r="K6115" s="1" t="str">
        <f t="shared" si="480"/>
        <v>IRG</v>
      </c>
      <c r="L6115" s="2" t="str">
        <f t="shared" si="476"/>
        <v>02LNX00310</v>
      </c>
      <c r="M6115" s="40" t="str">
        <f>INDEX(CODE!A:B,MATCH(L6115,CODE!A:A,0),2)</f>
        <v>NOT USED</v>
      </c>
    </row>
    <row r="6116" spans="1:13">
      <c r="A6116" s="36">
        <v>202011</v>
      </c>
      <c r="B6116" s="37" t="s">
        <v>60</v>
      </c>
      <c r="C6116" s="37" t="s">
        <v>195</v>
      </c>
      <c r="D6116" s="37" t="s">
        <v>88</v>
      </c>
      <c r="E6116" s="37">
        <v>25198.07</v>
      </c>
      <c r="G6116" s="37">
        <v>0</v>
      </c>
      <c r="H6116" s="60">
        <f t="shared" si="477"/>
        <v>25198.07</v>
      </c>
      <c r="I6116" s="60">
        <f t="shared" si="478"/>
        <v>0</v>
      </c>
      <c r="J6116" s="60">
        <f t="shared" si="479"/>
        <v>0</v>
      </c>
      <c r="K6116" s="1" t="str">
        <f t="shared" si="480"/>
        <v>IRG</v>
      </c>
      <c r="L6116" s="2" t="str">
        <f t="shared" si="476"/>
        <v>02LNX00312</v>
      </c>
      <c r="M6116" s="40" t="str">
        <f>INDEX(CODE!A:B,MATCH(L6116,CODE!A:A,0),2)</f>
        <v>NOT USED</v>
      </c>
    </row>
    <row r="6117" spans="1:13">
      <c r="A6117" s="36">
        <v>202011</v>
      </c>
      <c r="B6117" s="37" t="s">
        <v>60</v>
      </c>
      <c r="C6117" s="37" t="s">
        <v>195</v>
      </c>
      <c r="D6117" s="37" t="s">
        <v>45</v>
      </c>
      <c r="E6117" s="37">
        <v>4688.26</v>
      </c>
      <c r="F6117" s="37">
        <v>9</v>
      </c>
      <c r="G6117" s="37">
        <v>3161</v>
      </c>
      <c r="H6117" s="60">
        <f t="shared" si="477"/>
        <v>4688.26</v>
      </c>
      <c r="I6117" s="60">
        <f t="shared" si="478"/>
        <v>9</v>
      </c>
      <c r="J6117" s="60">
        <f t="shared" si="479"/>
        <v>3161</v>
      </c>
      <c r="K6117" s="1" t="str">
        <f t="shared" si="480"/>
        <v>IRG</v>
      </c>
      <c r="L6117" s="2" t="str">
        <f t="shared" si="476"/>
        <v>02NMT40135</v>
      </c>
      <c r="M6117" s="40" t="str">
        <f>INDEX(CODE!A:B,MATCH(L6117,CODE!A:A,0),2)</f>
        <v>Separate - APS</v>
      </c>
    </row>
    <row r="6118" spans="1:13">
      <c r="A6118" s="36">
        <v>202011</v>
      </c>
      <c r="B6118" s="37" t="s">
        <v>60</v>
      </c>
      <c r="C6118" s="37" t="s">
        <v>195</v>
      </c>
      <c r="D6118" s="37" t="s">
        <v>73</v>
      </c>
      <c r="E6118" s="37">
        <v>5170.54</v>
      </c>
      <c r="F6118" s="37">
        <v>10</v>
      </c>
      <c r="G6118" s="37">
        <v>1146</v>
      </c>
      <c r="H6118" s="60">
        <f t="shared" si="477"/>
        <v>5170.54</v>
      </c>
      <c r="I6118" s="60">
        <f t="shared" si="478"/>
        <v>10</v>
      </c>
      <c r="J6118" s="60">
        <f t="shared" si="479"/>
        <v>1146</v>
      </c>
      <c r="K6118" s="1" t="str">
        <f t="shared" si="480"/>
        <v>IRG</v>
      </c>
      <c r="L6118" s="2" t="str">
        <f t="shared" si="476"/>
        <v>02NMX40135</v>
      </c>
      <c r="M6118" s="40" t="str">
        <f>INDEX(CODE!A:B,MATCH(L6118,CODE!A:A,0),2)</f>
        <v>Separate - APS</v>
      </c>
    </row>
    <row r="6119" spans="1:13">
      <c r="A6119" s="36">
        <v>202011</v>
      </c>
      <c r="B6119" s="37" t="s">
        <v>60</v>
      </c>
      <c r="C6119" s="37" t="s">
        <v>195</v>
      </c>
      <c r="D6119" s="37" t="s">
        <v>95</v>
      </c>
      <c r="E6119" s="37">
        <v>-2893000</v>
      </c>
      <c r="F6119" s="37">
        <v>0</v>
      </c>
      <c r="G6119" s="37">
        <v>0</v>
      </c>
      <c r="H6119" s="60">
        <f t="shared" si="477"/>
        <v>-2893000</v>
      </c>
      <c r="I6119" s="60">
        <f t="shared" si="478"/>
        <v>0</v>
      </c>
      <c r="J6119" s="60">
        <f t="shared" si="479"/>
        <v>0</v>
      </c>
      <c r="K6119" s="1" t="str">
        <f t="shared" si="480"/>
        <v>IRG</v>
      </c>
      <c r="L6119" s="2" t="str">
        <f t="shared" si="476"/>
        <v>301461-IRR</v>
      </c>
      <c r="M6119" s="40" t="str">
        <f>INDEX(CODE!A:B,MATCH(L6119,CODE!A:A,0),2)</f>
        <v>NOT USED</v>
      </c>
    </row>
    <row r="6120" spans="1:13">
      <c r="A6120" s="36">
        <v>202011</v>
      </c>
      <c r="B6120" s="37" t="s">
        <v>60</v>
      </c>
      <c r="C6120" s="37" t="s">
        <v>195</v>
      </c>
      <c r="D6120" s="37" t="s">
        <v>96</v>
      </c>
      <c r="E6120" s="37">
        <v>53596.959999999999</v>
      </c>
      <c r="F6120" s="37">
        <v>0</v>
      </c>
      <c r="G6120" s="37">
        <v>0</v>
      </c>
      <c r="H6120" s="60">
        <f t="shared" si="477"/>
        <v>53596.959999999999</v>
      </c>
      <c r="I6120" s="60">
        <f t="shared" si="478"/>
        <v>0</v>
      </c>
      <c r="J6120" s="60">
        <f t="shared" si="479"/>
        <v>0</v>
      </c>
      <c r="K6120" s="1" t="str">
        <f t="shared" si="480"/>
        <v>IRG</v>
      </c>
      <c r="L6120" s="2" t="str">
        <f t="shared" si="476"/>
        <v>301470-DSM</v>
      </c>
      <c r="M6120" s="40" t="str">
        <f>INDEX(CODE!A:B,MATCH(L6120,CODE!A:A,0),2)</f>
        <v>NOT USED</v>
      </c>
    </row>
    <row r="6121" spans="1:13">
      <c r="A6121" s="36">
        <v>202011</v>
      </c>
      <c r="B6121" s="37" t="s">
        <v>60</v>
      </c>
      <c r="C6121" s="37" t="s">
        <v>195</v>
      </c>
      <c r="D6121" s="37" t="s">
        <v>46</v>
      </c>
      <c r="E6121" s="37">
        <v>117.25</v>
      </c>
      <c r="F6121" s="37">
        <v>0</v>
      </c>
      <c r="G6121" s="37">
        <v>0</v>
      </c>
      <c r="H6121" s="60">
        <f t="shared" si="477"/>
        <v>117.25</v>
      </c>
      <c r="I6121" s="60">
        <f t="shared" si="478"/>
        <v>0</v>
      </c>
      <c r="J6121" s="60">
        <f t="shared" si="479"/>
        <v>0</v>
      </c>
      <c r="K6121" s="1" t="str">
        <f t="shared" si="480"/>
        <v>IRG</v>
      </c>
      <c r="L6121" s="2" t="str">
        <f t="shared" si="476"/>
        <v>301480-BLU</v>
      </c>
      <c r="M6121" s="40" t="str">
        <f>INDEX(CODE!A:B,MATCH(L6121,CODE!A:A,0),2)</f>
        <v>NOT USED</v>
      </c>
    </row>
    <row r="6122" spans="1:13">
      <c r="A6122" s="36">
        <v>202011</v>
      </c>
      <c r="B6122" s="37" t="s">
        <v>60</v>
      </c>
      <c r="C6122" s="37" t="s">
        <v>195</v>
      </c>
      <c r="D6122" s="37" t="s">
        <v>103</v>
      </c>
      <c r="E6122" s="37">
        <v>-199085.52</v>
      </c>
      <c r="F6122" s="37">
        <v>0</v>
      </c>
      <c r="G6122" s="37">
        <v>0</v>
      </c>
      <c r="H6122" s="60">
        <f t="shared" si="477"/>
        <v>-199085.52</v>
      </c>
      <c r="I6122" s="60">
        <f t="shared" si="478"/>
        <v>0</v>
      </c>
      <c r="J6122" s="60">
        <f t="shared" si="479"/>
        <v>0</v>
      </c>
      <c r="K6122" s="1" t="str">
        <f t="shared" si="480"/>
        <v>IRG</v>
      </c>
      <c r="L6122" s="2" t="str">
        <f t="shared" si="476"/>
        <v>ALT REVENU</v>
      </c>
      <c r="M6122" s="40" t="str">
        <f>INDEX(CODE!A:B,MATCH(L6122,CODE!A:A,0),2)</f>
        <v>NOT USED</v>
      </c>
    </row>
    <row r="6123" spans="1:13">
      <c r="A6123" s="36">
        <v>202011</v>
      </c>
      <c r="B6123" s="37" t="s">
        <v>60</v>
      </c>
      <c r="C6123" s="37" t="s">
        <v>195</v>
      </c>
      <c r="D6123" s="37" t="s">
        <v>97</v>
      </c>
      <c r="F6123" s="37">
        <v>0</v>
      </c>
      <c r="H6123" s="60">
        <f t="shared" si="477"/>
        <v>0</v>
      </c>
      <c r="I6123" s="60">
        <f t="shared" si="478"/>
        <v>0</v>
      </c>
      <c r="J6123" s="60">
        <f t="shared" si="479"/>
        <v>0</v>
      </c>
      <c r="K6123" s="1" t="str">
        <f t="shared" si="480"/>
        <v>IRG</v>
      </c>
      <c r="L6123" s="2" t="str">
        <f t="shared" si="476"/>
        <v>CUSTOMER C</v>
      </c>
      <c r="M6123" s="40" t="str">
        <f>INDEX(CODE!A:B,MATCH(L6123,CODE!A:A,0),2)</f>
        <v>NOT USED</v>
      </c>
    </row>
    <row r="6124" spans="1:13">
      <c r="A6124" s="36">
        <v>202011</v>
      </c>
      <c r="B6124" s="37" t="s">
        <v>60</v>
      </c>
      <c r="C6124" s="37" t="s">
        <v>195</v>
      </c>
      <c r="D6124" s="37" t="s">
        <v>91</v>
      </c>
      <c r="E6124" s="37">
        <v>0</v>
      </c>
      <c r="F6124" s="37">
        <v>0</v>
      </c>
      <c r="G6124" s="37">
        <v>0</v>
      </c>
      <c r="H6124" s="60">
        <f t="shared" si="477"/>
        <v>0</v>
      </c>
      <c r="I6124" s="60">
        <f t="shared" si="478"/>
        <v>0</v>
      </c>
      <c r="J6124" s="60">
        <f t="shared" si="479"/>
        <v>0</v>
      </c>
      <c r="K6124" s="1" t="str">
        <f t="shared" si="480"/>
        <v>IRG</v>
      </c>
      <c r="L6124" s="2" t="str">
        <f t="shared" si="476"/>
        <v>INCOME TAX</v>
      </c>
      <c r="M6124" s="40" t="str">
        <f>INDEX(CODE!A:B,MATCH(L6124,CODE!A:A,0),2)</f>
        <v>NOT USED</v>
      </c>
    </row>
    <row r="6125" spans="1:13">
      <c r="A6125" s="36">
        <v>202011</v>
      </c>
      <c r="B6125" s="37" t="s">
        <v>60</v>
      </c>
      <c r="C6125" s="37" t="s">
        <v>195</v>
      </c>
      <c r="D6125" s="37" t="s">
        <v>92</v>
      </c>
      <c r="E6125" s="37">
        <v>-65676.67</v>
      </c>
      <c r="F6125" s="37">
        <v>0</v>
      </c>
      <c r="G6125" s="37">
        <v>0</v>
      </c>
      <c r="H6125" s="60">
        <f t="shared" si="477"/>
        <v>-65676.67</v>
      </c>
      <c r="I6125" s="60">
        <f t="shared" si="478"/>
        <v>0</v>
      </c>
      <c r="J6125" s="60">
        <f t="shared" si="479"/>
        <v>0</v>
      </c>
      <c r="K6125" s="1" t="str">
        <f t="shared" si="480"/>
        <v>IRG</v>
      </c>
      <c r="L6125" s="2" t="str">
        <f t="shared" si="476"/>
        <v>REVENUE_AC</v>
      </c>
      <c r="M6125" s="40" t="str">
        <f>INDEX(CODE!A:B,MATCH(L6125,CODE!A:A,0),2)</f>
        <v>NOT USED</v>
      </c>
    </row>
    <row r="6126" spans="1:13">
      <c r="A6126" s="36">
        <v>202011</v>
      </c>
      <c r="B6126" s="37" t="s">
        <v>60</v>
      </c>
      <c r="C6126" s="37" t="s">
        <v>195</v>
      </c>
      <c r="D6126" s="37" t="s">
        <v>104</v>
      </c>
      <c r="E6126" s="37">
        <v>517.51</v>
      </c>
      <c r="F6126" s="37">
        <v>0</v>
      </c>
      <c r="G6126" s="37">
        <v>0</v>
      </c>
      <c r="H6126" s="60">
        <f t="shared" si="477"/>
        <v>517.51</v>
      </c>
      <c r="I6126" s="60">
        <f t="shared" si="478"/>
        <v>0</v>
      </c>
      <c r="J6126" s="60">
        <f t="shared" si="479"/>
        <v>0</v>
      </c>
      <c r="K6126" s="1" t="str">
        <f t="shared" si="480"/>
        <v>IRG</v>
      </c>
      <c r="L6126" s="2" t="str">
        <f t="shared" si="476"/>
        <v>REVENUE AD</v>
      </c>
      <c r="M6126" s="40" t="str">
        <f>INDEX(CODE!A:B,MATCH(L6126,CODE!A:A,0),2)</f>
        <v>NOT USED</v>
      </c>
    </row>
    <row r="6127" spans="1:13">
      <c r="A6127" s="36">
        <v>202011</v>
      </c>
      <c r="B6127" s="37" t="s">
        <v>60</v>
      </c>
      <c r="C6127" s="37" t="s">
        <v>196</v>
      </c>
      <c r="D6127" s="37" t="s">
        <v>202</v>
      </c>
      <c r="E6127" s="37">
        <v>-7000</v>
      </c>
      <c r="F6127" s="37">
        <v>0</v>
      </c>
      <c r="G6127" s="37">
        <v>-1878000</v>
      </c>
      <c r="H6127" s="60">
        <f t="shared" si="477"/>
        <v>0</v>
      </c>
      <c r="I6127" s="60">
        <f t="shared" si="478"/>
        <v>0</v>
      </c>
      <c r="J6127" s="60">
        <f t="shared" si="479"/>
        <v>0</v>
      </c>
      <c r="K6127" s="1" t="str">
        <f t="shared" si="480"/>
        <v>IRG</v>
      </c>
      <c r="L6127" s="2" t="str">
        <f t="shared" si="476"/>
        <v>IRRIGATION</v>
      </c>
      <c r="M6127" s="40" t="str">
        <f>INDEX(CODE!A:B,MATCH(L6127,CODE!A:A,0),2)</f>
        <v>NOT USED</v>
      </c>
    </row>
    <row r="6128" spans="1:13">
      <c r="A6128" s="36">
        <v>202011</v>
      </c>
      <c r="B6128" s="37" t="s">
        <v>63</v>
      </c>
      <c r="C6128" s="37" t="s">
        <v>195</v>
      </c>
      <c r="D6128" s="37" t="s">
        <v>98</v>
      </c>
      <c r="E6128" s="37">
        <v>7.57</v>
      </c>
      <c r="G6128" s="37">
        <v>0</v>
      </c>
      <c r="H6128" s="60">
        <f t="shared" si="477"/>
        <v>7.57</v>
      </c>
      <c r="I6128" s="60">
        <f t="shared" si="478"/>
        <v>0</v>
      </c>
      <c r="J6128" s="60">
        <f t="shared" si="479"/>
        <v>0</v>
      </c>
      <c r="K6128" s="1" t="str">
        <f t="shared" si="480"/>
        <v>PUB</v>
      </c>
      <c r="L6128" s="2" t="str">
        <f t="shared" si="476"/>
        <v>02CFR00012</v>
      </c>
      <c r="M6128" s="40" t="str">
        <f>INDEX(CODE!A:B,MATCH(L6128,CODE!A:A,0),2)</f>
        <v>NOT USED</v>
      </c>
    </row>
    <row r="6129" spans="1:13">
      <c r="A6129" s="36">
        <v>202011</v>
      </c>
      <c r="B6129" s="37" t="s">
        <v>63</v>
      </c>
      <c r="C6129" s="37" t="s">
        <v>195</v>
      </c>
      <c r="D6129" s="37" t="s">
        <v>65</v>
      </c>
      <c r="E6129" s="37">
        <v>8364.5400000000009</v>
      </c>
      <c r="F6129" s="37">
        <v>119</v>
      </c>
      <c r="G6129" s="37">
        <v>116531</v>
      </c>
      <c r="H6129" s="60">
        <f t="shared" si="477"/>
        <v>8364.5400000000009</v>
      </c>
      <c r="I6129" s="60">
        <f t="shared" si="478"/>
        <v>119</v>
      </c>
      <c r="J6129" s="60">
        <f t="shared" si="479"/>
        <v>116531</v>
      </c>
      <c r="K6129" s="1" t="str">
        <f t="shared" si="480"/>
        <v>PUB</v>
      </c>
      <c r="L6129" s="2" t="str">
        <f t="shared" si="476"/>
        <v>02CUSL053F</v>
      </c>
      <c r="M6129" s="40" t="str">
        <f>INDEX(CODE!A:B,MATCH(L6129,CODE!A:A,0),2)</f>
        <v>NOT USED</v>
      </c>
    </row>
    <row r="6130" spans="1:13">
      <c r="A6130" s="36">
        <v>202011</v>
      </c>
      <c r="B6130" s="37" t="s">
        <v>63</v>
      </c>
      <c r="C6130" s="37" t="s">
        <v>195</v>
      </c>
      <c r="D6130" s="37" t="s">
        <v>66</v>
      </c>
      <c r="E6130" s="37">
        <v>4966.08</v>
      </c>
      <c r="F6130" s="37">
        <v>111</v>
      </c>
      <c r="G6130" s="37">
        <v>69186</v>
      </c>
      <c r="H6130" s="60">
        <f t="shared" si="477"/>
        <v>4966.08</v>
      </c>
      <c r="I6130" s="60">
        <f t="shared" si="478"/>
        <v>111</v>
      </c>
      <c r="J6130" s="60">
        <f t="shared" si="479"/>
        <v>69186</v>
      </c>
      <c r="K6130" s="1" t="str">
        <f t="shared" si="480"/>
        <v>PUB</v>
      </c>
      <c r="L6130" s="2" t="str">
        <f t="shared" si="476"/>
        <v>02CUSL053M</v>
      </c>
      <c r="M6130" s="40" t="str">
        <f>INDEX(CODE!A:B,MATCH(L6130,CODE!A:A,0),2)</f>
        <v>NOT USED</v>
      </c>
    </row>
    <row r="6131" spans="1:13">
      <c r="A6131" s="36">
        <v>202011</v>
      </c>
      <c r="B6131" s="37" t="s">
        <v>63</v>
      </c>
      <c r="C6131" s="37" t="s">
        <v>195</v>
      </c>
      <c r="D6131" s="37" t="s">
        <v>67</v>
      </c>
      <c r="E6131" s="37">
        <v>28.87</v>
      </c>
      <c r="F6131" s="37">
        <v>2</v>
      </c>
      <c r="G6131" s="37">
        <v>228</v>
      </c>
      <c r="H6131" s="60">
        <f t="shared" si="477"/>
        <v>28.87</v>
      </c>
      <c r="I6131" s="60">
        <f t="shared" si="478"/>
        <v>2</v>
      </c>
      <c r="J6131" s="60">
        <f t="shared" si="479"/>
        <v>228</v>
      </c>
      <c r="K6131" s="1" t="str">
        <f t="shared" si="480"/>
        <v>PUB</v>
      </c>
      <c r="L6131" s="2" t="str">
        <f t="shared" si="476"/>
        <v>02MVSL0057</v>
      </c>
      <c r="M6131" s="40" t="str">
        <f>INDEX(CODE!A:B,MATCH(L6131,CODE!A:A,0),2)</f>
        <v>NOT USED</v>
      </c>
    </row>
    <row r="6132" spans="1:13">
      <c r="A6132" s="36">
        <v>202011</v>
      </c>
      <c r="B6132" s="37" t="s">
        <v>63</v>
      </c>
      <c r="C6132" s="37" t="s">
        <v>195</v>
      </c>
      <c r="D6132" s="37" t="s">
        <v>47</v>
      </c>
      <c r="E6132" s="37">
        <v>58777.55</v>
      </c>
      <c r="F6132" s="37">
        <v>222</v>
      </c>
      <c r="G6132" s="37">
        <v>176837</v>
      </c>
      <c r="H6132" s="60">
        <f t="shared" si="477"/>
        <v>58777.55</v>
      </c>
      <c r="I6132" s="60">
        <f t="shared" si="478"/>
        <v>222</v>
      </c>
      <c r="J6132" s="60">
        <f t="shared" si="479"/>
        <v>176837</v>
      </c>
      <c r="K6132" s="1" t="str">
        <f t="shared" si="480"/>
        <v>PUB</v>
      </c>
      <c r="L6132" s="2" t="str">
        <f t="shared" si="476"/>
        <v>02SLCO0051</v>
      </c>
      <c r="M6132" s="40" t="str">
        <f>INDEX(CODE!A:B,MATCH(L6132,CODE!A:A,0),2)</f>
        <v>NOT USED</v>
      </c>
    </row>
    <row r="6133" spans="1:13">
      <c r="A6133" s="36">
        <v>202011</v>
      </c>
      <c r="B6133" s="37" t="s">
        <v>63</v>
      </c>
      <c r="C6133" s="37" t="s">
        <v>195</v>
      </c>
      <c r="D6133" s="37" t="s">
        <v>99</v>
      </c>
      <c r="E6133" s="37">
        <v>835.14</v>
      </c>
      <c r="F6133" s="37">
        <v>0</v>
      </c>
      <c r="G6133" s="37">
        <v>0</v>
      </c>
      <c r="H6133" s="60">
        <f t="shared" si="477"/>
        <v>835.14</v>
      </c>
      <c r="I6133" s="60">
        <f t="shared" si="478"/>
        <v>0</v>
      </c>
      <c r="J6133" s="60">
        <f t="shared" si="479"/>
        <v>0</v>
      </c>
      <c r="K6133" s="1" t="str">
        <f t="shared" si="480"/>
        <v>PUB</v>
      </c>
      <c r="L6133" s="2" t="str">
        <f t="shared" si="476"/>
        <v>301670-DSM</v>
      </c>
      <c r="M6133" s="40" t="str">
        <f>INDEX(CODE!A:B,MATCH(L6133,CODE!A:A,0),2)</f>
        <v>NOT USED</v>
      </c>
    </row>
    <row r="6134" spans="1:13">
      <c r="A6134" s="36">
        <v>202011</v>
      </c>
      <c r="B6134" s="37" t="s">
        <v>63</v>
      </c>
      <c r="C6134" s="37" t="s">
        <v>195</v>
      </c>
      <c r="D6134" s="37" t="s">
        <v>90</v>
      </c>
      <c r="F6134" s="37">
        <v>0</v>
      </c>
      <c r="H6134" s="60">
        <f t="shared" si="477"/>
        <v>0</v>
      </c>
      <c r="I6134" s="60">
        <f t="shared" si="478"/>
        <v>0</v>
      </c>
      <c r="J6134" s="60">
        <f t="shared" si="479"/>
        <v>0</v>
      </c>
      <c r="K6134" s="1" t="str">
        <f t="shared" si="480"/>
        <v>PUB</v>
      </c>
      <c r="L6134" s="2" t="str">
        <f t="shared" si="476"/>
        <v>CUSTOMER C</v>
      </c>
      <c r="M6134" s="40" t="str">
        <f>INDEX(CODE!A:B,MATCH(L6134,CODE!A:A,0),2)</f>
        <v>NOT USED</v>
      </c>
    </row>
    <row r="6135" spans="1:13">
      <c r="A6135" s="36">
        <v>202011</v>
      </c>
      <c r="B6135" s="37" t="s">
        <v>63</v>
      </c>
      <c r="C6135" s="37" t="s">
        <v>195</v>
      </c>
      <c r="D6135" s="37" t="s">
        <v>91</v>
      </c>
      <c r="E6135" s="37">
        <v>0</v>
      </c>
      <c r="F6135" s="37">
        <v>0</v>
      </c>
      <c r="G6135" s="37">
        <v>0</v>
      </c>
      <c r="H6135" s="60">
        <f t="shared" si="477"/>
        <v>0</v>
      </c>
      <c r="I6135" s="60">
        <f t="shared" si="478"/>
        <v>0</v>
      </c>
      <c r="J6135" s="60">
        <f t="shared" si="479"/>
        <v>0</v>
      </c>
      <c r="K6135" s="1" t="str">
        <f t="shared" si="480"/>
        <v>PUB</v>
      </c>
      <c r="L6135" s="2" t="str">
        <f t="shared" si="476"/>
        <v>INCOME TAX</v>
      </c>
      <c r="M6135" s="40" t="str">
        <f>INDEX(CODE!A:B,MATCH(L6135,CODE!A:A,0),2)</f>
        <v>NOT USED</v>
      </c>
    </row>
    <row r="6136" spans="1:13">
      <c r="A6136" s="36">
        <v>202011</v>
      </c>
      <c r="B6136" s="37" t="s">
        <v>63</v>
      </c>
      <c r="C6136" s="37" t="s">
        <v>195</v>
      </c>
      <c r="D6136" s="37" t="s">
        <v>92</v>
      </c>
      <c r="E6136" s="37">
        <v>-3001.25</v>
      </c>
      <c r="F6136" s="37">
        <v>0</v>
      </c>
      <c r="G6136" s="37">
        <v>0</v>
      </c>
      <c r="H6136" s="60">
        <f t="shared" si="477"/>
        <v>-3001.25</v>
      </c>
      <c r="I6136" s="60">
        <f t="shared" si="478"/>
        <v>0</v>
      </c>
      <c r="J6136" s="60">
        <f t="shared" si="479"/>
        <v>0</v>
      </c>
      <c r="K6136" s="1" t="str">
        <f t="shared" si="480"/>
        <v>PUB</v>
      </c>
      <c r="L6136" s="2" t="str">
        <f t="shared" si="476"/>
        <v>REVENUE_AC</v>
      </c>
      <c r="M6136" s="40" t="str">
        <f>INDEX(CODE!A:B,MATCH(L6136,CODE!A:A,0),2)</f>
        <v>NOT USED</v>
      </c>
    </row>
    <row r="6137" spans="1:13">
      <c r="A6137" s="36">
        <v>202011</v>
      </c>
      <c r="B6137" s="37" t="s">
        <v>63</v>
      </c>
      <c r="C6137" s="37" t="s">
        <v>196</v>
      </c>
      <c r="D6137" s="37" t="s">
        <v>197</v>
      </c>
      <c r="E6137" s="37">
        <v>0</v>
      </c>
      <c r="F6137" s="37">
        <v>0</v>
      </c>
      <c r="G6137" s="37">
        <v>3000</v>
      </c>
      <c r="H6137" s="60">
        <f t="shared" si="477"/>
        <v>0</v>
      </c>
      <c r="I6137" s="60">
        <f t="shared" si="478"/>
        <v>0</v>
      </c>
      <c r="J6137" s="60">
        <f t="shared" si="479"/>
        <v>0</v>
      </c>
      <c r="K6137" s="1" t="str">
        <f t="shared" si="480"/>
        <v>PUB</v>
      </c>
      <c r="L6137" s="2" t="str">
        <f t="shared" si="476"/>
        <v>UNBILLED R</v>
      </c>
      <c r="M6137" s="40" t="str">
        <f>INDEX(CODE!A:B,MATCH(L6137,CODE!A:A,0),2)</f>
        <v>NOT USED</v>
      </c>
    </row>
    <row r="6138" spans="1:13">
      <c r="A6138" s="36">
        <v>202011</v>
      </c>
      <c r="B6138" s="37" t="s">
        <v>68</v>
      </c>
      <c r="C6138" s="37" t="s">
        <v>186</v>
      </c>
      <c r="D6138" s="37" t="s">
        <v>203</v>
      </c>
      <c r="E6138" s="37">
        <v>-7304.11</v>
      </c>
      <c r="F6138" s="37">
        <v>1436</v>
      </c>
      <c r="G6138" s="37">
        <v>1003301</v>
      </c>
      <c r="H6138" s="60">
        <f t="shared" si="477"/>
        <v>0</v>
      </c>
      <c r="I6138" s="60">
        <f t="shared" si="478"/>
        <v>0</v>
      </c>
      <c r="J6138" s="60">
        <f t="shared" si="479"/>
        <v>0</v>
      </c>
      <c r="K6138" s="1" t="str">
        <f t="shared" si="480"/>
        <v>RES</v>
      </c>
      <c r="L6138" s="2" t="str">
        <f t="shared" si="476"/>
        <v>02NETMT135</v>
      </c>
      <c r="M6138" s="40" t="str">
        <f>INDEX(CODE!A:B,MATCH(L6138,CODE!A:A,0),2)</f>
        <v>Separate - Res</v>
      </c>
    </row>
    <row r="6139" spans="1:13">
      <c r="A6139" s="36">
        <v>202011</v>
      </c>
      <c r="B6139" s="37" t="s">
        <v>68</v>
      </c>
      <c r="C6139" s="37" t="s">
        <v>186</v>
      </c>
      <c r="D6139" s="37" t="s">
        <v>204</v>
      </c>
      <c r="E6139" s="37">
        <v>-553.82000000000005</v>
      </c>
      <c r="G6139" s="37">
        <v>76385</v>
      </c>
      <c r="H6139" s="60">
        <f t="shared" si="477"/>
        <v>0</v>
      </c>
      <c r="I6139" s="60">
        <f t="shared" si="478"/>
        <v>0</v>
      </c>
      <c r="J6139" s="60">
        <f t="shared" si="479"/>
        <v>0</v>
      </c>
      <c r="K6139" s="1" t="str">
        <f t="shared" si="480"/>
        <v>RES</v>
      </c>
      <c r="L6139" s="2" t="str">
        <f t="shared" si="476"/>
        <v>02OALTB15R</v>
      </c>
      <c r="M6139" s="40" t="str">
        <f>INDEX(CODE!A:B,MATCH(L6139,CODE!A:A,0),2)</f>
        <v>NOT USED</v>
      </c>
    </row>
    <row r="6140" spans="1:13">
      <c r="A6140" s="36">
        <v>202011</v>
      </c>
      <c r="B6140" s="37" t="s">
        <v>68</v>
      </c>
      <c r="C6140" s="37" t="s">
        <v>186</v>
      </c>
      <c r="D6140" s="37" t="s">
        <v>205</v>
      </c>
      <c r="E6140" s="37">
        <v>-882266.9</v>
      </c>
      <c r="F6140" s="37">
        <v>103363</v>
      </c>
      <c r="G6140" s="37">
        <v>121190366</v>
      </c>
      <c r="H6140" s="60">
        <f t="shared" si="477"/>
        <v>0</v>
      </c>
      <c r="I6140" s="60">
        <f t="shared" si="478"/>
        <v>0</v>
      </c>
      <c r="J6140" s="60">
        <f t="shared" si="479"/>
        <v>0</v>
      </c>
      <c r="K6140" s="1" t="str">
        <f t="shared" si="480"/>
        <v>RES</v>
      </c>
      <c r="L6140" s="2" t="str">
        <f t="shared" si="476"/>
        <v>02RESD0016</v>
      </c>
      <c r="M6140" s="40" t="str">
        <f>INDEX(CODE!A:B,MATCH(L6140,CODE!A:A,0),2)</f>
        <v>Separate - Res</v>
      </c>
    </row>
    <row r="6141" spans="1:13">
      <c r="A6141" s="36">
        <v>202011</v>
      </c>
      <c r="B6141" s="37" t="s">
        <v>68</v>
      </c>
      <c r="C6141" s="37" t="s">
        <v>186</v>
      </c>
      <c r="D6141" s="37" t="s">
        <v>206</v>
      </c>
      <c r="E6141" s="37">
        <v>-47138.09</v>
      </c>
      <c r="F6141" s="37">
        <v>5168</v>
      </c>
      <c r="G6141" s="37">
        <v>6475021</v>
      </c>
      <c r="H6141" s="60">
        <f t="shared" si="477"/>
        <v>0</v>
      </c>
      <c r="I6141" s="60">
        <f t="shared" si="478"/>
        <v>0</v>
      </c>
      <c r="J6141" s="60">
        <f t="shared" si="479"/>
        <v>0</v>
      </c>
      <c r="K6141" s="1" t="str">
        <f t="shared" si="480"/>
        <v>RES</v>
      </c>
      <c r="L6141" s="2" t="str">
        <f t="shared" si="476"/>
        <v>02RESD0017</v>
      </c>
      <c r="M6141" s="40" t="str">
        <f>INDEX(CODE!A:B,MATCH(L6141,CODE!A:A,0),2)</f>
        <v>Separate - Res</v>
      </c>
    </row>
    <row r="6142" spans="1:13">
      <c r="A6142" s="36">
        <v>202011</v>
      </c>
      <c r="B6142" s="37" t="s">
        <v>68</v>
      </c>
      <c r="C6142" s="37" t="s">
        <v>186</v>
      </c>
      <c r="D6142" s="37" t="s">
        <v>207</v>
      </c>
      <c r="E6142" s="37">
        <v>-1240.56</v>
      </c>
      <c r="F6142" s="37">
        <v>78</v>
      </c>
      <c r="G6142" s="37">
        <v>170407</v>
      </c>
      <c r="H6142" s="60">
        <f t="shared" si="477"/>
        <v>0</v>
      </c>
      <c r="I6142" s="60">
        <f t="shared" si="478"/>
        <v>0</v>
      </c>
      <c r="J6142" s="60">
        <f t="shared" si="479"/>
        <v>0</v>
      </c>
      <c r="K6142" s="1" t="str">
        <f t="shared" si="480"/>
        <v>RES</v>
      </c>
      <c r="L6142" s="2" t="str">
        <f t="shared" si="476"/>
        <v>02RESD0018</v>
      </c>
      <c r="M6142" s="40" t="str">
        <f>INDEX(CODE!A:B,MATCH(L6142,CODE!A:A,0),2)</f>
        <v>Separate - Res</v>
      </c>
    </row>
    <row r="6143" spans="1:13">
      <c r="A6143" s="36">
        <v>202011</v>
      </c>
      <c r="B6143" s="37" t="s">
        <v>68</v>
      </c>
      <c r="C6143" s="37" t="s">
        <v>186</v>
      </c>
      <c r="D6143" s="37" t="s">
        <v>208</v>
      </c>
      <c r="E6143" s="37">
        <v>-175.12</v>
      </c>
      <c r="F6143" s="37">
        <v>11</v>
      </c>
      <c r="G6143" s="37">
        <v>24055</v>
      </c>
      <c r="H6143" s="60">
        <f t="shared" si="477"/>
        <v>0</v>
      </c>
      <c r="I6143" s="60">
        <f t="shared" si="478"/>
        <v>0</v>
      </c>
      <c r="J6143" s="60">
        <f t="shared" si="479"/>
        <v>0</v>
      </c>
      <c r="K6143" s="1" t="str">
        <f t="shared" si="480"/>
        <v>RES</v>
      </c>
      <c r="L6143" s="2" t="str">
        <f t="shared" si="476"/>
        <v>02RESD018X</v>
      </c>
      <c r="M6143" s="40" t="str">
        <f>INDEX(CODE!A:B,MATCH(L6143,CODE!A:A,0),2)</f>
        <v>Separate - Res</v>
      </c>
    </row>
    <row r="6144" spans="1:13">
      <c r="A6144" s="36">
        <v>202011</v>
      </c>
      <c r="B6144" s="37" t="s">
        <v>68</v>
      </c>
      <c r="C6144" s="37" t="s">
        <v>186</v>
      </c>
      <c r="D6144" s="37" t="s">
        <v>209</v>
      </c>
      <c r="E6144" s="37">
        <v>-10841.31</v>
      </c>
      <c r="F6144" s="37">
        <v>3454</v>
      </c>
      <c r="G6144" s="37">
        <v>1489213</v>
      </c>
      <c r="H6144" s="60">
        <f t="shared" si="477"/>
        <v>0</v>
      </c>
      <c r="I6144" s="60">
        <f t="shared" si="478"/>
        <v>0</v>
      </c>
      <c r="J6144" s="60">
        <f t="shared" si="479"/>
        <v>0</v>
      </c>
      <c r="K6144" s="1" t="str">
        <f t="shared" si="480"/>
        <v>RES</v>
      </c>
      <c r="L6144" s="2" t="str">
        <f t="shared" ref="L6144:L6207" si="481">LEFT(D6144,10)</f>
        <v>02RGNSB024</v>
      </c>
      <c r="M6144" s="40" t="str">
        <f>INDEX(CODE!A:B,MATCH(L6144,CODE!A:A,0),2)</f>
        <v>Separate - Small GS</v>
      </c>
    </row>
    <row r="6145" spans="1:13">
      <c r="A6145" s="36">
        <v>202011</v>
      </c>
      <c r="B6145" s="37" t="s">
        <v>68</v>
      </c>
      <c r="C6145" s="37" t="s">
        <v>186</v>
      </c>
      <c r="D6145" s="37" t="s">
        <v>213</v>
      </c>
      <c r="E6145" s="37">
        <v>-760.03</v>
      </c>
      <c r="F6145" s="37">
        <v>1</v>
      </c>
      <c r="G6145" s="37">
        <v>104400</v>
      </c>
      <c r="H6145" s="60">
        <f t="shared" si="477"/>
        <v>0</v>
      </c>
      <c r="I6145" s="60">
        <f t="shared" si="478"/>
        <v>0</v>
      </c>
      <c r="J6145" s="60">
        <f t="shared" si="479"/>
        <v>0</v>
      </c>
      <c r="K6145" s="1" t="str">
        <f t="shared" si="480"/>
        <v>RES</v>
      </c>
      <c r="L6145" s="2" t="str">
        <f t="shared" si="481"/>
        <v>02RGNSB036</v>
      </c>
      <c r="M6145" s="40" t="str">
        <f>INDEX(CODE!A:B,MATCH(L6145,CODE!A:A,0),2)</f>
        <v>Separate - Large GS</v>
      </c>
    </row>
    <row r="6146" spans="1:13">
      <c r="A6146" s="36">
        <v>202011</v>
      </c>
      <c r="B6146" s="37" t="s">
        <v>68</v>
      </c>
      <c r="C6146" s="37" t="s">
        <v>186</v>
      </c>
      <c r="D6146" s="37" t="s">
        <v>212</v>
      </c>
      <c r="E6146" s="37">
        <v>-47.62</v>
      </c>
      <c r="F6146" s="37">
        <v>40</v>
      </c>
      <c r="G6146" s="37">
        <v>6541</v>
      </c>
      <c r="H6146" s="60">
        <f t="shared" si="477"/>
        <v>0</v>
      </c>
      <c r="I6146" s="60">
        <f t="shared" si="478"/>
        <v>0</v>
      </c>
      <c r="J6146" s="60">
        <f t="shared" si="479"/>
        <v>0</v>
      </c>
      <c r="K6146" s="1" t="str">
        <f t="shared" si="480"/>
        <v>RES</v>
      </c>
      <c r="L6146" s="2" t="str">
        <f t="shared" si="481"/>
        <v>02RNM24135</v>
      </c>
      <c r="M6146" s="40" t="str">
        <f>INDEX(CODE!A:B,MATCH(L6146,CODE!A:A,0),2)</f>
        <v>Separate - Small GS</v>
      </c>
    </row>
    <row r="6147" spans="1:13">
      <c r="A6147" s="36">
        <v>202011</v>
      </c>
      <c r="B6147" s="37" t="s">
        <v>68</v>
      </c>
      <c r="C6147" s="37" t="s">
        <v>186</v>
      </c>
      <c r="D6147" s="37" t="s">
        <v>193</v>
      </c>
      <c r="E6147" s="37">
        <v>37245.19</v>
      </c>
      <c r="F6147" s="37">
        <v>0</v>
      </c>
      <c r="G6147" s="37">
        <v>0</v>
      </c>
      <c r="H6147" s="60">
        <f t="shared" ref="H6147:H6210" si="482">IF($C6147="R",E6147,0)</f>
        <v>0</v>
      </c>
      <c r="I6147" s="60">
        <f t="shared" ref="I6147:I6210" si="483">IF($C6147="R",F6147,0)</f>
        <v>0</v>
      </c>
      <c r="J6147" s="60">
        <f t="shared" ref="J6147:J6210" si="484">IF($C6147="R",G6147,0)</f>
        <v>0</v>
      </c>
      <c r="K6147" s="1" t="str">
        <f t="shared" ref="K6147:K6210" si="485">IF(LEFT(B6147,3)="IRR","IRG",LEFT(B6147,3))</f>
        <v>RES</v>
      </c>
      <c r="L6147" s="2" t="str">
        <f t="shared" si="481"/>
        <v>BPA BALANC</v>
      </c>
      <c r="M6147" s="40" t="str">
        <f>INDEX(CODE!A:B,MATCH(L6147,CODE!A:A,0),2)</f>
        <v>NOT USED</v>
      </c>
    </row>
    <row r="6148" spans="1:13">
      <c r="A6148" s="36">
        <v>202011</v>
      </c>
      <c r="B6148" s="37" t="s">
        <v>68</v>
      </c>
      <c r="C6148" s="37" t="s">
        <v>186</v>
      </c>
      <c r="D6148" s="37" t="s">
        <v>194</v>
      </c>
      <c r="F6148" s="37">
        <v>0</v>
      </c>
      <c r="H6148" s="60">
        <f t="shared" si="482"/>
        <v>0</v>
      </c>
      <c r="I6148" s="60">
        <f t="shared" si="483"/>
        <v>0</v>
      </c>
      <c r="J6148" s="60">
        <f t="shared" si="484"/>
        <v>0</v>
      </c>
      <c r="K6148" s="1" t="str">
        <f t="shared" si="485"/>
        <v>RES</v>
      </c>
      <c r="L6148" s="2" t="str">
        <f t="shared" si="481"/>
        <v>CUSTOMER C</v>
      </c>
      <c r="M6148" s="40" t="str">
        <f>INDEX(CODE!A:B,MATCH(L6148,CODE!A:A,0),2)</f>
        <v>NOT USED</v>
      </c>
    </row>
    <row r="6149" spans="1:13">
      <c r="A6149" s="36">
        <v>202011</v>
      </c>
      <c r="B6149" s="37" t="s">
        <v>68</v>
      </c>
      <c r="C6149" s="37" t="s">
        <v>195</v>
      </c>
      <c r="D6149" s="37" t="s">
        <v>100</v>
      </c>
      <c r="E6149" s="37">
        <v>-0.15</v>
      </c>
      <c r="G6149" s="37">
        <v>0</v>
      </c>
      <c r="H6149" s="60">
        <f t="shared" si="482"/>
        <v>-0.15</v>
      </c>
      <c r="I6149" s="60">
        <f t="shared" si="483"/>
        <v>0</v>
      </c>
      <c r="J6149" s="60">
        <f t="shared" si="484"/>
        <v>0</v>
      </c>
      <c r="K6149" s="1" t="str">
        <f t="shared" si="485"/>
        <v>RES</v>
      </c>
      <c r="L6149" s="2" t="str">
        <f t="shared" si="481"/>
        <v>02BLSKY01R</v>
      </c>
      <c r="M6149" s="40" t="str">
        <f>INDEX(CODE!A:B,MATCH(L6149,CODE!A:A,0),2)</f>
        <v>NOT USED</v>
      </c>
    </row>
    <row r="6150" spans="1:13">
      <c r="A6150" s="36">
        <v>202011</v>
      </c>
      <c r="B6150" s="37" t="s">
        <v>68</v>
      </c>
      <c r="C6150" s="37" t="s">
        <v>195</v>
      </c>
      <c r="D6150" s="37" t="s">
        <v>82</v>
      </c>
      <c r="E6150" s="37">
        <v>31.25</v>
      </c>
      <c r="G6150" s="37">
        <v>0</v>
      </c>
      <c r="H6150" s="60">
        <f t="shared" si="482"/>
        <v>31.25</v>
      </c>
      <c r="I6150" s="60">
        <f t="shared" si="483"/>
        <v>0</v>
      </c>
      <c r="J6150" s="60">
        <f t="shared" si="484"/>
        <v>0</v>
      </c>
      <c r="K6150" s="1" t="str">
        <f t="shared" si="485"/>
        <v>RES</v>
      </c>
      <c r="L6150" s="2" t="str">
        <f t="shared" si="481"/>
        <v>02LNX00109</v>
      </c>
      <c r="M6150" s="40" t="str">
        <f>INDEX(CODE!A:B,MATCH(L6150,CODE!A:A,0),2)</f>
        <v>NOT USED</v>
      </c>
    </row>
    <row r="6151" spans="1:13">
      <c r="A6151" s="36">
        <v>202011</v>
      </c>
      <c r="B6151" s="37" t="s">
        <v>68</v>
      </c>
      <c r="C6151" s="37" t="s">
        <v>195</v>
      </c>
      <c r="D6151" s="37" t="s">
        <v>48</v>
      </c>
      <c r="E6151" s="37">
        <v>98991.39</v>
      </c>
      <c r="F6151" s="37">
        <v>1436</v>
      </c>
      <c r="G6151" s="37">
        <v>1003908</v>
      </c>
      <c r="H6151" s="60">
        <f t="shared" si="482"/>
        <v>98991.39</v>
      </c>
      <c r="I6151" s="60">
        <f t="shared" si="483"/>
        <v>1436</v>
      </c>
      <c r="J6151" s="60">
        <f t="shared" si="484"/>
        <v>1003908</v>
      </c>
      <c r="K6151" s="1" t="str">
        <f t="shared" si="485"/>
        <v>RES</v>
      </c>
      <c r="L6151" s="2" t="str">
        <f t="shared" si="481"/>
        <v>02NETMT135</v>
      </c>
      <c r="M6151" s="40" t="str">
        <f>INDEX(CODE!A:B,MATCH(L6151,CODE!A:A,0),2)</f>
        <v>Separate - Res</v>
      </c>
    </row>
    <row r="6152" spans="1:13">
      <c r="A6152" s="36">
        <v>202011</v>
      </c>
      <c r="B6152" s="37" t="s">
        <v>68</v>
      </c>
      <c r="C6152" s="37" t="s">
        <v>195</v>
      </c>
      <c r="D6152" s="37" t="s">
        <v>49</v>
      </c>
      <c r="E6152" s="37">
        <v>12108</v>
      </c>
      <c r="F6152" s="37">
        <v>991</v>
      </c>
      <c r="G6152" s="37">
        <v>76385</v>
      </c>
      <c r="H6152" s="60">
        <f t="shared" si="482"/>
        <v>12108</v>
      </c>
      <c r="I6152" s="60">
        <f t="shared" si="483"/>
        <v>991</v>
      </c>
      <c r="J6152" s="60">
        <f t="shared" si="484"/>
        <v>76385</v>
      </c>
      <c r="K6152" s="1" t="str">
        <f t="shared" si="485"/>
        <v>RES</v>
      </c>
      <c r="L6152" s="2" t="str">
        <f t="shared" si="481"/>
        <v>02OALTB15R</v>
      </c>
      <c r="M6152" s="40" t="str">
        <f>INDEX(CODE!A:B,MATCH(L6152,CODE!A:A,0),2)</f>
        <v>NOT USED</v>
      </c>
    </row>
    <row r="6153" spans="1:13">
      <c r="A6153" s="36">
        <v>202011</v>
      </c>
      <c r="B6153" s="37" t="s">
        <v>68</v>
      </c>
      <c r="C6153" s="37" t="s">
        <v>195</v>
      </c>
      <c r="D6153" s="37" t="s">
        <v>69</v>
      </c>
      <c r="E6153" s="37">
        <v>11135922.51</v>
      </c>
      <c r="F6153" s="37">
        <v>103363</v>
      </c>
      <c r="G6153" s="37">
        <v>121274674</v>
      </c>
      <c r="H6153" s="60">
        <f t="shared" si="482"/>
        <v>11135922.51</v>
      </c>
      <c r="I6153" s="60">
        <f t="shared" si="483"/>
        <v>103363</v>
      </c>
      <c r="J6153" s="60">
        <f t="shared" si="484"/>
        <v>121274674</v>
      </c>
      <c r="K6153" s="1" t="str">
        <f t="shared" si="485"/>
        <v>RES</v>
      </c>
      <c r="L6153" s="2" t="str">
        <f t="shared" si="481"/>
        <v>02RESD0016</v>
      </c>
      <c r="M6153" s="40" t="str">
        <f>INDEX(CODE!A:B,MATCH(L6153,CODE!A:A,0),2)</f>
        <v>Separate - Res</v>
      </c>
    </row>
    <row r="6154" spans="1:13">
      <c r="A6154" s="36">
        <v>202011</v>
      </c>
      <c r="B6154" s="37" t="s">
        <v>68</v>
      </c>
      <c r="C6154" s="37" t="s">
        <v>195</v>
      </c>
      <c r="D6154" s="37" t="s">
        <v>70</v>
      </c>
      <c r="E6154" s="37">
        <v>598040.62</v>
      </c>
      <c r="F6154" s="37">
        <v>5168</v>
      </c>
      <c r="G6154" s="37">
        <v>6475021</v>
      </c>
      <c r="H6154" s="60">
        <f t="shared" si="482"/>
        <v>598040.62</v>
      </c>
      <c r="I6154" s="60">
        <f t="shared" si="483"/>
        <v>5168</v>
      </c>
      <c r="J6154" s="60">
        <f t="shared" si="484"/>
        <v>6475021</v>
      </c>
      <c r="K6154" s="1" t="str">
        <f t="shared" si="485"/>
        <v>RES</v>
      </c>
      <c r="L6154" s="2" t="str">
        <f t="shared" si="481"/>
        <v>02RESD0017</v>
      </c>
      <c r="M6154" s="40" t="str">
        <f>INDEX(CODE!A:B,MATCH(L6154,CODE!A:A,0),2)</f>
        <v>Separate - Res</v>
      </c>
    </row>
    <row r="6155" spans="1:13">
      <c r="A6155" s="36">
        <v>202011</v>
      </c>
      <c r="B6155" s="37" t="s">
        <v>68</v>
      </c>
      <c r="C6155" s="37" t="s">
        <v>195</v>
      </c>
      <c r="D6155" s="37" t="s">
        <v>71</v>
      </c>
      <c r="E6155" s="37">
        <v>17397.560000000001</v>
      </c>
      <c r="F6155" s="37">
        <v>78</v>
      </c>
      <c r="G6155" s="37">
        <v>170407</v>
      </c>
      <c r="H6155" s="60">
        <f t="shared" si="482"/>
        <v>17397.560000000001</v>
      </c>
      <c r="I6155" s="60">
        <f t="shared" si="483"/>
        <v>78</v>
      </c>
      <c r="J6155" s="60">
        <f t="shared" si="484"/>
        <v>170407</v>
      </c>
      <c r="K6155" s="1" t="str">
        <f t="shared" si="485"/>
        <v>RES</v>
      </c>
      <c r="L6155" s="2" t="str">
        <f t="shared" si="481"/>
        <v>02RESD0018</v>
      </c>
      <c r="M6155" s="40" t="str">
        <f>INDEX(CODE!A:B,MATCH(L6155,CODE!A:A,0),2)</f>
        <v>Separate - Res</v>
      </c>
    </row>
    <row r="6156" spans="1:13">
      <c r="A6156" s="36">
        <v>202011</v>
      </c>
      <c r="B6156" s="37" t="s">
        <v>68</v>
      </c>
      <c r="C6156" s="37" t="s">
        <v>195</v>
      </c>
      <c r="D6156" s="37" t="s">
        <v>72</v>
      </c>
      <c r="E6156" s="37">
        <v>2429.2199999999998</v>
      </c>
      <c r="F6156" s="37">
        <v>11</v>
      </c>
      <c r="G6156" s="37">
        <v>24055</v>
      </c>
      <c r="H6156" s="60">
        <f t="shared" si="482"/>
        <v>2429.2199999999998</v>
      </c>
      <c r="I6156" s="60">
        <f t="shared" si="483"/>
        <v>11</v>
      </c>
      <c r="J6156" s="60">
        <f t="shared" si="484"/>
        <v>24055</v>
      </c>
      <c r="K6156" s="1" t="str">
        <f t="shared" si="485"/>
        <v>RES</v>
      </c>
      <c r="L6156" s="2" t="str">
        <f t="shared" si="481"/>
        <v>02RESD018X</v>
      </c>
      <c r="M6156" s="40" t="str">
        <f>INDEX(CODE!A:B,MATCH(L6156,CODE!A:A,0),2)</f>
        <v>Separate - Res</v>
      </c>
    </row>
    <row r="6157" spans="1:13">
      <c r="A6157" s="36">
        <v>202011</v>
      </c>
      <c r="B6157" s="37" t="s">
        <v>68</v>
      </c>
      <c r="C6157" s="37" t="s">
        <v>195</v>
      </c>
      <c r="D6157" s="37" t="s">
        <v>50</v>
      </c>
      <c r="E6157" s="37">
        <v>187272.3</v>
      </c>
      <c r="F6157" s="37">
        <v>3454</v>
      </c>
      <c r="G6157" s="37">
        <v>1527526</v>
      </c>
      <c r="H6157" s="60">
        <f t="shared" si="482"/>
        <v>187272.3</v>
      </c>
      <c r="I6157" s="60">
        <f t="shared" si="483"/>
        <v>3454</v>
      </c>
      <c r="J6157" s="60">
        <f t="shared" si="484"/>
        <v>1527526</v>
      </c>
      <c r="K6157" s="1" t="str">
        <f t="shared" si="485"/>
        <v>RES</v>
      </c>
      <c r="L6157" s="2" t="str">
        <f t="shared" si="481"/>
        <v>02RGNSB024</v>
      </c>
      <c r="M6157" s="40" t="str">
        <f>INDEX(CODE!A:B,MATCH(L6157,CODE!A:A,0),2)</f>
        <v>Separate - Small GS</v>
      </c>
    </row>
    <row r="6158" spans="1:13">
      <c r="A6158" s="36">
        <v>202011</v>
      </c>
      <c r="B6158" s="37" t="s">
        <v>68</v>
      </c>
      <c r="C6158" s="37" t="s">
        <v>195</v>
      </c>
      <c r="D6158" s="37" t="s">
        <v>74</v>
      </c>
      <c r="E6158" s="37">
        <v>10234.08</v>
      </c>
      <c r="F6158" s="37">
        <v>2</v>
      </c>
      <c r="G6158" s="37">
        <v>137760</v>
      </c>
      <c r="H6158" s="60">
        <f t="shared" si="482"/>
        <v>10234.08</v>
      </c>
      <c r="I6158" s="60">
        <f t="shared" si="483"/>
        <v>2</v>
      </c>
      <c r="J6158" s="60">
        <f t="shared" si="484"/>
        <v>137760</v>
      </c>
      <c r="K6158" s="1" t="str">
        <f t="shared" si="485"/>
        <v>RES</v>
      </c>
      <c r="L6158" s="2" t="str">
        <f t="shared" si="481"/>
        <v>02RGNSB036</v>
      </c>
      <c r="M6158" s="40" t="str">
        <f>INDEX(CODE!A:B,MATCH(L6158,CODE!A:A,0),2)</f>
        <v>Separate - Large GS</v>
      </c>
    </row>
    <row r="6159" spans="1:13">
      <c r="A6159" s="36">
        <v>202011</v>
      </c>
      <c r="B6159" s="37" t="s">
        <v>68</v>
      </c>
      <c r="C6159" s="37" t="s">
        <v>195</v>
      </c>
      <c r="D6159" s="37" t="s">
        <v>75</v>
      </c>
      <c r="E6159" s="37">
        <v>1318.48</v>
      </c>
      <c r="F6159" s="37">
        <v>40</v>
      </c>
      <c r="G6159" s="37">
        <v>6541</v>
      </c>
      <c r="H6159" s="60">
        <f t="shared" si="482"/>
        <v>1318.48</v>
      </c>
      <c r="I6159" s="60">
        <f t="shared" si="483"/>
        <v>40</v>
      </c>
      <c r="J6159" s="60">
        <f t="shared" si="484"/>
        <v>6541</v>
      </c>
      <c r="K6159" s="1" t="str">
        <f t="shared" si="485"/>
        <v>RES</v>
      </c>
      <c r="L6159" s="2" t="str">
        <f t="shared" si="481"/>
        <v>02RNM24135</v>
      </c>
      <c r="M6159" s="40" t="str">
        <f>INDEX(CODE!A:B,MATCH(L6159,CODE!A:A,0),2)</f>
        <v>Separate - Small GS</v>
      </c>
    </row>
    <row r="6160" spans="1:13">
      <c r="A6160" s="36">
        <v>202011</v>
      </c>
      <c r="B6160" s="37" t="s">
        <v>68</v>
      </c>
      <c r="C6160" s="37" t="s">
        <v>195</v>
      </c>
      <c r="D6160" s="37" t="s">
        <v>101</v>
      </c>
      <c r="E6160" s="37">
        <v>260670.55</v>
      </c>
      <c r="F6160" s="37">
        <v>0</v>
      </c>
      <c r="G6160" s="37">
        <v>0</v>
      </c>
      <c r="H6160" s="60">
        <f t="shared" si="482"/>
        <v>260670.55</v>
      </c>
      <c r="I6160" s="60">
        <f t="shared" si="483"/>
        <v>0</v>
      </c>
      <c r="J6160" s="60">
        <f t="shared" si="484"/>
        <v>0</v>
      </c>
      <c r="K6160" s="1" t="str">
        <f t="shared" si="485"/>
        <v>RES</v>
      </c>
      <c r="L6160" s="2" t="str">
        <f t="shared" si="481"/>
        <v>301170-DSM</v>
      </c>
      <c r="M6160" s="40" t="str">
        <f>INDEX(CODE!A:B,MATCH(L6160,CODE!A:A,0),2)</f>
        <v>NOT USED</v>
      </c>
    </row>
    <row r="6161" spans="1:13">
      <c r="A6161" s="36">
        <v>202011</v>
      </c>
      <c r="B6161" s="37" t="s">
        <v>68</v>
      </c>
      <c r="C6161" s="37" t="s">
        <v>195</v>
      </c>
      <c r="D6161" s="37" t="s">
        <v>102</v>
      </c>
      <c r="E6161" s="37">
        <v>18249.55</v>
      </c>
      <c r="F6161" s="37">
        <v>0</v>
      </c>
      <c r="G6161" s="37">
        <v>0</v>
      </c>
      <c r="H6161" s="60">
        <f t="shared" si="482"/>
        <v>18249.55</v>
      </c>
      <c r="I6161" s="60">
        <f t="shared" si="483"/>
        <v>0</v>
      </c>
      <c r="J6161" s="60">
        <f t="shared" si="484"/>
        <v>0</v>
      </c>
      <c r="K6161" s="1" t="str">
        <f t="shared" si="485"/>
        <v>RES</v>
      </c>
      <c r="L6161" s="2" t="str">
        <f t="shared" si="481"/>
        <v>301180-BLU</v>
      </c>
      <c r="M6161" s="40" t="str">
        <f>INDEX(CODE!A:B,MATCH(L6161,CODE!A:A,0),2)</f>
        <v>NOT USED</v>
      </c>
    </row>
    <row r="6162" spans="1:13">
      <c r="A6162" s="36">
        <v>202011</v>
      </c>
      <c r="B6162" s="37" t="s">
        <v>68</v>
      </c>
      <c r="C6162" s="37" t="s">
        <v>195</v>
      </c>
      <c r="D6162" s="37" t="s">
        <v>103</v>
      </c>
      <c r="E6162" s="37">
        <v>-387701.78</v>
      </c>
      <c r="F6162" s="37">
        <v>0</v>
      </c>
      <c r="G6162" s="37">
        <v>0</v>
      </c>
      <c r="H6162" s="60">
        <f t="shared" si="482"/>
        <v>-387701.78</v>
      </c>
      <c r="I6162" s="60">
        <f t="shared" si="483"/>
        <v>0</v>
      </c>
      <c r="J6162" s="60">
        <f t="shared" si="484"/>
        <v>0</v>
      </c>
      <c r="K6162" s="1" t="str">
        <f t="shared" si="485"/>
        <v>RES</v>
      </c>
      <c r="L6162" s="2" t="str">
        <f t="shared" si="481"/>
        <v>ALT REVENU</v>
      </c>
      <c r="M6162" s="40" t="str">
        <f>INDEX(CODE!A:B,MATCH(L6162,CODE!A:A,0),2)</f>
        <v>NOT USED</v>
      </c>
    </row>
    <row r="6163" spans="1:13">
      <c r="A6163" s="36">
        <v>202011</v>
      </c>
      <c r="B6163" s="37" t="s">
        <v>68</v>
      </c>
      <c r="C6163" s="37" t="s">
        <v>195</v>
      </c>
      <c r="D6163" s="37" t="s">
        <v>90</v>
      </c>
      <c r="F6163" s="37">
        <v>0</v>
      </c>
      <c r="H6163" s="60">
        <f t="shared" si="482"/>
        <v>0</v>
      </c>
      <c r="I6163" s="60">
        <f t="shared" si="483"/>
        <v>0</v>
      </c>
      <c r="J6163" s="60">
        <f t="shared" si="484"/>
        <v>0</v>
      </c>
      <c r="K6163" s="1" t="str">
        <f t="shared" si="485"/>
        <v>RES</v>
      </c>
      <c r="L6163" s="2" t="str">
        <f t="shared" si="481"/>
        <v>CUSTOMER C</v>
      </c>
      <c r="M6163" s="40" t="str">
        <f>INDEX(CODE!A:B,MATCH(L6163,CODE!A:A,0),2)</f>
        <v>NOT USED</v>
      </c>
    </row>
    <row r="6164" spans="1:13">
      <c r="A6164" s="36">
        <v>202011</v>
      </c>
      <c r="B6164" s="37" t="s">
        <v>68</v>
      </c>
      <c r="C6164" s="37" t="s">
        <v>195</v>
      </c>
      <c r="D6164" s="37" t="s">
        <v>91</v>
      </c>
      <c r="E6164" s="37">
        <v>0</v>
      </c>
      <c r="F6164" s="37">
        <v>0</v>
      </c>
      <c r="G6164" s="37">
        <v>0</v>
      </c>
      <c r="H6164" s="60">
        <f t="shared" si="482"/>
        <v>0</v>
      </c>
      <c r="I6164" s="60">
        <f t="shared" si="483"/>
        <v>0</v>
      </c>
      <c r="J6164" s="60">
        <f t="shared" si="484"/>
        <v>0</v>
      </c>
      <c r="K6164" s="1" t="str">
        <f t="shared" si="485"/>
        <v>RES</v>
      </c>
      <c r="L6164" s="2" t="str">
        <f t="shared" si="481"/>
        <v>INCOME TAX</v>
      </c>
      <c r="M6164" s="40" t="str">
        <f>INDEX(CODE!A:B,MATCH(L6164,CODE!A:A,0),2)</f>
        <v>NOT USED</v>
      </c>
    </row>
    <row r="6165" spans="1:13">
      <c r="A6165" s="36">
        <v>202011</v>
      </c>
      <c r="B6165" s="37" t="s">
        <v>68</v>
      </c>
      <c r="C6165" s="37" t="s">
        <v>195</v>
      </c>
      <c r="D6165" s="37" t="s">
        <v>92</v>
      </c>
      <c r="E6165" s="37">
        <v>-297134.84000000003</v>
      </c>
      <c r="F6165" s="37">
        <v>0</v>
      </c>
      <c r="G6165" s="37">
        <v>0</v>
      </c>
      <c r="H6165" s="60">
        <f t="shared" si="482"/>
        <v>-297134.84000000003</v>
      </c>
      <c r="I6165" s="60">
        <f t="shared" si="483"/>
        <v>0</v>
      </c>
      <c r="J6165" s="60">
        <f t="shared" si="484"/>
        <v>0</v>
      </c>
      <c r="K6165" s="1" t="str">
        <f t="shared" si="485"/>
        <v>RES</v>
      </c>
      <c r="L6165" s="2" t="str">
        <f t="shared" si="481"/>
        <v>REVENUE_AC</v>
      </c>
      <c r="M6165" s="40" t="str">
        <f>INDEX(CODE!A:B,MATCH(L6165,CODE!A:A,0),2)</f>
        <v>NOT USED</v>
      </c>
    </row>
    <row r="6166" spans="1:13">
      <c r="A6166" s="36">
        <v>202011</v>
      </c>
      <c r="B6166" s="37" t="s">
        <v>68</v>
      </c>
      <c r="C6166" s="37" t="s">
        <v>195</v>
      </c>
      <c r="D6166" s="37" t="s">
        <v>104</v>
      </c>
      <c r="E6166" s="37">
        <v>5246.11</v>
      </c>
      <c r="F6166" s="37">
        <v>0</v>
      </c>
      <c r="G6166" s="37">
        <v>0</v>
      </c>
      <c r="H6166" s="60">
        <f t="shared" si="482"/>
        <v>5246.11</v>
      </c>
      <c r="I6166" s="60">
        <f t="shared" si="483"/>
        <v>0</v>
      </c>
      <c r="J6166" s="60">
        <f t="shared" si="484"/>
        <v>0</v>
      </c>
      <c r="K6166" s="1" t="str">
        <f t="shared" si="485"/>
        <v>RES</v>
      </c>
      <c r="L6166" s="2" t="str">
        <f t="shared" si="481"/>
        <v>REVENUE AD</v>
      </c>
      <c r="M6166" s="40" t="str">
        <f>INDEX(CODE!A:B,MATCH(L6166,CODE!A:A,0),2)</f>
        <v>NOT USED</v>
      </c>
    </row>
    <row r="6167" spans="1:13">
      <c r="A6167" s="36">
        <v>202011</v>
      </c>
      <c r="B6167" s="37" t="s">
        <v>68</v>
      </c>
      <c r="C6167" s="37" t="s">
        <v>196</v>
      </c>
      <c r="D6167" s="37" t="s">
        <v>210</v>
      </c>
      <c r="E6167" s="37">
        <v>-4000</v>
      </c>
      <c r="F6167" s="37">
        <v>0</v>
      </c>
      <c r="G6167" s="37">
        <v>0</v>
      </c>
      <c r="H6167" s="60">
        <f t="shared" si="482"/>
        <v>0</v>
      </c>
      <c r="I6167" s="60">
        <f t="shared" si="483"/>
        <v>0</v>
      </c>
      <c r="J6167" s="60">
        <f t="shared" si="484"/>
        <v>0</v>
      </c>
      <c r="K6167" s="1" t="str">
        <f t="shared" si="485"/>
        <v>RES</v>
      </c>
      <c r="L6167" s="2" t="str">
        <f t="shared" si="481"/>
        <v>301119 - U</v>
      </c>
      <c r="M6167" s="40" t="str">
        <f>INDEX(CODE!A:B,MATCH(L6167,CODE!A:A,0),2)</f>
        <v>NOT USED</v>
      </c>
    </row>
    <row r="6168" spans="1:13">
      <c r="A6168" s="36">
        <v>202011</v>
      </c>
      <c r="B6168" s="37" t="s">
        <v>68</v>
      </c>
      <c r="C6168" s="37" t="s">
        <v>196</v>
      </c>
      <c r="D6168" s="37" t="s">
        <v>197</v>
      </c>
      <c r="E6168" s="37">
        <v>1785000</v>
      </c>
      <c r="F6168" s="37">
        <v>0</v>
      </c>
      <c r="G6168" s="37">
        <v>20749000</v>
      </c>
      <c r="H6168" s="60">
        <f t="shared" si="482"/>
        <v>0</v>
      </c>
      <c r="I6168" s="60">
        <f t="shared" si="483"/>
        <v>0</v>
      </c>
      <c r="J6168" s="60">
        <f t="shared" si="484"/>
        <v>0</v>
      </c>
      <c r="K6168" s="1" t="str">
        <f t="shared" si="485"/>
        <v>RES</v>
      </c>
      <c r="L6168" s="2" t="str">
        <f t="shared" si="481"/>
        <v>UNBILLED R</v>
      </c>
      <c r="M6168" s="40" t="str">
        <f>INDEX(CODE!A:B,MATCH(L6168,CODE!A:A,0),2)</f>
        <v>NOT USED</v>
      </c>
    </row>
    <row r="6169" spans="1:13">
      <c r="A6169" s="36">
        <v>202012</v>
      </c>
      <c r="B6169" s="37" t="s">
        <v>51</v>
      </c>
      <c r="C6169" s="37" t="s">
        <v>186</v>
      </c>
      <c r="D6169" s="37" t="s">
        <v>187</v>
      </c>
      <c r="E6169" s="37">
        <v>-18660.099999999999</v>
      </c>
      <c r="F6169" s="37">
        <v>1513</v>
      </c>
      <c r="G6169" s="37">
        <v>2563171</v>
      </c>
      <c r="H6169" s="60">
        <f t="shared" si="482"/>
        <v>0</v>
      </c>
      <c r="I6169" s="60">
        <f t="shared" si="483"/>
        <v>0</v>
      </c>
      <c r="J6169" s="60">
        <f t="shared" si="484"/>
        <v>0</v>
      </c>
      <c r="K6169" s="1" t="str">
        <f t="shared" si="485"/>
        <v>COM</v>
      </c>
      <c r="L6169" s="2" t="str">
        <f t="shared" si="481"/>
        <v>02GNSB0024</v>
      </c>
      <c r="M6169" s="40" t="str">
        <f>INDEX(CODE!A:B,MATCH(L6169,CODE!A:A,0),2)</f>
        <v>Separate - Small GS</v>
      </c>
    </row>
    <row r="6170" spans="1:13">
      <c r="A6170" s="36">
        <v>202012</v>
      </c>
      <c r="B6170" s="37" t="s">
        <v>51</v>
      </c>
      <c r="C6170" s="37" t="s">
        <v>186</v>
      </c>
      <c r="D6170" s="37" t="s">
        <v>188</v>
      </c>
      <c r="E6170" s="37">
        <v>-0.52</v>
      </c>
      <c r="F6170" s="37">
        <v>1</v>
      </c>
      <c r="G6170" s="37">
        <v>72</v>
      </c>
      <c r="H6170" s="60">
        <f t="shared" si="482"/>
        <v>0</v>
      </c>
      <c r="I6170" s="60">
        <f t="shared" si="483"/>
        <v>0</v>
      </c>
      <c r="J6170" s="60">
        <f t="shared" si="484"/>
        <v>0</v>
      </c>
      <c r="K6170" s="1" t="str">
        <f t="shared" si="485"/>
        <v>COM</v>
      </c>
      <c r="L6170" s="2" t="str">
        <f t="shared" si="481"/>
        <v>02GNSB024F</v>
      </c>
      <c r="M6170" s="40" t="str">
        <f>INDEX(CODE!A:B,MATCH(L6170,CODE!A:A,0),2)</f>
        <v>Separate - Small GS</v>
      </c>
    </row>
    <row r="6171" spans="1:13">
      <c r="A6171" s="36">
        <v>202012</v>
      </c>
      <c r="B6171" s="37" t="s">
        <v>51</v>
      </c>
      <c r="C6171" s="37" t="s">
        <v>186</v>
      </c>
      <c r="D6171" s="37" t="s">
        <v>189</v>
      </c>
      <c r="E6171" s="37">
        <v>-71.489999999999995</v>
      </c>
      <c r="F6171" s="37">
        <v>70</v>
      </c>
      <c r="G6171" s="37">
        <v>9822</v>
      </c>
      <c r="H6171" s="60">
        <f t="shared" si="482"/>
        <v>0</v>
      </c>
      <c r="I6171" s="60">
        <f t="shared" si="483"/>
        <v>0</v>
      </c>
      <c r="J6171" s="60">
        <f t="shared" si="484"/>
        <v>0</v>
      </c>
      <c r="K6171" s="1" t="str">
        <f t="shared" si="485"/>
        <v>COM</v>
      </c>
      <c r="L6171" s="2" t="str">
        <f t="shared" si="481"/>
        <v>02GNSB24FP</v>
      </c>
      <c r="M6171" s="40" t="str">
        <f>INDEX(CODE!A:B,MATCH(L6171,CODE!A:A,0),2)</f>
        <v>Separate - Small GS</v>
      </c>
    </row>
    <row r="6172" spans="1:13">
      <c r="A6172" s="36">
        <v>202012</v>
      </c>
      <c r="B6172" s="37" t="s">
        <v>51</v>
      </c>
      <c r="C6172" s="37" t="s">
        <v>186</v>
      </c>
      <c r="D6172" s="37" t="s">
        <v>190</v>
      </c>
      <c r="E6172" s="37">
        <v>-28834.880000000001</v>
      </c>
      <c r="F6172" s="37">
        <v>81</v>
      </c>
      <c r="G6172" s="37">
        <v>3960832</v>
      </c>
      <c r="H6172" s="60">
        <f t="shared" si="482"/>
        <v>0</v>
      </c>
      <c r="I6172" s="60">
        <f t="shared" si="483"/>
        <v>0</v>
      </c>
      <c r="J6172" s="60">
        <f t="shared" si="484"/>
        <v>0</v>
      </c>
      <c r="K6172" s="1" t="str">
        <f t="shared" si="485"/>
        <v>COM</v>
      </c>
      <c r="L6172" s="2" t="str">
        <f t="shared" si="481"/>
        <v>02LGSB0036</v>
      </c>
      <c r="M6172" s="40" t="str">
        <f>INDEX(CODE!A:B,MATCH(L6172,CODE!A:A,0),2)</f>
        <v>Separate - Large GS</v>
      </c>
    </row>
    <row r="6173" spans="1:13">
      <c r="A6173" s="36">
        <v>202012</v>
      </c>
      <c r="B6173" s="37" t="s">
        <v>51</v>
      </c>
      <c r="C6173" s="37" t="s">
        <v>186</v>
      </c>
      <c r="D6173" s="37" t="s">
        <v>191</v>
      </c>
      <c r="E6173" s="37">
        <v>-123.4</v>
      </c>
      <c r="F6173" s="37">
        <v>24</v>
      </c>
      <c r="G6173" s="37">
        <v>16952</v>
      </c>
      <c r="H6173" s="60">
        <f t="shared" si="482"/>
        <v>0</v>
      </c>
      <c r="I6173" s="60">
        <f t="shared" si="483"/>
        <v>0</v>
      </c>
      <c r="J6173" s="60">
        <f t="shared" si="484"/>
        <v>0</v>
      </c>
      <c r="K6173" s="1" t="str">
        <f t="shared" si="485"/>
        <v>COM</v>
      </c>
      <c r="L6173" s="2" t="str">
        <f t="shared" si="481"/>
        <v>02NMB24135</v>
      </c>
      <c r="M6173" s="40" t="str">
        <f>INDEX(CODE!A:B,MATCH(L6173,CODE!A:A,0),2)</f>
        <v>Separate - Small GS</v>
      </c>
    </row>
    <row r="6174" spans="1:13">
      <c r="A6174" s="36">
        <v>202012</v>
      </c>
      <c r="B6174" s="37" t="s">
        <v>51</v>
      </c>
      <c r="C6174" s="37" t="s">
        <v>186</v>
      </c>
      <c r="D6174" s="37" t="s">
        <v>192</v>
      </c>
      <c r="E6174" s="37">
        <v>-295.99</v>
      </c>
      <c r="G6174" s="37">
        <v>40761</v>
      </c>
      <c r="H6174" s="60">
        <f t="shared" si="482"/>
        <v>0</v>
      </c>
      <c r="I6174" s="60">
        <f t="shared" si="483"/>
        <v>0</v>
      </c>
      <c r="J6174" s="60">
        <f t="shared" si="484"/>
        <v>0</v>
      </c>
      <c r="K6174" s="1" t="str">
        <f t="shared" si="485"/>
        <v>COM</v>
      </c>
      <c r="L6174" s="2" t="str">
        <f t="shared" si="481"/>
        <v>02OALTB15N</v>
      </c>
      <c r="M6174" s="40" t="str">
        <f>INDEX(CODE!A:B,MATCH(L6174,CODE!A:A,0),2)</f>
        <v>NOT USED</v>
      </c>
    </row>
    <row r="6175" spans="1:13">
      <c r="A6175" s="36">
        <v>202012</v>
      </c>
      <c r="B6175" s="37" t="s">
        <v>51</v>
      </c>
      <c r="C6175" s="37" t="s">
        <v>186</v>
      </c>
      <c r="D6175" s="37" t="s">
        <v>193</v>
      </c>
      <c r="E6175" s="37">
        <v>1760</v>
      </c>
      <c r="F6175" s="37">
        <v>0</v>
      </c>
      <c r="G6175" s="37">
        <v>0</v>
      </c>
      <c r="H6175" s="60">
        <f t="shared" si="482"/>
        <v>0</v>
      </c>
      <c r="I6175" s="60">
        <f t="shared" si="483"/>
        <v>0</v>
      </c>
      <c r="J6175" s="60">
        <f t="shared" si="484"/>
        <v>0</v>
      </c>
      <c r="K6175" s="1" t="str">
        <f t="shared" si="485"/>
        <v>COM</v>
      </c>
      <c r="L6175" s="2" t="str">
        <f t="shared" si="481"/>
        <v>BPA BALANC</v>
      </c>
      <c r="M6175" s="40" t="str">
        <f>INDEX(CODE!A:B,MATCH(L6175,CODE!A:A,0),2)</f>
        <v>NOT USED</v>
      </c>
    </row>
    <row r="6176" spans="1:13">
      <c r="A6176" s="36">
        <v>202012</v>
      </c>
      <c r="B6176" s="37" t="s">
        <v>51</v>
      </c>
      <c r="C6176" s="37" t="s">
        <v>186</v>
      </c>
      <c r="D6176" s="37" t="s">
        <v>194</v>
      </c>
      <c r="F6176" s="37">
        <v>0</v>
      </c>
      <c r="H6176" s="60">
        <f t="shared" si="482"/>
        <v>0</v>
      </c>
      <c r="I6176" s="60">
        <f t="shared" si="483"/>
        <v>0</v>
      </c>
      <c r="J6176" s="60">
        <f t="shared" si="484"/>
        <v>0</v>
      </c>
      <c r="K6176" s="1" t="str">
        <f t="shared" si="485"/>
        <v>COM</v>
      </c>
      <c r="L6176" s="2" t="str">
        <f t="shared" si="481"/>
        <v>CUSTOMER C</v>
      </c>
      <c r="M6176" s="40" t="str">
        <f>INDEX(CODE!A:B,MATCH(L6176,CODE!A:A,0),2)</f>
        <v>NOT USED</v>
      </c>
    </row>
    <row r="6177" spans="1:13">
      <c r="A6177" s="36">
        <v>202012</v>
      </c>
      <c r="B6177" s="37" t="s">
        <v>51</v>
      </c>
      <c r="C6177" s="37" t="s">
        <v>195</v>
      </c>
      <c r="D6177" s="37" t="s">
        <v>78</v>
      </c>
      <c r="E6177" s="37">
        <v>444.02</v>
      </c>
      <c r="F6177" s="37">
        <v>2</v>
      </c>
      <c r="G6177" s="37">
        <v>2006</v>
      </c>
      <c r="H6177" s="60">
        <f t="shared" si="482"/>
        <v>444.02</v>
      </c>
      <c r="I6177" s="60">
        <f t="shared" si="483"/>
        <v>2</v>
      </c>
      <c r="J6177" s="60">
        <f t="shared" si="484"/>
        <v>2006</v>
      </c>
      <c r="K6177" s="1" t="str">
        <f t="shared" si="485"/>
        <v>COM</v>
      </c>
      <c r="L6177" s="2" t="str">
        <f t="shared" si="481"/>
        <v>02GN24EV45</v>
      </c>
      <c r="M6177" s="40" t="str">
        <f>INDEX(CODE!A:B,MATCH(L6177,CODE!A:A,0),2)</f>
        <v>Separate - Small GS</v>
      </c>
    </row>
    <row r="6178" spans="1:13">
      <c r="A6178" s="36">
        <v>202012</v>
      </c>
      <c r="B6178" s="37" t="s">
        <v>51</v>
      </c>
      <c r="C6178" s="37" t="s">
        <v>195</v>
      </c>
      <c r="D6178" s="37" t="s">
        <v>36</v>
      </c>
      <c r="E6178" s="37">
        <v>239387.21</v>
      </c>
      <c r="F6178" s="37">
        <v>1513</v>
      </c>
      <c r="G6178" s="37">
        <v>2563171</v>
      </c>
      <c r="H6178" s="60">
        <f t="shared" si="482"/>
        <v>239387.21</v>
      </c>
      <c r="I6178" s="60">
        <f t="shared" si="483"/>
        <v>1513</v>
      </c>
      <c r="J6178" s="60">
        <f t="shared" si="484"/>
        <v>2563171</v>
      </c>
      <c r="K6178" s="1" t="str">
        <f t="shared" si="485"/>
        <v>COM</v>
      </c>
      <c r="L6178" s="2" t="str">
        <f t="shared" si="481"/>
        <v>02GNSB0024</v>
      </c>
      <c r="M6178" s="40" t="str">
        <f>INDEX(CODE!A:B,MATCH(L6178,CODE!A:A,0),2)</f>
        <v>Separate - Small GS</v>
      </c>
    </row>
    <row r="6179" spans="1:13">
      <c r="A6179" s="36">
        <v>202012</v>
      </c>
      <c r="B6179" s="37" t="s">
        <v>51</v>
      </c>
      <c r="C6179" s="37" t="s">
        <v>195</v>
      </c>
      <c r="D6179" s="37" t="s">
        <v>37</v>
      </c>
      <c r="E6179" s="37">
        <v>17.64</v>
      </c>
      <c r="F6179" s="37">
        <v>1</v>
      </c>
      <c r="G6179" s="37">
        <v>72</v>
      </c>
      <c r="H6179" s="60">
        <f t="shared" si="482"/>
        <v>17.64</v>
      </c>
      <c r="I6179" s="60">
        <f t="shared" si="483"/>
        <v>1</v>
      </c>
      <c r="J6179" s="60">
        <f t="shared" si="484"/>
        <v>72</v>
      </c>
      <c r="K6179" s="1" t="str">
        <f t="shared" si="485"/>
        <v>COM</v>
      </c>
      <c r="L6179" s="2" t="str">
        <f t="shared" si="481"/>
        <v>02GNSB024F</v>
      </c>
      <c r="M6179" s="40" t="str">
        <f>INDEX(CODE!A:B,MATCH(L6179,CODE!A:A,0),2)</f>
        <v>Separate - Small GS</v>
      </c>
    </row>
    <row r="6180" spans="1:13">
      <c r="A6180" s="36">
        <v>202012</v>
      </c>
      <c r="B6180" s="37" t="s">
        <v>51</v>
      </c>
      <c r="C6180" s="37" t="s">
        <v>195</v>
      </c>
      <c r="D6180" s="37" t="s">
        <v>38</v>
      </c>
      <c r="E6180" s="37">
        <v>6954.56</v>
      </c>
      <c r="F6180" s="37">
        <v>70</v>
      </c>
      <c r="G6180" s="37">
        <v>9822</v>
      </c>
      <c r="H6180" s="60">
        <f t="shared" si="482"/>
        <v>6954.56</v>
      </c>
      <c r="I6180" s="60">
        <f t="shared" si="483"/>
        <v>70</v>
      </c>
      <c r="J6180" s="60">
        <f t="shared" si="484"/>
        <v>9822</v>
      </c>
      <c r="K6180" s="1" t="str">
        <f t="shared" si="485"/>
        <v>COM</v>
      </c>
      <c r="L6180" s="2" t="str">
        <f t="shared" si="481"/>
        <v>02GNSB24FP</v>
      </c>
      <c r="M6180" s="40" t="str">
        <f>INDEX(CODE!A:B,MATCH(L6180,CODE!A:A,0),2)</f>
        <v>Separate - Small GS</v>
      </c>
    </row>
    <row r="6181" spans="1:13">
      <c r="A6181" s="36">
        <v>202012</v>
      </c>
      <c r="B6181" s="37" t="s">
        <v>51</v>
      </c>
      <c r="C6181" s="37" t="s">
        <v>195</v>
      </c>
      <c r="D6181" s="37" t="s">
        <v>52</v>
      </c>
      <c r="E6181" s="37">
        <v>3869643.66</v>
      </c>
      <c r="F6181" s="37">
        <v>14722</v>
      </c>
      <c r="G6181" s="37">
        <v>43620807</v>
      </c>
      <c r="H6181" s="60">
        <f t="shared" si="482"/>
        <v>3869643.66</v>
      </c>
      <c r="I6181" s="60">
        <f t="shared" si="483"/>
        <v>14722</v>
      </c>
      <c r="J6181" s="60">
        <f t="shared" si="484"/>
        <v>43620807</v>
      </c>
      <c r="K6181" s="1" t="str">
        <f t="shared" si="485"/>
        <v>COM</v>
      </c>
      <c r="L6181" s="2" t="str">
        <f t="shared" si="481"/>
        <v>02GNSV0024</v>
      </c>
      <c r="M6181" s="40" t="str">
        <f>INDEX(CODE!A:B,MATCH(L6181,CODE!A:A,0),2)</f>
        <v>Separate - Small GS</v>
      </c>
    </row>
    <row r="6182" spans="1:13">
      <c r="A6182" s="36">
        <v>202012</v>
      </c>
      <c r="B6182" s="37" t="s">
        <v>51</v>
      </c>
      <c r="C6182" s="37" t="s">
        <v>195</v>
      </c>
      <c r="D6182" s="37" t="s">
        <v>53</v>
      </c>
      <c r="E6182" s="37">
        <v>13886.62</v>
      </c>
      <c r="F6182" s="37">
        <v>108</v>
      </c>
      <c r="G6182" s="37">
        <v>101687</v>
      </c>
      <c r="H6182" s="60">
        <f t="shared" si="482"/>
        <v>13886.62</v>
      </c>
      <c r="I6182" s="60">
        <f t="shared" si="483"/>
        <v>108</v>
      </c>
      <c r="J6182" s="60">
        <f t="shared" si="484"/>
        <v>101687</v>
      </c>
      <c r="K6182" s="1" t="str">
        <f t="shared" si="485"/>
        <v>COM</v>
      </c>
      <c r="L6182" s="2" t="str">
        <f t="shared" si="481"/>
        <v>02GNSV024F</v>
      </c>
      <c r="M6182" s="40" t="str">
        <f>INDEX(CODE!A:B,MATCH(L6182,CODE!A:A,0),2)</f>
        <v>Separate - Small GS</v>
      </c>
    </row>
    <row r="6183" spans="1:13">
      <c r="A6183" s="36">
        <v>202012</v>
      </c>
      <c r="B6183" s="37" t="s">
        <v>51</v>
      </c>
      <c r="C6183" s="37" t="s">
        <v>195</v>
      </c>
      <c r="D6183" s="37" t="s">
        <v>39</v>
      </c>
      <c r="E6183" s="37">
        <v>298257.63</v>
      </c>
      <c r="F6183" s="37">
        <v>81</v>
      </c>
      <c r="G6183" s="37">
        <v>3960832</v>
      </c>
      <c r="H6183" s="60">
        <f t="shared" si="482"/>
        <v>298257.63</v>
      </c>
      <c r="I6183" s="60">
        <f t="shared" si="483"/>
        <v>81</v>
      </c>
      <c r="J6183" s="60">
        <f t="shared" si="484"/>
        <v>3960832</v>
      </c>
      <c r="K6183" s="1" t="str">
        <f t="shared" si="485"/>
        <v>COM</v>
      </c>
      <c r="L6183" s="2" t="str">
        <f t="shared" si="481"/>
        <v>02LGSB0036</v>
      </c>
      <c r="M6183" s="40" t="str">
        <f>INDEX(CODE!A:B,MATCH(L6183,CODE!A:A,0),2)</f>
        <v>Separate - Large GS</v>
      </c>
    </row>
    <row r="6184" spans="1:13">
      <c r="A6184" s="36">
        <v>202012</v>
      </c>
      <c r="B6184" s="37" t="s">
        <v>51</v>
      </c>
      <c r="C6184" s="37" t="s">
        <v>195</v>
      </c>
      <c r="D6184" s="37" t="s">
        <v>54</v>
      </c>
      <c r="E6184" s="37">
        <v>4795659.74</v>
      </c>
      <c r="F6184" s="37">
        <v>841</v>
      </c>
      <c r="G6184" s="37">
        <v>66005240</v>
      </c>
      <c r="H6184" s="60">
        <f t="shared" si="482"/>
        <v>4795659.74</v>
      </c>
      <c r="I6184" s="60">
        <f t="shared" si="483"/>
        <v>841</v>
      </c>
      <c r="J6184" s="60">
        <f t="shared" si="484"/>
        <v>66005240</v>
      </c>
      <c r="K6184" s="1" t="str">
        <f t="shared" si="485"/>
        <v>COM</v>
      </c>
      <c r="L6184" s="2" t="str">
        <f t="shared" si="481"/>
        <v>02LGSV0036</v>
      </c>
      <c r="M6184" s="40" t="str">
        <f>INDEX(CODE!A:B,MATCH(L6184,CODE!A:A,0),2)</f>
        <v>Separate - Large GS</v>
      </c>
    </row>
    <row r="6185" spans="1:13">
      <c r="A6185" s="36">
        <v>202012</v>
      </c>
      <c r="B6185" s="37" t="s">
        <v>51</v>
      </c>
      <c r="C6185" s="37" t="s">
        <v>195</v>
      </c>
      <c r="D6185" s="37" t="s">
        <v>55</v>
      </c>
      <c r="E6185" s="37">
        <v>1067624.49</v>
      </c>
      <c r="F6185" s="37">
        <v>37</v>
      </c>
      <c r="G6185" s="37">
        <v>14590700</v>
      </c>
      <c r="H6185" s="60">
        <f t="shared" si="482"/>
        <v>1067624.49</v>
      </c>
      <c r="I6185" s="60">
        <f t="shared" si="483"/>
        <v>37</v>
      </c>
      <c r="J6185" s="60">
        <f t="shared" si="484"/>
        <v>14590700</v>
      </c>
      <c r="K6185" s="1" t="str">
        <f t="shared" si="485"/>
        <v>COM</v>
      </c>
      <c r="L6185" s="2" t="str">
        <f t="shared" si="481"/>
        <v>02LGSV048T</v>
      </c>
      <c r="M6185" s="40" t="str">
        <f>INDEX(CODE!A:B,MATCH(L6185,CODE!A:A,0),2)</f>
        <v>NOT USED</v>
      </c>
    </row>
    <row r="6186" spans="1:13">
      <c r="A6186" s="36">
        <v>202012</v>
      </c>
      <c r="B6186" s="37" t="s">
        <v>51</v>
      </c>
      <c r="C6186" s="37" t="s">
        <v>195</v>
      </c>
      <c r="D6186" s="37" t="s">
        <v>79</v>
      </c>
      <c r="E6186" s="37">
        <v>7638.47</v>
      </c>
      <c r="G6186" s="37">
        <v>0</v>
      </c>
      <c r="H6186" s="60">
        <f t="shared" si="482"/>
        <v>7638.47</v>
      </c>
      <c r="I6186" s="60">
        <f t="shared" si="483"/>
        <v>0</v>
      </c>
      <c r="J6186" s="60">
        <f t="shared" si="484"/>
        <v>0</v>
      </c>
      <c r="K6186" s="1" t="str">
        <f t="shared" si="485"/>
        <v>COM</v>
      </c>
      <c r="L6186" s="2" t="str">
        <f t="shared" si="481"/>
        <v>02LNX00102</v>
      </c>
      <c r="M6186" s="40" t="str">
        <f>INDEX(CODE!A:B,MATCH(L6186,CODE!A:A,0),2)</f>
        <v>NOT USED</v>
      </c>
    </row>
    <row r="6187" spans="1:13">
      <c r="A6187" s="36">
        <v>202012</v>
      </c>
      <c r="B6187" s="37" t="s">
        <v>51</v>
      </c>
      <c r="C6187" s="37" t="s">
        <v>195</v>
      </c>
      <c r="D6187" s="37" t="s">
        <v>81</v>
      </c>
      <c r="E6187" s="37">
        <v>209.02</v>
      </c>
      <c r="G6187" s="37">
        <v>0</v>
      </c>
      <c r="H6187" s="60">
        <f t="shared" si="482"/>
        <v>209.02</v>
      </c>
      <c r="I6187" s="60">
        <f t="shared" si="483"/>
        <v>0</v>
      </c>
      <c r="J6187" s="60">
        <f t="shared" si="484"/>
        <v>0</v>
      </c>
      <c r="K6187" s="1" t="str">
        <f t="shared" si="485"/>
        <v>COM</v>
      </c>
      <c r="L6187" s="2" t="str">
        <f t="shared" si="481"/>
        <v>02LNX00105</v>
      </c>
      <c r="M6187" s="40" t="str">
        <f>INDEX(CODE!A:B,MATCH(L6187,CODE!A:A,0),2)</f>
        <v>NOT USED</v>
      </c>
    </row>
    <row r="6188" spans="1:13">
      <c r="A6188" s="36">
        <v>202012</v>
      </c>
      <c r="B6188" s="37" t="s">
        <v>51</v>
      </c>
      <c r="C6188" s="37" t="s">
        <v>195</v>
      </c>
      <c r="D6188" s="37" t="s">
        <v>82</v>
      </c>
      <c r="E6188" s="37">
        <v>21939.200000000001</v>
      </c>
      <c r="G6188" s="37">
        <v>0</v>
      </c>
      <c r="H6188" s="60">
        <f t="shared" si="482"/>
        <v>21939.200000000001</v>
      </c>
      <c r="I6188" s="60">
        <f t="shared" si="483"/>
        <v>0</v>
      </c>
      <c r="J6188" s="60">
        <f t="shared" si="484"/>
        <v>0</v>
      </c>
      <c r="K6188" s="1" t="str">
        <f t="shared" si="485"/>
        <v>COM</v>
      </c>
      <c r="L6188" s="2" t="str">
        <f t="shared" si="481"/>
        <v>02LNX00109</v>
      </c>
      <c r="M6188" s="40" t="str">
        <f>INDEX(CODE!A:B,MATCH(L6188,CODE!A:A,0),2)</f>
        <v>NOT USED</v>
      </c>
    </row>
    <row r="6189" spans="1:13">
      <c r="A6189" s="36">
        <v>202012</v>
      </c>
      <c r="B6189" s="37" t="s">
        <v>51</v>
      </c>
      <c r="C6189" s="37" t="s">
        <v>195</v>
      </c>
      <c r="D6189" s="37" t="s">
        <v>84</v>
      </c>
      <c r="E6189" s="37">
        <v>55.73</v>
      </c>
      <c r="G6189" s="37">
        <v>0</v>
      </c>
      <c r="H6189" s="60">
        <f t="shared" si="482"/>
        <v>55.73</v>
      </c>
      <c r="I6189" s="60">
        <f t="shared" si="483"/>
        <v>0</v>
      </c>
      <c r="J6189" s="60">
        <f t="shared" si="484"/>
        <v>0</v>
      </c>
      <c r="K6189" s="1" t="str">
        <f t="shared" si="485"/>
        <v>COM</v>
      </c>
      <c r="L6189" s="2" t="str">
        <f t="shared" si="481"/>
        <v>02LNX00112</v>
      </c>
      <c r="M6189" s="40" t="str">
        <f>INDEX(CODE!A:B,MATCH(L6189,CODE!A:A,0),2)</f>
        <v>NOT USED</v>
      </c>
    </row>
    <row r="6190" spans="1:13">
      <c r="A6190" s="36">
        <v>202012</v>
      </c>
      <c r="B6190" s="37" t="s">
        <v>51</v>
      </c>
      <c r="C6190" s="37" t="s">
        <v>195</v>
      </c>
      <c r="D6190" s="37" t="s">
        <v>85</v>
      </c>
      <c r="E6190" s="37">
        <v>986.97</v>
      </c>
      <c r="G6190" s="37">
        <v>0</v>
      </c>
      <c r="H6190" s="60">
        <f t="shared" si="482"/>
        <v>986.97</v>
      </c>
      <c r="I6190" s="60">
        <f t="shared" si="483"/>
        <v>0</v>
      </c>
      <c r="J6190" s="60">
        <f t="shared" si="484"/>
        <v>0</v>
      </c>
      <c r="K6190" s="1" t="str">
        <f t="shared" si="485"/>
        <v>COM</v>
      </c>
      <c r="L6190" s="2" t="str">
        <f t="shared" si="481"/>
        <v>02LNX00300</v>
      </c>
      <c r="M6190" s="40" t="str">
        <f>INDEX(CODE!A:B,MATCH(L6190,CODE!A:A,0),2)</f>
        <v>NOT USED</v>
      </c>
    </row>
    <row r="6191" spans="1:13">
      <c r="A6191" s="36">
        <v>202012</v>
      </c>
      <c r="B6191" s="37" t="s">
        <v>51</v>
      </c>
      <c r="C6191" s="37" t="s">
        <v>195</v>
      </c>
      <c r="D6191" s="37" t="s">
        <v>87</v>
      </c>
      <c r="E6191" s="37">
        <v>4327.26</v>
      </c>
      <c r="G6191" s="37">
        <v>0</v>
      </c>
      <c r="H6191" s="60">
        <f t="shared" si="482"/>
        <v>4327.26</v>
      </c>
      <c r="I6191" s="60">
        <f t="shared" si="483"/>
        <v>0</v>
      </c>
      <c r="J6191" s="60">
        <f t="shared" si="484"/>
        <v>0</v>
      </c>
      <c r="K6191" s="1" t="str">
        <f t="shared" si="485"/>
        <v>COM</v>
      </c>
      <c r="L6191" s="2" t="str">
        <f t="shared" si="481"/>
        <v>02LNX00311</v>
      </c>
      <c r="M6191" s="40" t="str">
        <f>INDEX(CODE!A:B,MATCH(L6191,CODE!A:A,0),2)</f>
        <v>NOT USED</v>
      </c>
    </row>
    <row r="6192" spans="1:13">
      <c r="A6192" s="36">
        <v>202012</v>
      </c>
      <c r="B6192" s="37" t="s">
        <v>51</v>
      </c>
      <c r="C6192" s="37" t="s">
        <v>195</v>
      </c>
      <c r="D6192" s="37" t="s">
        <v>77</v>
      </c>
      <c r="E6192" s="37">
        <v>1937.85</v>
      </c>
      <c r="F6192" s="37">
        <v>24</v>
      </c>
      <c r="G6192" s="37">
        <v>16952</v>
      </c>
      <c r="H6192" s="60">
        <f t="shared" si="482"/>
        <v>1937.85</v>
      </c>
      <c r="I6192" s="60">
        <f t="shared" si="483"/>
        <v>24</v>
      </c>
      <c r="J6192" s="60">
        <f t="shared" si="484"/>
        <v>16952</v>
      </c>
      <c r="K6192" s="1" t="str">
        <f t="shared" si="485"/>
        <v>COM</v>
      </c>
      <c r="L6192" s="2" t="str">
        <f t="shared" si="481"/>
        <v>02NMB24135</v>
      </c>
      <c r="M6192" s="40" t="str">
        <f>INDEX(CODE!A:B,MATCH(L6192,CODE!A:A,0),2)</f>
        <v>Separate - Small GS</v>
      </c>
    </row>
    <row r="6193" spans="1:13">
      <c r="A6193" s="36">
        <v>202012</v>
      </c>
      <c r="B6193" s="37" t="s">
        <v>51</v>
      </c>
      <c r="C6193" s="37" t="s">
        <v>195</v>
      </c>
      <c r="D6193" s="37" t="s">
        <v>40</v>
      </c>
      <c r="E6193" s="37">
        <v>46500.47</v>
      </c>
      <c r="F6193" s="37">
        <v>123</v>
      </c>
      <c r="G6193" s="37">
        <v>520562</v>
      </c>
      <c r="H6193" s="60">
        <f t="shared" si="482"/>
        <v>46500.47</v>
      </c>
      <c r="I6193" s="60">
        <f t="shared" si="483"/>
        <v>123</v>
      </c>
      <c r="J6193" s="60">
        <f t="shared" si="484"/>
        <v>520562</v>
      </c>
      <c r="K6193" s="1" t="str">
        <f t="shared" si="485"/>
        <v>COM</v>
      </c>
      <c r="L6193" s="2" t="str">
        <f t="shared" si="481"/>
        <v>02NMT24135</v>
      </c>
      <c r="M6193" s="40" t="str">
        <f>INDEX(CODE!A:B,MATCH(L6193,CODE!A:A,0),2)</f>
        <v>Separate - Small GS</v>
      </c>
    </row>
    <row r="6194" spans="1:13">
      <c r="A6194" s="36">
        <v>202012</v>
      </c>
      <c r="B6194" s="37" t="s">
        <v>51</v>
      </c>
      <c r="C6194" s="37" t="s">
        <v>195</v>
      </c>
      <c r="D6194" s="37" t="s">
        <v>41</v>
      </c>
      <c r="E6194" s="37">
        <v>87056.27</v>
      </c>
      <c r="F6194" s="37">
        <v>17</v>
      </c>
      <c r="G6194" s="37">
        <v>1116580</v>
      </c>
      <c r="H6194" s="60">
        <f t="shared" si="482"/>
        <v>87056.27</v>
      </c>
      <c r="I6194" s="60">
        <f t="shared" si="483"/>
        <v>17</v>
      </c>
      <c r="J6194" s="60">
        <f t="shared" si="484"/>
        <v>1116580</v>
      </c>
      <c r="K6194" s="1" t="str">
        <f t="shared" si="485"/>
        <v>COM</v>
      </c>
      <c r="L6194" s="2" t="str">
        <f t="shared" si="481"/>
        <v>02NMT36135</v>
      </c>
      <c r="M6194" s="40" t="str">
        <f>INDEX(CODE!A:B,MATCH(L6194,CODE!A:A,0),2)</f>
        <v>Separate - Large GS</v>
      </c>
    </row>
    <row r="6195" spans="1:13">
      <c r="A6195" s="36">
        <v>202012</v>
      </c>
      <c r="B6195" s="37" t="s">
        <v>51</v>
      </c>
      <c r="C6195" s="37" t="s">
        <v>195</v>
      </c>
      <c r="D6195" s="37" t="s">
        <v>42</v>
      </c>
      <c r="E6195" s="37">
        <v>81061.259999999995</v>
      </c>
      <c r="F6195" s="37">
        <v>2</v>
      </c>
      <c r="G6195" s="37">
        <v>1111200</v>
      </c>
      <c r="H6195" s="60">
        <f t="shared" si="482"/>
        <v>81061.259999999995</v>
      </c>
      <c r="I6195" s="60">
        <f t="shared" si="483"/>
        <v>2</v>
      </c>
      <c r="J6195" s="60">
        <f t="shared" si="484"/>
        <v>1111200</v>
      </c>
      <c r="K6195" s="1" t="str">
        <f t="shared" si="485"/>
        <v>COM</v>
      </c>
      <c r="L6195" s="2" t="str">
        <f t="shared" si="481"/>
        <v>02NMT48135</v>
      </c>
      <c r="M6195" s="40" t="str">
        <f>INDEX(CODE!A:B,MATCH(L6195,CODE!A:A,0),2)</f>
        <v>NOT USED</v>
      </c>
    </row>
    <row r="6196" spans="1:13">
      <c r="A6196" s="36">
        <v>202012</v>
      </c>
      <c r="B6196" s="37" t="s">
        <v>51</v>
      </c>
      <c r="C6196" s="37" t="s">
        <v>195</v>
      </c>
      <c r="D6196" s="37" t="s">
        <v>56</v>
      </c>
      <c r="E6196" s="37">
        <v>16781.05</v>
      </c>
      <c r="F6196" s="37">
        <v>758</v>
      </c>
      <c r="G6196" s="37">
        <v>113994</v>
      </c>
      <c r="H6196" s="60">
        <f t="shared" si="482"/>
        <v>16781.05</v>
      </c>
      <c r="I6196" s="60">
        <f t="shared" si="483"/>
        <v>758</v>
      </c>
      <c r="J6196" s="60">
        <f t="shared" si="484"/>
        <v>113994</v>
      </c>
      <c r="K6196" s="1" t="str">
        <f t="shared" si="485"/>
        <v>COM</v>
      </c>
      <c r="L6196" s="2" t="str">
        <f t="shared" si="481"/>
        <v>02OALT015N</v>
      </c>
      <c r="M6196" s="40" t="str">
        <f>INDEX(CODE!A:B,MATCH(L6196,CODE!A:A,0),2)</f>
        <v>NOT USED</v>
      </c>
    </row>
    <row r="6197" spans="1:13">
      <c r="A6197" s="36">
        <v>202012</v>
      </c>
      <c r="B6197" s="37" t="s">
        <v>51</v>
      </c>
      <c r="C6197" s="37" t="s">
        <v>195</v>
      </c>
      <c r="D6197" s="37" t="s">
        <v>43</v>
      </c>
      <c r="E6197" s="37">
        <v>6556.97</v>
      </c>
      <c r="F6197" s="37">
        <v>459</v>
      </c>
      <c r="G6197" s="37">
        <v>40926</v>
      </c>
      <c r="H6197" s="60">
        <f t="shared" si="482"/>
        <v>6556.97</v>
      </c>
      <c r="I6197" s="60">
        <f t="shared" si="483"/>
        <v>459</v>
      </c>
      <c r="J6197" s="60">
        <f t="shared" si="484"/>
        <v>40926</v>
      </c>
      <c r="K6197" s="1" t="str">
        <f t="shared" si="485"/>
        <v>COM</v>
      </c>
      <c r="L6197" s="2" t="str">
        <f t="shared" si="481"/>
        <v>02OALTB15N</v>
      </c>
      <c r="M6197" s="40" t="str">
        <f>INDEX(CODE!A:B,MATCH(L6197,CODE!A:A,0),2)</f>
        <v>NOT USED</v>
      </c>
    </row>
    <row r="6198" spans="1:13">
      <c r="A6198" s="36">
        <v>202012</v>
      </c>
      <c r="B6198" s="37" t="s">
        <v>51</v>
      </c>
      <c r="C6198" s="37" t="s">
        <v>195</v>
      </c>
      <c r="D6198" s="37" t="s">
        <v>57</v>
      </c>
      <c r="E6198" s="37">
        <v>2253.66</v>
      </c>
      <c r="F6198" s="37">
        <v>26</v>
      </c>
      <c r="G6198" s="37">
        <v>24631</v>
      </c>
      <c r="H6198" s="60">
        <f t="shared" si="482"/>
        <v>2253.66</v>
      </c>
      <c r="I6198" s="60">
        <f t="shared" si="483"/>
        <v>26</v>
      </c>
      <c r="J6198" s="60">
        <f t="shared" si="484"/>
        <v>24631</v>
      </c>
      <c r="K6198" s="1" t="str">
        <f t="shared" si="485"/>
        <v>COM</v>
      </c>
      <c r="L6198" s="2" t="str">
        <f t="shared" si="481"/>
        <v>02RCFL0054</v>
      </c>
      <c r="M6198" s="40" t="str">
        <f>INDEX(CODE!A:B,MATCH(L6198,CODE!A:A,0),2)</f>
        <v>NOT USED</v>
      </c>
    </row>
    <row r="6199" spans="1:13">
      <c r="A6199" s="36">
        <v>202012</v>
      </c>
      <c r="B6199" s="37" t="s">
        <v>51</v>
      </c>
      <c r="C6199" s="37" t="s">
        <v>195</v>
      </c>
      <c r="D6199" s="37" t="s">
        <v>89</v>
      </c>
      <c r="E6199" s="37">
        <v>630920.84</v>
      </c>
      <c r="F6199" s="37">
        <v>0</v>
      </c>
      <c r="G6199" s="37">
        <v>0</v>
      </c>
      <c r="H6199" s="60">
        <f t="shared" si="482"/>
        <v>630920.84</v>
      </c>
      <c r="I6199" s="60">
        <f t="shared" si="483"/>
        <v>0</v>
      </c>
      <c r="J6199" s="60">
        <f t="shared" si="484"/>
        <v>0</v>
      </c>
      <c r="K6199" s="1" t="str">
        <f t="shared" si="485"/>
        <v>COM</v>
      </c>
      <c r="L6199" s="2" t="str">
        <f t="shared" si="481"/>
        <v>301270-DSM</v>
      </c>
      <c r="M6199" s="40" t="str">
        <f>INDEX(CODE!A:B,MATCH(L6199,CODE!A:A,0),2)</f>
        <v>NOT USED</v>
      </c>
    </row>
    <row r="6200" spans="1:13">
      <c r="A6200" s="36">
        <v>202012</v>
      </c>
      <c r="B6200" s="37" t="s">
        <v>51</v>
      </c>
      <c r="C6200" s="37" t="s">
        <v>195</v>
      </c>
      <c r="D6200" s="37" t="s">
        <v>44</v>
      </c>
      <c r="E6200" s="37">
        <v>10850.84</v>
      </c>
      <c r="F6200" s="37">
        <v>2</v>
      </c>
      <c r="G6200" s="37">
        <v>0</v>
      </c>
      <c r="H6200" s="60">
        <f t="shared" si="482"/>
        <v>10850.84</v>
      </c>
      <c r="I6200" s="60">
        <f t="shared" si="483"/>
        <v>2</v>
      </c>
      <c r="J6200" s="60">
        <f t="shared" si="484"/>
        <v>0</v>
      </c>
      <c r="K6200" s="1" t="str">
        <f t="shared" si="485"/>
        <v>COM</v>
      </c>
      <c r="L6200" s="2" t="str">
        <f t="shared" si="481"/>
        <v>301280-BLU</v>
      </c>
      <c r="M6200" s="40" t="str">
        <f>INDEX(CODE!A:B,MATCH(L6200,CODE!A:A,0),2)</f>
        <v>NOT USED</v>
      </c>
    </row>
    <row r="6201" spans="1:13">
      <c r="A6201" s="36">
        <v>202012</v>
      </c>
      <c r="B6201" s="37" t="s">
        <v>51</v>
      </c>
      <c r="C6201" s="37" t="s">
        <v>195</v>
      </c>
      <c r="D6201" s="37" t="s">
        <v>103</v>
      </c>
      <c r="E6201" s="37">
        <v>4289413.38</v>
      </c>
      <c r="F6201" s="37">
        <v>0</v>
      </c>
      <c r="G6201" s="37">
        <v>0</v>
      </c>
      <c r="H6201" s="60">
        <f t="shared" si="482"/>
        <v>4289413.38</v>
      </c>
      <c r="I6201" s="60">
        <f t="shared" si="483"/>
        <v>0</v>
      </c>
      <c r="J6201" s="60">
        <f t="shared" si="484"/>
        <v>0</v>
      </c>
      <c r="K6201" s="1" t="str">
        <f t="shared" si="485"/>
        <v>COM</v>
      </c>
      <c r="L6201" s="2" t="str">
        <f t="shared" si="481"/>
        <v>ALT REVENU</v>
      </c>
      <c r="M6201" s="40" t="str">
        <f>INDEX(CODE!A:B,MATCH(L6201,CODE!A:A,0),2)</f>
        <v>NOT USED</v>
      </c>
    </row>
    <row r="6202" spans="1:13">
      <c r="A6202" s="36">
        <v>202012</v>
      </c>
      <c r="B6202" s="37" t="s">
        <v>51</v>
      </c>
      <c r="C6202" s="37" t="s">
        <v>195</v>
      </c>
      <c r="D6202" s="37" t="s">
        <v>90</v>
      </c>
      <c r="F6202" s="37">
        <v>0</v>
      </c>
      <c r="H6202" s="60">
        <f t="shared" si="482"/>
        <v>0</v>
      </c>
      <c r="I6202" s="60">
        <f t="shared" si="483"/>
        <v>0</v>
      </c>
      <c r="J6202" s="60">
        <f t="shared" si="484"/>
        <v>0</v>
      </c>
      <c r="K6202" s="1" t="str">
        <f t="shared" si="485"/>
        <v>COM</v>
      </c>
      <c r="L6202" s="2" t="str">
        <f t="shared" si="481"/>
        <v>CUSTOMER C</v>
      </c>
      <c r="M6202" s="40" t="str">
        <f>INDEX(CODE!A:B,MATCH(L6202,CODE!A:A,0),2)</f>
        <v>NOT USED</v>
      </c>
    </row>
    <row r="6203" spans="1:13">
      <c r="A6203" s="36">
        <v>202012</v>
      </c>
      <c r="B6203" s="37" t="s">
        <v>51</v>
      </c>
      <c r="C6203" s="37" t="s">
        <v>195</v>
      </c>
      <c r="D6203" s="37" t="s">
        <v>91</v>
      </c>
      <c r="E6203" s="37">
        <v>0</v>
      </c>
      <c r="F6203" s="37">
        <v>0</v>
      </c>
      <c r="G6203" s="37">
        <v>0</v>
      </c>
      <c r="H6203" s="60">
        <f t="shared" si="482"/>
        <v>0</v>
      </c>
      <c r="I6203" s="60">
        <f t="shared" si="483"/>
        <v>0</v>
      </c>
      <c r="J6203" s="60">
        <f t="shared" si="484"/>
        <v>0</v>
      </c>
      <c r="K6203" s="1" t="str">
        <f t="shared" si="485"/>
        <v>COM</v>
      </c>
      <c r="L6203" s="2" t="str">
        <f t="shared" si="481"/>
        <v>INCOME TAX</v>
      </c>
      <c r="M6203" s="40" t="str">
        <f>INDEX(CODE!A:B,MATCH(L6203,CODE!A:A,0),2)</f>
        <v>NOT USED</v>
      </c>
    </row>
    <row r="6204" spans="1:13">
      <c r="A6204" s="36">
        <v>202012</v>
      </c>
      <c r="B6204" s="37" t="s">
        <v>51</v>
      </c>
      <c r="C6204" s="37" t="s">
        <v>195</v>
      </c>
      <c r="D6204" s="37" t="s">
        <v>92</v>
      </c>
      <c r="E6204" s="37">
        <v>-606970.23</v>
      </c>
      <c r="F6204" s="37">
        <v>0</v>
      </c>
      <c r="G6204" s="37">
        <v>0</v>
      </c>
      <c r="H6204" s="60">
        <f t="shared" si="482"/>
        <v>-606970.23</v>
      </c>
      <c r="I6204" s="60">
        <f t="shared" si="483"/>
        <v>0</v>
      </c>
      <c r="J6204" s="60">
        <f t="shared" si="484"/>
        <v>0</v>
      </c>
      <c r="K6204" s="1" t="str">
        <f t="shared" si="485"/>
        <v>COM</v>
      </c>
      <c r="L6204" s="2" t="str">
        <f t="shared" si="481"/>
        <v>REVENUE_AC</v>
      </c>
      <c r="M6204" s="40" t="str">
        <f>INDEX(CODE!A:B,MATCH(L6204,CODE!A:A,0),2)</f>
        <v>NOT USED</v>
      </c>
    </row>
    <row r="6205" spans="1:13">
      <c r="A6205" s="36">
        <v>202012</v>
      </c>
      <c r="B6205" s="37" t="s">
        <v>51</v>
      </c>
      <c r="C6205" s="37" t="s">
        <v>195</v>
      </c>
      <c r="D6205" s="37" t="s">
        <v>104</v>
      </c>
      <c r="E6205" s="37">
        <v>5865.7</v>
      </c>
      <c r="F6205" s="37">
        <v>0</v>
      </c>
      <c r="G6205" s="37">
        <v>0</v>
      </c>
      <c r="H6205" s="60">
        <f t="shared" si="482"/>
        <v>5865.7</v>
      </c>
      <c r="I6205" s="60">
        <f t="shared" si="483"/>
        <v>0</v>
      </c>
      <c r="J6205" s="60">
        <f t="shared" si="484"/>
        <v>0</v>
      </c>
      <c r="K6205" s="1" t="str">
        <f t="shared" si="485"/>
        <v>COM</v>
      </c>
      <c r="L6205" s="2" t="str">
        <f t="shared" si="481"/>
        <v>REVENUE AD</v>
      </c>
      <c r="M6205" s="40" t="str">
        <f>INDEX(CODE!A:B,MATCH(L6205,CODE!A:A,0),2)</f>
        <v>NOT USED</v>
      </c>
    </row>
    <row r="6206" spans="1:13">
      <c r="A6206" s="36">
        <v>202012</v>
      </c>
      <c r="B6206" s="37" t="s">
        <v>51</v>
      </c>
      <c r="C6206" s="37" t="s">
        <v>196</v>
      </c>
      <c r="D6206" s="37" t="s">
        <v>197</v>
      </c>
      <c r="E6206" s="37">
        <v>-155000</v>
      </c>
      <c r="F6206" s="37">
        <v>0</v>
      </c>
      <c r="G6206" s="37">
        <v>-1612000</v>
      </c>
      <c r="H6206" s="60">
        <f t="shared" si="482"/>
        <v>0</v>
      </c>
      <c r="I6206" s="60">
        <f t="shared" si="483"/>
        <v>0</v>
      </c>
      <c r="J6206" s="60">
        <f t="shared" si="484"/>
        <v>0</v>
      </c>
      <c r="K6206" s="1" t="str">
        <f t="shared" si="485"/>
        <v>COM</v>
      </c>
      <c r="L6206" s="2" t="str">
        <f t="shared" si="481"/>
        <v>UNBILLED R</v>
      </c>
      <c r="M6206" s="40" t="str">
        <f>INDEX(CODE!A:B,MATCH(L6206,CODE!A:A,0),2)</f>
        <v>NOT USED</v>
      </c>
    </row>
    <row r="6207" spans="1:13">
      <c r="A6207" s="36">
        <v>202012</v>
      </c>
      <c r="B6207" s="37" t="s">
        <v>58</v>
      </c>
      <c r="C6207" s="37" t="s">
        <v>186</v>
      </c>
      <c r="D6207" s="37" t="s">
        <v>187</v>
      </c>
      <c r="E6207" s="37">
        <v>-471.94</v>
      </c>
      <c r="F6207" s="37">
        <v>41</v>
      </c>
      <c r="G6207" s="37">
        <v>64823</v>
      </c>
      <c r="H6207" s="60">
        <f t="shared" si="482"/>
        <v>0</v>
      </c>
      <c r="I6207" s="60">
        <f t="shared" si="483"/>
        <v>0</v>
      </c>
      <c r="J6207" s="60">
        <f t="shared" si="484"/>
        <v>0</v>
      </c>
      <c r="K6207" s="1" t="str">
        <f t="shared" si="485"/>
        <v>IND</v>
      </c>
      <c r="L6207" s="2" t="str">
        <f t="shared" si="481"/>
        <v>02GNSB0024</v>
      </c>
      <c r="M6207" s="40" t="str">
        <f>INDEX(CODE!A:B,MATCH(L6207,CODE!A:A,0),2)</f>
        <v>Separate - Small GS</v>
      </c>
    </row>
    <row r="6208" spans="1:13">
      <c r="A6208" s="36">
        <v>202012</v>
      </c>
      <c r="B6208" s="37" t="s">
        <v>58</v>
      </c>
      <c r="C6208" s="37" t="s">
        <v>186</v>
      </c>
      <c r="D6208" s="37" t="s">
        <v>189</v>
      </c>
      <c r="E6208" s="37">
        <v>-0.09</v>
      </c>
      <c r="F6208" s="37">
        <v>1</v>
      </c>
      <c r="G6208" s="37">
        <v>12</v>
      </c>
      <c r="H6208" s="60">
        <f t="shared" si="482"/>
        <v>0</v>
      </c>
      <c r="I6208" s="60">
        <f t="shared" si="483"/>
        <v>0</v>
      </c>
      <c r="J6208" s="60">
        <f t="shared" si="484"/>
        <v>0</v>
      </c>
      <c r="K6208" s="1" t="str">
        <f t="shared" si="485"/>
        <v>IND</v>
      </c>
      <c r="L6208" s="2" t="str">
        <f t="shared" ref="L6208:L6271" si="486">LEFT(D6208,10)</f>
        <v>02GNSB24FP</v>
      </c>
      <c r="M6208" s="40" t="str">
        <f>INDEX(CODE!A:B,MATCH(L6208,CODE!A:A,0),2)</f>
        <v>Separate - Small GS</v>
      </c>
    </row>
    <row r="6209" spans="1:13">
      <c r="A6209" s="36">
        <v>202012</v>
      </c>
      <c r="B6209" s="37" t="s">
        <v>58</v>
      </c>
      <c r="C6209" s="37" t="s">
        <v>186</v>
      </c>
      <c r="D6209" s="37" t="s">
        <v>190</v>
      </c>
      <c r="E6209" s="37">
        <v>-297.31</v>
      </c>
      <c r="F6209" s="37">
        <v>9</v>
      </c>
      <c r="G6209" s="37">
        <v>40840</v>
      </c>
      <c r="H6209" s="60">
        <f t="shared" si="482"/>
        <v>0</v>
      </c>
      <c r="I6209" s="60">
        <f t="shared" si="483"/>
        <v>0</v>
      </c>
      <c r="J6209" s="60">
        <f t="shared" si="484"/>
        <v>0</v>
      </c>
      <c r="K6209" s="1" t="str">
        <f t="shared" si="485"/>
        <v>IND</v>
      </c>
      <c r="L6209" s="2" t="str">
        <f t="shared" si="486"/>
        <v>02LGSB0036</v>
      </c>
      <c r="M6209" s="40" t="str">
        <f>INDEX(CODE!A:B,MATCH(L6209,CODE!A:A,0),2)</f>
        <v>Separate - Large GS</v>
      </c>
    </row>
    <row r="6210" spans="1:13">
      <c r="A6210" s="36">
        <v>202012</v>
      </c>
      <c r="B6210" s="37" t="s">
        <v>58</v>
      </c>
      <c r="C6210" s="37" t="s">
        <v>186</v>
      </c>
      <c r="D6210" s="37" t="s">
        <v>192</v>
      </c>
      <c r="E6210" s="37">
        <v>-16.2</v>
      </c>
      <c r="G6210" s="37">
        <v>2228</v>
      </c>
      <c r="H6210" s="60">
        <f t="shared" si="482"/>
        <v>0</v>
      </c>
      <c r="I6210" s="60">
        <f t="shared" si="483"/>
        <v>0</v>
      </c>
      <c r="J6210" s="60">
        <f t="shared" si="484"/>
        <v>0</v>
      </c>
      <c r="K6210" s="1" t="str">
        <f t="shared" si="485"/>
        <v>IND</v>
      </c>
      <c r="L6210" s="2" t="str">
        <f t="shared" si="486"/>
        <v>02OALTB15N</v>
      </c>
      <c r="M6210" s="40" t="str">
        <f>INDEX(CODE!A:B,MATCH(L6210,CODE!A:A,0),2)</f>
        <v>NOT USED</v>
      </c>
    </row>
    <row r="6211" spans="1:13">
      <c r="A6211" s="36">
        <v>202012</v>
      </c>
      <c r="B6211" s="37" t="s">
        <v>58</v>
      </c>
      <c r="C6211" s="37" t="s">
        <v>186</v>
      </c>
      <c r="D6211" s="37" t="s">
        <v>193</v>
      </c>
      <c r="E6211" s="37">
        <v>26.59</v>
      </c>
      <c r="F6211" s="37">
        <v>0</v>
      </c>
      <c r="G6211" s="37">
        <v>0</v>
      </c>
      <c r="H6211" s="60">
        <f t="shared" ref="H6211:H6274" si="487">IF($C6211="R",E6211,0)</f>
        <v>0</v>
      </c>
      <c r="I6211" s="60">
        <f t="shared" ref="I6211:I6274" si="488">IF($C6211="R",F6211,0)</f>
        <v>0</v>
      </c>
      <c r="J6211" s="60">
        <f t="shared" ref="J6211:J6274" si="489">IF($C6211="R",G6211,0)</f>
        <v>0</v>
      </c>
      <c r="K6211" s="1" t="str">
        <f t="shared" ref="K6211:K6274" si="490">IF(LEFT(B6211,3)="IRR","IRG",LEFT(B6211,3))</f>
        <v>IND</v>
      </c>
      <c r="L6211" s="2" t="str">
        <f t="shared" si="486"/>
        <v>BPA BALANC</v>
      </c>
      <c r="M6211" s="40" t="str">
        <f>INDEX(CODE!A:B,MATCH(L6211,CODE!A:A,0),2)</f>
        <v>NOT USED</v>
      </c>
    </row>
    <row r="6212" spans="1:13">
      <c r="A6212" s="36">
        <v>202012</v>
      </c>
      <c r="B6212" s="37" t="s">
        <v>58</v>
      </c>
      <c r="C6212" s="37" t="s">
        <v>186</v>
      </c>
      <c r="D6212" s="37" t="s">
        <v>194</v>
      </c>
      <c r="F6212" s="37">
        <v>0</v>
      </c>
      <c r="H6212" s="60">
        <f t="shared" si="487"/>
        <v>0</v>
      </c>
      <c r="I6212" s="60">
        <f t="shared" si="488"/>
        <v>0</v>
      </c>
      <c r="J6212" s="60">
        <f t="shared" si="489"/>
        <v>0</v>
      </c>
      <c r="K6212" s="1" t="str">
        <f t="shared" si="490"/>
        <v>IND</v>
      </c>
      <c r="L6212" s="2" t="str">
        <f t="shared" si="486"/>
        <v>CUSTOMER C</v>
      </c>
      <c r="M6212" s="40" t="str">
        <f>INDEX(CODE!A:B,MATCH(L6212,CODE!A:A,0),2)</f>
        <v>NOT USED</v>
      </c>
    </row>
    <row r="6213" spans="1:13">
      <c r="A6213" s="36">
        <v>202012</v>
      </c>
      <c r="B6213" s="37" t="s">
        <v>58</v>
      </c>
      <c r="C6213" s="37" t="s">
        <v>195</v>
      </c>
      <c r="D6213" s="37" t="s">
        <v>36</v>
      </c>
      <c r="E6213" s="37">
        <v>6848.44</v>
      </c>
      <c r="F6213" s="37">
        <v>41</v>
      </c>
      <c r="G6213" s="37">
        <v>64823</v>
      </c>
      <c r="H6213" s="60">
        <f t="shared" si="487"/>
        <v>6848.44</v>
      </c>
      <c r="I6213" s="60">
        <f t="shared" si="488"/>
        <v>41</v>
      </c>
      <c r="J6213" s="60">
        <f t="shared" si="489"/>
        <v>64823</v>
      </c>
      <c r="K6213" s="1" t="str">
        <f t="shared" si="490"/>
        <v>IND</v>
      </c>
      <c r="L6213" s="2" t="str">
        <f t="shared" si="486"/>
        <v>02GNSB0024</v>
      </c>
      <c r="M6213" s="40" t="str">
        <f>INDEX(CODE!A:B,MATCH(L6213,CODE!A:A,0),2)</f>
        <v>Separate - Small GS</v>
      </c>
    </row>
    <row r="6214" spans="1:13">
      <c r="A6214" s="36">
        <v>202012</v>
      </c>
      <c r="B6214" s="37" t="s">
        <v>58</v>
      </c>
      <c r="C6214" s="37" t="s">
        <v>195</v>
      </c>
      <c r="D6214" s="37" t="s">
        <v>38</v>
      </c>
      <c r="E6214" s="37">
        <v>1.28</v>
      </c>
      <c r="F6214" s="37">
        <v>1</v>
      </c>
      <c r="G6214" s="37">
        <v>12</v>
      </c>
      <c r="H6214" s="60">
        <f t="shared" si="487"/>
        <v>1.28</v>
      </c>
      <c r="I6214" s="60">
        <f t="shared" si="488"/>
        <v>1</v>
      </c>
      <c r="J6214" s="60">
        <f t="shared" si="489"/>
        <v>12</v>
      </c>
      <c r="K6214" s="1" t="str">
        <f t="shared" si="490"/>
        <v>IND</v>
      </c>
      <c r="L6214" s="2" t="str">
        <f t="shared" si="486"/>
        <v>02GNSB24FP</v>
      </c>
      <c r="M6214" s="40" t="str">
        <f>INDEX(CODE!A:B,MATCH(L6214,CODE!A:A,0),2)</f>
        <v>Separate - Small GS</v>
      </c>
    </row>
    <row r="6215" spans="1:13">
      <c r="A6215" s="36">
        <v>202012</v>
      </c>
      <c r="B6215" s="37" t="s">
        <v>58</v>
      </c>
      <c r="C6215" s="37" t="s">
        <v>195</v>
      </c>
      <c r="D6215" s="37" t="s">
        <v>52</v>
      </c>
      <c r="E6215" s="37">
        <v>124912.64</v>
      </c>
      <c r="F6215" s="37">
        <v>322</v>
      </c>
      <c r="G6215" s="37">
        <v>1409611</v>
      </c>
      <c r="H6215" s="60">
        <f t="shared" si="487"/>
        <v>124912.64</v>
      </c>
      <c r="I6215" s="60">
        <f t="shared" si="488"/>
        <v>322</v>
      </c>
      <c r="J6215" s="60">
        <f t="shared" si="489"/>
        <v>1409611</v>
      </c>
      <c r="K6215" s="1" t="str">
        <f t="shared" si="490"/>
        <v>IND</v>
      </c>
      <c r="L6215" s="2" t="str">
        <f t="shared" si="486"/>
        <v>02GNSV0024</v>
      </c>
      <c r="M6215" s="40" t="str">
        <f>INDEX(CODE!A:B,MATCH(L6215,CODE!A:A,0),2)</f>
        <v>Separate - Small GS</v>
      </c>
    </row>
    <row r="6216" spans="1:13">
      <c r="A6216" s="36">
        <v>202012</v>
      </c>
      <c r="B6216" s="37" t="s">
        <v>58</v>
      </c>
      <c r="C6216" s="37" t="s">
        <v>195</v>
      </c>
      <c r="D6216" s="37" t="s">
        <v>53</v>
      </c>
      <c r="E6216" s="37">
        <v>724.67</v>
      </c>
      <c r="F6216" s="37">
        <v>4</v>
      </c>
      <c r="G6216" s="37">
        <v>2776</v>
      </c>
      <c r="H6216" s="60">
        <f t="shared" si="487"/>
        <v>724.67</v>
      </c>
      <c r="I6216" s="60">
        <f t="shared" si="488"/>
        <v>4</v>
      </c>
      <c r="J6216" s="60">
        <f t="shared" si="489"/>
        <v>2776</v>
      </c>
      <c r="K6216" s="1" t="str">
        <f t="shared" si="490"/>
        <v>IND</v>
      </c>
      <c r="L6216" s="2" t="str">
        <f t="shared" si="486"/>
        <v>02GNSV024F</v>
      </c>
      <c r="M6216" s="40" t="str">
        <f>INDEX(CODE!A:B,MATCH(L6216,CODE!A:A,0),2)</f>
        <v>Separate - Small GS</v>
      </c>
    </row>
    <row r="6217" spans="1:13">
      <c r="A6217" s="36">
        <v>202012</v>
      </c>
      <c r="B6217" s="37" t="s">
        <v>58</v>
      </c>
      <c r="C6217" s="37" t="s">
        <v>195</v>
      </c>
      <c r="D6217" s="37" t="s">
        <v>39</v>
      </c>
      <c r="E6217" s="37">
        <v>9149.7900000000009</v>
      </c>
      <c r="F6217" s="37">
        <v>9</v>
      </c>
      <c r="G6217" s="37">
        <v>40840</v>
      </c>
      <c r="H6217" s="60">
        <f t="shared" si="487"/>
        <v>9149.7900000000009</v>
      </c>
      <c r="I6217" s="60">
        <f t="shared" si="488"/>
        <v>9</v>
      </c>
      <c r="J6217" s="60">
        <f t="shared" si="489"/>
        <v>40840</v>
      </c>
      <c r="K6217" s="1" t="str">
        <f t="shared" si="490"/>
        <v>IND</v>
      </c>
      <c r="L6217" s="2" t="str">
        <f t="shared" si="486"/>
        <v>02LGSB0036</v>
      </c>
      <c r="M6217" s="40" t="str">
        <f>INDEX(CODE!A:B,MATCH(L6217,CODE!A:A,0),2)</f>
        <v>Separate - Large GS</v>
      </c>
    </row>
    <row r="6218" spans="1:13">
      <c r="A6218" s="36">
        <v>202012</v>
      </c>
      <c r="B6218" s="37" t="s">
        <v>58</v>
      </c>
      <c r="C6218" s="37" t="s">
        <v>195</v>
      </c>
      <c r="D6218" s="37" t="s">
        <v>54</v>
      </c>
      <c r="E6218" s="37">
        <v>563917.93000000005</v>
      </c>
      <c r="F6218" s="37">
        <v>89</v>
      </c>
      <c r="G6218" s="37">
        <v>7116500</v>
      </c>
      <c r="H6218" s="60">
        <f t="shared" si="487"/>
        <v>563917.93000000005</v>
      </c>
      <c r="I6218" s="60">
        <f t="shared" si="488"/>
        <v>89</v>
      </c>
      <c r="J6218" s="60">
        <f t="shared" si="489"/>
        <v>7116500</v>
      </c>
      <c r="K6218" s="1" t="str">
        <f t="shared" si="490"/>
        <v>IND</v>
      </c>
      <c r="L6218" s="2" t="str">
        <f t="shared" si="486"/>
        <v>02LGSV0036</v>
      </c>
      <c r="M6218" s="40" t="str">
        <f>INDEX(CODE!A:B,MATCH(L6218,CODE!A:A,0),2)</f>
        <v>Separate - Large GS</v>
      </c>
    </row>
    <row r="6219" spans="1:13">
      <c r="A6219" s="36">
        <v>202012</v>
      </c>
      <c r="B6219" s="37" t="s">
        <v>58</v>
      </c>
      <c r="C6219" s="37" t="s">
        <v>195</v>
      </c>
      <c r="D6219" s="37" t="s">
        <v>93</v>
      </c>
      <c r="E6219" s="37">
        <v>2584473.17</v>
      </c>
      <c r="F6219" s="37">
        <v>1</v>
      </c>
      <c r="G6219" s="37">
        <v>42523200</v>
      </c>
      <c r="H6219" s="60">
        <f t="shared" si="487"/>
        <v>2584473.17</v>
      </c>
      <c r="I6219" s="60">
        <f t="shared" si="488"/>
        <v>1</v>
      </c>
      <c r="J6219" s="60">
        <f t="shared" si="489"/>
        <v>42523200</v>
      </c>
      <c r="K6219" s="1" t="str">
        <f t="shared" si="490"/>
        <v>IND</v>
      </c>
      <c r="L6219" s="2" t="str">
        <f t="shared" si="486"/>
        <v>02LGSV048M</v>
      </c>
      <c r="M6219" s="40" t="str">
        <f>INDEX(CODE!A:B,MATCH(L6219,CODE!A:A,0),2)</f>
        <v>NOT USED</v>
      </c>
    </row>
    <row r="6220" spans="1:13">
      <c r="A6220" s="36">
        <v>202012</v>
      </c>
      <c r="B6220" s="37" t="s">
        <v>58</v>
      </c>
      <c r="C6220" s="37" t="s">
        <v>195</v>
      </c>
      <c r="D6220" s="37" t="s">
        <v>55</v>
      </c>
      <c r="E6220" s="37">
        <v>1251480.0900000001</v>
      </c>
      <c r="F6220" s="37">
        <v>29</v>
      </c>
      <c r="G6220" s="37">
        <v>17050750</v>
      </c>
      <c r="H6220" s="60">
        <f t="shared" si="487"/>
        <v>1251480.0900000001</v>
      </c>
      <c r="I6220" s="60">
        <f t="shared" si="488"/>
        <v>29</v>
      </c>
      <c r="J6220" s="60">
        <f t="shared" si="489"/>
        <v>17050750</v>
      </c>
      <c r="K6220" s="1" t="str">
        <f t="shared" si="490"/>
        <v>IND</v>
      </c>
      <c r="L6220" s="2" t="str">
        <f t="shared" si="486"/>
        <v>02LGSV048T</v>
      </c>
      <c r="M6220" s="40" t="str">
        <f>INDEX(CODE!A:B,MATCH(L6220,CODE!A:A,0),2)</f>
        <v>NOT USED</v>
      </c>
    </row>
    <row r="6221" spans="1:13">
      <c r="A6221" s="36">
        <v>202012</v>
      </c>
      <c r="B6221" s="37" t="s">
        <v>58</v>
      </c>
      <c r="C6221" s="37" t="s">
        <v>195</v>
      </c>
      <c r="D6221" s="37" t="s">
        <v>85</v>
      </c>
      <c r="E6221" s="37">
        <v>5331.07</v>
      </c>
      <c r="G6221" s="37">
        <v>0</v>
      </c>
      <c r="H6221" s="60">
        <f t="shared" si="487"/>
        <v>5331.07</v>
      </c>
      <c r="I6221" s="60">
        <f t="shared" si="488"/>
        <v>0</v>
      </c>
      <c r="J6221" s="60">
        <f t="shared" si="489"/>
        <v>0</v>
      </c>
      <c r="K6221" s="1" t="str">
        <f t="shared" si="490"/>
        <v>IND</v>
      </c>
      <c r="L6221" s="2" t="str">
        <f t="shared" si="486"/>
        <v>02LNX00300</v>
      </c>
      <c r="M6221" s="40" t="str">
        <f>INDEX(CODE!A:B,MATCH(L6221,CODE!A:A,0),2)</f>
        <v>NOT USED</v>
      </c>
    </row>
    <row r="6222" spans="1:13">
      <c r="A6222" s="36">
        <v>202012</v>
      </c>
      <c r="B6222" s="37" t="s">
        <v>58</v>
      </c>
      <c r="C6222" s="37" t="s">
        <v>195</v>
      </c>
      <c r="D6222" s="37" t="s">
        <v>40</v>
      </c>
      <c r="E6222" s="37">
        <v>428.92</v>
      </c>
      <c r="F6222" s="37">
        <v>2</v>
      </c>
      <c r="G6222" s="37">
        <v>4720</v>
      </c>
      <c r="H6222" s="60">
        <f t="shared" si="487"/>
        <v>428.92</v>
      </c>
      <c r="I6222" s="60">
        <f t="shared" si="488"/>
        <v>2</v>
      </c>
      <c r="J6222" s="60">
        <f t="shared" si="489"/>
        <v>4720</v>
      </c>
      <c r="K6222" s="1" t="str">
        <f t="shared" si="490"/>
        <v>IND</v>
      </c>
      <c r="L6222" s="2" t="str">
        <f t="shared" si="486"/>
        <v>02NMT24135</v>
      </c>
      <c r="M6222" s="40" t="str">
        <f>INDEX(CODE!A:B,MATCH(L6222,CODE!A:A,0),2)</f>
        <v>Separate - Small GS</v>
      </c>
    </row>
    <row r="6223" spans="1:13">
      <c r="A6223" s="36">
        <v>202012</v>
      </c>
      <c r="B6223" s="37" t="s">
        <v>58</v>
      </c>
      <c r="C6223" s="37" t="s">
        <v>195</v>
      </c>
      <c r="D6223" s="37" t="s">
        <v>56</v>
      </c>
      <c r="E6223" s="37">
        <v>1038.4100000000001</v>
      </c>
      <c r="F6223" s="37">
        <v>36</v>
      </c>
      <c r="G6223" s="37">
        <v>7803</v>
      </c>
      <c r="H6223" s="60">
        <f t="shared" si="487"/>
        <v>1038.4100000000001</v>
      </c>
      <c r="I6223" s="60">
        <f t="shared" si="488"/>
        <v>36</v>
      </c>
      <c r="J6223" s="60">
        <f t="shared" si="489"/>
        <v>7803</v>
      </c>
      <c r="K6223" s="1" t="str">
        <f t="shared" si="490"/>
        <v>IND</v>
      </c>
      <c r="L6223" s="2" t="str">
        <f t="shared" si="486"/>
        <v>02OALT015N</v>
      </c>
      <c r="M6223" s="40" t="str">
        <f>INDEX(CODE!A:B,MATCH(L6223,CODE!A:A,0),2)</f>
        <v>NOT USED</v>
      </c>
    </row>
    <row r="6224" spans="1:13">
      <c r="A6224" s="36">
        <v>202012</v>
      </c>
      <c r="B6224" s="37" t="s">
        <v>58</v>
      </c>
      <c r="C6224" s="37" t="s">
        <v>195</v>
      </c>
      <c r="D6224" s="37" t="s">
        <v>43</v>
      </c>
      <c r="E6224" s="37">
        <v>341.87</v>
      </c>
      <c r="F6224" s="37">
        <v>14</v>
      </c>
      <c r="G6224" s="37">
        <v>2228</v>
      </c>
      <c r="H6224" s="60">
        <f t="shared" si="487"/>
        <v>341.87</v>
      </c>
      <c r="I6224" s="60">
        <f t="shared" si="488"/>
        <v>14</v>
      </c>
      <c r="J6224" s="60">
        <f t="shared" si="489"/>
        <v>2228</v>
      </c>
      <c r="K6224" s="1" t="str">
        <f t="shared" si="490"/>
        <v>IND</v>
      </c>
      <c r="L6224" s="2" t="str">
        <f t="shared" si="486"/>
        <v>02OALTB15N</v>
      </c>
      <c r="M6224" s="40" t="str">
        <f>INDEX(CODE!A:B,MATCH(L6224,CODE!A:A,0),2)</f>
        <v>NOT USED</v>
      </c>
    </row>
    <row r="6225" spans="1:13">
      <c r="A6225" s="36">
        <v>202012</v>
      </c>
      <c r="B6225" s="37" t="s">
        <v>58</v>
      </c>
      <c r="C6225" s="37" t="s">
        <v>195</v>
      </c>
      <c r="D6225" s="37" t="s">
        <v>59</v>
      </c>
      <c r="F6225" s="37">
        <v>1</v>
      </c>
      <c r="H6225" s="60">
        <f t="shared" si="487"/>
        <v>0</v>
      </c>
      <c r="I6225" s="60">
        <f t="shared" si="488"/>
        <v>1</v>
      </c>
      <c r="J6225" s="60">
        <f t="shared" si="489"/>
        <v>0</v>
      </c>
      <c r="K6225" s="1" t="str">
        <f t="shared" si="490"/>
        <v>IND</v>
      </c>
      <c r="L6225" s="2" t="str">
        <f t="shared" si="486"/>
        <v>02PRSV47TM</v>
      </c>
      <c r="M6225" s="40" t="str">
        <f>INDEX(CODE!A:B,MATCH(L6225,CODE!A:A,0),2)</f>
        <v>NOT USED</v>
      </c>
    </row>
    <row r="6226" spans="1:13">
      <c r="A6226" s="36">
        <v>202012</v>
      </c>
      <c r="B6226" s="37" t="s">
        <v>58</v>
      </c>
      <c r="C6226" s="37" t="s">
        <v>195</v>
      </c>
      <c r="D6226" s="37" t="s">
        <v>94</v>
      </c>
      <c r="E6226" s="37">
        <v>294509.06</v>
      </c>
      <c r="F6226" s="37">
        <v>0</v>
      </c>
      <c r="G6226" s="37">
        <v>0</v>
      </c>
      <c r="H6226" s="60">
        <f t="shared" si="487"/>
        <v>294509.06</v>
      </c>
      <c r="I6226" s="60">
        <f t="shared" si="488"/>
        <v>0</v>
      </c>
      <c r="J6226" s="60">
        <f t="shared" si="489"/>
        <v>0</v>
      </c>
      <c r="K6226" s="1" t="str">
        <f t="shared" si="490"/>
        <v>IND</v>
      </c>
      <c r="L6226" s="2" t="str">
        <f t="shared" si="486"/>
        <v>301370-DSM</v>
      </c>
      <c r="M6226" s="40" t="str">
        <f>INDEX(CODE!A:B,MATCH(L6226,CODE!A:A,0),2)</f>
        <v>NOT USED</v>
      </c>
    </row>
    <row r="6227" spans="1:13">
      <c r="A6227" s="36">
        <v>202012</v>
      </c>
      <c r="B6227" s="37" t="s">
        <v>58</v>
      </c>
      <c r="C6227" s="37" t="s">
        <v>195</v>
      </c>
      <c r="D6227" s="37" t="s">
        <v>76</v>
      </c>
      <c r="E6227" s="37">
        <v>5.9</v>
      </c>
      <c r="F6227" s="37">
        <v>0</v>
      </c>
      <c r="G6227" s="37">
        <v>0</v>
      </c>
      <c r="H6227" s="60">
        <f t="shared" si="487"/>
        <v>5.9</v>
      </c>
      <c r="I6227" s="60">
        <f t="shared" si="488"/>
        <v>0</v>
      </c>
      <c r="J6227" s="60">
        <f t="shared" si="489"/>
        <v>0</v>
      </c>
      <c r="K6227" s="1" t="str">
        <f t="shared" si="490"/>
        <v>IND</v>
      </c>
      <c r="L6227" s="2" t="str">
        <f t="shared" si="486"/>
        <v>301380-BLU</v>
      </c>
      <c r="M6227" s="40" t="str">
        <f>INDEX(CODE!A:B,MATCH(L6227,CODE!A:A,0),2)</f>
        <v>NOT USED</v>
      </c>
    </row>
    <row r="6228" spans="1:13">
      <c r="A6228" s="36">
        <v>202012</v>
      </c>
      <c r="B6228" s="37" t="s">
        <v>58</v>
      </c>
      <c r="C6228" s="37" t="s">
        <v>195</v>
      </c>
      <c r="D6228" s="37" t="s">
        <v>103</v>
      </c>
      <c r="E6228" s="37">
        <v>-625999.5</v>
      </c>
      <c r="F6228" s="37">
        <v>0</v>
      </c>
      <c r="G6228" s="37">
        <v>0</v>
      </c>
      <c r="H6228" s="60">
        <f t="shared" si="487"/>
        <v>-625999.5</v>
      </c>
      <c r="I6228" s="60">
        <f t="shared" si="488"/>
        <v>0</v>
      </c>
      <c r="J6228" s="60">
        <f t="shared" si="489"/>
        <v>0</v>
      </c>
      <c r="K6228" s="1" t="str">
        <f t="shared" si="490"/>
        <v>IND</v>
      </c>
      <c r="L6228" s="2" t="str">
        <f t="shared" si="486"/>
        <v>ALT REVENU</v>
      </c>
      <c r="M6228" s="40" t="str">
        <f>INDEX(CODE!A:B,MATCH(L6228,CODE!A:A,0),2)</f>
        <v>NOT USED</v>
      </c>
    </row>
    <row r="6229" spans="1:13">
      <c r="A6229" s="36">
        <v>202012</v>
      </c>
      <c r="B6229" s="37" t="s">
        <v>58</v>
      </c>
      <c r="C6229" s="37" t="s">
        <v>195</v>
      </c>
      <c r="D6229" s="37" t="s">
        <v>90</v>
      </c>
      <c r="F6229" s="37">
        <v>0</v>
      </c>
      <c r="H6229" s="60">
        <f t="shared" si="487"/>
        <v>0</v>
      </c>
      <c r="I6229" s="60">
        <f t="shared" si="488"/>
        <v>0</v>
      </c>
      <c r="J6229" s="60">
        <f t="shared" si="489"/>
        <v>0</v>
      </c>
      <c r="K6229" s="1" t="str">
        <f t="shared" si="490"/>
        <v>IND</v>
      </c>
      <c r="L6229" s="2" t="str">
        <f t="shared" si="486"/>
        <v>CUSTOMER C</v>
      </c>
      <c r="M6229" s="40" t="str">
        <f>INDEX(CODE!A:B,MATCH(L6229,CODE!A:A,0),2)</f>
        <v>NOT USED</v>
      </c>
    </row>
    <row r="6230" spans="1:13">
      <c r="A6230" s="36">
        <v>202012</v>
      </c>
      <c r="B6230" s="37" t="s">
        <v>58</v>
      </c>
      <c r="C6230" s="37" t="s">
        <v>195</v>
      </c>
      <c r="D6230" s="37" t="s">
        <v>91</v>
      </c>
      <c r="E6230" s="37">
        <v>0</v>
      </c>
      <c r="F6230" s="37">
        <v>0</v>
      </c>
      <c r="G6230" s="37">
        <v>0</v>
      </c>
      <c r="H6230" s="60">
        <f t="shared" si="487"/>
        <v>0</v>
      </c>
      <c r="I6230" s="60">
        <f t="shared" si="488"/>
        <v>0</v>
      </c>
      <c r="J6230" s="60">
        <f t="shared" si="489"/>
        <v>0</v>
      </c>
      <c r="K6230" s="1" t="str">
        <f t="shared" si="490"/>
        <v>IND</v>
      </c>
      <c r="L6230" s="2" t="str">
        <f t="shared" si="486"/>
        <v>INCOME TAX</v>
      </c>
      <c r="M6230" s="40" t="str">
        <f>INDEX(CODE!A:B,MATCH(L6230,CODE!A:A,0),2)</f>
        <v>NOT USED</v>
      </c>
    </row>
    <row r="6231" spans="1:13">
      <c r="A6231" s="36">
        <v>202012</v>
      </c>
      <c r="B6231" s="37" t="s">
        <v>58</v>
      </c>
      <c r="C6231" s="37" t="s">
        <v>195</v>
      </c>
      <c r="D6231" s="37" t="s">
        <v>92</v>
      </c>
      <c r="E6231" s="37">
        <v>13184.09</v>
      </c>
      <c r="F6231" s="37">
        <v>0</v>
      </c>
      <c r="G6231" s="37">
        <v>0</v>
      </c>
      <c r="H6231" s="60">
        <f t="shared" si="487"/>
        <v>13184.09</v>
      </c>
      <c r="I6231" s="60">
        <f t="shared" si="488"/>
        <v>0</v>
      </c>
      <c r="J6231" s="60">
        <f t="shared" si="489"/>
        <v>0</v>
      </c>
      <c r="K6231" s="1" t="str">
        <f t="shared" si="490"/>
        <v>IND</v>
      </c>
      <c r="L6231" s="2" t="str">
        <f t="shared" si="486"/>
        <v>REVENUE_AC</v>
      </c>
      <c r="M6231" s="40" t="str">
        <f>INDEX(CODE!A:B,MATCH(L6231,CODE!A:A,0),2)</f>
        <v>NOT USED</v>
      </c>
    </row>
    <row r="6232" spans="1:13">
      <c r="A6232" s="36">
        <v>202012</v>
      </c>
      <c r="B6232" s="37" t="s">
        <v>58</v>
      </c>
      <c r="C6232" s="37" t="s">
        <v>195</v>
      </c>
      <c r="D6232" s="37" t="s">
        <v>104</v>
      </c>
      <c r="E6232" s="37">
        <v>2971.6</v>
      </c>
      <c r="F6232" s="37">
        <v>0</v>
      </c>
      <c r="G6232" s="37">
        <v>0</v>
      </c>
      <c r="H6232" s="60">
        <f t="shared" si="487"/>
        <v>2971.6</v>
      </c>
      <c r="I6232" s="60">
        <f t="shared" si="488"/>
        <v>0</v>
      </c>
      <c r="J6232" s="60">
        <f t="shared" si="489"/>
        <v>0</v>
      </c>
      <c r="K6232" s="1" t="str">
        <f t="shared" si="490"/>
        <v>IND</v>
      </c>
      <c r="L6232" s="2" t="str">
        <f t="shared" si="486"/>
        <v>REVENUE AD</v>
      </c>
      <c r="M6232" s="40" t="str">
        <f>INDEX(CODE!A:B,MATCH(L6232,CODE!A:A,0),2)</f>
        <v>NOT USED</v>
      </c>
    </row>
    <row r="6233" spans="1:13">
      <c r="A6233" s="36">
        <v>202012</v>
      </c>
      <c r="B6233" s="37" t="s">
        <v>58</v>
      </c>
      <c r="C6233" s="37" t="s">
        <v>196</v>
      </c>
      <c r="D6233" s="37" t="s">
        <v>197</v>
      </c>
      <c r="E6233" s="37">
        <v>-352000</v>
      </c>
      <c r="F6233" s="37">
        <v>0</v>
      </c>
      <c r="G6233" s="37">
        <v>-3980000</v>
      </c>
      <c r="H6233" s="60">
        <f t="shared" si="487"/>
        <v>0</v>
      </c>
      <c r="I6233" s="60">
        <f t="shared" si="488"/>
        <v>0</v>
      </c>
      <c r="J6233" s="60">
        <f t="shared" si="489"/>
        <v>0</v>
      </c>
      <c r="K6233" s="1" t="str">
        <f t="shared" si="490"/>
        <v>IND</v>
      </c>
      <c r="L6233" s="2" t="str">
        <f t="shared" si="486"/>
        <v>UNBILLED R</v>
      </c>
      <c r="M6233" s="40" t="str">
        <f>INDEX(CODE!A:B,MATCH(L6233,CODE!A:A,0),2)</f>
        <v>NOT USED</v>
      </c>
    </row>
    <row r="6234" spans="1:13">
      <c r="A6234" s="36">
        <v>202012</v>
      </c>
      <c r="B6234" s="37" t="s">
        <v>60</v>
      </c>
      <c r="C6234" s="37" t="s">
        <v>186</v>
      </c>
      <c r="D6234" s="37" t="s">
        <v>61</v>
      </c>
      <c r="E6234" s="37">
        <v>-9449.8799999999992</v>
      </c>
      <c r="F6234" s="37">
        <v>2579</v>
      </c>
      <c r="G6234" s="37">
        <v>1298085</v>
      </c>
      <c r="H6234" s="60">
        <f t="shared" si="487"/>
        <v>0</v>
      </c>
      <c r="I6234" s="60">
        <f t="shared" si="488"/>
        <v>0</v>
      </c>
      <c r="J6234" s="60">
        <f t="shared" si="489"/>
        <v>0</v>
      </c>
      <c r="K6234" s="1" t="str">
        <f t="shared" si="490"/>
        <v>IRG</v>
      </c>
      <c r="L6234" s="2" t="str">
        <f t="shared" si="486"/>
        <v>02APSV0040</v>
      </c>
      <c r="M6234" s="40" t="str">
        <f>INDEX(CODE!A:B,MATCH(L6234,CODE!A:A,0),2)</f>
        <v>Separate - APS</v>
      </c>
    </row>
    <row r="6235" spans="1:13">
      <c r="A6235" s="36">
        <v>202012</v>
      </c>
      <c r="B6235" s="37" t="s">
        <v>60</v>
      </c>
      <c r="C6235" s="37" t="s">
        <v>186</v>
      </c>
      <c r="D6235" s="37" t="s">
        <v>199</v>
      </c>
      <c r="E6235" s="37">
        <v>-4.24</v>
      </c>
      <c r="F6235" s="37">
        <v>9</v>
      </c>
      <c r="G6235" s="37">
        <v>583</v>
      </c>
      <c r="H6235" s="60">
        <f t="shared" si="487"/>
        <v>0</v>
      </c>
      <c r="I6235" s="60">
        <f t="shared" si="488"/>
        <v>0</v>
      </c>
      <c r="J6235" s="60">
        <f t="shared" si="489"/>
        <v>0</v>
      </c>
      <c r="K6235" s="1" t="str">
        <f t="shared" si="490"/>
        <v>IRG</v>
      </c>
      <c r="L6235" s="2" t="str">
        <f t="shared" si="486"/>
        <v>02NMT40135</v>
      </c>
      <c r="M6235" s="40" t="str">
        <f>INDEX(CODE!A:B,MATCH(L6235,CODE!A:A,0),2)</f>
        <v>Separate - APS</v>
      </c>
    </row>
    <row r="6236" spans="1:13">
      <c r="A6236" s="36">
        <v>202012</v>
      </c>
      <c r="B6236" s="37" t="s">
        <v>60</v>
      </c>
      <c r="C6236" s="37" t="s">
        <v>186</v>
      </c>
      <c r="D6236" s="37" t="s">
        <v>200</v>
      </c>
      <c r="F6236" s="37">
        <v>0</v>
      </c>
      <c r="H6236" s="60">
        <f t="shared" si="487"/>
        <v>0</v>
      </c>
      <c r="I6236" s="60">
        <f t="shared" si="488"/>
        <v>0</v>
      </c>
      <c r="J6236" s="60">
        <f t="shared" si="489"/>
        <v>0</v>
      </c>
      <c r="K6236" s="1" t="str">
        <f t="shared" si="490"/>
        <v>IRG</v>
      </c>
      <c r="L6236" s="2" t="str">
        <f t="shared" si="486"/>
        <v>CUSTOMER C</v>
      </c>
      <c r="M6236" s="40" t="str">
        <f>INDEX(CODE!A:B,MATCH(L6236,CODE!A:A,0),2)</f>
        <v>NOT USED</v>
      </c>
    </row>
    <row r="6237" spans="1:13">
      <c r="A6237" s="36">
        <v>202012</v>
      </c>
      <c r="B6237" s="37" t="s">
        <v>60</v>
      </c>
      <c r="C6237" s="37" t="s">
        <v>186</v>
      </c>
      <c r="D6237" s="37" t="s">
        <v>201</v>
      </c>
      <c r="E6237" s="37">
        <v>345.62</v>
      </c>
      <c r="F6237" s="37">
        <v>0</v>
      </c>
      <c r="G6237" s="37">
        <v>0</v>
      </c>
      <c r="H6237" s="60">
        <f t="shared" si="487"/>
        <v>0</v>
      </c>
      <c r="I6237" s="60">
        <f t="shared" si="488"/>
        <v>0</v>
      </c>
      <c r="J6237" s="60">
        <f t="shared" si="489"/>
        <v>0</v>
      </c>
      <c r="K6237" s="1" t="str">
        <f t="shared" si="490"/>
        <v>IRG</v>
      </c>
      <c r="L6237" s="2" t="str">
        <f t="shared" si="486"/>
        <v>IRRIGATION</v>
      </c>
      <c r="M6237" s="40" t="str">
        <f>INDEX(CODE!A:B,MATCH(L6237,CODE!A:A,0),2)</f>
        <v>NOT USED</v>
      </c>
    </row>
    <row r="6238" spans="1:13">
      <c r="A6238" s="36">
        <v>202012</v>
      </c>
      <c r="B6238" s="37" t="s">
        <v>60</v>
      </c>
      <c r="C6238" s="37" t="s">
        <v>195</v>
      </c>
      <c r="D6238" s="37" t="s">
        <v>61</v>
      </c>
      <c r="E6238" s="37">
        <v>333240.96000000002</v>
      </c>
      <c r="F6238" s="37">
        <v>2579</v>
      </c>
      <c r="G6238" s="37">
        <v>1298085</v>
      </c>
      <c r="H6238" s="60">
        <f t="shared" si="487"/>
        <v>333240.96000000002</v>
      </c>
      <c r="I6238" s="60">
        <f t="shared" si="488"/>
        <v>2579</v>
      </c>
      <c r="J6238" s="60">
        <f t="shared" si="489"/>
        <v>1298085</v>
      </c>
      <c r="K6238" s="1" t="str">
        <f t="shared" si="490"/>
        <v>IRG</v>
      </c>
      <c r="L6238" s="2" t="str">
        <f t="shared" si="486"/>
        <v>02APSV0040</v>
      </c>
      <c r="M6238" s="40" t="str">
        <f>INDEX(CODE!A:B,MATCH(L6238,CODE!A:A,0),2)</f>
        <v>Separate - APS</v>
      </c>
    </row>
    <row r="6239" spans="1:13">
      <c r="A6239" s="36">
        <v>202012</v>
      </c>
      <c r="B6239" s="37" t="s">
        <v>60</v>
      </c>
      <c r="C6239" s="37" t="s">
        <v>195</v>
      </c>
      <c r="D6239" s="37" t="s">
        <v>62</v>
      </c>
      <c r="E6239" s="37">
        <v>174191.28</v>
      </c>
      <c r="F6239" s="37">
        <v>2544</v>
      </c>
      <c r="G6239" s="37">
        <v>696471</v>
      </c>
      <c r="H6239" s="60">
        <f t="shared" si="487"/>
        <v>174191.28</v>
      </c>
      <c r="I6239" s="60">
        <f t="shared" si="488"/>
        <v>2544</v>
      </c>
      <c r="J6239" s="60">
        <f t="shared" si="489"/>
        <v>696471</v>
      </c>
      <c r="K6239" s="1" t="str">
        <f t="shared" si="490"/>
        <v>IRG</v>
      </c>
      <c r="L6239" s="2" t="str">
        <f t="shared" si="486"/>
        <v>02APSV040X</v>
      </c>
      <c r="M6239" s="40" t="str">
        <f>INDEX(CODE!A:B,MATCH(L6239,CODE!A:A,0),2)</f>
        <v>Separate - APS</v>
      </c>
    </row>
    <row r="6240" spans="1:13">
      <c r="A6240" s="36">
        <v>202012</v>
      </c>
      <c r="B6240" s="37" t="s">
        <v>60</v>
      </c>
      <c r="C6240" s="37" t="s">
        <v>195</v>
      </c>
      <c r="D6240" s="37" t="s">
        <v>79</v>
      </c>
      <c r="E6240" s="37">
        <v>232.78</v>
      </c>
      <c r="G6240" s="37">
        <v>0</v>
      </c>
      <c r="H6240" s="60">
        <f t="shared" si="487"/>
        <v>232.78</v>
      </c>
      <c r="I6240" s="60">
        <f t="shared" si="488"/>
        <v>0</v>
      </c>
      <c r="J6240" s="60">
        <f t="shared" si="489"/>
        <v>0</v>
      </c>
      <c r="K6240" s="1" t="str">
        <f t="shared" si="490"/>
        <v>IRG</v>
      </c>
      <c r="L6240" s="2" t="str">
        <f t="shared" si="486"/>
        <v>02LNX00102</v>
      </c>
      <c r="M6240" s="40" t="str">
        <f>INDEX(CODE!A:B,MATCH(L6240,CODE!A:A,0),2)</f>
        <v>NOT USED</v>
      </c>
    </row>
    <row r="6241" spans="1:13">
      <c r="A6241" s="36">
        <v>202012</v>
      </c>
      <c r="B6241" s="37" t="s">
        <v>60</v>
      </c>
      <c r="C6241" s="37" t="s">
        <v>195</v>
      </c>
      <c r="D6241" s="37" t="s">
        <v>80</v>
      </c>
      <c r="E6241" s="37">
        <v>0</v>
      </c>
      <c r="G6241" s="37">
        <v>0</v>
      </c>
      <c r="H6241" s="60">
        <f t="shared" si="487"/>
        <v>0</v>
      </c>
      <c r="I6241" s="60">
        <f t="shared" si="488"/>
        <v>0</v>
      </c>
      <c r="J6241" s="60">
        <f t="shared" si="489"/>
        <v>0</v>
      </c>
      <c r="K6241" s="1" t="str">
        <f t="shared" si="490"/>
        <v>IRG</v>
      </c>
      <c r="L6241" s="2" t="str">
        <f t="shared" si="486"/>
        <v>02LNX00103</v>
      </c>
      <c r="M6241" s="40" t="str">
        <f>INDEX(CODE!A:B,MATCH(L6241,CODE!A:A,0),2)</f>
        <v>NOT USED</v>
      </c>
    </row>
    <row r="6242" spans="1:13">
      <c r="A6242" s="36">
        <v>202012</v>
      </c>
      <c r="B6242" s="37" t="s">
        <v>60</v>
      </c>
      <c r="C6242" s="37" t="s">
        <v>195</v>
      </c>
      <c r="D6242" s="37" t="s">
        <v>81</v>
      </c>
      <c r="E6242" s="37">
        <v>7.36</v>
      </c>
      <c r="G6242" s="37">
        <v>0</v>
      </c>
      <c r="H6242" s="60">
        <f t="shared" si="487"/>
        <v>7.36</v>
      </c>
      <c r="I6242" s="60">
        <f t="shared" si="488"/>
        <v>0</v>
      </c>
      <c r="J6242" s="60">
        <f t="shared" si="489"/>
        <v>0</v>
      </c>
      <c r="K6242" s="1" t="str">
        <f t="shared" si="490"/>
        <v>IRG</v>
      </c>
      <c r="L6242" s="2" t="str">
        <f t="shared" si="486"/>
        <v>02LNX00105</v>
      </c>
      <c r="M6242" s="40" t="str">
        <f>INDEX(CODE!A:B,MATCH(L6242,CODE!A:A,0),2)</f>
        <v>NOT USED</v>
      </c>
    </row>
    <row r="6243" spans="1:13">
      <c r="A6243" s="36">
        <v>202012</v>
      </c>
      <c r="B6243" s="37" t="s">
        <v>60</v>
      </c>
      <c r="C6243" s="37" t="s">
        <v>195</v>
      </c>
      <c r="D6243" s="37" t="s">
        <v>82</v>
      </c>
      <c r="E6243" s="37">
        <v>77.98</v>
      </c>
      <c r="G6243" s="37">
        <v>0</v>
      </c>
      <c r="H6243" s="60">
        <f t="shared" si="487"/>
        <v>77.98</v>
      </c>
      <c r="I6243" s="60">
        <f t="shared" si="488"/>
        <v>0</v>
      </c>
      <c r="J6243" s="60">
        <f t="shared" si="489"/>
        <v>0</v>
      </c>
      <c r="K6243" s="1" t="str">
        <f t="shared" si="490"/>
        <v>IRG</v>
      </c>
      <c r="L6243" s="2" t="str">
        <f t="shared" si="486"/>
        <v>02LNX00109</v>
      </c>
      <c r="M6243" s="40" t="str">
        <f>INDEX(CODE!A:B,MATCH(L6243,CODE!A:A,0),2)</f>
        <v>NOT USED</v>
      </c>
    </row>
    <row r="6244" spans="1:13">
      <c r="A6244" s="36">
        <v>202012</v>
      </c>
      <c r="B6244" s="37" t="s">
        <v>60</v>
      </c>
      <c r="C6244" s="37" t="s">
        <v>195</v>
      </c>
      <c r="D6244" s="37" t="s">
        <v>83</v>
      </c>
      <c r="E6244" s="37">
        <v>6368.51</v>
      </c>
      <c r="G6244" s="37">
        <v>0</v>
      </c>
      <c r="H6244" s="60">
        <f t="shared" si="487"/>
        <v>6368.51</v>
      </c>
      <c r="I6244" s="60">
        <f t="shared" si="488"/>
        <v>0</v>
      </c>
      <c r="J6244" s="60">
        <f t="shared" si="489"/>
        <v>0</v>
      </c>
      <c r="K6244" s="1" t="str">
        <f t="shared" si="490"/>
        <v>IRG</v>
      </c>
      <c r="L6244" s="2" t="str">
        <f t="shared" si="486"/>
        <v>02LNX00110</v>
      </c>
      <c r="M6244" s="40" t="str">
        <f>INDEX(CODE!A:B,MATCH(L6244,CODE!A:A,0),2)</f>
        <v>NOT USED</v>
      </c>
    </row>
    <row r="6245" spans="1:13">
      <c r="A6245" s="36">
        <v>202012</v>
      </c>
      <c r="B6245" s="37" t="s">
        <v>60</v>
      </c>
      <c r="C6245" s="37" t="s">
        <v>195</v>
      </c>
      <c r="D6245" s="37" t="s">
        <v>88</v>
      </c>
      <c r="E6245" s="37">
        <v>3325.97</v>
      </c>
      <c r="G6245" s="37">
        <v>0</v>
      </c>
      <c r="H6245" s="60">
        <f t="shared" si="487"/>
        <v>3325.97</v>
      </c>
      <c r="I6245" s="60">
        <f t="shared" si="488"/>
        <v>0</v>
      </c>
      <c r="J6245" s="60">
        <f t="shared" si="489"/>
        <v>0</v>
      </c>
      <c r="K6245" s="1" t="str">
        <f t="shared" si="490"/>
        <v>IRG</v>
      </c>
      <c r="L6245" s="2" t="str">
        <f t="shared" si="486"/>
        <v>02LNX00312</v>
      </c>
      <c r="M6245" s="40" t="str">
        <f>INDEX(CODE!A:B,MATCH(L6245,CODE!A:A,0),2)</f>
        <v>NOT USED</v>
      </c>
    </row>
    <row r="6246" spans="1:13">
      <c r="A6246" s="36">
        <v>202012</v>
      </c>
      <c r="B6246" s="37" t="s">
        <v>60</v>
      </c>
      <c r="C6246" s="37" t="s">
        <v>195</v>
      </c>
      <c r="D6246" s="37" t="s">
        <v>45</v>
      </c>
      <c r="E6246" s="37">
        <v>56.3</v>
      </c>
      <c r="F6246" s="37">
        <v>9</v>
      </c>
      <c r="G6246" s="37">
        <v>583</v>
      </c>
      <c r="H6246" s="60">
        <f t="shared" si="487"/>
        <v>56.3</v>
      </c>
      <c r="I6246" s="60">
        <f t="shared" si="488"/>
        <v>9</v>
      </c>
      <c r="J6246" s="60">
        <f t="shared" si="489"/>
        <v>583</v>
      </c>
      <c r="K6246" s="1" t="str">
        <f t="shared" si="490"/>
        <v>IRG</v>
      </c>
      <c r="L6246" s="2" t="str">
        <f t="shared" si="486"/>
        <v>02NMT40135</v>
      </c>
      <c r="M6246" s="40" t="str">
        <f>INDEX(CODE!A:B,MATCH(L6246,CODE!A:A,0),2)</f>
        <v>Separate - APS</v>
      </c>
    </row>
    <row r="6247" spans="1:13">
      <c r="A6247" s="36">
        <v>202012</v>
      </c>
      <c r="B6247" s="37" t="s">
        <v>60</v>
      </c>
      <c r="C6247" s="37" t="s">
        <v>195</v>
      </c>
      <c r="D6247" s="37" t="s">
        <v>73</v>
      </c>
      <c r="E6247" s="37">
        <v>122.69</v>
      </c>
      <c r="F6247" s="37">
        <v>10</v>
      </c>
      <c r="G6247" s="37">
        <v>564</v>
      </c>
      <c r="H6247" s="60">
        <f t="shared" si="487"/>
        <v>122.69</v>
      </c>
      <c r="I6247" s="60">
        <f t="shared" si="488"/>
        <v>10</v>
      </c>
      <c r="J6247" s="60">
        <f t="shared" si="489"/>
        <v>564</v>
      </c>
      <c r="K6247" s="1" t="str">
        <f t="shared" si="490"/>
        <v>IRG</v>
      </c>
      <c r="L6247" s="2" t="str">
        <f t="shared" si="486"/>
        <v>02NMX40135</v>
      </c>
      <c r="M6247" s="40" t="str">
        <f>INDEX(CODE!A:B,MATCH(L6247,CODE!A:A,0),2)</f>
        <v>Separate - APS</v>
      </c>
    </row>
    <row r="6248" spans="1:13">
      <c r="A6248" s="36">
        <v>202012</v>
      </c>
      <c r="B6248" s="37" t="s">
        <v>60</v>
      </c>
      <c r="C6248" s="37" t="s">
        <v>195</v>
      </c>
      <c r="D6248" s="37" t="s">
        <v>96</v>
      </c>
      <c r="E6248" s="37">
        <v>50340.59</v>
      </c>
      <c r="F6248" s="37">
        <v>0</v>
      </c>
      <c r="G6248" s="37">
        <v>0</v>
      </c>
      <c r="H6248" s="60">
        <f t="shared" si="487"/>
        <v>50340.59</v>
      </c>
      <c r="I6248" s="60">
        <f t="shared" si="488"/>
        <v>0</v>
      </c>
      <c r="J6248" s="60">
        <f t="shared" si="489"/>
        <v>0</v>
      </c>
      <c r="K6248" s="1" t="str">
        <f t="shared" si="490"/>
        <v>IRG</v>
      </c>
      <c r="L6248" s="2" t="str">
        <f t="shared" si="486"/>
        <v>301470-DSM</v>
      </c>
      <c r="M6248" s="40" t="str">
        <f>INDEX(CODE!A:B,MATCH(L6248,CODE!A:A,0),2)</f>
        <v>NOT USED</v>
      </c>
    </row>
    <row r="6249" spans="1:13">
      <c r="A6249" s="36">
        <v>202012</v>
      </c>
      <c r="B6249" s="37" t="s">
        <v>60</v>
      </c>
      <c r="C6249" s="37" t="s">
        <v>195</v>
      </c>
      <c r="D6249" s="37" t="s">
        <v>46</v>
      </c>
      <c r="E6249" s="37">
        <v>512.91999999999996</v>
      </c>
      <c r="F6249" s="37">
        <v>0</v>
      </c>
      <c r="G6249" s="37">
        <v>0</v>
      </c>
      <c r="H6249" s="60">
        <f t="shared" si="487"/>
        <v>512.91999999999996</v>
      </c>
      <c r="I6249" s="60">
        <f t="shared" si="488"/>
        <v>0</v>
      </c>
      <c r="J6249" s="60">
        <f t="shared" si="489"/>
        <v>0</v>
      </c>
      <c r="K6249" s="1" t="str">
        <f t="shared" si="490"/>
        <v>IRG</v>
      </c>
      <c r="L6249" s="2" t="str">
        <f t="shared" si="486"/>
        <v>301480-BLU</v>
      </c>
      <c r="M6249" s="40" t="str">
        <f>INDEX(CODE!A:B,MATCH(L6249,CODE!A:A,0),2)</f>
        <v>NOT USED</v>
      </c>
    </row>
    <row r="6250" spans="1:13">
      <c r="A6250" s="36">
        <v>202012</v>
      </c>
      <c r="B6250" s="37" t="s">
        <v>60</v>
      </c>
      <c r="C6250" s="37" t="s">
        <v>195</v>
      </c>
      <c r="D6250" s="37" t="s">
        <v>103</v>
      </c>
      <c r="E6250" s="37">
        <v>-300183.5</v>
      </c>
      <c r="F6250" s="37">
        <v>0</v>
      </c>
      <c r="G6250" s="37">
        <v>0</v>
      </c>
      <c r="H6250" s="60">
        <f t="shared" si="487"/>
        <v>-300183.5</v>
      </c>
      <c r="I6250" s="60">
        <f t="shared" si="488"/>
        <v>0</v>
      </c>
      <c r="J6250" s="60">
        <f t="shared" si="489"/>
        <v>0</v>
      </c>
      <c r="K6250" s="1" t="str">
        <f t="shared" si="490"/>
        <v>IRG</v>
      </c>
      <c r="L6250" s="2" t="str">
        <f t="shared" si="486"/>
        <v>ALT REVENU</v>
      </c>
      <c r="M6250" s="40" t="str">
        <f>INDEX(CODE!A:B,MATCH(L6250,CODE!A:A,0),2)</f>
        <v>NOT USED</v>
      </c>
    </row>
    <row r="6251" spans="1:13">
      <c r="A6251" s="36">
        <v>202012</v>
      </c>
      <c r="B6251" s="37" t="s">
        <v>60</v>
      </c>
      <c r="C6251" s="37" t="s">
        <v>195</v>
      </c>
      <c r="D6251" s="37" t="s">
        <v>97</v>
      </c>
      <c r="F6251" s="37">
        <v>0</v>
      </c>
      <c r="H6251" s="60">
        <f t="shared" si="487"/>
        <v>0</v>
      </c>
      <c r="I6251" s="60">
        <f t="shared" si="488"/>
        <v>0</v>
      </c>
      <c r="J6251" s="60">
        <f t="shared" si="489"/>
        <v>0</v>
      </c>
      <c r="K6251" s="1" t="str">
        <f t="shared" si="490"/>
        <v>IRG</v>
      </c>
      <c r="L6251" s="2" t="str">
        <f t="shared" si="486"/>
        <v>CUSTOMER C</v>
      </c>
      <c r="M6251" s="40" t="str">
        <f>INDEX(CODE!A:B,MATCH(L6251,CODE!A:A,0),2)</f>
        <v>NOT USED</v>
      </c>
    </row>
    <row r="6252" spans="1:13">
      <c r="A6252" s="36">
        <v>202012</v>
      </c>
      <c r="B6252" s="37" t="s">
        <v>60</v>
      </c>
      <c r="C6252" s="37" t="s">
        <v>195</v>
      </c>
      <c r="D6252" s="37" t="s">
        <v>91</v>
      </c>
      <c r="E6252" s="37">
        <v>0</v>
      </c>
      <c r="F6252" s="37">
        <v>0</v>
      </c>
      <c r="G6252" s="37">
        <v>0</v>
      </c>
      <c r="H6252" s="60">
        <f t="shared" si="487"/>
        <v>0</v>
      </c>
      <c r="I6252" s="60">
        <f t="shared" si="488"/>
        <v>0</v>
      </c>
      <c r="J6252" s="60">
        <f t="shared" si="489"/>
        <v>0</v>
      </c>
      <c r="K6252" s="1" t="str">
        <f t="shared" si="490"/>
        <v>IRG</v>
      </c>
      <c r="L6252" s="2" t="str">
        <f t="shared" si="486"/>
        <v>INCOME TAX</v>
      </c>
      <c r="M6252" s="40" t="str">
        <f>INDEX(CODE!A:B,MATCH(L6252,CODE!A:A,0),2)</f>
        <v>NOT USED</v>
      </c>
    </row>
    <row r="6253" spans="1:13">
      <c r="A6253" s="36">
        <v>202012</v>
      </c>
      <c r="B6253" s="37" t="s">
        <v>60</v>
      </c>
      <c r="C6253" s="37" t="s">
        <v>195</v>
      </c>
      <c r="D6253" s="37" t="s">
        <v>92</v>
      </c>
      <c r="E6253" s="37">
        <v>-57315.75</v>
      </c>
      <c r="F6253" s="37">
        <v>0</v>
      </c>
      <c r="G6253" s="37">
        <v>0</v>
      </c>
      <c r="H6253" s="60">
        <f t="shared" si="487"/>
        <v>-57315.75</v>
      </c>
      <c r="I6253" s="60">
        <f t="shared" si="488"/>
        <v>0</v>
      </c>
      <c r="J6253" s="60">
        <f t="shared" si="489"/>
        <v>0</v>
      </c>
      <c r="K6253" s="1" t="str">
        <f t="shared" si="490"/>
        <v>IRG</v>
      </c>
      <c r="L6253" s="2" t="str">
        <f t="shared" si="486"/>
        <v>REVENUE_AC</v>
      </c>
      <c r="M6253" s="40" t="str">
        <f>INDEX(CODE!A:B,MATCH(L6253,CODE!A:A,0),2)</f>
        <v>NOT USED</v>
      </c>
    </row>
    <row r="6254" spans="1:13">
      <c r="A6254" s="36">
        <v>202012</v>
      </c>
      <c r="B6254" s="37" t="s">
        <v>60</v>
      </c>
      <c r="C6254" s="37" t="s">
        <v>195</v>
      </c>
      <c r="D6254" s="37" t="s">
        <v>104</v>
      </c>
      <c r="E6254" s="37">
        <v>598.35</v>
      </c>
      <c r="F6254" s="37">
        <v>0</v>
      </c>
      <c r="G6254" s="37">
        <v>0</v>
      </c>
      <c r="H6254" s="60">
        <f t="shared" si="487"/>
        <v>598.35</v>
      </c>
      <c r="I6254" s="60">
        <f t="shared" si="488"/>
        <v>0</v>
      </c>
      <c r="J6254" s="60">
        <f t="shared" si="489"/>
        <v>0</v>
      </c>
      <c r="K6254" s="1" t="str">
        <f t="shared" si="490"/>
        <v>IRG</v>
      </c>
      <c r="L6254" s="2" t="str">
        <f t="shared" si="486"/>
        <v>REVENUE AD</v>
      </c>
      <c r="M6254" s="40" t="str">
        <f>INDEX(CODE!A:B,MATCH(L6254,CODE!A:A,0),2)</f>
        <v>NOT USED</v>
      </c>
    </row>
    <row r="6255" spans="1:13">
      <c r="A6255" s="36">
        <v>202012</v>
      </c>
      <c r="B6255" s="37" t="s">
        <v>60</v>
      </c>
      <c r="C6255" s="37" t="s">
        <v>196</v>
      </c>
      <c r="D6255" s="37" t="s">
        <v>202</v>
      </c>
      <c r="E6255" s="37">
        <v>13000</v>
      </c>
      <c r="F6255" s="37">
        <v>0</v>
      </c>
      <c r="G6255" s="37">
        <v>-71000</v>
      </c>
      <c r="H6255" s="60">
        <f t="shared" si="487"/>
        <v>0</v>
      </c>
      <c r="I6255" s="60">
        <f t="shared" si="488"/>
        <v>0</v>
      </c>
      <c r="J6255" s="60">
        <f t="shared" si="489"/>
        <v>0</v>
      </c>
      <c r="K6255" s="1" t="str">
        <f t="shared" si="490"/>
        <v>IRG</v>
      </c>
      <c r="L6255" s="2" t="str">
        <f t="shared" si="486"/>
        <v>IRRIGATION</v>
      </c>
      <c r="M6255" s="40" t="str">
        <f>INDEX(CODE!A:B,MATCH(L6255,CODE!A:A,0),2)</f>
        <v>NOT USED</v>
      </c>
    </row>
    <row r="6256" spans="1:13">
      <c r="A6256" s="36">
        <v>202012</v>
      </c>
      <c r="B6256" s="37" t="s">
        <v>63</v>
      </c>
      <c r="C6256" s="37" t="s">
        <v>195</v>
      </c>
      <c r="D6256" s="37" t="s">
        <v>98</v>
      </c>
      <c r="E6256" s="37">
        <v>7.57</v>
      </c>
      <c r="G6256" s="37">
        <v>0</v>
      </c>
      <c r="H6256" s="60">
        <f t="shared" si="487"/>
        <v>7.57</v>
      </c>
      <c r="I6256" s="60">
        <f t="shared" si="488"/>
        <v>0</v>
      </c>
      <c r="J6256" s="60">
        <f t="shared" si="489"/>
        <v>0</v>
      </c>
      <c r="K6256" s="1" t="str">
        <f t="shared" si="490"/>
        <v>PUB</v>
      </c>
      <c r="L6256" s="2" t="str">
        <f t="shared" si="486"/>
        <v>02CFR00012</v>
      </c>
      <c r="M6256" s="40" t="str">
        <f>INDEX(CODE!A:B,MATCH(L6256,CODE!A:A,0),2)</f>
        <v>NOT USED</v>
      </c>
    </row>
    <row r="6257" spans="1:13">
      <c r="A6257" s="36">
        <v>202012</v>
      </c>
      <c r="B6257" s="37" t="s">
        <v>63</v>
      </c>
      <c r="C6257" s="37" t="s">
        <v>195</v>
      </c>
      <c r="D6257" s="37" t="s">
        <v>65</v>
      </c>
      <c r="E6257" s="37">
        <v>8520.7900000000009</v>
      </c>
      <c r="F6257" s="37">
        <v>119</v>
      </c>
      <c r="G6257" s="37">
        <v>118880</v>
      </c>
      <c r="H6257" s="60">
        <f t="shared" si="487"/>
        <v>8520.7900000000009</v>
      </c>
      <c r="I6257" s="60">
        <f t="shared" si="488"/>
        <v>119</v>
      </c>
      <c r="J6257" s="60">
        <f t="shared" si="489"/>
        <v>118880</v>
      </c>
      <c r="K6257" s="1" t="str">
        <f t="shared" si="490"/>
        <v>PUB</v>
      </c>
      <c r="L6257" s="2" t="str">
        <f t="shared" si="486"/>
        <v>02CUSL053F</v>
      </c>
      <c r="M6257" s="40" t="str">
        <f>INDEX(CODE!A:B,MATCH(L6257,CODE!A:A,0),2)</f>
        <v>NOT USED</v>
      </c>
    </row>
    <row r="6258" spans="1:13">
      <c r="A6258" s="36">
        <v>202012</v>
      </c>
      <c r="B6258" s="37" t="s">
        <v>63</v>
      </c>
      <c r="C6258" s="37" t="s">
        <v>195</v>
      </c>
      <c r="D6258" s="37" t="s">
        <v>66</v>
      </c>
      <c r="E6258" s="37">
        <v>6045.64</v>
      </c>
      <c r="F6258" s="37">
        <v>111</v>
      </c>
      <c r="G6258" s="37">
        <v>84224</v>
      </c>
      <c r="H6258" s="60">
        <f t="shared" si="487"/>
        <v>6045.64</v>
      </c>
      <c r="I6258" s="60">
        <f t="shared" si="488"/>
        <v>111</v>
      </c>
      <c r="J6258" s="60">
        <f t="shared" si="489"/>
        <v>84224</v>
      </c>
      <c r="K6258" s="1" t="str">
        <f t="shared" si="490"/>
        <v>PUB</v>
      </c>
      <c r="L6258" s="2" t="str">
        <f t="shared" si="486"/>
        <v>02CUSL053M</v>
      </c>
      <c r="M6258" s="40" t="str">
        <f>INDEX(CODE!A:B,MATCH(L6258,CODE!A:A,0),2)</f>
        <v>NOT USED</v>
      </c>
    </row>
    <row r="6259" spans="1:13">
      <c r="A6259" s="36">
        <v>202012</v>
      </c>
      <c r="B6259" s="37" t="s">
        <v>63</v>
      </c>
      <c r="C6259" s="37" t="s">
        <v>195</v>
      </c>
      <c r="D6259" s="37" t="s">
        <v>67</v>
      </c>
      <c r="E6259" s="37">
        <v>51.97</v>
      </c>
      <c r="G6259" s="37">
        <v>411</v>
      </c>
      <c r="H6259" s="60">
        <f t="shared" si="487"/>
        <v>51.97</v>
      </c>
      <c r="I6259" s="60">
        <f t="shared" si="488"/>
        <v>0</v>
      </c>
      <c r="J6259" s="60">
        <f t="shared" si="489"/>
        <v>411</v>
      </c>
      <c r="K6259" s="1" t="str">
        <f t="shared" si="490"/>
        <v>PUB</v>
      </c>
      <c r="L6259" s="2" t="str">
        <f t="shared" si="486"/>
        <v>02MVSL0057</v>
      </c>
      <c r="M6259" s="40" t="str">
        <f>INDEX(CODE!A:B,MATCH(L6259,CODE!A:A,0),2)</f>
        <v>NOT USED</v>
      </c>
    </row>
    <row r="6260" spans="1:13">
      <c r="A6260" s="36">
        <v>202012</v>
      </c>
      <c r="B6260" s="37" t="s">
        <v>63</v>
      </c>
      <c r="C6260" s="37" t="s">
        <v>195</v>
      </c>
      <c r="D6260" s="37" t="s">
        <v>47</v>
      </c>
      <c r="E6260" s="37">
        <v>60160.32</v>
      </c>
      <c r="F6260" s="37">
        <v>224</v>
      </c>
      <c r="G6260" s="37">
        <v>181453</v>
      </c>
      <c r="H6260" s="60">
        <f t="shared" si="487"/>
        <v>60160.32</v>
      </c>
      <c r="I6260" s="60">
        <f t="shared" si="488"/>
        <v>224</v>
      </c>
      <c r="J6260" s="60">
        <f t="shared" si="489"/>
        <v>181453</v>
      </c>
      <c r="K6260" s="1" t="str">
        <f t="shared" si="490"/>
        <v>PUB</v>
      </c>
      <c r="L6260" s="2" t="str">
        <f t="shared" si="486"/>
        <v>02SLCO0051</v>
      </c>
      <c r="M6260" s="40" t="str">
        <f>INDEX(CODE!A:B,MATCH(L6260,CODE!A:A,0),2)</f>
        <v>NOT USED</v>
      </c>
    </row>
    <row r="6261" spans="1:13">
      <c r="A6261" s="36">
        <v>202012</v>
      </c>
      <c r="B6261" s="37" t="s">
        <v>63</v>
      </c>
      <c r="C6261" s="37" t="s">
        <v>195</v>
      </c>
      <c r="D6261" s="37" t="s">
        <v>99</v>
      </c>
      <c r="E6261" s="37">
        <v>2337.56</v>
      </c>
      <c r="F6261" s="37">
        <v>0</v>
      </c>
      <c r="G6261" s="37">
        <v>0</v>
      </c>
      <c r="H6261" s="60">
        <f t="shared" si="487"/>
        <v>2337.56</v>
      </c>
      <c r="I6261" s="60">
        <f t="shared" si="488"/>
        <v>0</v>
      </c>
      <c r="J6261" s="60">
        <f t="shared" si="489"/>
        <v>0</v>
      </c>
      <c r="K6261" s="1" t="str">
        <f t="shared" si="490"/>
        <v>PUB</v>
      </c>
      <c r="L6261" s="2" t="str">
        <f t="shared" si="486"/>
        <v>301670-DSM</v>
      </c>
      <c r="M6261" s="40" t="str">
        <f>INDEX(CODE!A:B,MATCH(L6261,CODE!A:A,0),2)</f>
        <v>NOT USED</v>
      </c>
    </row>
    <row r="6262" spans="1:13">
      <c r="A6262" s="36">
        <v>202012</v>
      </c>
      <c r="B6262" s="37" t="s">
        <v>63</v>
      </c>
      <c r="C6262" s="37" t="s">
        <v>195</v>
      </c>
      <c r="D6262" s="37" t="s">
        <v>90</v>
      </c>
      <c r="F6262" s="37">
        <v>0</v>
      </c>
      <c r="H6262" s="60">
        <f t="shared" si="487"/>
        <v>0</v>
      </c>
      <c r="I6262" s="60">
        <f t="shared" si="488"/>
        <v>0</v>
      </c>
      <c r="J6262" s="60">
        <f t="shared" si="489"/>
        <v>0</v>
      </c>
      <c r="K6262" s="1" t="str">
        <f t="shared" si="490"/>
        <v>PUB</v>
      </c>
      <c r="L6262" s="2" t="str">
        <f t="shared" si="486"/>
        <v>CUSTOMER C</v>
      </c>
      <c r="M6262" s="40" t="str">
        <f>INDEX(CODE!A:B,MATCH(L6262,CODE!A:A,0),2)</f>
        <v>NOT USED</v>
      </c>
    </row>
    <row r="6263" spans="1:13">
      <c r="A6263" s="36">
        <v>202012</v>
      </c>
      <c r="B6263" s="37" t="s">
        <v>63</v>
      </c>
      <c r="C6263" s="37" t="s">
        <v>195</v>
      </c>
      <c r="D6263" s="37" t="s">
        <v>91</v>
      </c>
      <c r="E6263" s="37">
        <v>0</v>
      </c>
      <c r="F6263" s="37">
        <v>0</v>
      </c>
      <c r="G6263" s="37">
        <v>0</v>
      </c>
      <c r="H6263" s="60">
        <f t="shared" si="487"/>
        <v>0</v>
      </c>
      <c r="I6263" s="60">
        <f t="shared" si="488"/>
        <v>0</v>
      </c>
      <c r="J6263" s="60">
        <f t="shared" si="489"/>
        <v>0</v>
      </c>
      <c r="K6263" s="1" t="str">
        <f t="shared" si="490"/>
        <v>PUB</v>
      </c>
      <c r="L6263" s="2" t="str">
        <f t="shared" si="486"/>
        <v>INCOME TAX</v>
      </c>
      <c r="M6263" s="40" t="str">
        <f>INDEX(CODE!A:B,MATCH(L6263,CODE!A:A,0),2)</f>
        <v>NOT USED</v>
      </c>
    </row>
    <row r="6264" spans="1:13">
      <c r="A6264" s="36">
        <v>202012</v>
      </c>
      <c r="B6264" s="37" t="s">
        <v>63</v>
      </c>
      <c r="C6264" s="37" t="s">
        <v>195</v>
      </c>
      <c r="D6264" s="37" t="s">
        <v>92</v>
      </c>
      <c r="E6264" s="37">
        <v>-3065.97</v>
      </c>
      <c r="F6264" s="37">
        <v>0</v>
      </c>
      <c r="G6264" s="37">
        <v>0</v>
      </c>
      <c r="H6264" s="60">
        <f t="shared" si="487"/>
        <v>-3065.97</v>
      </c>
      <c r="I6264" s="60">
        <f t="shared" si="488"/>
        <v>0</v>
      </c>
      <c r="J6264" s="60">
        <f t="shared" si="489"/>
        <v>0</v>
      </c>
      <c r="K6264" s="1" t="str">
        <f t="shared" si="490"/>
        <v>PUB</v>
      </c>
      <c r="L6264" s="2" t="str">
        <f t="shared" si="486"/>
        <v>REVENUE_AC</v>
      </c>
      <c r="M6264" s="40" t="str">
        <f>INDEX(CODE!A:B,MATCH(L6264,CODE!A:A,0),2)</f>
        <v>NOT USED</v>
      </c>
    </row>
    <row r="6265" spans="1:13">
      <c r="A6265" s="36">
        <v>202012</v>
      </c>
      <c r="B6265" s="37" t="s">
        <v>63</v>
      </c>
      <c r="C6265" s="37" t="s">
        <v>196</v>
      </c>
      <c r="D6265" s="37" t="s">
        <v>197</v>
      </c>
      <c r="E6265" s="37">
        <v>8000</v>
      </c>
      <c r="F6265" s="37">
        <v>0</v>
      </c>
      <c r="G6265" s="37">
        <v>55000</v>
      </c>
      <c r="H6265" s="60">
        <f t="shared" si="487"/>
        <v>0</v>
      </c>
      <c r="I6265" s="60">
        <f t="shared" si="488"/>
        <v>0</v>
      </c>
      <c r="J6265" s="60">
        <f t="shared" si="489"/>
        <v>0</v>
      </c>
      <c r="K6265" s="1" t="str">
        <f t="shared" si="490"/>
        <v>PUB</v>
      </c>
      <c r="L6265" s="2" t="str">
        <f t="shared" si="486"/>
        <v>UNBILLED R</v>
      </c>
      <c r="M6265" s="40" t="str">
        <f>INDEX(CODE!A:B,MATCH(L6265,CODE!A:A,0),2)</f>
        <v>NOT USED</v>
      </c>
    </row>
    <row r="6266" spans="1:13">
      <c r="A6266" s="36">
        <v>202012</v>
      </c>
      <c r="B6266" s="37" t="s">
        <v>68</v>
      </c>
      <c r="C6266" s="37" t="s">
        <v>186</v>
      </c>
      <c r="D6266" s="37" t="s">
        <v>203</v>
      </c>
      <c r="E6266" s="37">
        <v>-15543.42</v>
      </c>
      <c r="F6266" s="37">
        <v>1460</v>
      </c>
      <c r="G6266" s="37">
        <v>2135085</v>
      </c>
      <c r="H6266" s="60">
        <f t="shared" si="487"/>
        <v>0</v>
      </c>
      <c r="I6266" s="60">
        <f t="shared" si="488"/>
        <v>0</v>
      </c>
      <c r="J6266" s="60">
        <f t="shared" si="489"/>
        <v>0</v>
      </c>
      <c r="K6266" s="1" t="str">
        <f t="shared" si="490"/>
        <v>RES</v>
      </c>
      <c r="L6266" s="2" t="str">
        <f t="shared" si="486"/>
        <v>02NETMT135</v>
      </c>
      <c r="M6266" s="40" t="str">
        <f>INDEX(CODE!A:B,MATCH(L6266,CODE!A:A,0),2)</f>
        <v>Separate - Res</v>
      </c>
    </row>
    <row r="6267" spans="1:13">
      <c r="A6267" s="36">
        <v>202012</v>
      </c>
      <c r="B6267" s="37" t="s">
        <v>68</v>
      </c>
      <c r="C6267" s="37" t="s">
        <v>186</v>
      </c>
      <c r="D6267" s="37" t="s">
        <v>204</v>
      </c>
      <c r="E6267" s="37">
        <v>-538.67999999999995</v>
      </c>
      <c r="G6267" s="37">
        <v>74230</v>
      </c>
      <c r="H6267" s="60">
        <f t="shared" si="487"/>
        <v>0</v>
      </c>
      <c r="I6267" s="60">
        <f t="shared" si="488"/>
        <v>0</v>
      </c>
      <c r="J6267" s="60">
        <f t="shared" si="489"/>
        <v>0</v>
      </c>
      <c r="K6267" s="1" t="str">
        <f t="shared" si="490"/>
        <v>RES</v>
      </c>
      <c r="L6267" s="2" t="str">
        <f t="shared" si="486"/>
        <v>02OALTB15R</v>
      </c>
      <c r="M6267" s="40" t="str">
        <f>INDEX(CODE!A:B,MATCH(L6267,CODE!A:A,0),2)</f>
        <v>NOT USED</v>
      </c>
    </row>
    <row r="6268" spans="1:13">
      <c r="A6268" s="36">
        <v>202012</v>
      </c>
      <c r="B6268" s="37" t="s">
        <v>68</v>
      </c>
      <c r="C6268" s="37" t="s">
        <v>186</v>
      </c>
      <c r="D6268" s="37" t="s">
        <v>205</v>
      </c>
      <c r="E6268" s="37">
        <v>-1285283.8999999999</v>
      </c>
      <c r="F6268" s="37">
        <v>103224</v>
      </c>
      <c r="G6268" s="37">
        <v>176550109</v>
      </c>
      <c r="H6268" s="60">
        <f t="shared" si="487"/>
        <v>0</v>
      </c>
      <c r="I6268" s="60">
        <f t="shared" si="488"/>
        <v>0</v>
      </c>
      <c r="J6268" s="60">
        <f t="shared" si="489"/>
        <v>0</v>
      </c>
      <c r="K6268" s="1" t="str">
        <f t="shared" si="490"/>
        <v>RES</v>
      </c>
      <c r="L6268" s="2" t="str">
        <f t="shared" si="486"/>
        <v>02RESD0016</v>
      </c>
      <c r="M6268" s="40" t="str">
        <f>INDEX(CODE!A:B,MATCH(L6268,CODE!A:A,0),2)</f>
        <v>Separate - Res</v>
      </c>
    </row>
    <row r="6269" spans="1:13">
      <c r="A6269" s="36">
        <v>202012</v>
      </c>
      <c r="B6269" s="37" t="s">
        <v>68</v>
      </c>
      <c r="C6269" s="37" t="s">
        <v>186</v>
      </c>
      <c r="D6269" s="37" t="s">
        <v>206</v>
      </c>
      <c r="E6269" s="37">
        <v>-72488.679999999993</v>
      </c>
      <c r="F6269" s="37">
        <v>5414</v>
      </c>
      <c r="G6269" s="37">
        <v>9957227</v>
      </c>
      <c r="H6269" s="60">
        <f t="shared" si="487"/>
        <v>0</v>
      </c>
      <c r="I6269" s="60">
        <f t="shared" si="488"/>
        <v>0</v>
      </c>
      <c r="J6269" s="60">
        <f t="shared" si="489"/>
        <v>0</v>
      </c>
      <c r="K6269" s="1" t="str">
        <f t="shared" si="490"/>
        <v>RES</v>
      </c>
      <c r="L6269" s="2" t="str">
        <f t="shared" si="486"/>
        <v>02RESD0017</v>
      </c>
      <c r="M6269" s="40" t="str">
        <f>INDEX(CODE!A:B,MATCH(L6269,CODE!A:A,0),2)</f>
        <v>Separate - Res</v>
      </c>
    </row>
    <row r="6270" spans="1:13">
      <c r="A6270" s="36">
        <v>202012</v>
      </c>
      <c r="B6270" s="37" t="s">
        <v>68</v>
      </c>
      <c r="C6270" s="37" t="s">
        <v>186</v>
      </c>
      <c r="D6270" s="37" t="s">
        <v>207</v>
      </c>
      <c r="E6270" s="37">
        <v>-1607.35</v>
      </c>
      <c r="F6270" s="37">
        <v>78</v>
      </c>
      <c r="G6270" s="37">
        <v>220793</v>
      </c>
      <c r="H6270" s="60">
        <f t="shared" si="487"/>
        <v>0</v>
      </c>
      <c r="I6270" s="60">
        <f t="shared" si="488"/>
        <v>0</v>
      </c>
      <c r="J6270" s="60">
        <f t="shared" si="489"/>
        <v>0</v>
      </c>
      <c r="K6270" s="1" t="str">
        <f t="shared" si="490"/>
        <v>RES</v>
      </c>
      <c r="L6270" s="2" t="str">
        <f t="shared" si="486"/>
        <v>02RESD0018</v>
      </c>
      <c r="M6270" s="40" t="str">
        <f>INDEX(CODE!A:B,MATCH(L6270,CODE!A:A,0),2)</f>
        <v>Separate - Res</v>
      </c>
    </row>
    <row r="6271" spans="1:13">
      <c r="A6271" s="36">
        <v>202012</v>
      </c>
      <c r="B6271" s="37" t="s">
        <v>68</v>
      </c>
      <c r="C6271" s="37" t="s">
        <v>186</v>
      </c>
      <c r="D6271" s="37" t="s">
        <v>208</v>
      </c>
      <c r="E6271" s="37">
        <v>-212.53</v>
      </c>
      <c r="F6271" s="37">
        <v>11</v>
      </c>
      <c r="G6271" s="37">
        <v>29193</v>
      </c>
      <c r="H6271" s="60">
        <f t="shared" si="487"/>
        <v>0</v>
      </c>
      <c r="I6271" s="60">
        <f t="shared" si="488"/>
        <v>0</v>
      </c>
      <c r="J6271" s="60">
        <f t="shared" si="489"/>
        <v>0</v>
      </c>
      <c r="K6271" s="1" t="str">
        <f t="shared" si="490"/>
        <v>RES</v>
      </c>
      <c r="L6271" s="2" t="str">
        <f t="shared" si="486"/>
        <v>02RESD018X</v>
      </c>
      <c r="M6271" s="40" t="str">
        <f>INDEX(CODE!A:B,MATCH(L6271,CODE!A:A,0),2)</f>
        <v>Separate - Res</v>
      </c>
    </row>
    <row r="6272" spans="1:13">
      <c r="A6272" s="36">
        <v>202012</v>
      </c>
      <c r="B6272" s="37" t="s">
        <v>68</v>
      </c>
      <c r="C6272" s="37" t="s">
        <v>186</v>
      </c>
      <c r="D6272" s="37" t="s">
        <v>209</v>
      </c>
      <c r="E6272" s="37">
        <v>-14918.88</v>
      </c>
      <c r="F6272" s="37">
        <v>3454</v>
      </c>
      <c r="G6272" s="37">
        <v>2049365</v>
      </c>
      <c r="H6272" s="60">
        <f t="shared" si="487"/>
        <v>0</v>
      </c>
      <c r="I6272" s="60">
        <f t="shared" si="488"/>
        <v>0</v>
      </c>
      <c r="J6272" s="60">
        <f t="shared" si="489"/>
        <v>0</v>
      </c>
      <c r="K6272" s="1" t="str">
        <f t="shared" si="490"/>
        <v>RES</v>
      </c>
      <c r="L6272" s="2" t="str">
        <f t="shared" ref="L6272:L6335" si="491">LEFT(D6272,10)</f>
        <v>02RGNSB024</v>
      </c>
      <c r="M6272" s="40" t="str">
        <f>INDEX(CODE!A:B,MATCH(L6272,CODE!A:A,0),2)</f>
        <v>Separate - Small GS</v>
      </c>
    </row>
    <row r="6273" spans="1:13">
      <c r="A6273" s="36">
        <v>202012</v>
      </c>
      <c r="B6273" s="37" t="s">
        <v>68</v>
      </c>
      <c r="C6273" s="37" t="s">
        <v>186</v>
      </c>
      <c r="D6273" s="37" t="s">
        <v>213</v>
      </c>
      <c r="E6273" s="37">
        <v>-1085.45</v>
      </c>
      <c r="F6273" s="37">
        <v>1</v>
      </c>
      <c r="G6273" s="37">
        <v>149100</v>
      </c>
      <c r="H6273" s="60">
        <f t="shared" si="487"/>
        <v>0</v>
      </c>
      <c r="I6273" s="60">
        <f t="shared" si="488"/>
        <v>0</v>
      </c>
      <c r="J6273" s="60">
        <f t="shared" si="489"/>
        <v>0</v>
      </c>
      <c r="K6273" s="1" t="str">
        <f t="shared" si="490"/>
        <v>RES</v>
      </c>
      <c r="L6273" s="2" t="str">
        <f t="shared" si="491"/>
        <v>02RGNSB036</v>
      </c>
      <c r="M6273" s="40" t="str">
        <f>INDEX(CODE!A:B,MATCH(L6273,CODE!A:A,0),2)</f>
        <v>Separate - Large GS</v>
      </c>
    </row>
    <row r="6274" spans="1:13">
      <c r="A6274" s="36">
        <v>202012</v>
      </c>
      <c r="B6274" s="37" t="s">
        <v>68</v>
      </c>
      <c r="C6274" s="37" t="s">
        <v>186</v>
      </c>
      <c r="D6274" s="37" t="s">
        <v>212</v>
      </c>
      <c r="E6274" s="37">
        <v>-190.44</v>
      </c>
      <c r="F6274" s="37">
        <v>40</v>
      </c>
      <c r="G6274" s="37">
        <v>26160</v>
      </c>
      <c r="H6274" s="60">
        <f t="shared" si="487"/>
        <v>0</v>
      </c>
      <c r="I6274" s="60">
        <f t="shared" si="488"/>
        <v>0</v>
      </c>
      <c r="J6274" s="60">
        <f t="shared" si="489"/>
        <v>0</v>
      </c>
      <c r="K6274" s="1" t="str">
        <f t="shared" si="490"/>
        <v>RES</v>
      </c>
      <c r="L6274" s="2" t="str">
        <f t="shared" si="491"/>
        <v>02RNM24135</v>
      </c>
      <c r="M6274" s="40" t="str">
        <f>INDEX(CODE!A:B,MATCH(L6274,CODE!A:A,0),2)</f>
        <v>Separate - Small GS</v>
      </c>
    </row>
    <row r="6275" spans="1:13">
      <c r="A6275" s="36">
        <v>202012</v>
      </c>
      <c r="B6275" s="37" t="s">
        <v>68</v>
      </c>
      <c r="C6275" s="37" t="s">
        <v>186</v>
      </c>
      <c r="D6275" s="37" t="s">
        <v>193</v>
      </c>
      <c r="E6275" s="37">
        <v>51039.99</v>
      </c>
      <c r="F6275" s="37">
        <v>0</v>
      </c>
      <c r="G6275" s="37">
        <v>0</v>
      </c>
      <c r="H6275" s="60">
        <f t="shared" ref="H6275:H6338" si="492">IF($C6275="R",E6275,0)</f>
        <v>0</v>
      </c>
      <c r="I6275" s="60">
        <f t="shared" ref="I6275:I6338" si="493">IF($C6275="R",F6275,0)</f>
        <v>0</v>
      </c>
      <c r="J6275" s="60">
        <f t="shared" ref="J6275:J6338" si="494">IF($C6275="R",G6275,0)</f>
        <v>0</v>
      </c>
      <c r="K6275" s="1" t="str">
        <f t="shared" ref="K6275:K6338" si="495">IF(LEFT(B6275,3)="IRR","IRG",LEFT(B6275,3))</f>
        <v>RES</v>
      </c>
      <c r="L6275" s="2" t="str">
        <f t="shared" si="491"/>
        <v>BPA BALANC</v>
      </c>
      <c r="M6275" s="40" t="str">
        <f>INDEX(CODE!A:B,MATCH(L6275,CODE!A:A,0),2)</f>
        <v>NOT USED</v>
      </c>
    </row>
    <row r="6276" spans="1:13">
      <c r="A6276" s="36">
        <v>202012</v>
      </c>
      <c r="B6276" s="37" t="s">
        <v>68</v>
      </c>
      <c r="C6276" s="37" t="s">
        <v>186</v>
      </c>
      <c r="D6276" s="37" t="s">
        <v>194</v>
      </c>
      <c r="F6276" s="37">
        <v>0</v>
      </c>
      <c r="H6276" s="60">
        <f t="shared" si="492"/>
        <v>0</v>
      </c>
      <c r="I6276" s="60">
        <f t="shared" si="493"/>
        <v>0</v>
      </c>
      <c r="J6276" s="60">
        <f t="shared" si="494"/>
        <v>0</v>
      </c>
      <c r="K6276" s="1" t="str">
        <f t="shared" si="495"/>
        <v>RES</v>
      </c>
      <c r="L6276" s="2" t="str">
        <f t="shared" si="491"/>
        <v>CUSTOMER C</v>
      </c>
      <c r="M6276" s="40" t="str">
        <f>INDEX(CODE!A:B,MATCH(L6276,CODE!A:A,0),2)</f>
        <v>NOT USED</v>
      </c>
    </row>
    <row r="6277" spans="1:13">
      <c r="A6277" s="36">
        <v>202012</v>
      </c>
      <c r="B6277" s="37" t="s">
        <v>68</v>
      </c>
      <c r="C6277" s="37" t="s">
        <v>195</v>
      </c>
      <c r="D6277" s="37" t="s">
        <v>82</v>
      </c>
      <c r="E6277" s="37">
        <v>31.25</v>
      </c>
      <c r="G6277" s="37">
        <v>0</v>
      </c>
      <c r="H6277" s="60">
        <f t="shared" si="492"/>
        <v>31.25</v>
      </c>
      <c r="I6277" s="60">
        <f t="shared" si="493"/>
        <v>0</v>
      </c>
      <c r="J6277" s="60">
        <f t="shared" si="494"/>
        <v>0</v>
      </c>
      <c r="K6277" s="1" t="str">
        <f t="shared" si="495"/>
        <v>RES</v>
      </c>
      <c r="L6277" s="2" t="str">
        <f t="shared" si="491"/>
        <v>02LNX00109</v>
      </c>
      <c r="M6277" s="40" t="str">
        <f>INDEX(CODE!A:B,MATCH(L6277,CODE!A:A,0),2)</f>
        <v>NOT USED</v>
      </c>
    </row>
    <row r="6278" spans="1:13">
      <c r="A6278" s="36">
        <v>202012</v>
      </c>
      <c r="B6278" s="37" t="s">
        <v>68</v>
      </c>
      <c r="C6278" s="37" t="s">
        <v>195</v>
      </c>
      <c r="D6278" s="37" t="s">
        <v>48</v>
      </c>
      <c r="E6278" s="37">
        <v>212725.44</v>
      </c>
      <c r="F6278" s="37">
        <v>1460</v>
      </c>
      <c r="G6278" s="37">
        <v>2155685</v>
      </c>
      <c r="H6278" s="60">
        <f t="shared" si="492"/>
        <v>212725.44</v>
      </c>
      <c r="I6278" s="60">
        <f t="shared" si="493"/>
        <v>1460</v>
      </c>
      <c r="J6278" s="60">
        <f t="shared" si="494"/>
        <v>2155685</v>
      </c>
      <c r="K6278" s="1" t="str">
        <f t="shared" si="495"/>
        <v>RES</v>
      </c>
      <c r="L6278" s="2" t="str">
        <f t="shared" si="491"/>
        <v>02NETMT135</v>
      </c>
      <c r="M6278" s="40" t="str">
        <f>INDEX(CODE!A:B,MATCH(L6278,CODE!A:A,0),2)</f>
        <v>Separate - Res</v>
      </c>
    </row>
    <row r="6279" spans="1:13">
      <c r="A6279" s="36">
        <v>202012</v>
      </c>
      <c r="B6279" s="37" t="s">
        <v>68</v>
      </c>
      <c r="C6279" s="37" t="s">
        <v>195</v>
      </c>
      <c r="D6279" s="37" t="s">
        <v>49</v>
      </c>
      <c r="E6279" s="37">
        <v>11807.18</v>
      </c>
      <c r="F6279" s="37">
        <v>992</v>
      </c>
      <c r="G6279" s="37">
        <v>74622</v>
      </c>
      <c r="H6279" s="60">
        <f t="shared" si="492"/>
        <v>11807.18</v>
      </c>
      <c r="I6279" s="60">
        <f t="shared" si="493"/>
        <v>992</v>
      </c>
      <c r="J6279" s="60">
        <f t="shared" si="494"/>
        <v>74622</v>
      </c>
      <c r="K6279" s="1" t="str">
        <f t="shared" si="495"/>
        <v>RES</v>
      </c>
      <c r="L6279" s="2" t="str">
        <f t="shared" si="491"/>
        <v>02OALTB15R</v>
      </c>
      <c r="M6279" s="40" t="str">
        <f>INDEX(CODE!A:B,MATCH(L6279,CODE!A:A,0),2)</f>
        <v>NOT USED</v>
      </c>
    </row>
    <row r="6280" spans="1:13">
      <c r="A6280" s="36">
        <v>202012</v>
      </c>
      <c r="B6280" s="37" t="s">
        <v>68</v>
      </c>
      <c r="C6280" s="37" t="s">
        <v>195</v>
      </c>
      <c r="D6280" s="37" t="s">
        <v>69</v>
      </c>
      <c r="E6280" s="37">
        <v>16779414.73</v>
      </c>
      <c r="F6280" s="37">
        <v>103224</v>
      </c>
      <c r="G6280" s="37">
        <v>176671498</v>
      </c>
      <c r="H6280" s="60">
        <f t="shared" si="492"/>
        <v>16779414.73</v>
      </c>
      <c r="I6280" s="60">
        <f t="shared" si="493"/>
        <v>103224</v>
      </c>
      <c r="J6280" s="60">
        <f t="shared" si="494"/>
        <v>176671498</v>
      </c>
      <c r="K6280" s="1" t="str">
        <f t="shared" si="495"/>
        <v>RES</v>
      </c>
      <c r="L6280" s="2" t="str">
        <f t="shared" si="491"/>
        <v>02RESD0016</v>
      </c>
      <c r="M6280" s="40" t="str">
        <f>INDEX(CODE!A:B,MATCH(L6280,CODE!A:A,0),2)</f>
        <v>Separate - Res</v>
      </c>
    </row>
    <row r="6281" spans="1:13">
      <c r="A6281" s="36">
        <v>202012</v>
      </c>
      <c r="B6281" s="37" t="s">
        <v>68</v>
      </c>
      <c r="C6281" s="37" t="s">
        <v>195</v>
      </c>
      <c r="D6281" s="37" t="s">
        <v>70</v>
      </c>
      <c r="E6281" s="37">
        <v>951594.99</v>
      </c>
      <c r="F6281" s="37">
        <v>5414</v>
      </c>
      <c r="G6281" s="37">
        <v>9957227</v>
      </c>
      <c r="H6281" s="60">
        <f t="shared" si="492"/>
        <v>951594.99</v>
      </c>
      <c r="I6281" s="60">
        <f t="shared" si="493"/>
        <v>5414</v>
      </c>
      <c r="J6281" s="60">
        <f t="shared" si="494"/>
        <v>9957227</v>
      </c>
      <c r="K6281" s="1" t="str">
        <f t="shared" si="495"/>
        <v>RES</v>
      </c>
      <c r="L6281" s="2" t="str">
        <f t="shared" si="491"/>
        <v>02RESD0017</v>
      </c>
      <c r="M6281" s="40" t="str">
        <f>INDEX(CODE!A:B,MATCH(L6281,CODE!A:A,0),2)</f>
        <v>Separate - Res</v>
      </c>
    </row>
    <row r="6282" spans="1:13">
      <c r="A6282" s="36">
        <v>202012</v>
      </c>
      <c r="B6282" s="37" t="s">
        <v>68</v>
      </c>
      <c r="C6282" s="37" t="s">
        <v>195</v>
      </c>
      <c r="D6282" s="37" t="s">
        <v>71</v>
      </c>
      <c r="E6282" s="37">
        <v>22546.33</v>
      </c>
      <c r="F6282" s="37">
        <v>78</v>
      </c>
      <c r="G6282" s="37">
        <v>220793</v>
      </c>
      <c r="H6282" s="60">
        <f t="shared" si="492"/>
        <v>22546.33</v>
      </c>
      <c r="I6282" s="60">
        <f t="shared" si="493"/>
        <v>78</v>
      </c>
      <c r="J6282" s="60">
        <f t="shared" si="494"/>
        <v>220793</v>
      </c>
      <c r="K6282" s="1" t="str">
        <f t="shared" si="495"/>
        <v>RES</v>
      </c>
      <c r="L6282" s="2" t="str">
        <f t="shared" si="491"/>
        <v>02RESD0018</v>
      </c>
      <c r="M6282" s="40" t="str">
        <f>INDEX(CODE!A:B,MATCH(L6282,CODE!A:A,0),2)</f>
        <v>Separate - Res</v>
      </c>
    </row>
    <row r="6283" spans="1:13">
      <c r="A6283" s="36">
        <v>202012</v>
      </c>
      <c r="B6283" s="37" t="s">
        <v>68</v>
      </c>
      <c r="C6283" s="37" t="s">
        <v>195</v>
      </c>
      <c r="D6283" s="37" t="s">
        <v>72</v>
      </c>
      <c r="E6283" s="37">
        <v>2936.06</v>
      </c>
      <c r="F6283" s="37">
        <v>11</v>
      </c>
      <c r="G6283" s="37">
        <v>29193</v>
      </c>
      <c r="H6283" s="60">
        <f t="shared" si="492"/>
        <v>2936.06</v>
      </c>
      <c r="I6283" s="60">
        <f t="shared" si="493"/>
        <v>11</v>
      </c>
      <c r="J6283" s="60">
        <f t="shared" si="494"/>
        <v>29193</v>
      </c>
      <c r="K6283" s="1" t="str">
        <f t="shared" si="495"/>
        <v>RES</v>
      </c>
      <c r="L6283" s="2" t="str">
        <f t="shared" si="491"/>
        <v>02RESD018X</v>
      </c>
      <c r="M6283" s="40" t="str">
        <f>INDEX(CODE!A:B,MATCH(L6283,CODE!A:A,0),2)</f>
        <v>Separate - Res</v>
      </c>
    </row>
    <row r="6284" spans="1:13">
      <c r="A6284" s="36">
        <v>202012</v>
      </c>
      <c r="B6284" s="37" t="s">
        <v>68</v>
      </c>
      <c r="C6284" s="37" t="s">
        <v>195</v>
      </c>
      <c r="D6284" s="37" t="s">
        <v>50</v>
      </c>
      <c r="E6284" s="37">
        <v>236686.82</v>
      </c>
      <c r="F6284" s="37">
        <v>3454</v>
      </c>
      <c r="G6284" s="37">
        <v>2110608</v>
      </c>
      <c r="H6284" s="60">
        <f t="shared" si="492"/>
        <v>236686.82</v>
      </c>
      <c r="I6284" s="60">
        <f t="shared" si="493"/>
        <v>3454</v>
      </c>
      <c r="J6284" s="60">
        <f t="shared" si="494"/>
        <v>2110608</v>
      </c>
      <c r="K6284" s="1" t="str">
        <f t="shared" si="495"/>
        <v>RES</v>
      </c>
      <c r="L6284" s="2" t="str">
        <f t="shared" si="491"/>
        <v>02RGNSB024</v>
      </c>
      <c r="M6284" s="40" t="str">
        <f>INDEX(CODE!A:B,MATCH(L6284,CODE!A:A,0),2)</f>
        <v>Separate - Small GS</v>
      </c>
    </row>
    <row r="6285" spans="1:13">
      <c r="A6285" s="36">
        <v>202012</v>
      </c>
      <c r="B6285" s="37" t="s">
        <v>68</v>
      </c>
      <c r="C6285" s="37" t="s">
        <v>195</v>
      </c>
      <c r="D6285" s="37" t="s">
        <v>74</v>
      </c>
      <c r="E6285" s="37">
        <v>13134.12</v>
      </c>
      <c r="F6285" s="37">
        <v>2</v>
      </c>
      <c r="G6285" s="37">
        <v>193420</v>
      </c>
      <c r="H6285" s="60">
        <f t="shared" si="492"/>
        <v>13134.12</v>
      </c>
      <c r="I6285" s="60">
        <f t="shared" si="493"/>
        <v>2</v>
      </c>
      <c r="J6285" s="60">
        <f t="shared" si="494"/>
        <v>193420</v>
      </c>
      <c r="K6285" s="1" t="str">
        <f t="shared" si="495"/>
        <v>RES</v>
      </c>
      <c r="L6285" s="2" t="str">
        <f t="shared" si="491"/>
        <v>02RGNSB036</v>
      </c>
      <c r="M6285" s="40" t="str">
        <f>INDEX(CODE!A:B,MATCH(L6285,CODE!A:A,0),2)</f>
        <v>Separate - Large GS</v>
      </c>
    </row>
    <row r="6286" spans="1:13">
      <c r="A6286" s="36">
        <v>202012</v>
      </c>
      <c r="B6286" s="37" t="s">
        <v>68</v>
      </c>
      <c r="C6286" s="37" t="s">
        <v>195</v>
      </c>
      <c r="D6286" s="37" t="s">
        <v>75</v>
      </c>
      <c r="E6286" s="37">
        <v>2681.42</v>
      </c>
      <c r="F6286" s="37">
        <v>40</v>
      </c>
      <c r="G6286" s="37">
        <v>26160</v>
      </c>
      <c r="H6286" s="60">
        <f t="shared" si="492"/>
        <v>2681.42</v>
      </c>
      <c r="I6286" s="60">
        <f t="shared" si="493"/>
        <v>40</v>
      </c>
      <c r="J6286" s="60">
        <f t="shared" si="494"/>
        <v>26160</v>
      </c>
      <c r="K6286" s="1" t="str">
        <f t="shared" si="495"/>
        <v>RES</v>
      </c>
      <c r="L6286" s="2" t="str">
        <f t="shared" si="491"/>
        <v>02RNM24135</v>
      </c>
      <c r="M6286" s="40" t="str">
        <f>INDEX(CODE!A:B,MATCH(L6286,CODE!A:A,0),2)</f>
        <v>Separate - Small GS</v>
      </c>
    </row>
    <row r="6287" spans="1:13">
      <c r="A6287" s="36">
        <v>202012</v>
      </c>
      <c r="B6287" s="37" t="s">
        <v>68</v>
      </c>
      <c r="C6287" s="37" t="s">
        <v>195</v>
      </c>
      <c r="D6287" s="37" t="s">
        <v>101</v>
      </c>
      <c r="E6287" s="37">
        <v>689890.89</v>
      </c>
      <c r="F6287" s="37">
        <v>0</v>
      </c>
      <c r="G6287" s="37">
        <v>0</v>
      </c>
      <c r="H6287" s="60">
        <f t="shared" si="492"/>
        <v>689890.89</v>
      </c>
      <c r="I6287" s="60">
        <f t="shared" si="493"/>
        <v>0</v>
      </c>
      <c r="J6287" s="60">
        <f t="shared" si="494"/>
        <v>0</v>
      </c>
      <c r="K6287" s="1" t="str">
        <f t="shared" si="495"/>
        <v>RES</v>
      </c>
      <c r="L6287" s="2" t="str">
        <f t="shared" si="491"/>
        <v>301170-DSM</v>
      </c>
      <c r="M6287" s="40" t="str">
        <f>INDEX(CODE!A:B,MATCH(L6287,CODE!A:A,0),2)</f>
        <v>NOT USED</v>
      </c>
    </row>
    <row r="6288" spans="1:13">
      <c r="A6288" s="36">
        <v>202012</v>
      </c>
      <c r="B6288" s="37" t="s">
        <v>68</v>
      </c>
      <c r="C6288" s="37" t="s">
        <v>195</v>
      </c>
      <c r="D6288" s="37" t="s">
        <v>102</v>
      </c>
      <c r="E6288" s="37">
        <v>82185.070000000007</v>
      </c>
      <c r="F6288" s="37">
        <v>0</v>
      </c>
      <c r="G6288" s="37">
        <v>0</v>
      </c>
      <c r="H6288" s="60">
        <f t="shared" si="492"/>
        <v>82185.070000000007</v>
      </c>
      <c r="I6288" s="60">
        <f t="shared" si="493"/>
        <v>0</v>
      </c>
      <c r="J6288" s="60">
        <f t="shared" si="494"/>
        <v>0</v>
      </c>
      <c r="K6288" s="1" t="str">
        <f t="shared" si="495"/>
        <v>RES</v>
      </c>
      <c r="L6288" s="2" t="str">
        <f t="shared" si="491"/>
        <v>301180-BLU</v>
      </c>
      <c r="M6288" s="40" t="str">
        <f>INDEX(CODE!A:B,MATCH(L6288,CODE!A:A,0),2)</f>
        <v>NOT USED</v>
      </c>
    </row>
    <row r="6289" spans="1:13">
      <c r="A6289" s="36">
        <v>202012</v>
      </c>
      <c r="B6289" s="37" t="s">
        <v>68</v>
      </c>
      <c r="C6289" s="37" t="s">
        <v>195</v>
      </c>
      <c r="D6289" s="37" t="s">
        <v>103</v>
      </c>
      <c r="E6289" s="37">
        <v>8430189.3200000003</v>
      </c>
      <c r="F6289" s="37">
        <v>0</v>
      </c>
      <c r="G6289" s="37">
        <v>0</v>
      </c>
      <c r="H6289" s="60">
        <f t="shared" si="492"/>
        <v>8430189.3200000003</v>
      </c>
      <c r="I6289" s="60">
        <f t="shared" si="493"/>
        <v>0</v>
      </c>
      <c r="J6289" s="60">
        <f t="shared" si="494"/>
        <v>0</v>
      </c>
      <c r="K6289" s="1" t="str">
        <f t="shared" si="495"/>
        <v>RES</v>
      </c>
      <c r="L6289" s="2" t="str">
        <f t="shared" si="491"/>
        <v>ALT REVENU</v>
      </c>
      <c r="M6289" s="40" t="str">
        <f>INDEX(CODE!A:B,MATCH(L6289,CODE!A:A,0),2)</f>
        <v>NOT USED</v>
      </c>
    </row>
    <row r="6290" spans="1:13">
      <c r="A6290" s="36">
        <v>202012</v>
      </c>
      <c r="B6290" s="37" t="s">
        <v>68</v>
      </c>
      <c r="C6290" s="37" t="s">
        <v>195</v>
      </c>
      <c r="D6290" s="37" t="s">
        <v>90</v>
      </c>
      <c r="F6290" s="37">
        <v>0</v>
      </c>
      <c r="H6290" s="60">
        <f t="shared" si="492"/>
        <v>0</v>
      </c>
      <c r="I6290" s="60">
        <f t="shared" si="493"/>
        <v>0</v>
      </c>
      <c r="J6290" s="60">
        <f t="shared" si="494"/>
        <v>0</v>
      </c>
      <c r="K6290" s="1" t="str">
        <f t="shared" si="495"/>
        <v>RES</v>
      </c>
      <c r="L6290" s="2" t="str">
        <f t="shared" si="491"/>
        <v>CUSTOMER C</v>
      </c>
      <c r="M6290" s="40" t="str">
        <f>INDEX(CODE!A:B,MATCH(L6290,CODE!A:A,0),2)</f>
        <v>NOT USED</v>
      </c>
    </row>
    <row r="6291" spans="1:13">
      <c r="A6291" s="36">
        <v>202012</v>
      </c>
      <c r="B6291" s="37" t="s">
        <v>68</v>
      </c>
      <c r="C6291" s="37" t="s">
        <v>195</v>
      </c>
      <c r="D6291" s="37" t="s">
        <v>91</v>
      </c>
      <c r="E6291" s="37">
        <v>0</v>
      </c>
      <c r="F6291" s="37">
        <v>0</v>
      </c>
      <c r="G6291" s="37">
        <v>0</v>
      </c>
      <c r="H6291" s="60">
        <f t="shared" si="492"/>
        <v>0</v>
      </c>
      <c r="I6291" s="60">
        <f t="shared" si="493"/>
        <v>0</v>
      </c>
      <c r="J6291" s="60">
        <f t="shared" si="494"/>
        <v>0</v>
      </c>
      <c r="K6291" s="1" t="str">
        <f t="shared" si="495"/>
        <v>RES</v>
      </c>
      <c r="L6291" s="2" t="str">
        <f t="shared" si="491"/>
        <v>INCOME TAX</v>
      </c>
      <c r="M6291" s="40" t="str">
        <f>INDEX(CODE!A:B,MATCH(L6291,CODE!A:A,0),2)</f>
        <v>NOT USED</v>
      </c>
    </row>
    <row r="6292" spans="1:13">
      <c r="A6292" s="36">
        <v>202012</v>
      </c>
      <c r="B6292" s="37" t="s">
        <v>68</v>
      </c>
      <c r="C6292" s="37" t="s">
        <v>195</v>
      </c>
      <c r="D6292" s="37" t="s">
        <v>92</v>
      </c>
      <c r="E6292" s="37">
        <v>-241828.93</v>
      </c>
      <c r="F6292" s="37">
        <v>0</v>
      </c>
      <c r="G6292" s="37">
        <v>0</v>
      </c>
      <c r="H6292" s="60">
        <f t="shared" si="492"/>
        <v>-241828.93</v>
      </c>
      <c r="I6292" s="60">
        <f t="shared" si="493"/>
        <v>0</v>
      </c>
      <c r="J6292" s="60">
        <f t="shared" si="494"/>
        <v>0</v>
      </c>
      <c r="K6292" s="1" t="str">
        <f t="shared" si="495"/>
        <v>RES</v>
      </c>
      <c r="L6292" s="2" t="str">
        <f t="shared" si="491"/>
        <v>REVENUE_AC</v>
      </c>
      <c r="M6292" s="40" t="str">
        <f>INDEX(CODE!A:B,MATCH(L6292,CODE!A:A,0),2)</f>
        <v>NOT USED</v>
      </c>
    </row>
    <row r="6293" spans="1:13">
      <c r="A6293" s="36">
        <v>202012</v>
      </c>
      <c r="B6293" s="37" t="s">
        <v>68</v>
      </c>
      <c r="C6293" s="37" t="s">
        <v>195</v>
      </c>
      <c r="D6293" s="37" t="s">
        <v>104</v>
      </c>
      <c r="E6293" s="37">
        <v>6065.67</v>
      </c>
      <c r="F6293" s="37">
        <v>0</v>
      </c>
      <c r="G6293" s="37">
        <v>0</v>
      </c>
      <c r="H6293" s="60">
        <f t="shared" si="492"/>
        <v>6065.67</v>
      </c>
      <c r="I6293" s="60">
        <f t="shared" si="493"/>
        <v>0</v>
      </c>
      <c r="J6293" s="60">
        <f t="shared" si="494"/>
        <v>0</v>
      </c>
      <c r="K6293" s="1" t="str">
        <f t="shared" si="495"/>
        <v>RES</v>
      </c>
      <c r="L6293" s="2" t="str">
        <f t="shared" si="491"/>
        <v>REVENUE AD</v>
      </c>
      <c r="M6293" s="40" t="str">
        <f>INDEX(CODE!A:B,MATCH(L6293,CODE!A:A,0),2)</f>
        <v>NOT USED</v>
      </c>
    </row>
    <row r="6294" spans="1:13">
      <c r="A6294" s="36">
        <v>202012</v>
      </c>
      <c r="B6294" s="37" t="s">
        <v>68</v>
      </c>
      <c r="C6294" s="37" t="s">
        <v>196</v>
      </c>
      <c r="D6294" s="37" t="s">
        <v>197</v>
      </c>
      <c r="E6294" s="37">
        <v>559000</v>
      </c>
      <c r="F6294" s="37">
        <v>0</v>
      </c>
      <c r="G6294" s="37">
        <v>10483000</v>
      </c>
      <c r="H6294" s="60">
        <f t="shared" si="492"/>
        <v>0</v>
      </c>
      <c r="I6294" s="60">
        <f t="shared" si="493"/>
        <v>0</v>
      </c>
      <c r="J6294" s="60">
        <f t="shared" si="494"/>
        <v>0</v>
      </c>
      <c r="K6294" s="1" t="str">
        <f t="shared" si="495"/>
        <v>RES</v>
      </c>
      <c r="L6294" s="2" t="str">
        <f t="shared" si="491"/>
        <v>UNBILLED R</v>
      </c>
      <c r="M6294" s="40" t="str">
        <f>INDEX(CODE!A:B,MATCH(L6294,CODE!A:A,0),2)</f>
        <v>NOT USED</v>
      </c>
    </row>
    <row r="6295" spans="1:13">
      <c r="A6295" s="36">
        <v>202101</v>
      </c>
      <c r="B6295" s="37" t="s">
        <v>51</v>
      </c>
      <c r="C6295" s="37" t="s">
        <v>186</v>
      </c>
      <c r="D6295" s="37" t="s">
        <v>187</v>
      </c>
      <c r="E6295" s="37">
        <v>-18950.39</v>
      </c>
      <c r="F6295" s="37">
        <v>1513</v>
      </c>
      <c r="G6295" s="37">
        <v>2603064</v>
      </c>
      <c r="H6295" s="60">
        <f t="shared" si="492"/>
        <v>0</v>
      </c>
      <c r="I6295" s="60">
        <f t="shared" si="493"/>
        <v>0</v>
      </c>
      <c r="J6295" s="60">
        <f t="shared" si="494"/>
        <v>0</v>
      </c>
      <c r="K6295" s="1" t="str">
        <f t="shared" si="495"/>
        <v>COM</v>
      </c>
      <c r="L6295" s="2" t="str">
        <f t="shared" si="491"/>
        <v>02GNSB0024</v>
      </c>
      <c r="M6295" s="40" t="str">
        <f>INDEX(CODE!A:B,MATCH(L6295,CODE!A:A,0),2)</f>
        <v>Separate - Small GS</v>
      </c>
    </row>
    <row r="6296" spans="1:13">
      <c r="A6296" s="36">
        <v>202101</v>
      </c>
      <c r="B6296" s="37" t="s">
        <v>51</v>
      </c>
      <c r="C6296" s="37" t="s">
        <v>186</v>
      </c>
      <c r="D6296" s="37" t="s">
        <v>188</v>
      </c>
      <c r="E6296" s="37">
        <v>-0.52</v>
      </c>
      <c r="F6296" s="37">
        <v>1</v>
      </c>
      <c r="G6296" s="37">
        <v>72</v>
      </c>
      <c r="H6296" s="60">
        <f t="shared" si="492"/>
        <v>0</v>
      </c>
      <c r="I6296" s="60">
        <f t="shared" si="493"/>
        <v>0</v>
      </c>
      <c r="J6296" s="60">
        <f t="shared" si="494"/>
        <v>0</v>
      </c>
      <c r="K6296" s="1" t="str">
        <f t="shared" si="495"/>
        <v>COM</v>
      </c>
      <c r="L6296" s="2" t="str">
        <f t="shared" si="491"/>
        <v>02GNSB024F</v>
      </c>
      <c r="M6296" s="40" t="str">
        <f>INDEX(CODE!A:B,MATCH(L6296,CODE!A:A,0),2)</f>
        <v>Separate - Small GS</v>
      </c>
    </row>
    <row r="6297" spans="1:13">
      <c r="A6297" s="36">
        <v>202101</v>
      </c>
      <c r="B6297" s="37" t="s">
        <v>51</v>
      </c>
      <c r="C6297" s="37" t="s">
        <v>186</v>
      </c>
      <c r="D6297" s="37" t="s">
        <v>189</v>
      </c>
      <c r="E6297" s="37">
        <v>-29.8</v>
      </c>
      <c r="F6297" s="37">
        <v>67</v>
      </c>
      <c r="G6297" s="37">
        <v>4094</v>
      </c>
      <c r="H6297" s="60">
        <f t="shared" si="492"/>
        <v>0</v>
      </c>
      <c r="I6297" s="60">
        <f t="shared" si="493"/>
        <v>0</v>
      </c>
      <c r="J6297" s="60">
        <f t="shared" si="494"/>
        <v>0</v>
      </c>
      <c r="K6297" s="1" t="str">
        <f t="shared" si="495"/>
        <v>COM</v>
      </c>
      <c r="L6297" s="2" t="str">
        <f t="shared" si="491"/>
        <v>02GNSB24FP</v>
      </c>
      <c r="M6297" s="40" t="str">
        <f>INDEX(CODE!A:B,MATCH(L6297,CODE!A:A,0),2)</f>
        <v>Separate - Small GS</v>
      </c>
    </row>
    <row r="6298" spans="1:13">
      <c r="A6298" s="36">
        <v>202101</v>
      </c>
      <c r="B6298" s="37" t="s">
        <v>51</v>
      </c>
      <c r="C6298" s="37" t="s">
        <v>186</v>
      </c>
      <c r="D6298" s="37" t="s">
        <v>190</v>
      </c>
      <c r="E6298" s="37">
        <v>-30115.85</v>
      </c>
      <c r="F6298" s="37">
        <v>79</v>
      </c>
      <c r="G6298" s="37">
        <v>4136792</v>
      </c>
      <c r="H6298" s="60">
        <f t="shared" si="492"/>
        <v>0</v>
      </c>
      <c r="I6298" s="60">
        <f t="shared" si="493"/>
        <v>0</v>
      </c>
      <c r="J6298" s="60">
        <f t="shared" si="494"/>
        <v>0</v>
      </c>
      <c r="K6298" s="1" t="str">
        <f t="shared" si="495"/>
        <v>COM</v>
      </c>
      <c r="L6298" s="2" t="str">
        <f t="shared" si="491"/>
        <v>02LGSB0036</v>
      </c>
      <c r="M6298" s="40" t="str">
        <f>INDEX(CODE!A:B,MATCH(L6298,CODE!A:A,0),2)</f>
        <v>Separate - Large GS</v>
      </c>
    </row>
    <row r="6299" spans="1:13">
      <c r="A6299" s="36">
        <v>202101</v>
      </c>
      <c r="B6299" s="37" t="s">
        <v>51</v>
      </c>
      <c r="C6299" s="37" t="s">
        <v>186</v>
      </c>
      <c r="D6299" s="37" t="s">
        <v>191</v>
      </c>
      <c r="E6299" s="37">
        <v>-85.85</v>
      </c>
      <c r="F6299" s="37">
        <v>24</v>
      </c>
      <c r="G6299" s="37">
        <v>11792</v>
      </c>
      <c r="H6299" s="60">
        <f t="shared" si="492"/>
        <v>0</v>
      </c>
      <c r="I6299" s="60">
        <f t="shared" si="493"/>
        <v>0</v>
      </c>
      <c r="J6299" s="60">
        <f t="shared" si="494"/>
        <v>0</v>
      </c>
      <c r="K6299" s="1" t="str">
        <f t="shared" si="495"/>
        <v>COM</v>
      </c>
      <c r="L6299" s="2" t="str">
        <f t="shared" si="491"/>
        <v>02NMB24135</v>
      </c>
      <c r="M6299" s="40" t="str">
        <f>INDEX(CODE!A:B,MATCH(L6299,CODE!A:A,0),2)</f>
        <v>Separate - Small GS</v>
      </c>
    </row>
    <row r="6300" spans="1:13">
      <c r="A6300" s="36">
        <v>202101</v>
      </c>
      <c r="B6300" s="37" t="s">
        <v>51</v>
      </c>
      <c r="C6300" s="37" t="s">
        <v>186</v>
      </c>
      <c r="D6300" s="37" t="s">
        <v>192</v>
      </c>
      <c r="E6300" s="37">
        <v>-180.37</v>
      </c>
      <c r="G6300" s="37">
        <v>24739</v>
      </c>
      <c r="H6300" s="60">
        <f t="shared" si="492"/>
        <v>0</v>
      </c>
      <c r="I6300" s="60">
        <f t="shared" si="493"/>
        <v>0</v>
      </c>
      <c r="J6300" s="60">
        <f t="shared" si="494"/>
        <v>0</v>
      </c>
      <c r="K6300" s="1" t="str">
        <f t="shared" si="495"/>
        <v>COM</v>
      </c>
      <c r="L6300" s="2" t="str">
        <f t="shared" si="491"/>
        <v>02OALTB15N</v>
      </c>
      <c r="M6300" s="40" t="str">
        <f>INDEX(CODE!A:B,MATCH(L6300,CODE!A:A,0),2)</f>
        <v>NOT USED</v>
      </c>
    </row>
    <row r="6301" spans="1:13">
      <c r="A6301" s="36">
        <v>202101</v>
      </c>
      <c r="B6301" s="37" t="s">
        <v>51</v>
      </c>
      <c r="C6301" s="37" t="s">
        <v>186</v>
      </c>
      <c r="D6301" s="37" t="s">
        <v>193</v>
      </c>
      <c r="E6301" s="37">
        <v>-9580.08</v>
      </c>
      <c r="F6301" s="37">
        <v>0</v>
      </c>
      <c r="G6301" s="37">
        <v>0</v>
      </c>
      <c r="H6301" s="60">
        <f t="shared" si="492"/>
        <v>0</v>
      </c>
      <c r="I6301" s="60">
        <f t="shared" si="493"/>
        <v>0</v>
      </c>
      <c r="J6301" s="60">
        <f t="shared" si="494"/>
        <v>0</v>
      </c>
      <c r="K6301" s="1" t="str">
        <f t="shared" si="495"/>
        <v>COM</v>
      </c>
      <c r="L6301" s="2" t="str">
        <f t="shared" si="491"/>
        <v>BPA BALANC</v>
      </c>
      <c r="M6301" s="40" t="str">
        <f>INDEX(CODE!A:B,MATCH(L6301,CODE!A:A,0),2)</f>
        <v>NOT USED</v>
      </c>
    </row>
    <row r="6302" spans="1:13">
      <c r="A6302" s="36">
        <v>202101</v>
      </c>
      <c r="B6302" s="37" t="s">
        <v>51</v>
      </c>
      <c r="C6302" s="37" t="s">
        <v>186</v>
      </c>
      <c r="D6302" s="37" t="s">
        <v>194</v>
      </c>
      <c r="F6302" s="37">
        <v>0</v>
      </c>
      <c r="H6302" s="60">
        <f t="shared" si="492"/>
        <v>0</v>
      </c>
      <c r="I6302" s="60">
        <f t="shared" si="493"/>
        <v>0</v>
      </c>
      <c r="J6302" s="60">
        <f t="shared" si="494"/>
        <v>0</v>
      </c>
      <c r="K6302" s="1" t="str">
        <f t="shared" si="495"/>
        <v>COM</v>
      </c>
      <c r="L6302" s="2" t="str">
        <f t="shared" si="491"/>
        <v>CUSTOMER C</v>
      </c>
      <c r="M6302" s="40" t="str">
        <f>INDEX(CODE!A:B,MATCH(L6302,CODE!A:A,0),2)</f>
        <v>NOT USED</v>
      </c>
    </row>
    <row r="6303" spans="1:13">
      <c r="A6303" s="36">
        <v>202101</v>
      </c>
      <c r="B6303" s="37" t="s">
        <v>51</v>
      </c>
      <c r="C6303" s="37" t="s">
        <v>195</v>
      </c>
      <c r="D6303" s="37" t="s">
        <v>78</v>
      </c>
      <c r="E6303" s="37">
        <v>491.48</v>
      </c>
      <c r="F6303" s="37">
        <v>3</v>
      </c>
      <c r="G6303" s="37">
        <v>2496</v>
      </c>
      <c r="H6303" s="60">
        <f t="shared" si="492"/>
        <v>491.48</v>
      </c>
      <c r="I6303" s="60">
        <f t="shared" si="493"/>
        <v>3</v>
      </c>
      <c r="J6303" s="60">
        <f t="shared" si="494"/>
        <v>2496</v>
      </c>
      <c r="K6303" s="1" t="str">
        <f t="shared" si="495"/>
        <v>COM</v>
      </c>
      <c r="L6303" s="2" t="str">
        <f t="shared" si="491"/>
        <v>02GN24EV45</v>
      </c>
      <c r="M6303" s="40" t="str">
        <f>INDEX(CODE!A:B,MATCH(L6303,CODE!A:A,0),2)</f>
        <v>Separate - Small GS</v>
      </c>
    </row>
    <row r="6304" spans="1:13">
      <c r="A6304" s="36">
        <v>202101</v>
      </c>
      <c r="B6304" s="37" t="s">
        <v>51</v>
      </c>
      <c r="C6304" s="37" t="s">
        <v>195</v>
      </c>
      <c r="D6304" s="37" t="s">
        <v>36</v>
      </c>
      <c r="E6304" s="37">
        <v>241852.13</v>
      </c>
      <c r="F6304" s="37">
        <v>1513</v>
      </c>
      <c r="G6304" s="37">
        <v>2603069</v>
      </c>
      <c r="H6304" s="60">
        <f t="shared" si="492"/>
        <v>241852.13</v>
      </c>
      <c r="I6304" s="60">
        <f t="shared" si="493"/>
        <v>1513</v>
      </c>
      <c r="J6304" s="60">
        <f t="shared" si="494"/>
        <v>2603069</v>
      </c>
      <c r="K6304" s="1" t="str">
        <f t="shared" si="495"/>
        <v>COM</v>
      </c>
      <c r="L6304" s="2" t="str">
        <f t="shared" si="491"/>
        <v>02GNSB0024</v>
      </c>
      <c r="M6304" s="40" t="str">
        <f>INDEX(CODE!A:B,MATCH(L6304,CODE!A:A,0),2)</f>
        <v>Separate - Small GS</v>
      </c>
    </row>
    <row r="6305" spans="1:13">
      <c r="A6305" s="36">
        <v>202101</v>
      </c>
      <c r="B6305" s="37" t="s">
        <v>51</v>
      </c>
      <c r="C6305" s="37" t="s">
        <v>195</v>
      </c>
      <c r="D6305" s="37" t="s">
        <v>37</v>
      </c>
      <c r="E6305" s="37">
        <v>17.559999999999999</v>
      </c>
      <c r="F6305" s="37">
        <v>1</v>
      </c>
      <c r="G6305" s="37">
        <v>72</v>
      </c>
      <c r="H6305" s="60">
        <f t="shared" si="492"/>
        <v>17.559999999999999</v>
      </c>
      <c r="I6305" s="60">
        <f t="shared" si="493"/>
        <v>1</v>
      </c>
      <c r="J6305" s="60">
        <f t="shared" si="494"/>
        <v>72</v>
      </c>
      <c r="K6305" s="1" t="str">
        <f t="shared" si="495"/>
        <v>COM</v>
      </c>
      <c r="L6305" s="2" t="str">
        <f t="shared" si="491"/>
        <v>02GNSB024F</v>
      </c>
      <c r="M6305" s="40" t="str">
        <f>INDEX(CODE!A:B,MATCH(L6305,CODE!A:A,0),2)</f>
        <v>Separate - Small GS</v>
      </c>
    </row>
    <row r="6306" spans="1:13">
      <c r="A6306" s="36">
        <v>202101</v>
      </c>
      <c r="B6306" s="37" t="s">
        <v>51</v>
      </c>
      <c r="C6306" s="37" t="s">
        <v>195</v>
      </c>
      <c r="D6306" s="37" t="s">
        <v>38</v>
      </c>
      <c r="E6306" s="37">
        <v>702.48</v>
      </c>
      <c r="F6306" s="37">
        <v>67</v>
      </c>
      <c r="G6306" s="37">
        <v>4095</v>
      </c>
      <c r="H6306" s="60">
        <f t="shared" si="492"/>
        <v>702.48</v>
      </c>
      <c r="I6306" s="60">
        <f t="shared" si="493"/>
        <v>67</v>
      </c>
      <c r="J6306" s="60">
        <f t="shared" si="494"/>
        <v>4095</v>
      </c>
      <c r="K6306" s="1" t="str">
        <f t="shared" si="495"/>
        <v>COM</v>
      </c>
      <c r="L6306" s="2" t="str">
        <f t="shared" si="491"/>
        <v>02GNSB24FP</v>
      </c>
      <c r="M6306" s="40" t="str">
        <f>INDEX(CODE!A:B,MATCH(L6306,CODE!A:A,0),2)</f>
        <v>Separate - Small GS</v>
      </c>
    </row>
    <row r="6307" spans="1:13">
      <c r="A6307" s="36">
        <v>202101</v>
      </c>
      <c r="B6307" s="37" t="s">
        <v>51</v>
      </c>
      <c r="C6307" s="37" t="s">
        <v>195</v>
      </c>
      <c r="D6307" s="37" t="s">
        <v>52</v>
      </c>
      <c r="E6307" s="37">
        <v>3816862.54</v>
      </c>
      <c r="F6307" s="37">
        <v>14743</v>
      </c>
      <c r="G6307" s="37">
        <v>43172001</v>
      </c>
      <c r="H6307" s="60">
        <f t="shared" si="492"/>
        <v>3816862.54</v>
      </c>
      <c r="I6307" s="60">
        <f t="shared" si="493"/>
        <v>14743</v>
      </c>
      <c r="J6307" s="60">
        <f t="shared" si="494"/>
        <v>43172001</v>
      </c>
      <c r="K6307" s="1" t="str">
        <f t="shared" si="495"/>
        <v>COM</v>
      </c>
      <c r="L6307" s="2" t="str">
        <f t="shared" si="491"/>
        <v>02GNSV0024</v>
      </c>
      <c r="M6307" s="40" t="str">
        <f>INDEX(CODE!A:B,MATCH(L6307,CODE!A:A,0),2)</f>
        <v>Separate - Small GS</v>
      </c>
    </row>
    <row r="6308" spans="1:13">
      <c r="A6308" s="36">
        <v>202101</v>
      </c>
      <c r="B6308" s="37" t="s">
        <v>51</v>
      </c>
      <c r="C6308" s="37" t="s">
        <v>195</v>
      </c>
      <c r="D6308" s="37" t="s">
        <v>53</v>
      </c>
      <c r="E6308" s="37">
        <v>13834.98</v>
      </c>
      <c r="F6308" s="37">
        <v>108</v>
      </c>
      <c r="G6308" s="37">
        <v>101689</v>
      </c>
      <c r="H6308" s="60">
        <f t="shared" si="492"/>
        <v>13834.98</v>
      </c>
      <c r="I6308" s="60">
        <f t="shared" si="493"/>
        <v>108</v>
      </c>
      <c r="J6308" s="60">
        <f t="shared" si="494"/>
        <v>101689</v>
      </c>
      <c r="K6308" s="1" t="str">
        <f t="shared" si="495"/>
        <v>COM</v>
      </c>
      <c r="L6308" s="2" t="str">
        <f t="shared" si="491"/>
        <v>02GNSV024F</v>
      </c>
      <c r="M6308" s="40" t="str">
        <f>INDEX(CODE!A:B,MATCH(L6308,CODE!A:A,0),2)</f>
        <v>Separate - Small GS</v>
      </c>
    </row>
    <row r="6309" spans="1:13">
      <c r="A6309" s="36">
        <v>202101</v>
      </c>
      <c r="B6309" s="37" t="s">
        <v>51</v>
      </c>
      <c r="C6309" s="37" t="s">
        <v>195</v>
      </c>
      <c r="D6309" s="37" t="s">
        <v>39</v>
      </c>
      <c r="E6309" s="37">
        <v>309648.15000000002</v>
      </c>
      <c r="F6309" s="37">
        <v>79</v>
      </c>
      <c r="G6309" s="37">
        <v>4136785</v>
      </c>
      <c r="H6309" s="60">
        <f t="shared" si="492"/>
        <v>309648.15000000002</v>
      </c>
      <c r="I6309" s="60">
        <f t="shared" si="493"/>
        <v>79</v>
      </c>
      <c r="J6309" s="60">
        <f t="shared" si="494"/>
        <v>4136785</v>
      </c>
      <c r="K6309" s="1" t="str">
        <f t="shared" si="495"/>
        <v>COM</v>
      </c>
      <c r="L6309" s="2" t="str">
        <f t="shared" si="491"/>
        <v>02LGSB0036</v>
      </c>
      <c r="M6309" s="40" t="str">
        <f>INDEX(CODE!A:B,MATCH(L6309,CODE!A:A,0),2)</f>
        <v>Separate - Large GS</v>
      </c>
    </row>
    <row r="6310" spans="1:13">
      <c r="A6310" s="36">
        <v>202101</v>
      </c>
      <c r="B6310" s="37" t="s">
        <v>51</v>
      </c>
      <c r="C6310" s="37" t="s">
        <v>195</v>
      </c>
      <c r="D6310" s="37" t="s">
        <v>54</v>
      </c>
      <c r="E6310" s="37">
        <v>4929805.03</v>
      </c>
      <c r="F6310" s="37">
        <v>839</v>
      </c>
      <c r="G6310" s="37">
        <v>67714204</v>
      </c>
      <c r="H6310" s="60">
        <f t="shared" si="492"/>
        <v>4929805.03</v>
      </c>
      <c r="I6310" s="60">
        <f t="shared" si="493"/>
        <v>839</v>
      </c>
      <c r="J6310" s="60">
        <f t="shared" si="494"/>
        <v>67714204</v>
      </c>
      <c r="K6310" s="1" t="str">
        <f t="shared" si="495"/>
        <v>COM</v>
      </c>
      <c r="L6310" s="2" t="str">
        <f t="shared" si="491"/>
        <v>02LGSV0036</v>
      </c>
      <c r="M6310" s="40" t="str">
        <f>INDEX(CODE!A:B,MATCH(L6310,CODE!A:A,0),2)</f>
        <v>Separate - Large GS</v>
      </c>
    </row>
    <row r="6311" spans="1:13">
      <c r="A6311" s="36">
        <v>202101</v>
      </c>
      <c r="B6311" s="37" t="s">
        <v>51</v>
      </c>
      <c r="C6311" s="37" t="s">
        <v>195</v>
      </c>
      <c r="D6311" s="37" t="s">
        <v>55</v>
      </c>
      <c r="E6311" s="37">
        <v>1015412.41</v>
      </c>
      <c r="F6311" s="37">
        <v>37</v>
      </c>
      <c r="G6311" s="37">
        <v>13357106</v>
      </c>
      <c r="H6311" s="60">
        <f t="shared" si="492"/>
        <v>1015412.41</v>
      </c>
      <c r="I6311" s="60">
        <f t="shared" si="493"/>
        <v>37</v>
      </c>
      <c r="J6311" s="60">
        <f t="shared" si="494"/>
        <v>13357106</v>
      </c>
      <c r="K6311" s="1" t="str">
        <f t="shared" si="495"/>
        <v>COM</v>
      </c>
      <c r="L6311" s="2" t="str">
        <f t="shared" si="491"/>
        <v>02LGSV048T</v>
      </c>
      <c r="M6311" s="40" t="str">
        <f>INDEX(CODE!A:B,MATCH(L6311,CODE!A:A,0),2)</f>
        <v>NOT USED</v>
      </c>
    </row>
    <row r="6312" spans="1:13">
      <c r="A6312" s="36">
        <v>202101</v>
      </c>
      <c r="B6312" s="37" t="s">
        <v>51</v>
      </c>
      <c r="C6312" s="37" t="s">
        <v>195</v>
      </c>
      <c r="D6312" s="37" t="s">
        <v>79</v>
      </c>
      <c r="E6312" s="37">
        <v>7923.31</v>
      </c>
      <c r="G6312" s="37">
        <v>0</v>
      </c>
      <c r="H6312" s="60">
        <f t="shared" si="492"/>
        <v>7923.31</v>
      </c>
      <c r="I6312" s="60">
        <f t="shared" si="493"/>
        <v>0</v>
      </c>
      <c r="J6312" s="60">
        <f t="shared" si="494"/>
        <v>0</v>
      </c>
      <c r="K6312" s="1" t="str">
        <f t="shared" si="495"/>
        <v>COM</v>
      </c>
      <c r="L6312" s="2" t="str">
        <f t="shared" si="491"/>
        <v>02LNX00102</v>
      </c>
      <c r="M6312" s="40" t="str">
        <f>INDEX(CODE!A:B,MATCH(L6312,CODE!A:A,0),2)</f>
        <v>NOT USED</v>
      </c>
    </row>
    <row r="6313" spans="1:13">
      <c r="A6313" s="36">
        <v>202101</v>
      </c>
      <c r="B6313" s="37" t="s">
        <v>51</v>
      </c>
      <c r="C6313" s="37" t="s">
        <v>195</v>
      </c>
      <c r="D6313" s="37" t="s">
        <v>80</v>
      </c>
      <c r="E6313" s="37">
        <v>-10996.19</v>
      </c>
      <c r="G6313" s="37">
        <v>0</v>
      </c>
      <c r="H6313" s="60">
        <f t="shared" si="492"/>
        <v>-10996.19</v>
      </c>
      <c r="I6313" s="60">
        <f t="shared" si="493"/>
        <v>0</v>
      </c>
      <c r="J6313" s="60">
        <f t="shared" si="494"/>
        <v>0</v>
      </c>
      <c r="K6313" s="1" t="str">
        <f t="shared" si="495"/>
        <v>COM</v>
      </c>
      <c r="L6313" s="2" t="str">
        <f t="shared" si="491"/>
        <v>02LNX00103</v>
      </c>
      <c r="M6313" s="40" t="str">
        <f>INDEX(CODE!A:B,MATCH(L6313,CODE!A:A,0),2)</f>
        <v>NOT USED</v>
      </c>
    </row>
    <row r="6314" spans="1:13">
      <c r="A6314" s="36">
        <v>202101</v>
      </c>
      <c r="B6314" s="37" t="s">
        <v>51</v>
      </c>
      <c r="C6314" s="37" t="s">
        <v>195</v>
      </c>
      <c r="D6314" s="37" t="s">
        <v>81</v>
      </c>
      <c r="E6314" s="37">
        <v>206.67</v>
      </c>
      <c r="G6314" s="37">
        <v>0</v>
      </c>
      <c r="H6314" s="60">
        <f t="shared" si="492"/>
        <v>206.67</v>
      </c>
      <c r="I6314" s="60">
        <f t="shared" si="493"/>
        <v>0</v>
      </c>
      <c r="J6314" s="60">
        <f t="shared" si="494"/>
        <v>0</v>
      </c>
      <c r="K6314" s="1" t="str">
        <f t="shared" si="495"/>
        <v>COM</v>
      </c>
      <c r="L6314" s="2" t="str">
        <f t="shared" si="491"/>
        <v>02LNX00105</v>
      </c>
      <c r="M6314" s="40" t="str">
        <f>INDEX(CODE!A:B,MATCH(L6314,CODE!A:A,0),2)</f>
        <v>NOT USED</v>
      </c>
    </row>
    <row r="6315" spans="1:13">
      <c r="A6315" s="36">
        <v>202101</v>
      </c>
      <c r="B6315" s="37" t="s">
        <v>51</v>
      </c>
      <c r="C6315" s="37" t="s">
        <v>195</v>
      </c>
      <c r="D6315" s="37" t="s">
        <v>82</v>
      </c>
      <c r="E6315" s="37">
        <v>21092.12</v>
      </c>
      <c r="G6315" s="37">
        <v>0</v>
      </c>
      <c r="H6315" s="60">
        <f t="shared" si="492"/>
        <v>21092.12</v>
      </c>
      <c r="I6315" s="60">
        <f t="shared" si="493"/>
        <v>0</v>
      </c>
      <c r="J6315" s="60">
        <f t="shared" si="494"/>
        <v>0</v>
      </c>
      <c r="K6315" s="1" t="str">
        <f t="shared" si="495"/>
        <v>COM</v>
      </c>
      <c r="L6315" s="2" t="str">
        <f t="shared" si="491"/>
        <v>02LNX00109</v>
      </c>
      <c r="M6315" s="40" t="str">
        <f>INDEX(CODE!A:B,MATCH(L6315,CODE!A:A,0),2)</f>
        <v>NOT USED</v>
      </c>
    </row>
    <row r="6316" spans="1:13">
      <c r="A6316" s="36">
        <v>202101</v>
      </c>
      <c r="B6316" s="37" t="s">
        <v>51</v>
      </c>
      <c r="C6316" s="37" t="s">
        <v>195</v>
      </c>
      <c r="D6316" s="37" t="s">
        <v>83</v>
      </c>
      <c r="E6316" s="37">
        <v>165.58</v>
      </c>
      <c r="G6316" s="37">
        <v>0</v>
      </c>
      <c r="H6316" s="60">
        <f t="shared" si="492"/>
        <v>165.58</v>
      </c>
      <c r="I6316" s="60">
        <f t="shared" si="493"/>
        <v>0</v>
      </c>
      <c r="J6316" s="60">
        <f t="shared" si="494"/>
        <v>0</v>
      </c>
      <c r="K6316" s="1" t="str">
        <f t="shared" si="495"/>
        <v>COM</v>
      </c>
      <c r="L6316" s="2" t="str">
        <f t="shared" si="491"/>
        <v>02LNX00110</v>
      </c>
      <c r="M6316" s="40" t="str">
        <f>INDEX(CODE!A:B,MATCH(L6316,CODE!A:A,0),2)</f>
        <v>NOT USED</v>
      </c>
    </row>
    <row r="6317" spans="1:13">
      <c r="A6317" s="36">
        <v>202101</v>
      </c>
      <c r="B6317" s="37" t="s">
        <v>51</v>
      </c>
      <c r="C6317" s="37" t="s">
        <v>195</v>
      </c>
      <c r="D6317" s="37" t="s">
        <v>84</v>
      </c>
      <c r="E6317" s="37">
        <v>55.73</v>
      </c>
      <c r="G6317" s="37">
        <v>0</v>
      </c>
      <c r="H6317" s="60">
        <f t="shared" si="492"/>
        <v>55.73</v>
      </c>
      <c r="I6317" s="60">
        <f t="shared" si="493"/>
        <v>0</v>
      </c>
      <c r="J6317" s="60">
        <f t="shared" si="494"/>
        <v>0</v>
      </c>
      <c r="K6317" s="1" t="str">
        <f t="shared" si="495"/>
        <v>COM</v>
      </c>
      <c r="L6317" s="2" t="str">
        <f t="shared" si="491"/>
        <v>02LNX00112</v>
      </c>
      <c r="M6317" s="40" t="str">
        <f>INDEX(CODE!A:B,MATCH(L6317,CODE!A:A,0),2)</f>
        <v>NOT USED</v>
      </c>
    </row>
    <row r="6318" spans="1:13">
      <c r="A6318" s="36">
        <v>202101</v>
      </c>
      <c r="B6318" s="37" t="s">
        <v>51</v>
      </c>
      <c r="C6318" s="37" t="s">
        <v>195</v>
      </c>
      <c r="D6318" s="37" t="s">
        <v>85</v>
      </c>
      <c r="E6318" s="37">
        <v>1422.04</v>
      </c>
      <c r="G6318" s="37">
        <v>0</v>
      </c>
      <c r="H6318" s="60">
        <f t="shared" si="492"/>
        <v>1422.04</v>
      </c>
      <c r="I6318" s="60">
        <f t="shared" si="493"/>
        <v>0</v>
      </c>
      <c r="J6318" s="60">
        <f t="shared" si="494"/>
        <v>0</v>
      </c>
      <c r="K6318" s="1" t="str">
        <f t="shared" si="495"/>
        <v>COM</v>
      </c>
      <c r="L6318" s="2" t="str">
        <f t="shared" si="491"/>
        <v>02LNX00300</v>
      </c>
      <c r="M6318" s="40" t="str">
        <f>INDEX(CODE!A:B,MATCH(L6318,CODE!A:A,0),2)</f>
        <v>NOT USED</v>
      </c>
    </row>
    <row r="6319" spans="1:13">
      <c r="A6319" s="36">
        <v>202101</v>
      </c>
      <c r="B6319" s="37" t="s">
        <v>51</v>
      </c>
      <c r="C6319" s="37" t="s">
        <v>195</v>
      </c>
      <c r="D6319" s="37" t="s">
        <v>87</v>
      </c>
      <c r="E6319" s="37">
        <v>4250.33</v>
      </c>
      <c r="G6319" s="37">
        <v>0</v>
      </c>
      <c r="H6319" s="60">
        <f t="shared" si="492"/>
        <v>4250.33</v>
      </c>
      <c r="I6319" s="60">
        <f t="shared" si="493"/>
        <v>0</v>
      </c>
      <c r="J6319" s="60">
        <f t="shared" si="494"/>
        <v>0</v>
      </c>
      <c r="K6319" s="1" t="str">
        <f t="shared" si="495"/>
        <v>COM</v>
      </c>
      <c r="L6319" s="2" t="str">
        <f t="shared" si="491"/>
        <v>02LNX00311</v>
      </c>
      <c r="M6319" s="40" t="str">
        <f>INDEX(CODE!A:B,MATCH(L6319,CODE!A:A,0),2)</f>
        <v>NOT USED</v>
      </c>
    </row>
    <row r="6320" spans="1:13">
      <c r="A6320" s="36">
        <v>202101</v>
      </c>
      <c r="B6320" s="37" t="s">
        <v>51</v>
      </c>
      <c r="C6320" s="37" t="s">
        <v>195</v>
      </c>
      <c r="D6320" s="37" t="s">
        <v>77</v>
      </c>
      <c r="E6320" s="37">
        <v>1420.56</v>
      </c>
      <c r="F6320" s="37">
        <v>24</v>
      </c>
      <c r="G6320" s="37">
        <v>11792</v>
      </c>
      <c r="H6320" s="60">
        <f t="shared" si="492"/>
        <v>1420.56</v>
      </c>
      <c r="I6320" s="60">
        <f t="shared" si="493"/>
        <v>24</v>
      </c>
      <c r="J6320" s="60">
        <f t="shared" si="494"/>
        <v>11792</v>
      </c>
      <c r="K6320" s="1" t="str">
        <f t="shared" si="495"/>
        <v>COM</v>
      </c>
      <c r="L6320" s="2" t="str">
        <f t="shared" si="491"/>
        <v>02NMB24135</v>
      </c>
      <c r="M6320" s="40" t="str">
        <f>INDEX(CODE!A:B,MATCH(L6320,CODE!A:A,0),2)</f>
        <v>Separate - Small GS</v>
      </c>
    </row>
    <row r="6321" spans="1:13">
      <c r="A6321" s="36">
        <v>202101</v>
      </c>
      <c r="B6321" s="37" t="s">
        <v>51</v>
      </c>
      <c r="C6321" s="37" t="s">
        <v>195</v>
      </c>
      <c r="D6321" s="37" t="s">
        <v>40</v>
      </c>
      <c r="E6321" s="37">
        <v>53129.17</v>
      </c>
      <c r="F6321" s="37">
        <v>125</v>
      </c>
      <c r="G6321" s="37">
        <v>607857</v>
      </c>
      <c r="H6321" s="60">
        <f t="shared" si="492"/>
        <v>53129.17</v>
      </c>
      <c r="I6321" s="60">
        <f t="shared" si="493"/>
        <v>125</v>
      </c>
      <c r="J6321" s="60">
        <f t="shared" si="494"/>
        <v>607857</v>
      </c>
      <c r="K6321" s="1" t="str">
        <f t="shared" si="495"/>
        <v>COM</v>
      </c>
      <c r="L6321" s="2" t="str">
        <f t="shared" si="491"/>
        <v>02NMT24135</v>
      </c>
      <c r="M6321" s="40" t="str">
        <f>INDEX(CODE!A:B,MATCH(L6321,CODE!A:A,0),2)</f>
        <v>Separate - Small GS</v>
      </c>
    </row>
    <row r="6322" spans="1:13">
      <c r="A6322" s="36">
        <v>202101</v>
      </c>
      <c r="B6322" s="37" t="s">
        <v>51</v>
      </c>
      <c r="C6322" s="37" t="s">
        <v>195</v>
      </c>
      <c r="D6322" s="37" t="s">
        <v>41</v>
      </c>
      <c r="E6322" s="37">
        <v>87800.72</v>
      </c>
      <c r="F6322" s="37">
        <v>17</v>
      </c>
      <c r="G6322" s="37">
        <v>1137919</v>
      </c>
      <c r="H6322" s="60">
        <f t="shared" si="492"/>
        <v>87800.72</v>
      </c>
      <c r="I6322" s="60">
        <f t="shared" si="493"/>
        <v>17</v>
      </c>
      <c r="J6322" s="60">
        <f t="shared" si="494"/>
        <v>1137919</v>
      </c>
      <c r="K6322" s="1" t="str">
        <f t="shared" si="495"/>
        <v>COM</v>
      </c>
      <c r="L6322" s="2" t="str">
        <f t="shared" si="491"/>
        <v>02NMT36135</v>
      </c>
      <c r="M6322" s="40" t="str">
        <f>INDEX(CODE!A:B,MATCH(L6322,CODE!A:A,0),2)</f>
        <v>Separate - Large GS</v>
      </c>
    </row>
    <row r="6323" spans="1:13">
      <c r="A6323" s="36">
        <v>202101</v>
      </c>
      <c r="B6323" s="37" t="s">
        <v>51</v>
      </c>
      <c r="C6323" s="37" t="s">
        <v>195</v>
      </c>
      <c r="D6323" s="37" t="s">
        <v>42</v>
      </c>
      <c r="E6323" s="37">
        <v>43672.02</v>
      </c>
      <c r="F6323" s="37">
        <v>2</v>
      </c>
      <c r="G6323" s="37">
        <v>661200</v>
      </c>
      <c r="H6323" s="60">
        <f t="shared" si="492"/>
        <v>43672.02</v>
      </c>
      <c r="I6323" s="60">
        <f t="shared" si="493"/>
        <v>2</v>
      </c>
      <c r="J6323" s="60">
        <f t="shared" si="494"/>
        <v>661200</v>
      </c>
      <c r="K6323" s="1" t="str">
        <f t="shared" si="495"/>
        <v>COM</v>
      </c>
      <c r="L6323" s="2" t="str">
        <f t="shared" si="491"/>
        <v>02NMT48135</v>
      </c>
      <c r="M6323" s="40" t="str">
        <f>INDEX(CODE!A:B,MATCH(L6323,CODE!A:A,0),2)</f>
        <v>NOT USED</v>
      </c>
    </row>
    <row r="6324" spans="1:13">
      <c r="A6324" s="36">
        <v>202101</v>
      </c>
      <c r="B6324" s="37" t="s">
        <v>51</v>
      </c>
      <c r="C6324" s="37" t="s">
        <v>195</v>
      </c>
      <c r="D6324" s="37" t="s">
        <v>56</v>
      </c>
      <c r="E6324" s="37">
        <v>12637.24</v>
      </c>
      <c r="F6324" s="37">
        <v>755</v>
      </c>
      <c r="G6324" s="37">
        <v>116397</v>
      </c>
      <c r="H6324" s="60">
        <f t="shared" si="492"/>
        <v>12637.24</v>
      </c>
      <c r="I6324" s="60">
        <f t="shared" si="493"/>
        <v>755</v>
      </c>
      <c r="J6324" s="60">
        <f t="shared" si="494"/>
        <v>116397</v>
      </c>
      <c r="K6324" s="1" t="str">
        <f t="shared" si="495"/>
        <v>COM</v>
      </c>
      <c r="L6324" s="2" t="str">
        <f t="shared" si="491"/>
        <v>02OALT015N</v>
      </c>
      <c r="M6324" s="40" t="str">
        <f>INDEX(CODE!A:B,MATCH(L6324,CODE!A:A,0),2)</f>
        <v>NOT USED</v>
      </c>
    </row>
    <row r="6325" spans="1:13">
      <c r="A6325" s="36">
        <v>202101</v>
      </c>
      <c r="B6325" s="37" t="s">
        <v>51</v>
      </c>
      <c r="C6325" s="37" t="s">
        <v>195</v>
      </c>
      <c r="D6325" s="37" t="s">
        <v>43</v>
      </c>
      <c r="E6325" s="37">
        <v>5358.22</v>
      </c>
      <c r="F6325" s="37">
        <v>458</v>
      </c>
      <c r="G6325" s="37">
        <v>40941</v>
      </c>
      <c r="H6325" s="60">
        <f t="shared" si="492"/>
        <v>5358.22</v>
      </c>
      <c r="I6325" s="60">
        <f t="shared" si="493"/>
        <v>458</v>
      </c>
      <c r="J6325" s="60">
        <f t="shared" si="494"/>
        <v>40941</v>
      </c>
      <c r="K6325" s="1" t="str">
        <f t="shared" si="495"/>
        <v>COM</v>
      </c>
      <c r="L6325" s="2" t="str">
        <f t="shared" si="491"/>
        <v>02OALTB15N</v>
      </c>
      <c r="M6325" s="40" t="str">
        <f>INDEX(CODE!A:B,MATCH(L6325,CODE!A:A,0),2)</f>
        <v>NOT USED</v>
      </c>
    </row>
    <row r="6326" spans="1:13">
      <c r="A6326" s="36">
        <v>202101</v>
      </c>
      <c r="B6326" s="37" t="s">
        <v>51</v>
      </c>
      <c r="C6326" s="37" t="s">
        <v>195</v>
      </c>
      <c r="D6326" s="37" t="s">
        <v>57</v>
      </c>
      <c r="E6326" s="37">
        <v>1712</v>
      </c>
      <c r="F6326" s="37">
        <v>26</v>
      </c>
      <c r="G6326" s="37">
        <v>21614</v>
      </c>
      <c r="H6326" s="60">
        <f t="shared" si="492"/>
        <v>1712</v>
      </c>
      <c r="I6326" s="60">
        <f t="shared" si="493"/>
        <v>26</v>
      </c>
      <c r="J6326" s="60">
        <f t="shared" si="494"/>
        <v>21614</v>
      </c>
      <c r="K6326" s="1" t="str">
        <f t="shared" si="495"/>
        <v>COM</v>
      </c>
      <c r="L6326" s="2" t="str">
        <f t="shared" si="491"/>
        <v>02RCFL0054</v>
      </c>
      <c r="M6326" s="40" t="str">
        <f>INDEX(CODE!A:B,MATCH(L6326,CODE!A:A,0),2)</f>
        <v>NOT USED</v>
      </c>
    </row>
    <row r="6327" spans="1:13">
      <c r="A6327" s="36">
        <v>202101</v>
      </c>
      <c r="B6327" s="37" t="s">
        <v>51</v>
      </c>
      <c r="C6327" s="37" t="s">
        <v>195</v>
      </c>
      <c r="D6327" s="37" t="s">
        <v>89</v>
      </c>
      <c r="E6327" s="37">
        <v>236030.44</v>
      </c>
      <c r="F6327" s="37">
        <v>0</v>
      </c>
      <c r="G6327" s="37">
        <v>0</v>
      </c>
      <c r="H6327" s="60">
        <f t="shared" si="492"/>
        <v>236030.44</v>
      </c>
      <c r="I6327" s="60">
        <f t="shared" si="493"/>
        <v>0</v>
      </c>
      <c r="J6327" s="60">
        <f t="shared" si="494"/>
        <v>0</v>
      </c>
      <c r="K6327" s="1" t="str">
        <f t="shared" si="495"/>
        <v>COM</v>
      </c>
      <c r="L6327" s="2" t="str">
        <f t="shared" si="491"/>
        <v>301270-DSM</v>
      </c>
      <c r="M6327" s="40" t="str">
        <f>INDEX(CODE!A:B,MATCH(L6327,CODE!A:A,0),2)</f>
        <v>NOT USED</v>
      </c>
    </row>
    <row r="6328" spans="1:13">
      <c r="A6328" s="36">
        <v>202101</v>
      </c>
      <c r="B6328" s="37" t="s">
        <v>51</v>
      </c>
      <c r="C6328" s="37" t="s">
        <v>195</v>
      </c>
      <c r="D6328" s="37" t="s">
        <v>44</v>
      </c>
      <c r="E6328" s="37">
        <v>3064.11</v>
      </c>
      <c r="F6328" s="37">
        <v>2</v>
      </c>
      <c r="G6328" s="37">
        <v>0</v>
      </c>
      <c r="H6328" s="60">
        <f t="shared" si="492"/>
        <v>3064.11</v>
      </c>
      <c r="I6328" s="60">
        <f t="shared" si="493"/>
        <v>2</v>
      </c>
      <c r="J6328" s="60">
        <f t="shared" si="494"/>
        <v>0</v>
      </c>
      <c r="K6328" s="1" t="str">
        <f t="shared" si="495"/>
        <v>COM</v>
      </c>
      <c r="L6328" s="2" t="str">
        <f t="shared" si="491"/>
        <v>301280-BLU</v>
      </c>
      <c r="M6328" s="40" t="str">
        <f>INDEX(CODE!A:B,MATCH(L6328,CODE!A:A,0),2)</f>
        <v>NOT USED</v>
      </c>
    </row>
    <row r="6329" spans="1:13">
      <c r="A6329" s="36">
        <v>202101</v>
      </c>
      <c r="B6329" s="37" t="s">
        <v>51</v>
      </c>
      <c r="C6329" s="37" t="s">
        <v>195</v>
      </c>
      <c r="D6329" s="37" t="s">
        <v>215</v>
      </c>
      <c r="E6329" s="37">
        <v>-4198.96</v>
      </c>
      <c r="F6329" s="37">
        <v>0</v>
      </c>
      <c r="G6329" s="37">
        <v>0</v>
      </c>
      <c r="H6329" s="60">
        <f t="shared" si="492"/>
        <v>-4198.96</v>
      </c>
      <c r="I6329" s="60">
        <f t="shared" si="493"/>
        <v>0</v>
      </c>
      <c r="J6329" s="60">
        <f t="shared" si="494"/>
        <v>0</v>
      </c>
      <c r="K6329" s="1" t="str">
        <f t="shared" si="495"/>
        <v>COM</v>
      </c>
      <c r="L6329" s="2" t="str">
        <f t="shared" si="491"/>
        <v>367680-REV</v>
      </c>
      <c r="M6329" s="40" t="str">
        <f>INDEX(CODE!A:B,MATCH(L6329,CODE!A:A,0),2)</f>
        <v>NOT USED</v>
      </c>
    </row>
    <row r="6330" spans="1:13">
      <c r="A6330" s="36">
        <v>202101</v>
      </c>
      <c r="B6330" s="37" t="s">
        <v>51</v>
      </c>
      <c r="C6330" s="37" t="s">
        <v>195</v>
      </c>
      <c r="D6330" s="37" t="s">
        <v>103</v>
      </c>
      <c r="E6330" s="37">
        <v>161014.07999999999</v>
      </c>
      <c r="F6330" s="37">
        <v>0</v>
      </c>
      <c r="G6330" s="37">
        <v>0</v>
      </c>
      <c r="H6330" s="60">
        <f t="shared" si="492"/>
        <v>161014.07999999999</v>
      </c>
      <c r="I6330" s="60">
        <f t="shared" si="493"/>
        <v>0</v>
      </c>
      <c r="J6330" s="60">
        <f t="shared" si="494"/>
        <v>0</v>
      </c>
      <c r="K6330" s="1" t="str">
        <f t="shared" si="495"/>
        <v>COM</v>
      </c>
      <c r="L6330" s="2" t="str">
        <f t="shared" si="491"/>
        <v>ALT REVENU</v>
      </c>
      <c r="M6330" s="40" t="str">
        <f>INDEX(CODE!A:B,MATCH(L6330,CODE!A:A,0),2)</f>
        <v>NOT USED</v>
      </c>
    </row>
    <row r="6331" spans="1:13">
      <c r="A6331" s="36">
        <v>202101</v>
      </c>
      <c r="B6331" s="37" t="s">
        <v>51</v>
      </c>
      <c r="C6331" s="37" t="s">
        <v>195</v>
      </c>
      <c r="D6331" s="37" t="s">
        <v>90</v>
      </c>
      <c r="F6331" s="37">
        <v>0</v>
      </c>
      <c r="H6331" s="60">
        <f t="shared" si="492"/>
        <v>0</v>
      </c>
      <c r="I6331" s="60">
        <f t="shared" si="493"/>
        <v>0</v>
      </c>
      <c r="J6331" s="60">
        <f t="shared" si="494"/>
        <v>0</v>
      </c>
      <c r="K6331" s="1" t="str">
        <f t="shared" si="495"/>
        <v>COM</v>
      </c>
      <c r="L6331" s="2" t="str">
        <f t="shared" si="491"/>
        <v>CUSTOMER C</v>
      </c>
      <c r="M6331" s="40" t="str">
        <f>INDEX(CODE!A:B,MATCH(L6331,CODE!A:A,0),2)</f>
        <v>NOT USED</v>
      </c>
    </row>
    <row r="6332" spans="1:13">
      <c r="A6332" s="36">
        <v>202101</v>
      </c>
      <c r="B6332" s="37" t="s">
        <v>51</v>
      </c>
      <c r="C6332" s="37" t="s">
        <v>195</v>
      </c>
      <c r="D6332" s="37" t="s">
        <v>91</v>
      </c>
      <c r="E6332" s="37">
        <v>64170.53</v>
      </c>
      <c r="F6332" s="37">
        <v>0</v>
      </c>
      <c r="G6332" s="37">
        <v>0</v>
      </c>
      <c r="H6332" s="60">
        <f t="shared" si="492"/>
        <v>64170.53</v>
      </c>
      <c r="I6332" s="60">
        <f t="shared" si="493"/>
        <v>0</v>
      </c>
      <c r="J6332" s="60">
        <f t="shared" si="494"/>
        <v>0</v>
      </c>
      <c r="K6332" s="1" t="str">
        <f t="shared" si="495"/>
        <v>COM</v>
      </c>
      <c r="L6332" s="2" t="str">
        <f t="shared" si="491"/>
        <v>INCOME TAX</v>
      </c>
      <c r="M6332" s="40" t="str">
        <f>INDEX(CODE!A:B,MATCH(L6332,CODE!A:A,0),2)</f>
        <v>NOT USED</v>
      </c>
    </row>
    <row r="6333" spans="1:13">
      <c r="A6333" s="36">
        <v>202101</v>
      </c>
      <c r="B6333" s="37" t="s">
        <v>51</v>
      </c>
      <c r="C6333" s="37" t="s">
        <v>195</v>
      </c>
      <c r="D6333" s="37" t="s">
        <v>92</v>
      </c>
      <c r="E6333" s="37">
        <v>289478.71999999997</v>
      </c>
      <c r="F6333" s="37">
        <v>0</v>
      </c>
      <c r="G6333" s="37">
        <v>0</v>
      </c>
      <c r="H6333" s="60">
        <f t="shared" si="492"/>
        <v>289478.71999999997</v>
      </c>
      <c r="I6333" s="60">
        <f t="shared" si="493"/>
        <v>0</v>
      </c>
      <c r="J6333" s="60">
        <f t="shared" si="494"/>
        <v>0</v>
      </c>
      <c r="K6333" s="1" t="str">
        <f t="shared" si="495"/>
        <v>COM</v>
      </c>
      <c r="L6333" s="2" t="str">
        <f t="shared" si="491"/>
        <v>REVENUE_AC</v>
      </c>
      <c r="M6333" s="40" t="str">
        <f>INDEX(CODE!A:B,MATCH(L6333,CODE!A:A,0),2)</f>
        <v>NOT USED</v>
      </c>
    </row>
    <row r="6334" spans="1:13">
      <c r="A6334" s="36">
        <v>202101</v>
      </c>
      <c r="B6334" s="37" t="s">
        <v>51</v>
      </c>
      <c r="C6334" s="37" t="s">
        <v>195</v>
      </c>
      <c r="D6334" s="37" t="s">
        <v>104</v>
      </c>
      <c r="E6334" s="37">
        <v>3265.24</v>
      </c>
      <c r="F6334" s="37">
        <v>0</v>
      </c>
      <c r="G6334" s="37">
        <v>0</v>
      </c>
      <c r="H6334" s="60">
        <f t="shared" si="492"/>
        <v>3265.24</v>
      </c>
      <c r="I6334" s="60">
        <f t="shared" si="493"/>
        <v>0</v>
      </c>
      <c r="J6334" s="60">
        <f t="shared" si="494"/>
        <v>0</v>
      </c>
      <c r="K6334" s="1" t="str">
        <f t="shared" si="495"/>
        <v>COM</v>
      </c>
      <c r="L6334" s="2" t="str">
        <f t="shared" si="491"/>
        <v>REVENUE AD</v>
      </c>
      <c r="M6334" s="40" t="str">
        <f>INDEX(CODE!A:B,MATCH(L6334,CODE!A:A,0),2)</f>
        <v>NOT USED</v>
      </c>
    </row>
    <row r="6335" spans="1:13">
      <c r="A6335" s="36">
        <v>202101</v>
      </c>
      <c r="B6335" s="37" t="s">
        <v>51</v>
      </c>
      <c r="C6335" s="37" t="s">
        <v>196</v>
      </c>
      <c r="D6335" s="37" t="s">
        <v>197</v>
      </c>
      <c r="E6335" s="37">
        <v>-270000</v>
      </c>
      <c r="F6335" s="37">
        <v>0</v>
      </c>
      <c r="G6335" s="37">
        <v>-3219000</v>
      </c>
      <c r="H6335" s="60">
        <f t="shared" si="492"/>
        <v>0</v>
      </c>
      <c r="I6335" s="60">
        <f t="shared" si="493"/>
        <v>0</v>
      </c>
      <c r="J6335" s="60">
        <f t="shared" si="494"/>
        <v>0</v>
      </c>
      <c r="K6335" s="1" t="str">
        <f t="shared" si="495"/>
        <v>COM</v>
      </c>
      <c r="L6335" s="2" t="str">
        <f t="shared" si="491"/>
        <v>UNBILLED R</v>
      </c>
      <c r="M6335" s="40" t="str">
        <f>INDEX(CODE!A:B,MATCH(L6335,CODE!A:A,0),2)</f>
        <v>NOT USED</v>
      </c>
    </row>
    <row r="6336" spans="1:13">
      <c r="A6336" s="36">
        <v>202101</v>
      </c>
      <c r="B6336" s="37" t="s">
        <v>58</v>
      </c>
      <c r="C6336" s="37" t="s">
        <v>186</v>
      </c>
      <c r="D6336" s="37" t="s">
        <v>187</v>
      </c>
      <c r="E6336" s="37">
        <v>-461.86</v>
      </c>
      <c r="F6336" s="37">
        <v>41</v>
      </c>
      <c r="G6336" s="37">
        <v>63439</v>
      </c>
      <c r="H6336" s="60">
        <f t="shared" si="492"/>
        <v>0</v>
      </c>
      <c r="I6336" s="60">
        <f t="shared" si="493"/>
        <v>0</v>
      </c>
      <c r="J6336" s="60">
        <f t="shared" si="494"/>
        <v>0</v>
      </c>
      <c r="K6336" s="1" t="str">
        <f t="shared" si="495"/>
        <v>IND</v>
      </c>
      <c r="L6336" s="2" t="str">
        <f t="shared" ref="L6336:L6399" si="496">LEFT(D6336,10)</f>
        <v>02GNSB0024</v>
      </c>
      <c r="M6336" s="40" t="str">
        <f>INDEX(CODE!A:B,MATCH(L6336,CODE!A:A,0),2)</f>
        <v>Separate - Small GS</v>
      </c>
    </row>
    <row r="6337" spans="1:13">
      <c r="A6337" s="36">
        <v>202101</v>
      </c>
      <c r="B6337" s="37" t="s">
        <v>58</v>
      </c>
      <c r="C6337" s="37" t="s">
        <v>186</v>
      </c>
      <c r="D6337" s="37" t="s">
        <v>189</v>
      </c>
      <c r="E6337" s="37">
        <v>-0.09</v>
      </c>
      <c r="F6337" s="37">
        <v>1</v>
      </c>
      <c r="G6337" s="37">
        <v>12</v>
      </c>
      <c r="H6337" s="60">
        <f t="shared" si="492"/>
        <v>0</v>
      </c>
      <c r="I6337" s="60">
        <f t="shared" si="493"/>
        <v>0</v>
      </c>
      <c r="J6337" s="60">
        <f t="shared" si="494"/>
        <v>0</v>
      </c>
      <c r="K6337" s="1" t="str">
        <f t="shared" si="495"/>
        <v>IND</v>
      </c>
      <c r="L6337" s="2" t="str">
        <f t="shared" si="496"/>
        <v>02GNSB24FP</v>
      </c>
      <c r="M6337" s="40" t="str">
        <f>INDEX(CODE!A:B,MATCH(L6337,CODE!A:A,0),2)</f>
        <v>Separate - Small GS</v>
      </c>
    </row>
    <row r="6338" spans="1:13">
      <c r="A6338" s="36">
        <v>202101</v>
      </c>
      <c r="B6338" s="37" t="s">
        <v>58</v>
      </c>
      <c r="C6338" s="37" t="s">
        <v>186</v>
      </c>
      <c r="D6338" s="37" t="s">
        <v>190</v>
      </c>
      <c r="E6338" s="37">
        <v>-236.16</v>
      </c>
      <c r="F6338" s="37">
        <v>9</v>
      </c>
      <c r="G6338" s="37">
        <v>32440</v>
      </c>
      <c r="H6338" s="60">
        <f t="shared" si="492"/>
        <v>0</v>
      </c>
      <c r="I6338" s="60">
        <f t="shared" si="493"/>
        <v>0</v>
      </c>
      <c r="J6338" s="60">
        <f t="shared" si="494"/>
        <v>0</v>
      </c>
      <c r="K6338" s="1" t="str">
        <f t="shared" si="495"/>
        <v>IND</v>
      </c>
      <c r="L6338" s="2" t="str">
        <f t="shared" si="496"/>
        <v>02LGSB0036</v>
      </c>
      <c r="M6338" s="40" t="str">
        <f>INDEX(CODE!A:B,MATCH(L6338,CODE!A:A,0),2)</f>
        <v>Separate - Large GS</v>
      </c>
    </row>
    <row r="6339" spans="1:13">
      <c r="A6339" s="36">
        <v>202101</v>
      </c>
      <c r="B6339" s="37" t="s">
        <v>58</v>
      </c>
      <c r="C6339" s="37" t="s">
        <v>186</v>
      </c>
      <c r="D6339" s="37" t="s">
        <v>192</v>
      </c>
      <c r="E6339" s="37">
        <v>-11.83</v>
      </c>
      <c r="G6339" s="37">
        <v>1625</v>
      </c>
      <c r="H6339" s="60">
        <f t="shared" ref="H6339:H6402" si="497">IF($C6339="R",E6339,0)</f>
        <v>0</v>
      </c>
      <c r="I6339" s="60">
        <f t="shared" ref="I6339:I6402" si="498">IF($C6339="R",F6339,0)</f>
        <v>0</v>
      </c>
      <c r="J6339" s="60">
        <f t="shared" ref="J6339:J6402" si="499">IF($C6339="R",G6339,0)</f>
        <v>0</v>
      </c>
      <c r="K6339" s="1" t="str">
        <f t="shared" ref="K6339:K6402" si="500">IF(LEFT(B6339,3)="IRR","IRG",LEFT(B6339,3))</f>
        <v>IND</v>
      </c>
      <c r="L6339" s="2" t="str">
        <f t="shared" si="496"/>
        <v>02OALTB15N</v>
      </c>
      <c r="M6339" s="40" t="str">
        <f>INDEX(CODE!A:B,MATCH(L6339,CODE!A:A,0),2)</f>
        <v>NOT USED</v>
      </c>
    </row>
    <row r="6340" spans="1:13">
      <c r="A6340" s="36">
        <v>202101</v>
      </c>
      <c r="B6340" s="37" t="s">
        <v>58</v>
      </c>
      <c r="C6340" s="37" t="s">
        <v>186</v>
      </c>
      <c r="D6340" s="37" t="s">
        <v>193</v>
      </c>
      <c r="E6340" s="37">
        <v>-139.65</v>
      </c>
      <c r="F6340" s="37">
        <v>0</v>
      </c>
      <c r="G6340" s="37">
        <v>0</v>
      </c>
      <c r="H6340" s="60">
        <f t="shared" si="497"/>
        <v>0</v>
      </c>
      <c r="I6340" s="60">
        <f t="shared" si="498"/>
        <v>0</v>
      </c>
      <c r="J6340" s="60">
        <f t="shared" si="499"/>
        <v>0</v>
      </c>
      <c r="K6340" s="1" t="str">
        <f t="shared" si="500"/>
        <v>IND</v>
      </c>
      <c r="L6340" s="2" t="str">
        <f t="shared" si="496"/>
        <v>BPA BALANC</v>
      </c>
      <c r="M6340" s="40" t="str">
        <f>INDEX(CODE!A:B,MATCH(L6340,CODE!A:A,0),2)</f>
        <v>NOT USED</v>
      </c>
    </row>
    <row r="6341" spans="1:13">
      <c r="A6341" s="36">
        <v>202101</v>
      </c>
      <c r="B6341" s="37" t="s">
        <v>58</v>
      </c>
      <c r="C6341" s="37" t="s">
        <v>186</v>
      </c>
      <c r="D6341" s="37" t="s">
        <v>194</v>
      </c>
      <c r="F6341" s="37">
        <v>0</v>
      </c>
      <c r="H6341" s="60">
        <f t="shared" si="497"/>
        <v>0</v>
      </c>
      <c r="I6341" s="60">
        <f t="shared" si="498"/>
        <v>0</v>
      </c>
      <c r="J6341" s="60">
        <f t="shared" si="499"/>
        <v>0</v>
      </c>
      <c r="K6341" s="1" t="str">
        <f t="shared" si="500"/>
        <v>IND</v>
      </c>
      <c r="L6341" s="2" t="str">
        <f t="shared" si="496"/>
        <v>CUSTOMER C</v>
      </c>
      <c r="M6341" s="40" t="str">
        <f>INDEX(CODE!A:B,MATCH(L6341,CODE!A:A,0),2)</f>
        <v>NOT USED</v>
      </c>
    </row>
    <row r="6342" spans="1:13">
      <c r="A6342" s="36">
        <v>202101</v>
      </c>
      <c r="B6342" s="37" t="s">
        <v>58</v>
      </c>
      <c r="C6342" s="37" t="s">
        <v>195</v>
      </c>
      <c r="D6342" s="37" t="s">
        <v>36</v>
      </c>
      <c r="E6342" s="37">
        <v>6580.22</v>
      </c>
      <c r="F6342" s="37">
        <v>41</v>
      </c>
      <c r="G6342" s="37">
        <v>63439</v>
      </c>
      <c r="H6342" s="60">
        <f t="shared" si="497"/>
        <v>6580.22</v>
      </c>
      <c r="I6342" s="60">
        <f t="shared" si="498"/>
        <v>41</v>
      </c>
      <c r="J6342" s="60">
        <f t="shared" si="499"/>
        <v>63439</v>
      </c>
      <c r="K6342" s="1" t="str">
        <f t="shared" si="500"/>
        <v>IND</v>
      </c>
      <c r="L6342" s="2" t="str">
        <f t="shared" si="496"/>
        <v>02GNSB0024</v>
      </c>
      <c r="M6342" s="40" t="str">
        <f>INDEX(CODE!A:B,MATCH(L6342,CODE!A:A,0),2)</f>
        <v>Separate - Small GS</v>
      </c>
    </row>
    <row r="6343" spans="1:13">
      <c r="A6343" s="36">
        <v>202101</v>
      </c>
      <c r="B6343" s="37" t="s">
        <v>58</v>
      </c>
      <c r="C6343" s="37" t="s">
        <v>195</v>
      </c>
      <c r="D6343" s="37" t="s">
        <v>38</v>
      </c>
      <c r="E6343" s="37">
        <v>1.26</v>
      </c>
      <c r="F6343" s="37">
        <v>1</v>
      </c>
      <c r="G6343" s="37">
        <v>12</v>
      </c>
      <c r="H6343" s="60">
        <f t="shared" si="497"/>
        <v>1.26</v>
      </c>
      <c r="I6343" s="60">
        <f t="shared" si="498"/>
        <v>1</v>
      </c>
      <c r="J6343" s="60">
        <f t="shared" si="499"/>
        <v>12</v>
      </c>
      <c r="K6343" s="1" t="str">
        <f t="shared" si="500"/>
        <v>IND</v>
      </c>
      <c r="L6343" s="2" t="str">
        <f t="shared" si="496"/>
        <v>02GNSB24FP</v>
      </c>
      <c r="M6343" s="40" t="str">
        <f>INDEX(CODE!A:B,MATCH(L6343,CODE!A:A,0),2)</f>
        <v>Separate - Small GS</v>
      </c>
    </row>
    <row r="6344" spans="1:13">
      <c r="A6344" s="36">
        <v>202101</v>
      </c>
      <c r="B6344" s="37" t="s">
        <v>58</v>
      </c>
      <c r="C6344" s="37" t="s">
        <v>195</v>
      </c>
      <c r="D6344" s="37" t="s">
        <v>52</v>
      </c>
      <c r="E6344" s="37">
        <v>113653.1</v>
      </c>
      <c r="F6344" s="37">
        <v>323</v>
      </c>
      <c r="G6344" s="37">
        <v>1268809</v>
      </c>
      <c r="H6344" s="60">
        <f t="shared" si="497"/>
        <v>113653.1</v>
      </c>
      <c r="I6344" s="60">
        <f t="shared" si="498"/>
        <v>323</v>
      </c>
      <c r="J6344" s="60">
        <f t="shared" si="499"/>
        <v>1268809</v>
      </c>
      <c r="K6344" s="1" t="str">
        <f t="shared" si="500"/>
        <v>IND</v>
      </c>
      <c r="L6344" s="2" t="str">
        <f t="shared" si="496"/>
        <v>02GNSV0024</v>
      </c>
      <c r="M6344" s="40" t="str">
        <f>INDEX(CODE!A:B,MATCH(L6344,CODE!A:A,0),2)</f>
        <v>Separate - Small GS</v>
      </c>
    </row>
    <row r="6345" spans="1:13">
      <c r="A6345" s="36">
        <v>202101</v>
      </c>
      <c r="B6345" s="37" t="s">
        <v>58</v>
      </c>
      <c r="C6345" s="37" t="s">
        <v>195</v>
      </c>
      <c r="D6345" s="37" t="s">
        <v>53</v>
      </c>
      <c r="E6345" s="37">
        <v>717.96</v>
      </c>
      <c r="F6345" s="37">
        <v>4</v>
      </c>
      <c r="G6345" s="37">
        <v>2776</v>
      </c>
      <c r="H6345" s="60">
        <f t="shared" si="497"/>
        <v>717.96</v>
      </c>
      <c r="I6345" s="60">
        <f t="shared" si="498"/>
        <v>4</v>
      </c>
      <c r="J6345" s="60">
        <f t="shared" si="499"/>
        <v>2776</v>
      </c>
      <c r="K6345" s="1" t="str">
        <f t="shared" si="500"/>
        <v>IND</v>
      </c>
      <c r="L6345" s="2" t="str">
        <f t="shared" si="496"/>
        <v>02GNSV024F</v>
      </c>
      <c r="M6345" s="40" t="str">
        <f>INDEX(CODE!A:B,MATCH(L6345,CODE!A:A,0),2)</f>
        <v>Separate - Small GS</v>
      </c>
    </row>
    <row r="6346" spans="1:13">
      <c r="A6346" s="36">
        <v>202101</v>
      </c>
      <c r="B6346" s="37" t="s">
        <v>58</v>
      </c>
      <c r="C6346" s="37" t="s">
        <v>195</v>
      </c>
      <c r="D6346" s="37" t="s">
        <v>39</v>
      </c>
      <c r="E6346" s="37">
        <v>7880.62</v>
      </c>
      <c r="F6346" s="37">
        <v>9</v>
      </c>
      <c r="G6346" s="37">
        <v>32441</v>
      </c>
      <c r="H6346" s="60">
        <f t="shared" si="497"/>
        <v>7880.62</v>
      </c>
      <c r="I6346" s="60">
        <f t="shared" si="498"/>
        <v>9</v>
      </c>
      <c r="J6346" s="60">
        <f t="shared" si="499"/>
        <v>32441</v>
      </c>
      <c r="K6346" s="1" t="str">
        <f t="shared" si="500"/>
        <v>IND</v>
      </c>
      <c r="L6346" s="2" t="str">
        <f t="shared" si="496"/>
        <v>02LGSB0036</v>
      </c>
      <c r="M6346" s="40" t="str">
        <f>INDEX(CODE!A:B,MATCH(L6346,CODE!A:A,0),2)</f>
        <v>Separate - Large GS</v>
      </c>
    </row>
    <row r="6347" spans="1:13">
      <c r="A6347" s="36">
        <v>202101</v>
      </c>
      <c r="B6347" s="37" t="s">
        <v>58</v>
      </c>
      <c r="C6347" s="37" t="s">
        <v>195</v>
      </c>
      <c r="D6347" s="37" t="s">
        <v>54</v>
      </c>
      <c r="E6347" s="37">
        <v>572489.97</v>
      </c>
      <c r="F6347" s="37">
        <v>88</v>
      </c>
      <c r="G6347" s="37">
        <v>7198758</v>
      </c>
      <c r="H6347" s="60">
        <f t="shared" si="497"/>
        <v>572489.97</v>
      </c>
      <c r="I6347" s="60">
        <f t="shared" si="498"/>
        <v>88</v>
      </c>
      <c r="J6347" s="60">
        <f t="shared" si="499"/>
        <v>7198758</v>
      </c>
      <c r="K6347" s="1" t="str">
        <f t="shared" si="500"/>
        <v>IND</v>
      </c>
      <c r="L6347" s="2" t="str">
        <f t="shared" si="496"/>
        <v>02LGSV0036</v>
      </c>
      <c r="M6347" s="40" t="str">
        <f>INDEX(CODE!A:B,MATCH(L6347,CODE!A:A,0),2)</f>
        <v>Separate - Large GS</v>
      </c>
    </row>
    <row r="6348" spans="1:13">
      <c r="A6348" s="36">
        <v>202101</v>
      </c>
      <c r="B6348" s="37" t="s">
        <v>58</v>
      </c>
      <c r="C6348" s="37" t="s">
        <v>195</v>
      </c>
      <c r="D6348" s="37" t="s">
        <v>93</v>
      </c>
      <c r="E6348" s="37">
        <v>2643393.69</v>
      </c>
      <c r="F6348" s="37">
        <v>1</v>
      </c>
      <c r="G6348" s="37">
        <v>44031600</v>
      </c>
      <c r="H6348" s="60">
        <f t="shared" si="497"/>
        <v>2643393.69</v>
      </c>
      <c r="I6348" s="60">
        <f t="shared" si="498"/>
        <v>1</v>
      </c>
      <c r="J6348" s="60">
        <f t="shared" si="499"/>
        <v>44031600</v>
      </c>
      <c r="K6348" s="1" t="str">
        <f t="shared" si="500"/>
        <v>IND</v>
      </c>
      <c r="L6348" s="2" t="str">
        <f t="shared" si="496"/>
        <v>02LGSV048M</v>
      </c>
      <c r="M6348" s="40" t="str">
        <f>INDEX(CODE!A:B,MATCH(L6348,CODE!A:A,0),2)</f>
        <v>NOT USED</v>
      </c>
    </row>
    <row r="6349" spans="1:13">
      <c r="A6349" s="36">
        <v>202101</v>
      </c>
      <c r="B6349" s="37" t="s">
        <v>58</v>
      </c>
      <c r="C6349" s="37" t="s">
        <v>195</v>
      </c>
      <c r="D6349" s="37" t="s">
        <v>55</v>
      </c>
      <c r="E6349" s="37">
        <v>1152928.27</v>
      </c>
      <c r="F6349" s="37">
        <v>29</v>
      </c>
      <c r="G6349" s="37">
        <v>15448556</v>
      </c>
      <c r="H6349" s="60">
        <f t="shared" si="497"/>
        <v>1152928.27</v>
      </c>
      <c r="I6349" s="60">
        <f t="shared" si="498"/>
        <v>29</v>
      </c>
      <c r="J6349" s="60">
        <f t="shared" si="499"/>
        <v>15448556</v>
      </c>
      <c r="K6349" s="1" t="str">
        <f t="shared" si="500"/>
        <v>IND</v>
      </c>
      <c r="L6349" s="2" t="str">
        <f t="shared" si="496"/>
        <v>02LGSV048T</v>
      </c>
      <c r="M6349" s="40" t="str">
        <f>INDEX(CODE!A:B,MATCH(L6349,CODE!A:A,0),2)</f>
        <v>NOT USED</v>
      </c>
    </row>
    <row r="6350" spans="1:13">
      <c r="A6350" s="36">
        <v>202101</v>
      </c>
      <c r="B6350" s="37" t="s">
        <v>58</v>
      </c>
      <c r="C6350" s="37" t="s">
        <v>195</v>
      </c>
      <c r="D6350" s="37" t="s">
        <v>85</v>
      </c>
      <c r="E6350" s="37">
        <v>5331.07</v>
      </c>
      <c r="G6350" s="37">
        <v>0</v>
      </c>
      <c r="H6350" s="60">
        <f t="shared" si="497"/>
        <v>5331.07</v>
      </c>
      <c r="I6350" s="60">
        <f t="shared" si="498"/>
        <v>0</v>
      </c>
      <c r="J6350" s="60">
        <f t="shared" si="499"/>
        <v>0</v>
      </c>
      <c r="K6350" s="1" t="str">
        <f t="shared" si="500"/>
        <v>IND</v>
      </c>
      <c r="L6350" s="2" t="str">
        <f t="shared" si="496"/>
        <v>02LNX00300</v>
      </c>
      <c r="M6350" s="40" t="str">
        <f>INDEX(CODE!A:B,MATCH(L6350,CODE!A:A,0),2)</f>
        <v>NOT USED</v>
      </c>
    </row>
    <row r="6351" spans="1:13">
      <c r="A6351" s="36">
        <v>202101</v>
      </c>
      <c r="B6351" s="37" t="s">
        <v>58</v>
      </c>
      <c r="C6351" s="37" t="s">
        <v>195</v>
      </c>
      <c r="D6351" s="37" t="s">
        <v>40</v>
      </c>
      <c r="E6351" s="37">
        <v>413.74</v>
      </c>
      <c r="F6351" s="37">
        <v>2</v>
      </c>
      <c r="G6351" s="37">
        <v>4640</v>
      </c>
      <c r="H6351" s="60">
        <f t="shared" si="497"/>
        <v>413.74</v>
      </c>
      <c r="I6351" s="60">
        <f t="shared" si="498"/>
        <v>2</v>
      </c>
      <c r="J6351" s="60">
        <f t="shared" si="499"/>
        <v>4640</v>
      </c>
      <c r="K6351" s="1" t="str">
        <f t="shared" si="500"/>
        <v>IND</v>
      </c>
      <c r="L6351" s="2" t="str">
        <f t="shared" si="496"/>
        <v>02NMT24135</v>
      </c>
      <c r="M6351" s="40" t="str">
        <f>INDEX(CODE!A:B,MATCH(L6351,CODE!A:A,0),2)</f>
        <v>Separate - Small GS</v>
      </c>
    </row>
    <row r="6352" spans="1:13">
      <c r="A6352" s="36">
        <v>202101</v>
      </c>
      <c r="B6352" s="37" t="s">
        <v>58</v>
      </c>
      <c r="C6352" s="37" t="s">
        <v>195</v>
      </c>
      <c r="D6352" s="37" t="s">
        <v>56</v>
      </c>
      <c r="E6352" s="37">
        <v>797.15</v>
      </c>
      <c r="F6352" s="37">
        <v>36</v>
      </c>
      <c r="G6352" s="37">
        <v>7708</v>
      </c>
      <c r="H6352" s="60">
        <f t="shared" si="497"/>
        <v>797.15</v>
      </c>
      <c r="I6352" s="60">
        <f t="shared" si="498"/>
        <v>36</v>
      </c>
      <c r="J6352" s="60">
        <f t="shared" si="499"/>
        <v>7708</v>
      </c>
      <c r="K6352" s="1" t="str">
        <f t="shared" si="500"/>
        <v>IND</v>
      </c>
      <c r="L6352" s="2" t="str">
        <f t="shared" si="496"/>
        <v>02OALT015N</v>
      </c>
      <c r="M6352" s="40" t="str">
        <f>INDEX(CODE!A:B,MATCH(L6352,CODE!A:A,0),2)</f>
        <v>NOT USED</v>
      </c>
    </row>
    <row r="6353" spans="1:13">
      <c r="A6353" s="36">
        <v>202101</v>
      </c>
      <c r="B6353" s="37" t="s">
        <v>58</v>
      </c>
      <c r="C6353" s="37" t="s">
        <v>195</v>
      </c>
      <c r="D6353" s="37" t="s">
        <v>43</v>
      </c>
      <c r="E6353" s="37">
        <v>283.57</v>
      </c>
      <c r="F6353" s="37">
        <v>14</v>
      </c>
      <c r="G6353" s="37">
        <v>2228</v>
      </c>
      <c r="H6353" s="60">
        <f t="shared" si="497"/>
        <v>283.57</v>
      </c>
      <c r="I6353" s="60">
        <f t="shared" si="498"/>
        <v>14</v>
      </c>
      <c r="J6353" s="60">
        <f t="shared" si="499"/>
        <v>2228</v>
      </c>
      <c r="K6353" s="1" t="str">
        <f t="shared" si="500"/>
        <v>IND</v>
      </c>
      <c r="L6353" s="2" t="str">
        <f t="shared" si="496"/>
        <v>02OALTB15N</v>
      </c>
      <c r="M6353" s="40" t="str">
        <f>INDEX(CODE!A:B,MATCH(L6353,CODE!A:A,0),2)</f>
        <v>NOT USED</v>
      </c>
    </row>
    <row r="6354" spans="1:13">
      <c r="A6354" s="36">
        <v>202101</v>
      </c>
      <c r="B6354" s="37" t="s">
        <v>58</v>
      </c>
      <c r="C6354" s="37" t="s">
        <v>195</v>
      </c>
      <c r="D6354" s="37" t="s">
        <v>59</v>
      </c>
      <c r="E6354" s="37">
        <v>33560.81</v>
      </c>
      <c r="F6354" s="37">
        <v>1</v>
      </c>
      <c r="G6354" s="37">
        <v>278000</v>
      </c>
      <c r="H6354" s="60">
        <f t="shared" si="497"/>
        <v>33560.81</v>
      </c>
      <c r="I6354" s="60">
        <f t="shared" si="498"/>
        <v>1</v>
      </c>
      <c r="J6354" s="60">
        <f t="shared" si="499"/>
        <v>278000</v>
      </c>
      <c r="K6354" s="1" t="str">
        <f t="shared" si="500"/>
        <v>IND</v>
      </c>
      <c r="L6354" s="2" t="str">
        <f t="shared" si="496"/>
        <v>02PRSV47TM</v>
      </c>
      <c r="M6354" s="40" t="str">
        <f>INDEX(CODE!A:B,MATCH(L6354,CODE!A:A,0),2)</f>
        <v>NOT USED</v>
      </c>
    </row>
    <row r="6355" spans="1:13">
      <c r="A6355" s="36">
        <v>202101</v>
      </c>
      <c r="B6355" s="37" t="s">
        <v>58</v>
      </c>
      <c r="C6355" s="37" t="s">
        <v>195</v>
      </c>
      <c r="D6355" s="37" t="s">
        <v>94</v>
      </c>
      <c r="E6355" s="37">
        <v>86968.8</v>
      </c>
      <c r="F6355" s="37">
        <v>0</v>
      </c>
      <c r="G6355" s="37">
        <v>0</v>
      </c>
      <c r="H6355" s="60">
        <f t="shared" si="497"/>
        <v>86968.8</v>
      </c>
      <c r="I6355" s="60">
        <f t="shared" si="498"/>
        <v>0</v>
      </c>
      <c r="J6355" s="60">
        <f t="shared" si="499"/>
        <v>0</v>
      </c>
      <c r="K6355" s="1" t="str">
        <f t="shared" si="500"/>
        <v>IND</v>
      </c>
      <c r="L6355" s="2" t="str">
        <f t="shared" si="496"/>
        <v>301370-DSM</v>
      </c>
      <c r="M6355" s="40" t="str">
        <f>INDEX(CODE!A:B,MATCH(L6355,CODE!A:A,0),2)</f>
        <v>NOT USED</v>
      </c>
    </row>
    <row r="6356" spans="1:13">
      <c r="A6356" s="36">
        <v>202101</v>
      </c>
      <c r="B6356" s="37" t="s">
        <v>58</v>
      </c>
      <c r="C6356" s="37" t="s">
        <v>195</v>
      </c>
      <c r="D6356" s="37" t="s">
        <v>76</v>
      </c>
      <c r="E6356" s="37">
        <v>1.67</v>
      </c>
      <c r="F6356" s="37">
        <v>0</v>
      </c>
      <c r="G6356" s="37">
        <v>0</v>
      </c>
      <c r="H6356" s="60">
        <f t="shared" si="497"/>
        <v>1.67</v>
      </c>
      <c r="I6356" s="60">
        <f t="shared" si="498"/>
        <v>0</v>
      </c>
      <c r="J6356" s="60">
        <f t="shared" si="499"/>
        <v>0</v>
      </c>
      <c r="K6356" s="1" t="str">
        <f t="shared" si="500"/>
        <v>IND</v>
      </c>
      <c r="L6356" s="2" t="str">
        <f t="shared" si="496"/>
        <v>301380-BLU</v>
      </c>
      <c r="M6356" s="40" t="str">
        <f>INDEX(CODE!A:B,MATCH(L6356,CODE!A:A,0),2)</f>
        <v>NOT USED</v>
      </c>
    </row>
    <row r="6357" spans="1:13">
      <c r="A6357" s="36">
        <v>202101</v>
      </c>
      <c r="B6357" s="37" t="s">
        <v>58</v>
      </c>
      <c r="C6357" s="37" t="s">
        <v>195</v>
      </c>
      <c r="D6357" s="37" t="s">
        <v>216</v>
      </c>
      <c r="E6357" s="37">
        <v>-1867.27</v>
      </c>
      <c r="F6357" s="37">
        <v>0</v>
      </c>
      <c r="G6357" s="37">
        <v>0</v>
      </c>
      <c r="H6357" s="60">
        <f t="shared" si="497"/>
        <v>-1867.27</v>
      </c>
      <c r="I6357" s="60">
        <f t="shared" si="498"/>
        <v>0</v>
      </c>
      <c r="J6357" s="60">
        <f t="shared" si="499"/>
        <v>0</v>
      </c>
      <c r="K6357" s="1" t="str">
        <f t="shared" si="500"/>
        <v>IND</v>
      </c>
      <c r="L6357" s="2" t="str">
        <f t="shared" si="496"/>
        <v>367780-REV</v>
      </c>
      <c r="M6357" s="40" t="str">
        <f>INDEX(CODE!A:B,MATCH(L6357,CODE!A:A,0),2)</f>
        <v>NOT USED</v>
      </c>
    </row>
    <row r="6358" spans="1:13">
      <c r="A6358" s="36">
        <v>202101</v>
      </c>
      <c r="B6358" s="37" t="s">
        <v>58</v>
      </c>
      <c r="C6358" s="37" t="s">
        <v>195</v>
      </c>
      <c r="D6358" s="37" t="s">
        <v>103</v>
      </c>
      <c r="E6358" s="37">
        <v>-15295.72</v>
      </c>
      <c r="F6358" s="37">
        <v>0</v>
      </c>
      <c r="G6358" s="37">
        <v>0</v>
      </c>
      <c r="H6358" s="60">
        <f t="shared" si="497"/>
        <v>-15295.72</v>
      </c>
      <c r="I6358" s="60">
        <f t="shared" si="498"/>
        <v>0</v>
      </c>
      <c r="J6358" s="60">
        <f t="shared" si="499"/>
        <v>0</v>
      </c>
      <c r="K6358" s="1" t="str">
        <f t="shared" si="500"/>
        <v>IND</v>
      </c>
      <c r="L6358" s="2" t="str">
        <f t="shared" si="496"/>
        <v>ALT REVENU</v>
      </c>
      <c r="M6358" s="40" t="str">
        <f>INDEX(CODE!A:B,MATCH(L6358,CODE!A:A,0),2)</f>
        <v>NOT USED</v>
      </c>
    </row>
    <row r="6359" spans="1:13">
      <c r="A6359" s="36">
        <v>202101</v>
      </c>
      <c r="B6359" s="37" t="s">
        <v>58</v>
      </c>
      <c r="C6359" s="37" t="s">
        <v>195</v>
      </c>
      <c r="D6359" s="37" t="s">
        <v>90</v>
      </c>
      <c r="F6359" s="37">
        <v>0</v>
      </c>
      <c r="H6359" s="60">
        <f t="shared" si="497"/>
        <v>0</v>
      </c>
      <c r="I6359" s="60">
        <f t="shared" si="498"/>
        <v>0</v>
      </c>
      <c r="J6359" s="60">
        <f t="shared" si="499"/>
        <v>0</v>
      </c>
      <c r="K6359" s="1" t="str">
        <f t="shared" si="500"/>
        <v>IND</v>
      </c>
      <c r="L6359" s="2" t="str">
        <f t="shared" si="496"/>
        <v>CUSTOMER C</v>
      </c>
      <c r="M6359" s="40" t="str">
        <f>INDEX(CODE!A:B,MATCH(L6359,CODE!A:A,0),2)</f>
        <v>NOT USED</v>
      </c>
    </row>
    <row r="6360" spans="1:13">
      <c r="A6360" s="36">
        <v>202101</v>
      </c>
      <c r="B6360" s="37" t="s">
        <v>58</v>
      </c>
      <c r="C6360" s="37" t="s">
        <v>195</v>
      </c>
      <c r="D6360" s="37" t="s">
        <v>91</v>
      </c>
      <c r="E6360" s="37">
        <v>32500.99</v>
      </c>
      <c r="F6360" s="37">
        <v>0</v>
      </c>
      <c r="G6360" s="37">
        <v>0</v>
      </c>
      <c r="H6360" s="60">
        <f t="shared" si="497"/>
        <v>32500.99</v>
      </c>
      <c r="I6360" s="60">
        <f t="shared" si="498"/>
        <v>0</v>
      </c>
      <c r="J6360" s="60">
        <f t="shared" si="499"/>
        <v>0</v>
      </c>
      <c r="K6360" s="1" t="str">
        <f t="shared" si="500"/>
        <v>IND</v>
      </c>
      <c r="L6360" s="2" t="str">
        <f t="shared" si="496"/>
        <v>INCOME TAX</v>
      </c>
      <c r="M6360" s="40" t="str">
        <f>INDEX(CODE!A:B,MATCH(L6360,CODE!A:A,0),2)</f>
        <v>NOT USED</v>
      </c>
    </row>
    <row r="6361" spans="1:13">
      <c r="A6361" s="36">
        <v>202101</v>
      </c>
      <c r="B6361" s="37" t="s">
        <v>58</v>
      </c>
      <c r="C6361" s="37" t="s">
        <v>195</v>
      </c>
      <c r="D6361" s="37" t="s">
        <v>92</v>
      </c>
      <c r="E6361" s="37">
        <v>494689.75</v>
      </c>
      <c r="F6361" s="37">
        <v>0</v>
      </c>
      <c r="G6361" s="37">
        <v>0</v>
      </c>
      <c r="H6361" s="60">
        <f t="shared" si="497"/>
        <v>494689.75</v>
      </c>
      <c r="I6361" s="60">
        <f t="shared" si="498"/>
        <v>0</v>
      </c>
      <c r="J6361" s="60">
        <f t="shared" si="499"/>
        <v>0</v>
      </c>
      <c r="K6361" s="1" t="str">
        <f t="shared" si="500"/>
        <v>IND</v>
      </c>
      <c r="L6361" s="2" t="str">
        <f t="shared" si="496"/>
        <v>REVENUE_AC</v>
      </c>
      <c r="M6361" s="40" t="str">
        <f>INDEX(CODE!A:B,MATCH(L6361,CODE!A:A,0),2)</f>
        <v>NOT USED</v>
      </c>
    </row>
    <row r="6362" spans="1:13">
      <c r="A6362" s="36">
        <v>202101</v>
      </c>
      <c r="B6362" s="37" t="s">
        <v>58</v>
      </c>
      <c r="C6362" s="37" t="s">
        <v>195</v>
      </c>
      <c r="D6362" s="37" t="s">
        <v>104</v>
      </c>
      <c r="E6362" s="37">
        <v>1741.7</v>
      </c>
      <c r="F6362" s="37">
        <v>0</v>
      </c>
      <c r="G6362" s="37">
        <v>0</v>
      </c>
      <c r="H6362" s="60">
        <f t="shared" si="497"/>
        <v>1741.7</v>
      </c>
      <c r="I6362" s="60">
        <f t="shared" si="498"/>
        <v>0</v>
      </c>
      <c r="J6362" s="60">
        <f t="shared" si="499"/>
        <v>0</v>
      </c>
      <c r="K6362" s="1" t="str">
        <f t="shared" si="500"/>
        <v>IND</v>
      </c>
      <c r="L6362" s="2" t="str">
        <f t="shared" si="496"/>
        <v>REVENUE AD</v>
      </c>
      <c r="M6362" s="40" t="str">
        <f>INDEX(CODE!A:B,MATCH(L6362,CODE!A:A,0),2)</f>
        <v>NOT USED</v>
      </c>
    </row>
    <row r="6363" spans="1:13">
      <c r="A6363" s="36">
        <v>202101</v>
      </c>
      <c r="B6363" s="37" t="s">
        <v>58</v>
      </c>
      <c r="C6363" s="37" t="s">
        <v>196</v>
      </c>
      <c r="D6363" s="37" t="s">
        <v>197</v>
      </c>
      <c r="E6363" s="37">
        <v>29000</v>
      </c>
      <c r="F6363" s="37">
        <v>0</v>
      </c>
      <c r="G6363" s="37">
        <v>412000</v>
      </c>
      <c r="H6363" s="60">
        <f t="shared" si="497"/>
        <v>0</v>
      </c>
      <c r="I6363" s="60">
        <f t="shared" si="498"/>
        <v>0</v>
      </c>
      <c r="J6363" s="60">
        <f t="shared" si="499"/>
        <v>0</v>
      </c>
      <c r="K6363" s="1" t="str">
        <f t="shared" si="500"/>
        <v>IND</v>
      </c>
      <c r="L6363" s="2" t="str">
        <f t="shared" si="496"/>
        <v>UNBILLED R</v>
      </c>
      <c r="M6363" s="40" t="str">
        <f>INDEX(CODE!A:B,MATCH(L6363,CODE!A:A,0),2)</f>
        <v>NOT USED</v>
      </c>
    </row>
    <row r="6364" spans="1:13">
      <c r="A6364" s="36">
        <v>202101</v>
      </c>
      <c r="B6364" s="37" t="s">
        <v>60</v>
      </c>
      <c r="C6364" s="37" t="s">
        <v>186</v>
      </c>
      <c r="D6364" s="37" t="s">
        <v>61</v>
      </c>
      <c r="E6364" s="37">
        <v>-1722.45</v>
      </c>
      <c r="F6364" s="37">
        <v>2571</v>
      </c>
      <c r="G6364" s="37">
        <v>236630</v>
      </c>
      <c r="H6364" s="60">
        <f t="shared" si="497"/>
        <v>0</v>
      </c>
      <c r="I6364" s="60">
        <f t="shared" si="498"/>
        <v>0</v>
      </c>
      <c r="J6364" s="60">
        <f t="shared" si="499"/>
        <v>0</v>
      </c>
      <c r="K6364" s="1" t="str">
        <f t="shared" si="500"/>
        <v>IRG</v>
      </c>
      <c r="L6364" s="2" t="str">
        <f t="shared" si="496"/>
        <v>02APSV0040</v>
      </c>
      <c r="M6364" s="40" t="str">
        <f>INDEX(CODE!A:B,MATCH(L6364,CODE!A:A,0),2)</f>
        <v>Separate - APS</v>
      </c>
    </row>
    <row r="6365" spans="1:13">
      <c r="A6365" s="36">
        <v>202101</v>
      </c>
      <c r="B6365" s="37" t="s">
        <v>60</v>
      </c>
      <c r="C6365" s="37" t="s">
        <v>186</v>
      </c>
      <c r="D6365" s="37" t="s">
        <v>199</v>
      </c>
      <c r="E6365" s="37">
        <v>-0.5</v>
      </c>
      <c r="F6365" s="37">
        <v>9</v>
      </c>
      <c r="G6365" s="37">
        <v>69</v>
      </c>
      <c r="H6365" s="60">
        <f t="shared" si="497"/>
        <v>0</v>
      </c>
      <c r="I6365" s="60">
        <f t="shared" si="498"/>
        <v>0</v>
      </c>
      <c r="J6365" s="60">
        <f t="shared" si="499"/>
        <v>0</v>
      </c>
      <c r="K6365" s="1" t="str">
        <f t="shared" si="500"/>
        <v>IRG</v>
      </c>
      <c r="L6365" s="2" t="str">
        <f t="shared" si="496"/>
        <v>02NMT40135</v>
      </c>
      <c r="M6365" s="40" t="str">
        <f>INDEX(CODE!A:B,MATCH(L6365,CODE!A:A,0),2)</f>
        <v>Separate - APS</v>
      </c>
    </row>
    <row r="6366" spans="1:13">
      <c r="A6366" s="36">
        <v>202101</v>
      </c>
      <c r="B6366" s="37" t="s">
        <v>60</v>
      </c>
      <c r="C6366" s="37" t="s">
        <v>186</v>
      </c>
      <c r="D6366" s="37" t="s">
        <v>200</v>
      </c>
      <c r="F6366" s="37">
        <v>0</v>
      </c>
      <c r="H6366" s="60">
        <f t="shared" si="497"/>
        <v>0</v>
      </c>
      <c r="I6366" s="60">
        <f t="shared" si="498"/>
        <v>0</v>
      </c>
      <c r="J6366" s="60">
        <f t="shared" si="499"/>
        <v>0</v>
      </c>
      <c r="K6366" s="1" t="str">
        <f t="shared" si="500"/>
        <v>IRG</v>
      </c>
      <c r="L6366" s="2" t="str">
        <f t="shared" si="496"/>
        <v>CUSTOMER C</v>
      </c>
      <c r="M6366" s="40" t="str">
        <f>INDEX(CODE!A:B,MATCH(L6366,CODE!A:A,0),2)</f>
        <v>NOT USED</v>
      </c>
    </row>
    <row r="6367" spans="1:13">
      <c r="A6367" s="36">
        <v>202101</v>
      </c>
      <c r="B6367" s="37" t="s">
        <v>60</v>
      </c>
      <c r="C6367" s="37" t="s">
        <v>186</v>
      </c>
      <c r="D6367" s="37" t="s">
        <v>201</v>
      </c>
      <c r="E6367" s="37">
        <v>-335.16</v>
      </c>
      <c r="F6367" s="37">
        <v>0</v>
      </c>
      <c r="G6367" s="37">
        <v>0</v>
      </c>
      <c r="H6367" s="60">
        <f t="shared" si="497"/>
        <v>0</v>
      </c>
      <c r="I6367" s="60">
        <f t="shared" si="498"/>
        <v>0</v>
      </c>
      <c r="J6367" s="60">
        <f t="shared" si="499"/>
        <v>0</v>
      </c>
      <c r="K6367" s="1" t="str">
        <f t="shared" si="500"/>
        <v>IRG</v>
      </c>
      <c r="L6367" s="2" t="str">
        <f t="shared" si="496"/>
        <v>IRRIGATION</v>
      </c>
      <c r="M6367" s="40" t="str">
        <f>INDEX(CODE!A:B,MATCH(L6367,CODE!A:A,0),2)</f>
        <v>NOT USED</v>
      </c>
    </row>
    <row r="6368" spans="1:13">
      <c r="A6368" s="36">
        <v>202101</v>
      </c>
      <c r="B6368" s="37" t="s">
        <v>60</v>
      </c>
      <c r="C6368" s="37" t="s">
        <v>195</v>
      </c>
      <c r="D6368" s="37" t="s">
        <v>61</v>
      </c>
      <c r="E6368" s="37">
        <v>16506.68</v>
      </c>
      <c r="F6368" s="37">
        <v>2571</v>
      </c>
      <c r="G6368" s="37">
        <v>236632</v>
      </c>
      <c r="H6368" s="60">
        <f t="shared" si="497"/>
        <v>16506.68</v>
      </c>
      <c r="I6368" s="60">
        <f t="shared" si="498"/>
        <v>2571</v>
      </c>
      <c r="J6368" s="60">
        <f t="shared" si="499"/>
        <v>236632</v>
      </c>
      <c r="K6368" s="1" t="str">
        <f t="shared" si="500"/>
        <v>IRG</v>
      </c>
      <c r="L6368" s="2" t="str">
        <f t="shared" si="496"/>
        <v>02APSV0040</v>
      </c>
      <c r="M6368" s="40" t="str">
        <f>INDEX(CODE!A:B,MATCH(L6368,CODE!A:A,0),2)</f>
        <v>Separate - APS</v>
      </c>
    </row>
    <row r="6369" spans="1:13">
      <c r="A6369" s="36">
        <v>202101</v>
      </c>
      <c r="B6369" s="37" t="s">
        <v>60</v>
      </c>
      <c r="C6369" s="37" t="s">
        <v>195</v>
      </c>
      <c r="D6369" s="37" t="s">
        <v>62</v>
      </c>
      <c r="E6369" s="37">
        <v>16087.25</v>
      </c>
      <c r="F6369" s="37">
        <v>2553</v>
      </c>
      <c r="G6369" s="37">
        <v>236268</v>
      </c>
      <c r="H6369" s="60">
        <f t="shared" si="497"/>
        <v>16087.25</v>
      </c>
      <c r="I6369" s="60">
        <f t="shared" si="498"/>
        <v>2553</v>
      </c>
      <c r="J6369" s="60">
        <f t="shared" si="499"/>
        <v>236268</v>
      </c>
      <c r="K6369" s="1" t="str">
        <f t="shared" si="500"/>
        <v>IRG</v>
      </c>
      <c r="L6369" s="2" t="str">
        <f t="shared" si="496"/>
        <v>02APSV040X</v>
      </c>
      <c r="M6369" s="40" t="str">
        <f>INDEX(CODE!A:B,MATCH(L6369,CODE!A:A,0),2)</f>
        <v>Separate - APS</v>
      </c>
    </row>
    <row r="6370" spans="1:13">
      <c r="A6370" s="36">
        <v>202101</v>
      </c>
      <c r="B6370" s="37" t="s">
        <v>60</v>
      </c>
      <c r="C6370" s="37" t="s">
        <v>195</v>
      </c>
      <c r="D6370" s="37" t="s">
        <v>79</v>
      </c>
      <c r="E6370" s="37">
        <v>227.31</v>
      </c>
      <c r="G6370" s="37">
        <v>0</v>
      </c>
      <c r="H6370" s="60">
        <f t="shared" si="497"/>
        <v>227.31</v>
      </c>
      <c r="I6370" s="60">
        <f t="shared" si="498"/>
        <v>0</v>
      </c>
      <c r="J6370" s="60">
        <f t="shared" si="499"/>
        <v>0</v>
      </c>
      <c r="K6370" s="1" t="str">
        <f t="shared" si="500"/>
        <v>IRG</v>
      </c>
      <c r="L6370" s="2" t="str">
        <f t="shared" si="496"/>
        <v>02LNX00102</v>
      </c>
      <c r="M6370" s="40" t="str">
        <f>INDEX(CODE!A:B,MATCH(L6370,CODE!A:A,0),2)</f>
        <v>NOT USED</v>
      </c>
    </row>
    <row r="6371" spans="1:13">
      <c r="A6371" s="36">
        <v>202101</v>
      </c>
      <c r="B6371" s="37" t="s">
        <v>60</v>
      </c>
      <c r="C6371" s="37" t="s">
        <v>195</v>
      </c>
      <c r="D6371" s="37" t="s">
        <v>80</v>
      </c>
      <c r="E6371" s="37">
        <v>-55.23</v>
      </c>
      <c r="G6371" s="37">
        <v>0</v>
      </c>
      <c r="H6371" s="60">
        <f t="shared" si="497"/>
        <v>-55.23</v>
      </c>
      <c r="I6371" s="60">
        <f t="shared" si="498"/>
        <v>0</v>
      </c>
      <c r="J6371" s="60">
        <f t="shared" si="499"/>
        <v>0</v>
      </c>
      <c r="K6371" s="1" t="str">
        <f t="shared" si="500"/>
        <v>IRG</v>
      </c>
      <c r="L6371" s="2" t="str">
        <f t="shared" si="496"/>
        <v>02LNX00103</v>
      </c>
      <c r="M6371" s="40" t="str">
        <f>INDEX(CODE!A:B,MATCH(L6371,CODE!A:A,0),2)</f>
        <v>NOT USED</v>
      </c>
    </row>
    <row r="6372" spans="1:13">
      <c r="A6372" s="36">
        <v>202101</v>
      </c>
      <c r="B6372" s="37" t="s">
        <v>60</v>
      </c>
      <c r="C6372" s="37" t="s">
        <v>195</v>
      </c>
      <c r="D6372" s="37" t="s">
        <v>81</v>
      </c>
      <c r="E6372" s="37">
        <v>7.36</v>
      </c>
      <c r="G6372" s="37">
        <v>0</v>
      </c>
      <c r="H6372" s="60">
        <f t="shared" si="497"/>
        <v>7.36</v>
      </c>
      <c r="I6372" s="60">
        <f t="shared" si="498"/>
        <v>0</v>
      </c>
      <c r="J6372" s="60">
        <f t="shared" si="499"/>
        <v>0</v>
      </c>
      <c r="K6372" s="1" t="str">
        <f t="shared" si="500"/>
        <v>IRG</v>
      </c>
      <c r="L6372" s="2" t="str">
        <f t="shared" si="496"/>
        <v>02LNX00105</v>
      </c>
      <c r="M6372" s="40" t="str">
        <f>INDEX(CODE!A:B,MATCH(L6372,CODE!A:A,0),2)</f>
        <v>NOT USED</v>
      </c>
    </row>
    <row r="6373" spans="1:13">
      <c r="A6373" s="36">
        <v>202101</v>
      </c>
      <c r="B6373" s="37" t="s">
        <v>60</v>
      </c>
      <c r="C6373" s="37" t="s">
        <v>195</v>
      </c>
      <c r="D6373" s="37" t="s">
        <v>82</v>
      </c>
      <c r="E6373" s="37">
        <v>155.99</v>
      </c>
      <c r="G6373" s="37">
        <v>0</v>
      </c>
      <c r="H6373" s="60">
        <f t="shared" si="497"/>
        <v>155.99</v>
      </c>
      <c r="I6373" s="60">
        <f t="shared" si="498"/>
        <v>0</v>
      </c>
      <c r="J6373" s="60">
        <f t="shared" si="499"/>
        <v>0</v>
      </c>
      <c r="K6373" s="1" t="str">
        <f t="shared" si="500"/>
        <v>IRG</v>
      </c>
      <c r="L6373" s="2" t="str">
        <f t="shared" si="496"/>
        <v>02LNX00109</v>
      </c>
      <c r="M6373" s="40" t="str">
        <f>INDEX(CODE!A:B,MATCH(L6373,CODE!A:A,0),2)</f>
        <v>NOT USED</v>
      </c>
    </row>
    <row r="6374" spans="1:13">
      <c r="A6374" s="36">
        <v>202101</v>
      </c>
      <c r="B6374" s="37" t="s">
        <v>60</v>
      </c>
      <c r="C6374" s="37" t="s">
        <v>195</v>
      </c>
      <c r="D6374" s="37" t="s">
        <v>83</v>
      </c>
      <c r="E6374" s="37">
        <v>0</v>
      </c>
      <c r="G6374" s="37">
        <v>0</v>
      </c>
      <c r="H6374" s="60">
        <f t="shared" si="497"/>
        <v>0</v>
      </c>
      <c r="I6374" s="60">
        <f t="shared" si="498"/>
        <v>0</v>
      </c>
      <c r="J6374" s="60">
        <f t="shared" si="499"/>
        <v>0</v>
      </c>
      <c r="K6374" s="1" t="str">
        <f t="shared" si="500"/>
        <v>IRG</v>
      </c>
      <c r="L6374" s="2" t="str">
        <f t="shared" si="496"/>
        <v>02LNX00110</v>
      </c>
      <c r="M6374" s="40" t="str">
        <f>INDEX(CODE!A:B,MATCH(L6374,CODE!A:A,0),2)</f>
        <v>NOT USED</v>
      </c>
    </row>
    <row r="6375" spans="1:13">
      <c r="A6375" s="36">
        <v>202101</v>
      </c>
      <c r="B6375" s="37" t="s">
        <v>60</v>
      </c>
      <c r="C6375" s="37" t="s">
        <v>195</v>
      </c>
      <c r="D6375" s="37" t="s">
        <v>88</v>
      </c>
      <c r="E6375" s="37">
        <v>-1607.9</v>
      </c>
      <c r="G6375" s="37">
        <v>0</v>
      </c>
      <c r="H6375" s="60">
        <f t="shared" si="497"/>
        <v>-1607.9</v>
      </c>
      <c r="I6375" s="60">
        <f t="shared" si="498"/>
        <v>0</v>
      </c>
      <c r="J6375" s="60">
        <f t="shared" si="499"/>
        <v>0</v>
      </c>
      <c r="K6375" s="1" t="str">
        <f t="shared" si="500"/>
        <v>IRG</v>
      </c>
      <c r="L6375" s="2" t="str">
        <f t="shared" si="496"/>
        <v>02LNX00312</v>
      </c>
      <c r="M6375" s="40" t="str">
        <f>INDEX(CODE!A:B,MATCH(L6375,CODE!A:A,0),2)</f>
        <v>NOT USED</v>
      </c>
    </row>
    <row r="6376" spans="1:13">
      <c r="A6376" s="36">
        <v>202101</v>
      </c>
      <c r="B6376" s="37" t="s">
        <v>60</v>
      </c>
      <c r="C6376" s="37" t="s">
        <v>195</v>
      </c>
      <c r="D6376" s="37" t="s">
        <v>45</v>
      </c>
      <c r="E6376" s="37">
        <v>4.6500000000000004</v>
      </c>
      <c r="F6376" s="37">
        <v>9</v>
      </c>
      <c r="G6376" s="37">
        <v>69</v>
      </c>
      <c r="H6376" s="60">
        <f t="shared" si="497"/>
        <v>4.6500000000000004</v>
      </c>
      <c r="I6376" s="60">
        <f t="shared" si="498"/>
        <v>9</v>
      </c>
      <c r="J6376" s="60">
        <f t="shared" si="499"/>
        <v>69</v>
      </c>
      <c r="K6376" s="1" t="str">
        <f t="shared" si="500"/>
        <v>IRG</v>
      </c>
      <c r="L6376" s="2" t="str">
        <f t="shared" si="496"/>
        <v>02NMT40135</v>
      </c>
      <c r="M6376" s="40" t="str">
        <f>INDEX(CODE!A:B,MATCH(L6376,CODE!A:A,0),2)</f>
        <v>Separate - APS</v>
      </c>
    </row>
    <row r="6377" spans="1:13">
      <c r="A6377" s="36">
        <v>202101</v>
      </c>
      <c r="B6377" s="37" t="s">
        <v>60</v>
      </c>
      <c r="C6377" s="37" t="s">
        <v>195</v>
      </c>
      <c r="D6377" s="37" t="s">
        <v>73</v>
      </c>
      <c r="E6377" s="37">
        <v>37.200000000000003</v>
      </c>
      <c r="F6377" s="37">
        <v>10</v>
      </c>
      <c r="G6377" s="37">
        <v>556</v>
      </c>
      <c r="H6377" s="60">
        <f t="shared" si="497"/>
        <v>37.200000000000003</v>
      </c>
      <c r="I6377" s="60">
        <f t="shared" si="498"/>
        <v>10</v>
      </c>
      <c r="J6377" s="60">
        <f t="shared" si="499"/>
        <v>556</v>
      </c>
      <c r="K6377" s="1" t="str">
        <f t="shared" si="500"/>
        <v>IRG</v>
      </c>
      <c r="L6377" s="2" t="str">
        <f t="shared" si="496"/>
        <v>02NMX40135</v>
      </c>
      <c r="M6377" s="40" t="str">
        <f>INDEX(CODE!A:B,MATCH(L6377,CODE!A:A,0),2)</f>
        <v>Separate - APS</v>
      </c>
    </row>
    <row r="6378" spans="1:13">
      <c r="A6378" s="36">
        <v>202101</v>
      </c>
      <c r="B6378" s="37" t="s">
        <v>60</v>
      </c>
      <c r="C6378" s="37" t="s">
        <v>195</v>
      </c>
      <c r="D6378" s="37" t="s">
        <v>96</v>
      </c>
      <c r="E6378" s="37">
        <v>-10772.71</v>
      </c>
      <c r="F6378" s="37">
        <v>0</v>
      </c>
      <c r="G6378" s="37">
        <v>0</v>
      </c>
      <c r="H6378" s="60">
        <f t="shared" si="497"/>
        <v>-10772.71</v>
      </c>
      <c r="I6378" s="60">
        <f t="shared" si="498"/>
        <v>0</v>
      </c>
      <c r="J6378" s="60">
        <f t="shared" si="499"/>
        <v>0</v>
      </c>
      <c r="K6378" s="1" t="str">
        <f t="shared" si="500"/>
        <v>IRG</v>
      </c>
      <c r="L6378" s="2" t="str">
        <f t="shared" si="496"/>
        <v>301470-DSM</v>
      </c>
      <c r="M6378" s="40" t="str">
        <f>INDEX(CODE!A:B,MATCH(L6378,CODE!A:A,0),2)</f>
        <v>NOT USED</v>
      </c>
    </row>
    <row r="6379" spans="1:13">
      <c r="A6379" s="36">
        <v>202101</v>
      </c>
      <c r="B6379" s="37" t="s">
        <v>60</v>
      </c>
      <c r="C6379" s="37" t="s">
        <v>195</v>
      </c>
      <c r="D6379" s="37" t="s">
        <v>46</v>
      </c>
      <c r="E6379" s="37">
        <v>128.33000000000001</v>
      </c>
      <c r="F6379" s="37">
        <v>0</v>
      </c>
      <c r="G6379" s="37">
        <v>0</v>
      </c>
      <c r="H6379" s="60">
        <f t="shared" si="497"/>
        <v>128.33000000000001</v>
      </c>
      <c r="I6379" s="60">
        <f t="shared" si="498"/>
        <v>0</v>
      </c>
      <c r="J6379" s="60">
        <f t="shared" si="499"/>
        <v>0</v>
      </c>
      <c r="K6379" s="1" t="str">
        <f t="shared" si="500"/>
        <v>IRG</v>
      </c>
      <c r="L6379" s="2" t="str">
        <f t="shared" si="496"/>
        <v>301480-BLU</v>
      </c>
      <c r="M6379" s="40" t="str">
        <f>INDEX(CODE!A:B,MATCH(L6379,CODE!A:A,0),2)</f>
        <v>NOT USED</v>
      </c>
    </row>
    <row r="6380" spans="1:13">
      <c r="A6380" s="36">
        <v>202101</v>
      </c>
      <c r="B6380" s="37" t="s">
        <v>60</v>
      </c>
      <c r="C6380" s="37" t="s">
        <v>195</v>
      </c>
      <c r="D6380" s="37" t="s">
        <v>217</v>
      </c>
      <c r="E6380" s="37">
        <v>-507.64</v>
      </c>
      <c r="F6380" s="37">
        <v>0</v>
      </c>
      <c r="G6380" s="37">
        <v>0</v>
      </c>
      <c r="H6380" s="60">
        <f t="shared" si="497"/>
        <v>-507.64</v>
      </c>
      <c r="I6380" s="60">
        <f t="shared" si="498"/>
        <v>0</v>
      </c>
      <c r="J6380" s="60">
        <f t="shared" si="499"/>
        <v>0</v>
      </c>
      <c r="K6380" s="1" t="str">
        <f t="shared" si="500"/>
        <v>IRG</v>
      </c>
      <c r="L6380" s="2" t="str">
        <f t="shared" si="496"/>
        <v>367880-REV</v>
      </c>
      <c r="M6380" s="40" t="str">
        <f>INDEX(CODE!A:B,MATCH(L6380,CODE!A:A,0),2)</f>
        <v>NOT USED</v>
      </c>
    </row>
    <row r="6381" spans="1:13">
      <c r="A6381" s="36">
        <v>202101</v>
      </c>
      <c r="B6381" s="37" t="s">
        <v>60</v>
      </c>
      <c r="C6381" s="37" t="s">
        <v>195</v>
      </c>
      <c r="D6381" s="37" t="s">
        <v>103</v>
      </c>
      <c r="E6381" s="37">
        <v>-2661.82</v>
      </c>
      <c r="F6381" s="37">
        <v>0</v>
      </c>
      <c r="G6381" s="37">
        <v>0</v>
      </c>
      <c r="H6381" s="60">
        <f t="shared" si="497"/>
        <v>-2661.82</v>
      </c>
      <c r="I6381" s="60">
        <f t="shared" si="498"/>
        <v>0</v>
      </c>
      <c r="J6381" s="60">
        <f t="shared" si="499"/>
        <v>0</v>
      </c>
      <c r="K6381" s="1" t="str">
        <f t="shared" si="500"/>
        <v>IRG</v>
      </c>
      <c r="L6381" s="2" t="str">
        <f t="shared" si="496"/>
        <v>ALT REVENU</v>
      </c>
      <c r="M6381" s="40" t="str">
        <f>INDEX(CODE!A:B,MATCH(L6381,CODE!A:A,0),2)</f>
        <v>NOT USED</v>
      </c>
    </row>
    <row r="6382" spans="1:13">
      <c r="A6382" s="36">
        <v>202101</v>
      </c>
      <c r="B6382" s="37" t="s">
        <v>60</v>
      </c>
      <c r="C6382" s="37" t="s">
        <v>195</v>
      </c>
      <c r="D6382" s="37" t="s">
        <v>97</v>
      </c>
      <c r="F6382" s="37">
        <v>0</v>
      </c>
      <c r="H6382" s="60">
        <f t="shared" si="497"/>
        <v>0</v>
      </c>
      <c r="I6382" s="60">
        <f t="shared" si="498"/>
        <v>0</v>
      </c>
      <c r="J6382" s="60">
        <f t="shared" si="499"/>
        <v>0</v>
      </c>
      <c r="K6382" s="1" t="str">
        <f t="shared" si="500"/>
        <v>IRG</v>
      </c>
      <c r="L6382" s="2" t="str">
        <f t="shared" si="496"/>
        <v>CUSTOMER C</v>
      </c>
      <c r="M6382" s="40" t="str">
        <f>INDEX(CODE!A:B,MATCH(L6382,CODE!A:A,0),2)</f>
        <v>NOT USED</v>
      </c>
    </row>
    <row r="6383" spans="1:13">
      <c r="A6383" s="36">
        <v>202101</v>
      </c>
      <c r="B6383" s="37" t="s">
        <v>60</v>
      </c>
      <c r="C6383" s="37" t="s">
        <v>195</v>
      </c>
      <c r="D6383" s="37" t="s">
        <v>91</v>
      </c>
      <c r="E6383" s="37">
        <v>6551.25</v>
      </c>
      <c r="F6383" s="37">
        <v>0</v>
      </c>
      <c r="G6383" s="37">
        <v>0</v>
      </c>
      <c r="H6383" s="60">
        <f t="shared" si="497"/>
        <v>6551.25</v>
      </c>
      <c r="I6383" s="60">
        <f t="shared" si="498"/>
        <v>0</v>
      </c>
      <c r="J6383" s="60">
        <f t="shared" si="499"/>
        <v>0</v>
      </c>
      <c r="K6383" s="1" t="str">
        <f t="shared" si="500"/>
        <v>IRG</v>
      </c>
      <c r="L6383" s="2" t="str">
        <f t="shared" si="496"/>
        <v>INCOME TAX</v>
      </c>
      <c r="M6383" s="40" t="str">
        <f>INDEX(CODE!A:B,MATCH(L6383,CODE!A:A,0),2)</f>
        <v>NOT USED</v>
      </c>
    </row>
    <row r="6384" spans="1:13">
      <c r="A6384" s="36">
        <v>202101</v>
      </c>
      <c r="B6384" s="37" t="s">
        <v>60</v>
      </c>
      <c r="C6384" s="37" t="s">
        <v>195</v>
      </c>
      <c r="D6384" s="37" t="s">
        <v>92</v>
      </c>
      <c r="E6384" s="37">
        <v>54298.04</v>
      </c>
      <c r="F6384" s="37">
        <v>0</v>
      </c>
      <c r="G6384" s="37">
        <v>0</v>
      </c>
      <c r="H6384" s="60">
        <f t="shared" si="497"/>
        <v>54298.04</v>
      </c>
      <c r="I6384" s="60">
        <f t="shared" si="498"/>
        <v>0</v>
      </c>
      <c r="J6384" s="60">
        <f t="shared" si="499"/>
        <v>0</v>
      </c>
      <c r="K6384" s="1" t="str">
        <f t="shared" si="500"/>
        <v>IRG</v>
      </c>
      <c r="L6384" s="2" t="str">
        <f t="shared" si="496"/>
        <v>REVENUE_AC</v>
      </c>
      <c r="M6384" s="40" t="str">
        <f>INDEX(CODE!A:B,MATCH(L6384,CODE!A:A,0),2)</f>
        <v>NOT USED</v>
      </c>
    </row>
    <row r="6385" spans="1:13">
      <c r="A6385" s="36">
        <v>202101</v>
      </c>
      <c r="B6385" s="37" t="s">
        <v>60</v>
      </c>
      <c r="C6385" s="37" t="s">
        <v>195</v>
      </c>
      <c r="D6385" s="37" t="s">
        <v>104</v>
      </c>
      <c r="E6385" s="37">
        <v>380.22</v>
      </c>
      <c r="F6385" s="37">
        <v>0</v>
      </c>
      <c r="G6385" s="37">
        <v>0</v>
      </c>
      <c r="H6385" s="60">
        <f t="shared" si="497"/>
        <v>380.22</v>
      </c>
      <c r="I6385" s="60">
        <f t="shared" si="498"/>
        <v>0</v>
      </c>
      <c r="J6385" s="60">
        <f t="shared" si="499"/>
        <v>0</v>
      </c>
      <c r="K6385" s="1" t="str">
        <f t="shared" si="500"/>
        <v>IRG</v>
      </c>
      <c r="L6385" s="2" t="str">
        <f t="shared" si="496"/>
        <v>REVENUE AD</v>
      </c>
      <c r="M6385" s="40" t="str">
        <f>INDEX(CODE!A:B,MATCH(L6385,CODE!A:A,0),2)</f>
        <v>NOT USED</v>
      </c>
    </row>
    <row r="6386" spans="1:13">
      <c r="A6386" s="36">
        <v>202101</v>
      </c>
      <c r="B6386" s="37" t="s">
        <v>60</v>
      </c>
      <c r="C6386" s="37" t="s">
        <v>196</v>
      </c>
      <c r="D6386" s="37" t="s">
        <v>202</v>
      </c>
      <c r="E6386" s="37">
        <v>-37000</v>
      </c>
      <c r="F6386" s="37">
        <v>0</v>
      </c>
      <c r="G6386" s="37">
        <v>-97000</v>
      </c>
      <c r="H6386" s="60">
        <f t="shared" si="497"/>
        <v>0</v>
      </c>
      <c r="I6386" s="60">
        <f t="shared" si="498"/>
        <v>0</v>
      </c>
      <c r="J6386" s="60">
        <f t="shared" si="499"/>
        <v>0</v>
      </c>
      <c r="K6386" s="1" t="str">
        <f t="shared" si="500"/>
        <v>IRG</v>
      </c>
      <c r="L6386" s="2" t="str">
        <f t="shared" si="496"/>
        <v>IRRIGATION</v>
      </c>
      <c r="M6386" s="40" t="str">
        <f>INDEX(CODE!A:B,MATCH(L6386,CODE!A:A,0),2)</f>
        <v>NOT USED</v>
      </c>
    </row>
    <row r="6387" spans="1:13">
      <c r="A6387" s="36">
        <v>202101</v>
      </c>
      <c r="B6387" s="37" t="s">
        <v>63</v>
      </c>
      <c r="C6387" s="37" t="s">
        <v>195</v>
      </c>
      <c r="D6387" s="37" t="s">
        <v>98</v>
      </c>
      <c r="E6387" s="37">
        <v>7.57</v>
      </c>
      <c r="G6387" s="37">
        <v>0</v>
      </c>
      <c r="H6387" s="60">
        <f t="shared" si="497"/>
        <v>7.57</v>
      </c>
      <c r="I6387" s="60">
        <f t="shared" si="498"/>
        <v>0</v>
      </c>
      <c r="J6387" s="60">
        <f t="shared" si="499"/>
        <v>0</v>
      </c>
      <c r="K6387" s="1" t="str">
        <f t="shared" si="500"/>
        <v>PUB</v>
      </c>
      <c r="L6387" s="2" t="str">
        <f t="shared" si="496"/>
        <v>02CFR00012</v>
      </c>
      <c r="M6387" s="40" t="str">
        <f>INDEX(CODE!A:B,MATCH(L6387,CODE!A:A,0),2)</f>
        <v>NOT USED</v>
      </c>
    </row>
    <row r="6388" spans="1:13">
      <c r="A6388" s="36">
        <v>202101</v>
      </c>
      <c r="B6388" s="37" t="s">
        <v>63</v>
      </c>
      <c r="C6388" s="37" t="s">
        <v>195</v>
      </c>
      <c r="D6388" s="37" t="s">
        <v>65</v>
      </c>
      <c r="E6388" s="37">
        <v>5542.96</v>
      </c>
      <c r="F6388" s="37">
        <v>119</v>
      </c>
      <c r="G6388" s="37">
        <v>114183</v>
      </c>
      <c r="H6388" s="60">
        <f t="shared" si="497"/>
        <v>5542.96</v>
      </c>
      <c r="I6388" s="60">
        <f t="shared" si="498"/>
        <v>119</v>
      </c>
      <c r="J6388" s="60">
        <f t="shared" si="499"/>
        <v>114183</v>
      </c>
      <c r="K6388" s="1" t="str">
        <f t="shared" si="500"/>
        <v>PUB</v>
      </c>
      <c r="L6388" s="2" t="str">
        <f t="shared" si="496"/>
        <v>02CUSL053F</v>
      </c>
      <c r="M6388" s="40" t="str">
        <f>INDEX(CODE!A:B,MATCH(L6388,CODE!A:A,0),2)</f>
        <v>NOT USED</v>
      </c>
    </row>
    <row r="6389" spans="1:13">
      <c r="A6389" s="36">
        <v>202101</v>
      </c>
      <c r="B6389" s="37" t="s">
        <v>63</v>
      </c>
      <c r="C6389" s="37" t="s">
        <v>195</v>
      </c>
      <c r="D6389" s="37" t="s">
        <v>66</v>
      </c>
      <c r="E6389" s="37">
        <v>4787.87</v>
      </c>
      <c r="F6389" s="37">
        <v>111</v>
      </c>
      <c r="G6389" s="37">
        <v>81567</v>
      </c>
      <c r="H6389" s="60">
        <f t="shared" si="497"/>
        <v>4787.87</v>
      </c>
      <c r="I6389" s="60">
        <f t="shared" si="498"/>
        <v>111</v>
      </c>
      <c r="J6389" s="60">
        <f t="shared" si="499"/>
        <v>81567</v>
      </c>
      <c r="K6389" s="1" t="str">
        <f t="shared" si="500"/>
        <v>PUB</v>
      </c>
      <c r="L6389" s="2" t="str">
        <f t="shared" si="496"/>
        <v>02CUSL053M</v>
      </c>
      <c r="M6389" s="40" t="str">
        <f>INDEX(CODE!A:B,MATCH(L6389,CODE!A:A,0),2)</f>
        <v>NOT USED</v>
      </c>
    </row>
    <row r="6390" spans="1:13">
      <c r="A6390" s="36">
        <v>202101</v>
      </c>
      <c r="B6390" s="37" t="s">
        <v>63</v>
      </c>
      <c r="C6390" s="37" t="s">
        <v>195</v>
      </c>
      <c r="D6390" s="37" t="s">
        <v>47</v>
      </c>
      <c r="E6390" s="37">
        <v>46739.45</v>
      </c>
      <c r="F6390" s="37">
        <v>224</v>
      </c>
      <c r="G6390" s="37">
        <v>165478</v>
      </c>
      <c r="H6390" s="60">
        <f t="shared" si="497"/>
        <v>46739.45</v>
      </c>
      <c r="I6390" s="60">
        <f t="shared" si="498"/>
        <v>224</v>
      </c>
      <c r="J6390" s="60">
        <f t="shared" si="499"/>
        <v>165478</v>
      </c>
      <c r="K6390" s="1" t="str">
        <f t="shared" si="500"/>
        <v>PUB</v>
      </c>
      <c r="L6390" s="2" t="str">
        <f t="shared" si="496"/>
        <v>02SLCO0051</v>
      </c>
      <c r="M6390" s="40" t="str">
        <f>INDEX(CODE!A:B,MATCH(L6390,CODE!A:A,0),2)</f>
        <v>NOT USED</v>
      </c>
    </row>
    <row r="6391" spans="1:13">
      <c r="A6391" s="36">
        <v>202101</v>
      </c>
      <c r="B6391" s="37" t="s">
        <v>63</v>
      </c>
      <c r="C6391" s="37" t="s">
        <v>195</v>
      </c>
      <c r="D6391" s="37" t="s">
        <v>99</v>
      </c>
      <c r="E6391" s="37">
        <v>659.97</v>
      </c>
      <c r="F6391" s="37">
        <v>0</v>
      </c>
      <c r="G6391" s="37">
        <v>0</v>
      </c>
      <c r="H6391" s="60">
        <f t="shared" si="497"/>
        <v>659.97</v>
      </c>
      <c r="I6391" s="60">
        <f t="shared" si="498"/>
        <v>0</v>
      </c>
      <c r="J6391" s="60">
        <f t="shared" si="499"/>
        <v>0</v>
      </c>
      <c r="K6391" s="1" t="str">
        <f t="shared" si="500"/>
        <v>PUB</v>
      </c>
      <c r="L6391" s="2" t="str">
        <f t="shared" si="496"/>
        <v>301670-DSM</v>
      </c>
      <c r="M6391" s="40" t="str">
        <f>INDEX(CODE!A:B,MATCH(L6391,CODE!A:A,0),2)</f>
        <v>NOT USED</v>
      </c>
    </row>
    <row r="6392" spans="1:13">
      <c r="A6392" s="36">
        <v>202101</v>
      </c>
      <c r="B6392" s="37" t="s">
        <v>63</v>
      </c>
      <c r="C6392" s="37" t="s">
        <v>195</v>
      </c>
      <c r="D6392" s="37" t="s">
        <v>90</v>
      </c>
      <c r="F6392" s="37">
        <v>0</v>
      </c>
      <c r="H6392" s="60">
        <f t="shared" si="497"/>
        <v>0</v>
      </c>
      <c r="I6392" s="60">
        <f t="shared" si="498"/>
        <v>0</v>
      </c>
      <c r="J6392" s="60">
        <f t="shared" si="499"/>
        <v>0</v>
      </c>
      <c r="K6392" s="1" t="str">
        <f t="shared" si="500"/>
        <v>PUB</v>
      </c>
      <c r="L6392" s="2" t="str">
        <f t="shared" si="496"/>
        <v>CUSTOMER C</v>
      </c>
      <c r="M6392" s="40" t="str">
        <f>INDEX(CODE!A:B,MATCH(L6392,CODE!A:A,0),2)</f>
        <v>NOT USED</v>
      </c>
    </row>
    <row r="6393" spans="1:13">
      <c r="A6393" s="36">
        <v>202101</v>
      </c>
      <c r="B6393" s="37" t="s">
        <v>63</v>
      </c>
      <c r="C6393" s="37" t="s">
        <v>195</v>
      </c>
      <c r="D6393" s="37" t="s">
        <v>91</v>
      </c>
      <c r="E6393" s="37">
        <v>319.77999999999997</v>
      </c>
      <c r="F6393" s="37">
        <v>0</v>
      </c>
      <c r="G6393" s="37">
        <v>0</v>
      </c>
      <c r="H6393" s="60">
        <f t="shared" si="497"/>
        <v>319.77999999999997</v>
      </c>
      <c r="I6393" s="60">
        <f t="shared" si="498"/>
        <v>0</v>
      </c>
      <c r="J6393" s="60">
        <f t="shared" si="499"/>
        <v>0</v>
      </c>
      <c r="K6393" s="1" t="str">
        <f t="shared" si="500"/>
        <v>PUB</v>
      </c>
      <c r="L6393" s="2" t="str">
        <f t="shared" si="496"/>
        <v>INCOME TAX</v>
      </c>
      <c r="M6393" s="40" t="str">
        <f>INDEX(CODE!A:B,MATCH(L6393,CODE!A:A,0),2)</f>
        <v>NOT USED</v>
      </c>
    </row>
    <row r="6394" spans="1:13">
      <c r="A6394" s="36">
        <v>202101</v>
      </c>
      <c r="B6394" s="37" t="s">
        <v>63</v>
      </c>
      <c r="C6394" s="37" t="s">
        <v>195</v>
      </c>
      <c r="D6394" s="37" t="s">
        <v>92</v>
      </c>
      <c r="E6394" s="37">
        <v>413.47</v>
      </c>
      <c r="F6394" s="37">
        <v>0</v>
      </c>
      <c r="G6394" s="37">
        <v>0</v>
      </c>
      <c r="H6394" s="60">
        <f t="shared" si="497"/>
        <v>413.47</v>
      </c>
      <c r="I6394" s="60">
        <f t="shared" si="498"/>
        <v>0</v>
      </c>
      <c r="J6394" s="60">
        <f t="shared" si="499"/>
        <v>0</v>
      </c>
      <c r="K6394" s="1" t="str">
        <f t="shared" si="500"/>
        <v>PUB</v>
      </c>
      <c r="L6394" s="2" t="str">
        <f t="shared" si="496"/>
        <v>REVENUE_AC</v>
      </c>
      <c r="M6394" s="40" t="str">
        <f>INDEX(CODE!A:B,MATCH(L6394,CODE!A:A,0),2)</f>
        <v>NOT USED</v>
      </c>
    </row>
    <row r="6395" spans="1:13">
      <c r="A6395" s="36">
        <v>202101</v>
      </c>
      <c r="B6395" s="37" t="s">
        <v>63</v>
      </c>
      <c r="C6395" s="37" t="s">
        <v>196</v>
      </c>
      <c r="D6395" s="37" t="s">
        <v>197</v>
      </c>
      <c r="E6395" s="37">
        <v>-7000</v>
      </c>
      <c r="F6395" s="37">
        <v>0</v>
      </c>
      <c r="G6395" s="37">
        <v>-58000</v>
      </c>
      <c r="H6395" s="60">
        <f t="shared" si="497"/>
        <v>0</v>
      </c>
      <c r="I6395" s="60">
        <f t="shared" si="498"/>
        <v>0</v>
      </c>
      <c r="J6395" s="60">
        <f t="shared" si="499"/>
        <v>0</v>
      </c>
      <c r="K6395" s="1" t="str">
        <f t="shared" si="500"/>
        <v>PUB</v>
      </c>
      <c r="L6395" s="2" t="str">
        <f t="shared" si="496"/>
        <v>UNBILLED R</v>
      </c>
      <c r="M6395" s="40" t="str">
        <f>INDEX(CODE!A:B,MATCH(L6395,CODE!A:A,0),2)</f>
        <v>NOT USED</v>
      </c>
    </row>
    <row r="6396" spans="1:13">
      <c r="A6396" s="36">
        <v>202101</v>
      </c>
      <c r="B6396" s="37" t="s">
        <v>68</v>
      </c>
      <c r="C6396" s="37" t="s">
        <v>186</v>
      </c>
      <c r="D6396" s="37" t="s">
        <v>203</v>
      </c>
      <c r="E6396" s="37">
        <v>-19291.48</v>
      </c>
      <c r="F6396" s="37">
        <v>1475</v>
      </c>
      <c r="G6396" s="37">
        <v>2649928</v>
      </c>
      <c r="H6396" s="60">
        <f t="shared" si="497"/>
        <v>0</v>
      </c>
      <c r="I6396" s="60">
        <f t="shared" si="498"/>
        <v>0</v>
      </c>
      <c r="J6396" s="60">
        <f t="shared" si="499"/>
        <v>0</v>
      </c>
      <c r="K6396" s="1" t="str">
        <f t="shared" si="500"/>
        <v>RES</v>
      </c>
      <c r="L6396" s="2" t="str">
        <f t="shared" si="496"/>
        <v>02NETMT135</v>
      </c>
      <c r="M6396" s="40" t="str">
        <f>INDEX(CODE!A:B,MATCH(L6396,CODE!A:A,0),2)</f>
        <v>Separate - Res</v>
      </c>
    </row>
    <row r="6397" spans="1:13">
      <c r="A6397" s="36">
        <v>202101</v>
      </c>
      <c r="B6397" s="37" t="s">
        <v>68</v>
      </c>
      <c r="C6397" s="37" t="s">
        <v>186</v>
      </c>
      <c r="D6397" s="37" t="s">
        <v>204</v>
      </c>
      <c r="E6397" s="37">
        <v>-328.52</v>
      </c>
      <c r="G6397" s="37">
        <v>45118</v>
      </c>
      <c r="H6397" s="60">
        <f t="shared" si="497"/>
        <v>0</v>
      </c>
      <c r="I6397" s="60">
        <f t="shared" si="498"/>
        <v>0</v>
      </c>
      <c r="J6397" s="60">
        <f t="shared" si="499"/>
        <v>0</v>
      </c>
      <c r="K6397" s="1" t="str">
        <f t="shared" si="500"/>
        <v>RES</v>
      </c>
      <c r="L6397" s="2" t="str">
        <f t="shared" si="496"/>
        <v>02OALTB15R</v>
      </c>
      <c r="M6397" s="40" t="str">
        <f>INDEX(CODE!A:B,MATCH(L6397,CODE!A:A,0),2)</f>
        <v>NOT USED</v>
      </c>
    </row>
    <row r="6398" spans="1:13">
      <c r="A6398" s="36">
        <v>202101</v>
      </c>
      <c r="B6398" s="37" t="s">
        <v>68</v>
      </c>
      <c r="C6398" s="37" t="s">
        <v>186</v>
      </c>
      <c r="D6398" s="37" t="s">
        <v>205</v>
      </c>
      <c r="E6398" s="37">
        <v>-1271728.02</v>
      </c>
      <c r="F6398" s="37">
        <v>103013</v>
      </c>
      <c r="G6398" s="37">
        <v>174690620</v>
      </c>
      <c r="H6398" s="60">
        <f t="shared" si="497"/>
        <v>0</v>
      </c>
      <c r="I6398" s="60">
        <f t="shared" si="498"/>
        <v>0</v>
      </c>
      <c r="J6398" s="60">
        <f t="shared" si="499"/>
        <v>0</v>
      </c>
      <c r="K6398" s="1" t="str">
        <f t="shared" si="500"/>
        <v>RES</v>
      </c>
      <c r="L6398" s="2" t="str">
        <f t="shared" si="496"/>
        <v>02RESD0016</v>
      </c>
      <c r="M6398" s="40" t="str">
        <f>INDEX(CODE!A:B,MATCH(L6398,CODE!A:A,0),2)</f>
        <v>Separate - Res</v>
      </c>
    </row>
    <row r="6399" spans="1:13">
      <c r="A6399" s="36">
        <v>202101</v>
      </c>
      <c r="B6399" s="37" t="s">
        <v>68</v>
      </c>
      <c r="C6399" s="37" t="s">
        <v>186</v>
      </c>
      <c r="D6399" s="37" t="s">
        <v>206</v>
      </c>
      <c r="E6399" s="37">
        <v>-76418.77</v>
      </c>
      <c r="F6399" s="37">
        <v>5643</v>
      </c>
      <c r="G6399" s="37">
        <v>10497130</v>
      </c>
      <c r="H6399" s="60">
        <f t="shared" si="497"/>
        <v>0</v>
      </c>
      <c r="I6399" s="60">
        <f t="shared" si="498"/>
        <v>0</v>
      </c>
      <c r="J6399" s="60">
        <f t="shared" si="499"/>
        <v>0</v>
      </c>
      <c r="K6399" s="1" t="str">
        <f t="shared" si="500"/>
        <v>RES</v>
      </c>
      <c r="L6399" s="2" t="str">
        <f t="shared" si="496"/>
        <v>02RESD0017</v>
      </c>
      <c r="M6399" s="40" t="str">
        <f>INDEX(CODE!A:B,MATCH(L6399,CODE!A:A,0),2)</f>
        <v>Separate - Res</v>
      </c>
    </row>
    <row r="6400" spans="1:13">
      <c r="A6400" s="36">
        <v>202101</v>
      </c>
      <c r="B6400" s="37" t="s">
        <v>68</v>
      </c>
      <c r="C6400" s="37" t="s">
        <v>186</v>
      </c>
      <c r="D6400" s="37" t="s">
        <v>207</v>
      </c>
      <c r="E6400" s="37">
        <v>-1630.02</v>
      </c>
      <c r="F6400" s="37">
        <v>76</v>
      </c>
      <c r="G6400" s="37">
        <v>223905</v>
      </c>
      <c r="H6400" s="60">
        <f t="shared" si="497"/>
        <v>0</v>
      </c>
      <c r="I6400" s="60">
        <f t="shared" si="498"/>
        <v>0</v>
      </c>
      <c r="J6400" s="60">
        <f t="shared" si="499"/>
        <v>0</v>
      </c>
      <c r="K6400" s="1" t="str">
        <f t="shared" si="500"/>
        <v>RES</v>
      </c>
      <c r="L6400" s="2" t="str">
        <f t="shared" ref="L6400:L6426" si="501">LEFT(D6400,10)</f>
        <v>02RESD0018</v>
      </c>
      <c r="M6400" s="40" t="str">
        <f>INDEX(CODE!A:B,MATCH(L6400,CODE!A:A,0),2)</f>
        <v>Separate - Res</v>
      </c>
    </row>
    <row r="6401" spans="1:13">
      <c r="A6401" s="36">
        <v>202101</v>
      </c>
      <c r="B6401" s="37" t="s">
        <v>68</v>
      </c>
      <c r="C6401" s="37" t="s">
        <v>186</v>
      </c>
      <c r="D6401" s="37" t="s">
        <v>208</v>
      </c>
      <c r="E6401" s="37">
        <v>-211.77</v>
      </c>
      <c r="F6401" s="37">
        <v>11</v>
      </c>
      <c r="G6401" s="37">
        <v>29089</v>
      </c>
      <c r="H6401" s="60">
        <f t="shared" si="497"/>
        <v>0</v>
      </c>
      <c r="I6401" s="60">
        <f t="shared" si="498"/>
        <v>0</v>
      </c>
      <c r="J6401" s="60">
        <f t="shared" si="499"/>
        <v>0</v>
      </c>
      <c r="K6401" s="1" t="str">
        <f t="shared" si="500"/>
        <v>RES</v>
      </c>
      <c r="L6401" s="2" t="str">
        <f t="shared" si="501"/>
        <v>02RESD018X</v>
      </c>
      <c r="M6401" s="40" t="str">
        <f>INDEX(CODE!A:B,MATCH(L6401,CODE!A:A,0),2)</f>
        <v>Separate - Res</v>
      </c>
    </row>
    <row r="6402" spans="1:13">
      <c r="A6402" s="36">
        <v>202101</v>
      </c>
      <c r="B6402" s="37" t="s">
        <v>68</v>
      </c>
      <c r="C6402" s="37" t="s">
        <v>186</v>
      </c>
      <c r="D6402" s="37" t="s">
        <v>209</v>
      </c>
      <c r="E6402" s="37">
        <v>-15384.37</v>
      </c>
      <c r="F6402" s="37">
        <v>3456</v>
      </c>
      <c r="G6402" s="37">
        <v>2113213</v>
      </c>
      <c r="H6402" s="60">
        <f t="shared" si="497"/>
        <v>0</v>
      </c>
      <c r="I6402" s="60">
        <f t="shared" si="498"/>
        <v>0</v>
      </c>
      <c r="J6402" s="60">
        <f t="shared" si="499"/>
        <v>0</v>
      </c>
      <c r="K6402" s="1" t="str">
        <f t="shared" si="500"/>
        <v>RES</v>
      </c>
      <c r="L6402" s="2" t="str">
        <f t="shared" si="501"/>
        <v>02RGNSB024</v>
      </c>
      <c r="M6402" s="40" t="str">
        <f>INDEX(CODE!A:B,MATCH(L6402,CODE!A:A,0),2)</f>
        <v>Separate - Small GS</v>
      </c>
    </row>
    <row r="6403" spans="1:13">
      <c r="A6403" s="36">
        <v>202101</v>
      </c>
      <c r="B6403" s="37" t="s">
        <v>68</v>
      </c>
      <c r="C6403" s="37" t="s">
        <v>186</v>
      </c>
      <c r="D6403" s="37" t="s">
        <v>213</v>
      </c>
      <c r="E6403" s="37">
        <v>-1070.1600000000001</v>
      </c>
      <c r="F6403" s="37">
        <v>1</v>
      </c>
      <c r="G6403" s="37">
        <v>147000</v>
      </c>
      <c r="H6403" s="60">
        <f t="shared" ref="H6403:H6426" si="502">IF($C6403="R",E6403,0)</f>
        <v>0</v>
      </c>
      <c r="I6403" s="60">
        <f t="shared" ref="I6403:I6426" si="503">IF($C6403="R",F6403,0)</f>
        <v>0</v>
      </c>
      <c r="J6403" s="60">
        <f t="shared" ref="J6403:J6426" si="504">IF($C6403="R",G6403,0)</f>
        <v>0</v>
      </c>
      <c r="K6403" s="1" t="str">
        <f t="shared" ref="K6403:K6426" si="505">IF(LEFT(B6403,3)="IRR","IRG",LEFT(B6403,3))</f>
        <v>RES</v>
      </c>
      <c r="L6403" s="2" t="str">
        <f t="shared" si="501"/>
        <v>02RGNSB036</v>
      </c>
      <c r="M6403" s="40" t="str">
        <f>INDEX(CODE!A:B,MATCH(L6403,CODE!A:A,0),2)</f>
        <v>Separate - Large GS</v>
      </c>
    </row>
    <row r="6404" spans="1:13">
      <c r="A6404" s="36">
        <v>202101</v>
      </c>
      <c r="B6404" s="37" t="s">
        <v>68</v>
      </c>
      <c r="C6404" s="37" t="s">
        <v>186</v>
      </c>
      <c r="D6404" s="37" t="s">
        <v>212</v>
      </c>
      <c r="E6404" s="37">
        <v>-230.52</v>
      </c>
      <c r="F6404" s="37">
        <v>41</v>
      </c>
      <c r="G6404" s="37">
        <v>31665</v>
      </c>
      <c r="H6404" s="60">
        <f t="shared" si="502"/>
        <v>0</v>
      </c>
      <c r="I6404" s="60">
        <f t="shared" si="503"/>
        <v>0</v>
      </c>
      <c r="J6404" s="60">
        <f t="shared" si="504"/>
        <v>0</v>
      </c>
      <c r="K6404" s="1" t="str">
        <f t="shared" si="505"/>
        <v>RES</v>
      </c>
      <c r="L6404" s="2" t="str">
        <f t="shared" si="501"/>
        <v>02RNM24135</v>
      </c>
      <c r="M6404" s="40" t="str">
        <f>INDEX(CODE!A:B,MATCH(L6404,CODE!A:A,0),2)</f>
        <v>Separate - Small GS</v>
      </c>
    </row>
    <row r="6405" spans="1:13">
      <c r="A6405" s="36">
        <v>202101</v>
      </c>
      <c r="B6405" s="37" t="s">
        <v>68</v>
      </c>
      <c r="C6405" s="37" t="s">
        <v>186</v>
      </c>
      <c r="D6405" s="37" t="s">
        <v>193</v>
      </c>
      <c r="E6405" s="37">
        <v>-269247.64</v>
      </c>
      <c r="F6405" s="37">
        <v>0</v>
      </c>
      <c r="G6405" s="37">
        <v>0</v>
      </c>
      <c r="H6405" s="60">
        <f t="shared" si="502"/>
        <v>0</v>
      </c>
      <c r="I6405" s="60">
        <f t="shared" si="503"/>
        <v>0</v>
      </c>
      <c r="J6405" s="60">
        <f t="shared" si="504"/>
        <v>0</v>
      </c>
      <c r="K6405" s="1" t="str">
        <f t="shared" si="505"/>
        <v>RES</v>
      </c>
      <c r="L6405" s="2" t="str">
        <f t="shared" si="501"/>
        <v>BPA BALANC</v>
      </c>
      <c r="M6405" s="40" t="str">
        <f>INDEX(CODE!A:B,MATCH(L6405,CODE!A:A,0),2)</f>
        <v>NOT USED</v>
      </c>
    </row>
    <row r="6406" spans="1:13">
      <c r="A6406" s="36">
        <v>202101</v>
      </c>
      <c r="B6406" s="37" t="s">
        <v>68</v>
      </c>
      <c r="C6406" s="37" t="s">
        <v>186</v>
      </c>
      <c r="D6406" s="37" t="s">
        <v>194</v>
      </c>
      <c r="F6406" s="37">
        <v>0</v>
      </c>
      <c r="H6406" s="60">
        <f t="shared" si="502"/>
        <v>0</v>
      </c>
      <c r="I6406" s="60">
        <f t="shared" si="503"/>
        <v>0</v>
      </c>
      <c r="J6406" s="60">
        <f t="shared" si="504"/>
        <v>0</v>
      </c>
      <c r="K6406" s="1" t="str">
        <f t="shared" si="505"/>
        <v>RES</v>
      </c>
      <c r="L6406" s="2" t="str">
        <f t="shared" si="501"/>
        <v>CUSTOMER C</v>
      </c>
      <c r="M6406" s="40" t="str">
        <f>INDEX(CODE!A:B,MATCH(L6406,CODE!A:A,0),2)</f>
        <v>NOT USED</v>
      </c>
    </row>
    <row r="6407" spans="1:13">
      <c r="A6407" s="36">
        <v>202101</v>
      </c>
      <c r="B6407" s="37" t="s">
        <v>68</v>
      </c>
      <c r="C6407" s="37" t="s">
        <v>195</v>
      </c>
      <c r="D6407" s="37" t="s">
        <v>82</v>
      </c>
      <c r="E6407" s="37">
        <v>31.25</v>
      </c>
      <c r="G6407" s="37">
        <v>0</v>
      </c>
      <c r="H6407" s="60">
        <f t="shared" si="502"/>
        <v>31.25</v>
      </c>
      <c r="I6407" s="60">
        <f t="shared" si="503"/>
        <v>0</v>
      </c>
      <c r="J6407" s="60">
        <f t="shared" si="504"/>
        <v>0</v>
      </c>
      <c r="K6407" s="1" t="str">
        <f t="shared" si="505"/>
        <v>RES</v>
      </c>
      <c r="L6407" s="2" t="str">
        <f t="shared" si="501"/>
        <v>02LNX00109</v>
      </c>
      <c r="M6407" s="40" t="str">
        <f>INDEX(CODE!A:B,MATCH(L6407,CODE!A:A,0),2)</f>
        <v>NOT USED</v>
      </c>
    </row>
    <row r="6408" spans="1:13">
      <c r="A6408" s="36">
        <v>202101</v>
      </c>
      <c r="B6408" s="37" t="s">
        <v>68</v>
      </c>
      <c r="C6408" s="37" t="s">
        <v>195</v>
      </c>
      <c r="D6408" s="37" t="s">
        <v>48</v>
      </c>
      <c r="E6408" s="37">
        <v>257342.82</v>
      </c>
      <c r="F6408" s="37">
        <v>1475</v>
      </c>
      <c r="G6408" s="37">
        <v>2668096</v>
      </c>
      <c r="H6408" s="60">
        <f t="shared" si="502"/>
        <v>257342.82</v>
      </c>
      <c r="I6408" s="60">
        <f t="shared" si="503"/>
        <v>1475</v>
      </c>
      <c r="J6408" s="60">
        <f t="shared" si="504"/>
        <v>2668096</v>
      </c>
      <c r="K6408" s="1" t="str">
        <f t="shared" si="505"/>
        <v>RES</v>
      </c>
      <c r="L6408" s="2" t="str">
        <f t="shared" si="501"/>
        <v>02NETMT135</v>
      </c>
      <c r="M6408" s="40" t="str">
        <f>INDEX(CODE!A:B,MATCH(L6408,CODE!A:A,0),2)</f>
        <v>Separate - Res</v>
      </c>
    </row>
    <row r="6409" spans="1:13">
      <c r="A6409" s="36">
        <v>202101</v>
      </c>
      <c r="B6409" s="37" t="s">
        <v>68</v>
      </c>
      <c r="C6409" s="37" t="s">
        <v>195</v>
      </c>
      <c r="D6409" s="37" t="s">
        <v>49</v>
      </c>
      <c r="E6409" s="37">
        <v>9851.2800000000007</v>
      </c>
      <c r="F6409" s="37">
        <v>990</v>
      </c>
      <c r="G6409" s="37">
        <v>75649</v>
      </c>
      <c r="H6409" s="60">
        <f t="shared" si="502"/>
        <v>9851.2800000000007</v>
      </c>
      <c r="I6409" s="60">
        <f t="shared" si="503"/>
        <v>990</v>
      </c>
      <c r="J6409" s="60">
        <f t="shared" si="504"/>
        <v>75649</v>
      </c>
      <c r="K6409" s="1" t="str">
        <f t="shared" si="505"/>
        <v>RES</v>
      </c>
      <c r="L6409" s="2" t="str">
        <f t="shared" si="501"/>
        <v>02OALTB15R</v>
      </c>
      <c r="M6409" s="40" t="str">
        <f>INDEX(CODE!A:B,MATCH(L6409,CODE!A:A,0),2)</f>
        <v>NOT USED</v>
      </c>
    </row>
    <row r="6410" spans="1:13">
      <c r="A6410" s="36">
        <v>202101</v>
      </c>
      <c r="B6410" s="37" t="s">
        <v>68</v>
      </c>
      <c r="C6410" s="37" t="s">
        <v>195</v>
      </c>
      <c r="D6410" s="37" t="s">
        <v>69</v>
      </c>
      <c r="E6410" s="37">
        <v>16414095.5</v>
      </c>
      <c r="F6410" s="37">
        <v>103013</v>
      </c>
      <c r="G6410" s="37">
        <v>174811856</v>
      </c>
      <c r="H6410" s="60">
        <f t="shared" si="502"/>
        <v>16414095.5</v>
      </c>
      <c r="I6410" s="60">
        <f t="shared" si="503"/>
        <v>103013</v>
      </c>
      <c r="J6410" s="60">
        <f t="shared" si="504"/>
        <v>174811856</v>
      </c>
      <c r="K6410" s="1" t="str">
        <f t="shared" si="505"/>
        <v>RES</v>
      </c>
      <c r="L6410" s="2" t="str">
        <f t="shared" si="501"/>
        <v>02RESD0016</v>
      </c>
      <c r="M6410" s="40" t="str">
        <f>INDEX(CODE!A:B,MATCH(L6410,CODE!A:A,0),2)</f>
        <v>Separate - Res</v>
      </c>
    </row>
    <row r="6411" spans="1:13">
      <c r="A6411" s="36">
        <v>202101</v>
      </c>
      <c r="B6411" s="37" t="s">
        <v>68</v>
      </c>
      <c r="C6411" s="37" t="s">
        <v>195</v>
      </c>
      <c r="D6411" s="37" t="s">
        <v>70</v>
      </c>
      <c r="E6411" s="37">
        <v>991479.04</v>
      </c>
      <c r="F6411" s="37">
        <v>5643</v>
      </c>
      <c r="G6411" s="37">
        <v>10497142</v>
      </c>
      <c r="H6411" s="60">
        <f t="shared" si="502"/>
        <v>991479.04</v>
      </c>
      <c r="I6411" s="60">
        <f t="shared" si="503"/>
        <v>5643</v>
      </c>
      <c r="J6411" s="60">
        <f t="shared" si="504"/>
        <v>10497142</v>
      </c>
      <c r="K6411" s="1" t="str">
        <f t="shared" si="505"/>
        <v>RES</v>
      </c>
      <c r="L6411" s="2" t="str">
        <f t="shared" si="501"/>
        <v>02RESD0017</v>
      </c>
      <c r="M6411" s="40" t="str">
        <f>INDEX(CODE!A:B,MATCH(L6411,CODE!A:A,0),2)</f>
        <v>Separate - Res</v>
      </c>
    </row>
    <row r="6412" spans="1:13">
      <c r="A6412" s="36">
        <v>202101</v>
      </c>
      <c r="B6412" s="37" t="s">
        <v>68</v>
      </c>
      <c r="C6412" s="37" t="s">
        <v>195</v>
      </c>
      <c r="D6412" s="37" t="s">
        <v>71</v>
      </c>
      <c r="E6412" s="37">
        <v>22551.8</v>
      </c>
      <c r="F6412" s="37">
        <v>76</v>
      </c>
      <c r="G6412" s="37">
        <v>223904</v>
      </c>
      <c r="H6412" s="60">
        <f t="shared" si="502"/>
        <v>22551.8</v>
      </c>
      <c r="I6412" s="60">
        <f t="shared" si="503"/>
        <v>76</v>
      </c>
      <c r="J6412" s="60">
        <f t="shared" si="504"/>
        <v>223904</v>
      </c>
      <c r="K6412" s="1" t="str">
        <f t="shared" si="505"/>
        <v>RES</v>
      </c>
      <c r="L6412" s="2" t="str">
        <f t="shared" si="501"/>
        <v>02RESD0018</v>
      </c>
      <c r="M6412" s="40" t="str">
        <f>INDEX(CODE!A:B,MATCH(L6412,CODE!A:A,0),2)</f>
        <v>Separate - Res</v>
      </c>
    </row>
    <row r="6413" spans="1:13">
      <c r="A6413" s="36">
        <v>202101</v>
      </c>
      <c r="B6413" s="37" t="s">
        <v>68</v>
      </c>
      <c r="C6413" s="37" t="s">
        <v>195</v>
      </c>
      <c r="D6413" s="37" t="s">
        <v>72</v>
      </c>
      <c r="E6413" s="37">
        <v>2906.2</v>
      </c>
      <c r="F6413" s="37">
        <v>11</v>
      </c>
      <c r="G6413" s="37">
        <v>29089</v>
      </c>
      <c r="H6413" s="60">
        <f t="shared" si="502"/>
        <v>2906.2</v>
      </c>
      <c r="I6413" s="60">
        <f t="shared" si="503"/>
        <v>11</v>
      </c>
      <c r="J6413" s="60">
        <f t="shared" si="504"/>
        <v>29089</v>
      </c>
      <c r="K6413" s="1" t="str">
        <f t="shared" si="505"/>
        <v>RES</v>
      </c>
      <c r="L6413" s="2" t="str">
        <f t="shared" si="501"/>
        <v>02RESD018X</v>
      </c>
      <c r="M6413" s="40" t="str">
        <f>INDEX(CODE!A:B,MATCH(L6413,CODE!A:A,0),2)</f>
        <v>Separate - Res</v>
      </c>
    </row>
    <row r="6414" spans="1:13">
      <c r="A6414" s="36">
        <v>202101</v>
      </c>
      <c r="B6414" s="37" t="s">
        <v>68</v>
      </c>
      <c r="C6414" s="37" t="s">
        <v>195</v>
      </c>
      <c r="D6414" s="37" t="s">
        <v>50</v>
      </c>
      <c r="E6414" s="37">
        <v>241000.56</v>
      </c>
      <c r="F6414" s="37">
        <v>3456</v>
      </c>
      <c r="G6414" s="37">
        <v>2174031</v>
      </c>
      <c r="H6414" s="60">
        <f t="shared" si="502"/>
        <v>241000.56</v>
      </c>
      <c r="I6414" s="60">
        <f t="shared" si="503"/>
        <v>3456</v>
      </c>
      <c r="J6414" s="60">
        <f t="shared" si="504"/>
        <v>2174031</v>
      </c>
      <c r="K6414" s="1" t="str">
        <f t="shared" si="505"/>
        <v>RES</v>
      </c>
      <c r="L6414" s="2" t="str">
        <f t="shared" si="501"/>
        <v>02RGNSB024</v>
      </c>
      <c r="M6414" s="40" t="str">
        <f>INDEX(CODE!A:B,MATCH(L6414,CODE!A:A,0),2)</f>
        <v>Separate - Small GS</v>
      </c>
    </row>
    <row r="6415" spans="1:13">
      <c r="A6415" s="36">
        <v>202101</v>
      </c>
      <c r="B6415" s="37" t="s">
        <v>68</v>
      </c>
      <c r="C6415" s="37" t="s">
        <v>195</v>
      </c>
      <c r="D6415" s="37" t="s">
        <v>74</v>
      </c>
      <c r="E6415" s="37">
        <v>12649.89</v>
      </c>
      <c r="F6415" s="37">
        <v>2</v>
      </c>
      <c r="G6415" s="37">
        <v>187480</v>
      </c>
      <c r="H6415" s="60">
        <f t="shared" si="502"/>
        <v>12649.89</v>
      </c>
      <c r="I6415" s="60">
        <f t="shared" si="503"/>
        <v>2</v>
      </c>
      <c r="J6415" s="60">
        <f t="shared" si="504"/>
        <v>187480</v>
      </c>
      <c r="K6415" s="1" t="str">
        <f t="shared" si="505"/>
        <v>RES</v>
      </c>
      <c r="L6415" s="2" t="str">
        <f t="shared" si="501"/>
        <v>02RGNSB036</v>
      </c>
      <c r="M6415" s="40" t="str">
        <f>INDEX(CODE!A:B,MATCH(L6415,CODE!A:A,0),2)</f>
        <v>Separate - Large GS</v>
      </c>
    </row>
    <row r="6416" spans="1:13">
      <c r="A6416" s="36">
        <v>202101</v>
      </c>
      <c r="B6416" s="37" t="s">
        <v>68</v>
      </c>
      <c r="C6416" s="37" t="s">
        <v>195</v>
      </c>
      <c r="D6416" s="37" t="s">
        <v>75</v>
      </c>
      <c r="E6416" s="37">
        <v>3172.81</v>
      </c>
      <c r="F6416" s="37">
        <v>41</v>
      </c>
      <c r="G6416" s="37">
        <v>31665</v>
      </c>
      <c r="H6416" s="60">
        <f t="shared" si="502"/>
        <v>3172.81</v>
      </c>
      <c r="I6416" s="60">
        <f t="shared" si="503"/>
        <v>41</v>
      </c>
      <c r="J6416" s="60">
        <f t="shared" si="504"/>
        <v>31665</v>
      </c>
      <c r="K6416" s="1" t="str">
        <f t="shared" si="505"/>
        <v>RES</v>
      </c>
      <c r="L6416" s="2" t="str">
        <f t="shared" si="501"/>
        <v>02RNM24135</v>
      </c>
      <c r="M6416" s="40" t="str">
        <f>INDEX(CODE!A:B,MATCH(L6416,CODE!A:A,0),2)</f>
        <v>Separate - Small GS</v>
      </c>
    </row>
    <row r="6417" spans="1:13">
      <c r="A6417" s="36">
        <v>202101</v>
      </c>
      <c r="B6417" s="37" t="s">
        <v>68</v>
      </c>
      <c r="C6417" s="37" t="s">
        <v>195</v>
      </c>
      <c r="D6417" s="37" t="s">
        <v>101</v>
      </c>
      <c r="E6417" s="37">
        <v>463516.02</v>
      </c>
      <c r="F6417" s="37">
        <v>0</v>
      </c>
      <c r="G6417" s="37">
        <v>0</v>
      </c>
      <c r="H6417" s="60">
        <f t="shared" si="502"/>
        <v>463516.02</v>
      </c>
      <c r="I6417" s="60">
        <f t="shared" si="503"/>
        <v>0</v>
      </c>
      <c r="J6417" s="60">
        <f t="shared" si="504"/>
        <v>0</v>
      </c>
      <c r="K6417" s="1" t="str">
        <f t="shared" si="505"/>
        <v>RES</v>
      </c>
      <c r="L6417" s="2" t="str">
        <f t="shared" si="501"/>
        <v>301170-DSM</v>
      </c>
      <c r="M6417" s="40" t="str">
        <f>INDEX(CODE!A:B,MATCH(L6417,CODE!A:A,0),2)</f>
        <v>NOT USED</v>
      </c>
    </row>
    <row r="6418" spans="1:13">
      <c r="A6418" s="36">
        <v>202101</v>
      </c>
      <c r="B6418" s="37" t="s">
        <v>68</v>
      </c>
      <c r="C6418" s="37" t="s">
        <v>195</v>
      </c>
      <c r="D6418" s="37" t="s">
        <v>102</v>
      </c>
      <c r="E6418" s="37">
        <v>23220.04</v>
      </c>
      <c r="F6418" s="37">
        <v>0</v>
      </c>
      <c r="G6418" s="37">
        <v>0</v>
      </c>
      <c r="H6418" s="60">
        <f t="shared" si="502"/>
        <v>23220.04</v>
      </c>
      <c r="I6418" s="60">
        <f t="shared" si="503"/>
        <v>0</v>
      </c>
      <c r="J6418" s="60">
        <f t="shared" si="504"/>
        <v>0</v>
      </c>
      <c r="K6418" s="1" t="str">
        <f t="shared" si="505"/>
        <v>RES</v>
      </c>
      <c r="L6418" s="2" t="str">
        <f t="shared" si="501"/>
        <v>301180-BLU</v>
      </c>
      <c r="M6418" s="40" t="str">
        <f>INDEX(CODE!A:B,MATCH(L6418,CODE!A:A,0),2)</f>
        <v>NOT USED</v>
      </c>
    </row>
    <row r="6419" spans="1:13">
      <c r="A6419" s="36">
        <v>202101</v>
      </c>
      <c r="B6419" s="37" t="s">
        <v>68</v>
      </c>
      <c r="C6419" s="37" t="s">
        <v>195</v>
      </c>
      <c r="D6419" s="37" t="s">
        <v>218</v>
      </c>
      <c r="E6419" s="37">
        <v>-4689</v>
      </c>
      <c r="F6419" s="37">
        <v>0</v>
      </c>
      <c r="G6419" s="37">
        <v>0</v>
      </c>
      <c r="H6419" s="60">
        <f t="shared" si="502"/>
        <v>-4689</v>
      </c>
      <c r="I6419" s="60">
        <f t="shared" si="503"/>
        <v>0</v>
      </c>
      <c r="J6419" s="60">
        <f t="shared" si="504"/>
        <v>0</v>
      </c>
      <c r="K6419" s="1" t="str">
        <f t="shared" si="505"/>
        <v>RES</v>
      </c>
      <c r="L6419" s="2" t="str">
        <f t="shared" si="501"/>
        <v>367580-REV</v>
      </c>
      <c r="M6419" s="40" t="str">
        <f>INDEX(CODE!A:B,MATCH(L6419,CODE!A:A,0),2)</f>
        <v>NOT USED</v>
      </c>
    </row>
    <row r="6420" spans="1:13">
      <c r="A6420" s="36">
        <v>202101</v>
      </c>
      <c r="B6420" s="37" t="s">
        <v>68</v>
      </c>
      <c r="C6420" s="37" t="s">
        <v>195</v>
      </c>
      <c r="D6420" s="37" t="s">
        <v>103</v>
      </c>
      <c r="E6420" s="37">
        <v>1386114.15</v>
      </c>
      <c r="F6420" s="37">
        <v>0</v>
      </c>
      <c r="G6420" s="37">
        <v>0</v>
      </c>
      <c r="H6420" s="60">
        <f t="shared" si="502"/>
        <v>1386114.15</v>
      </c>
      <c r="I6420" s="60">
        <f t="shared" si="503"/>
        <v>0</v>
      </c>
      <c r="J6420" s="60">
        <f t="shared" si="504"/>
        <v>0</v>
      </c>
      <c r="K6420" s="1" t="str">
        <f t="shared" si="505"/>
        <v>RES</v>
      </c>
      <c r="L6420" s="2" t="str">
        <f t="shared" si="501"/>
        <v>ALT REVENU</v>
      </c>
      <c r="M6420" s="40" t="str">
        <f>INDEX(CODE!A:B,MATCH(L6420,CODE!A:A,0),2)</f>
        <v>NOT USED</v>
      </c>
    </row>
    <row r="6421" spans="1:13">
      <c r="A6421" s="36">
        <v>202101</v>
      </c>
      <c r="B6421" s="37" t="s">
        <v>68</v>
      </c>
      <c r="C6421" s="37" t="s">
        <v>195</v>
      </c>
      <c r="D6421" s="37" t="s">
        <v>90</v>
      </c>
      <c r="F6421" s="37">
        <v>0</v>
      </c>
      <c r="H6421" s="60">
        <f t="shared" si="502"/>
        <v>0</v>
      </c>
      <c r="I6421" s="60">
        <f t="shared" si="503"/>
        <v>0</v>
      </c>
      <c r="J6421" s="60">
        <f t="shared" si="504"/>
        <v>0</v>
      </c>
      <c r="K6421" s="1" t="str">
        <f t="shared" si="505"/>
        <v>RES</v>
      </c>
      <c r="L6421" s="2" t="str">
        <f t="shared" si="501"/>
        <v>CUSTOMER C</v>
      </c>
      <c r="M6421" s="40" t="str">
        <f>INDEX(CODE!A:B,MATCH(L6421,CODE!A:A,0),2)</f>
        <v>NOT USED</v>
      </c>
    </row>
    <row r="6422" spans="1:13">
      <c r="A6422" s="36">
        <v>202101</v>
      </c>
      <c r="B6422" s="37" t="s">
        <v>68</v>
      </c>
      <c r="C6422" s="37" t="s">
        <v>195</v>
      </c>
      <c r="D6422" s="37" t="s">
        <v>91</v>
      </c>
      <c r="E6422" s="37">
        <v>66034.7</v>
      </c>
      <c r="F6422" s="37">
        <v>0</v>
      </c>
      <c r="G6422" s="37">
        <v>0</v>
      </c>
      <c r="H6422" s="60">
        <f t="shared" si="502"/>
        <v>66034.7</v>
      </c>
      <c r="I6422" s="60">
        <f t="shared" si="503"/>
        <v>0</v>
      </c>
      <c r="J6422" s="60">
        <f t="shared" si="504"/>
        <v>0</v>
      </c>
      <c r="K6422" s="1" t="str">
        <f t="shared" si="505"/>
        <v>RES</v>
      </c>
      <c r="L6422" s="2" t="str">
        <f t="shared" si="501"/>
        <v>INCOME TAX</v>
      </c>
      <c r="M6422" s="40" t="str">
        <f>INDEX(CODE!A:B,MATCH(L6422,CODE!A:A,0),2)</f>
        <v>NOT USED</v>
      </c>
    </row>
    <row r="6423" spans="1:13">
      <c r="A6423" s="36">
        <v>202101</v>
      </c>
      <c r="B6423" s="37" t="s">
        <v>68</v>
      </c>
      <c r="C6423" s="37" t="s">
        <v>195</v>
      </c>
      <c r="D6423" s="37" t="s">
        <v>92</v>
      </c>
      <c r="E6423" s="37">
        <v>515681.24</v>
      </c>
      <c r="F6423" s="37">
        <v>0</v>
      </c>
      <c r="G6423" s="37">
        <v>0</v>
      </c>
      <c r="H6423" s="60">
        <f t="shared" si="502"/>
        <v>515681.24</v>
      </c>
      <c r="I6423" s="60">
        <f t="shared" si="503"/>
        <v>0</v>
      </c>
      <c r="J6423" s="60">
        <f t="shared" si="504"/>
        <v>0</v>
      </c>
      <c r="K6423" s="1" t="str">
        <f t="shared" si="505"/>
        <v>RES</v>
      </c>
      <c r="L6423" s="2" t="str">
        <f t="shared" si="501"/>
        <v>REVENUE_AC</v>
      </c>
      <c r="M6423" s="40" t="str">
        <f>INDEX(CODE!A:B,MATCH(L6423,CODE!A:A,0),2)</f>
        <v>NOT USED</v>
      </c>
    </row>
    <row r="6424" spans="1:13">
      <c r="A6424" s="36">
        <v>202101</v>
      </c>
      <c r="B6424" s="37" t="s">
        <v>68</v>
      </c>
      <c r="C6424" s="37" t="s">
        <v>195</v>
      </c>
      <c r="D6424" s="37" t="s">
        <v>104</v>
      </c>
      <c r="E6424" s="37">
        <v>3517.23</v>
      </c>
      <c r="F6424" s="37">
        <v>0</v>
      </c>
      <c r="G6424" s="37">
        <v>0</v>
      </c>
      <c r="H6424" s="60">
        <f t="shared" si="502"/>
        <v>3517.23</v>
      </c>
      <c r="I6424" s="60">
        <f t="shared" si="503"/>
        <v>0</v>
      </c>
      <c r="J6424" s="60">
        <f t="shared" si="504"/>
        <v>0</v>
      </c>
      <c r="K6424" s="1" t="str">
        <f t="shared" si="505"/>
        <v>RES</v>
      </c>
      <c r="L6424" s="2" t="str">
        <f t="shared" si="501"/>
        <v>REVENUE AD</v>
      </c>
      <c r="M6424" s="40" t="str">
        <f>INDEX(CODE!A:B,MATCH(L6424,CODE!A:A,0),2)</f>
        <v>NOT USED</v>
      </c>
    </row>
    <row r="6425" spans="1:13">
      <c r="A6425" s="36">
        <v>202101</v>
      </c>
      <c r="B6425" s="37" t="s">
        <v>68</v>
      </c>
      <c r="C6425" s="37" t="s">
        <v>196</v>
      </c>
      <c r="D6425" s="37" t="s">
        <v>210</v>
      </c>
      <c r="E6425" s="37">
        <v>28000</v>
      </c>
      <c r="F6425" s="37">
        <v>0</v>
      </c>
      <c r="G6425" s="37">
        <v>0</v>
      </c>
      <c r="H6425" s="60">
        <f t="shared" si="502"/>
        <v>0</v>
      </c>
      <c r="I6425" s="60">
        <f t="shared" si="503"/>
        <v>0</v>
      </c>
      <c r="J6425" s="60">
        <f t="shared" si="504"/>
        <v>0</v>
      </c>
      <c r="K6425" s="1" t="str">
        <f t="shared" si="505"/>
        <v>RES</v>
      </c>
      <c r="L6425" s="2" t="str">
        <f t="shared" si="501"/>
        <v>301119 - U</v>
      </c>
      <c r="M6425" s="40" t="str">
        <f>INDEX(CODE!A:B,MATCH(L6425,CODE!A:A,0),2)</f>
        <v>NOT USED</v>
      </c>
    </row>
    <row r="6426" spans="1:13">
      <c r="A6426" s="36">
        <v>202101</v>
      </c>
      <c r="B6426" s="37" t="s">
        <v>68</v>
      </c>
      <c r="C6426" s="37" t="s">
        <v>196</v>
      </c>
      <c r="D6426" s="37" t="s">
        <v>197</v>
      </c>
      <c r="E6426" s="37">
        <v>-1249000</v>
      </c>
      <c r="F6426" s="37">
        <v>0</v>
      </c>
      <c r="G6426" s="37">
        <v>-12707000</v>
      </c>
      <c r="H6426" s="60">
        <f t="shared" si="502"/>
        <v>0</v>
      </c>
      <c r="I6426" s="60">
        <f t="shared" si="503"/>
        <v>0</v>
      </c>
      <c r="J6426" s="60">
        <f t="shared" si="504"/>
        <v>0</v>
      </c>
      <c r="K6426" s="1" t="str">
        <f t="shared" si="505"/>
        <v>RES</v>
      </c>
      <c r="L6426" s="2" t="str">
        <f t="shared" si="501"/>
        <v>UNBILLED R</v>
      </c>
      <c r="M6426" s="40" t="str">
        <f>INDEX(CODE!A:B,MATCH(L6426,CODE!A:A,0),2)</f>
        <v>NOT USED</v>
      </c>
    </row>
  </sheetData>
  <autoFilter ref="A1:M6426" xr:uid="{00000000-0009-0000-0000-000002000000}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92174-AD92-43F8-80C1-FB163FF2C62C}">
  <dimension ref="A1:B110"/>
  <sheetViews>
    <sheetView zoomScale="70" zoomScaleNormal="70" workbookViewId="0">
      <pane ySplit="1" topLeftCell="A2" activePane="bottomLeft" state="frozen"/>
      <selection activeCell="AZ6" sqref="AZ6"/>
      <selection pane="bottomLeft" activeCell="A2" sqref="A2"/>
    </sheetView>
  </sheetViews>
  <sheetFormatPr defaultColWidth="9" defaultRowHeight="15.75"/>
  <cols>
    <col min="1" max="1" width="14.25" style="94" bestFit="1" customWidth="1"/>
    <col min="2" max="2" width="17.5" style="94" bestFit="1" customWidth="1"/>
    <col min="3" max="31" width="13.75" style="2" customWidth="1"/>
    <col min="32" max="16384" width="9" style="2"/>
  </cols>
  <sheetData>
    <row r="1" spans="1:2">
      <c r="A1" s="93" t="s">
        <v>35</v>
      </c>
      <c r="B1" s="94" t="s">
        <v>177</v>
      </c>
    </row>
    <row r="2" spans="1:2">
      <c r="A2" s="94" t="s">
        <v>105</v>
      </c>
      <c r="B2" s="94" t="s">
        <v>280</v>
      </c>
    </row>
    <row r="3" spans="1:2">
      <c r="A3" s="94" t="s">
        <v>106</v>
      </c>
      <c r="B3" s="94" t="s">
        <v>280</v>
      </c>
    </row>
    <row r="4" spans="1:2">
      <c r="A4" s="94" t="s">
        <v>107</v>
      </c>
      <c r="B4" s="94" t="s">
        <v>280</v>
      </c>
    </row>
    <row r="5" spans="1:2">
      <c r="A5" s="94" t="s">
        <v>108</v>
      </c>
      <c r="B5" s="94" t="s">
        <v>280</v>
      </c>
    </row>
    <row r="6" spans="1:2">
      <c r="A6" s="94" t="s">
        <v>109</v>
      </c>
      <c r="B6" s="94" t="s">
        <v>280</v>
      </c>
    </row>
    <row r="7" spans="1:2">
      <c r="A7" s="94" t="s">
        <v>110</v>
      </c>
      <c r="B7" s="94" t="s">
        <v>281</v>
      </c>
    </row>
    <row r="8" spans="1:2">
      <c r="A8" s="94" t="s">
        <v>111</v>
      </c>
      <c r="B8" s="94" t="s">
        <v>281</v>
      </c>
    </row>
    <row r="9" spans="1:2">
      <c r="A9" s="94" t="s">
        <v>112</v>
      </c>
      <c r="B9" s="94" t="s">
        <v>281</v>
      </c>
    </row>
    <row r="10" spans="1:2">
      <c r="A10" s="94" t="s">
        <v>113</v>
      </c>
      <c r="B10" s="94" t="s">
        <v>281</v>
      </c>
    </row>
    <row r="11" spans="1:2">
      <c r="A11" s="94" t="s">
        <v>114</v>
      </c>
      <c r="B11" s="94" t="s">
        <v>281</v>
      </c>
    </row>
    <row r="12" spans="1:2">
      <c r="A12" s="94" t="s">
        <v>115</v>
      </c>
      <c r="B12" s="94" t="s">
        <v>281</v>
      </c>
    </row>
    <row r="13" spans="1:2">
      <c r="A13" s="94" t="s">
        <v>116</v>
      </c>
      <c r="B13" s="94" t="s">
        <v>281</v>
      </c>
    </row>
    <row r="14" spans="1:2">
      <c r="A14" s="94" t="s">
        <v>117</v>
      </c>
      <c r="B14" s="94" t="s">
        <v>281</v>
      </c>
    </row>
    <row r="15" spans="1:2">
      <c r="A15" s="94" t="s">
        <v>111</v>
      </c>
      <c r="B15" s="94" t="s">
        <v>281</v>
      </c>
    </row>
    <row r="16" spans="1:2">
      <c r="A16" s="94" t="s">
        <v>118</v>
      </c>
      <c r="B16" s="94" t="s">
        <v>281</v>
      </c>
    </row>
    <row r="17" spans="1:2">
      <c r="A17" s="94" t="s">
        <v>119</v>
      </c>
      <c r="B17" s="94" t="s">
        <v>281</v>
      </c>
    </row>
    <row r="18" spans="1:2">
      <c r="A18" s="94" t="s">
        <v>120</v>
      </c>
      <c r="B18" s="94" t="s">
        <v>282</v>
      </c>
    </row>
    <row r="19" spans="1:2">
      <c r="A19" s="94" t="s">
        <v>121</v>
      </c>
      <c r="B19" s="94" t="s">
        <v>282</v>
      </c>
    </row>
    <row r="20" spans="1:2">
      <c r="A20" s="94" t="s">
        <v>122</v>
      </c>
      <c r="B20" s="94" t="s">
        <v>282</v>
      </c>
    </row>
    <row r="21" spans="1:2">
      <c r="A21" s="94" t="s">
        <v>123</v>
      </c>
      <c r="B21" s="94" t="s">
        <v>282</v>
      </c>
    </row>
    <row r="22" spans="1:2">
      <c r="A22" s="94" t="s">
        <v>120</v>
      </c>
      <c r="B22" s="94" t="s">
        <v>282</v>
      </c>
    </row>
    <row r="23" spans="1:2">
      <c r="A23" s="94" t="s">
        <v>124</v>
      </c>
      <c r="B23" s="94" t="s">
        <v>283</v>
      </c>
    </row>
    <row r="24" spans="1:2">
      <c r="A24" s="94" t="s">
        <v>125</v>
      </c>
      <c r="B24" s="94" t="s">
        <v>283</v>
      </c>
    </row>
    <row r="25" spans="1:2">
      <c r="A25" s="94" t="s">
        <v>126</v>
      </c>
      <c r="B25" s="94" t="s">
        <v>283</v>
      </c>
    </row>
    <row r="26" spans="1:2">
      <c r="A26" s="94" t="s">
        <v>127</v>
      </c>
      <c r="B26" s="94" t="s">
        <v>283</v>
      </c>
    </row>
    <row r="27" spans="1:2">
      <c r="A27" s="94" t="s">
        <v>128</v>
      </c>
      <c r="B27" s="94" t="s">
        <v>129</v>
      </c>
    </row>
    <row r="28" spans="1:2">
      <c r="A28" s="94" t="s">
        <v>130</v>
      </c>
      <c r="B28" s="94" t="s">
        <v>129</v>
      </c>
    </row>
    <row r="29" spans="1:2">
      <c r="A29" s="94" t="s">
        <v>131</v>
      </c>
      <c r="B29" s="94" t="s">
        <v>129</v>
      </c>
    </row>
    <row r="30" spans="1:2">
      <c r="A30" s="94" t="s">
        <v>132</v>
      </c>
      <c r="B30" s="94" t="s">
        <v>129</v>
      </c>
    </row>
    <row r="31" spans="1:2">
      <c r="A31" s="94" t="s">
        <v>133</v>
      </c>
      <c r="B31" s="94" t="s">
        <v>129</v>
      </c>
    </row>
    <row r="32" spans="1:2">
      <c r="A32" s="94" t="s">
        <v>134</v>
      </c>
      <c r="B32" s="94" t="s">
        <v>129</v>
      </c>
    </row>
    <row r="33" spans="1:2">
      <c r="A33" s="94" t="s">
        <v>135</v>
      </c>
      <c r="B33" s="94" t="s">
        <v>129</v>
      </c>
    </row>
    <row r="34" spans="1:2">
      <c r="A34" s="94" t="s">
        <v>136</v>
      </c>
      <c r="B34" s="94" t="s">
        <v>129</v>
      </c>
    </row>
    <row r="35" spans="1:2">
      <c r="A35" s="94" t="s">
        <v>137</v>
      </c>
      <c r="B35" s="94" t="s">
        <v>129</v>
      </c>
    </row>
    <row r="36" spans="1:2">
      <c r="A36" s="94" t="s">
        <v>138</v>
      </c>
      <c r="B36" s="94" t="s">
        <v>129</v>
      </c>
    </row>
    <row r="37" spans="1:2">
      <c r="A37" s="94" t="s">
        <v>139</v>
      </c>
      <c r="B37" s="94" t="s">
        <v>129</v>
      </c>
    </row>
    <row r="38" spans="1:2">
      <c r="A38" s="94" t="s">
        <v>140</v>
      </c>
      <c r="B38" s="94" t="s">
        <v>129</v>
      </c>
    </row>
    <row r="39" spans="1:2">
      <c r="A39" s="94" t="s">
        <v>141</v>
      </c>
      <c r="B39" s="94" t="s">
        <v>129</v>
      </c>
    </row>
    <row r="40" spans="1:2">
      <c r="A40" s="94" t="s">
        <v>142</v>
      </c>
      <c r="B40" s="94" t="s">
        <v>129</v>
      </c>
    </row>
    <row r="41" spans="1:2">
      <c r="A41" s="94" t="s">
        <v>143</v>
      </c>
      <c r="B41" s="94" t="s">
        <v>129</v>
      </c>
    </row>
    <row r="42" spans="1:2">
      <c r="A42" s="94" t="s">
        <v>144</v>
      </c>
      <c r="B42" s="94" t="s">
        <v>129</v>
      </c>
    </row>
    <row r="43" spans="1:2">
      <c r="A43" s="94" t="s">
        <v>145</v>
      </c>
      <c r="B43" s="94" t="s">
        <v>129</v>
      </c>
    </row>
    <row r="44" spans="1:2">
      <c r="A44" s="94" t="s">
        <v>146</v>
      </c>
      <c r="B44" s="94" t="s">
        <v>129</v>
      </c>
    </row>
    <row r="45" spans="1:2">
      <c r="A45" s="94" t="s">
        <v>147</v>
      </c>
      <c r="B45" s="94" t="s">
        <v>129</v>
      </c>
    </row>
    <row r="46" spans="1:2">
      <c r="A46" s="94" t="s">
        <v>148</v>
      </c>
      <c r="B46" s="94" t="s">
        <v>129</v>
      </c>
    </row>
    <row r="47" spans="1:2">
      <c r="A47" s="94" t="s">
        <v>149</v>
      </c>
      <c r="B47" s="94" t="s">
        <v>129</v>
      </c>
    </row>
    <row r="48" spans="1:2">
      <c r="A48" s="94" t="s">
        <v>150</v>
      </c>
      <c r="B48" s="94" t="s">
        <v>129</v>
      </c>
    </row>
    <row r="49" spans="1:2">
      <c r="A49" s="94" t="s">
        <v>151</v>
      </c>
      <c r="B49" s="94" t="s">
        <v>129</v>
      </c>
    </row>
    <row r="50" spans="1:2">
      <c r="A50" s="94" t="s">
        <v>152</v>
      </c>
      <c r="B50" s="94" t="s">
        <v>129</v>
      </c>
    </row>
    <row r="51" spans="1:2">
      <c r="A51" s="94" t="s">
        <v>153</v>
      </c>
      <c r="B51" s="94" t="s">
        <v>129</v>
      </c>
    </row>
    <row r="52" spans="1:2">
      <c r="A52" s="94" t="s">
        <v>154</v>
      </c>
      <c r="B52" s="94" t="s">
        <v>129</v>
      </c>
    </row>
    <row r="53" spans="1:2">
      <c r="A53" s="94" t="s">
        <v>155</v>
      </c>
      <c r="B53" s="94" t="s">
        <v>129</v>
      </c>
    </row>
    <row r="54" spans="1:2">
      <c r="A54" s="94" t="s">
        <v>156</v>
      </c>
      <c r="B54" s="94" t="s">
        <v>129</v>
      </c>
    </row>
    <row r="55" spans="1:2">
      <c r="A55" s="94" t="s">
        <v>157</v>
      </c>
      <c r="B55" s="94" t="s">
        <v>129</v>
      </c>
    </row>
    <row r="56" spans="1:2">
      <c r="A56" s="94" t="s">
        <v>158</v>
      </c>
      <c r="B56" s="94" t="s">
        <v>129</v>
      </c>
    </row>
    <row r="57" spans="1:2">
      <c r="A57" s="94" t="s">
        <v>159</v>
      </c>
      <c r="B57" s="94" t="s">
        <v>129</v>
      </c>
    </row>
    <row r="58" spans="1:2">
      <c r="A58" s="94" t="s">
        <v>160</v>
      </c>
      <c r="B58" s="94" t="s">
        <v>129</v>
      </c>
    </row>
    <row r="59" spans="1:2">
      <c r="A59" s="94" t="s">
        <v>161</v>
      </c>
      <c r="B59" s="94" t="s">
        <v>129</v>
      </c>
    </row>
    <row r="60" spans="1:2">
      <c r="A60" s="94" t="s">
        <v>162</v>
      </c>
      <c r="B60" s="94" t="s">
        <v>129</v>
      </c>
    </row>
    <row r="61" spans="1:2">
      <c r="A61" s="94" t="s">
        <v>163</v>
      </c>
      <c r="B61" s="94" t="s">
        <v>129</v>
      </c>
    </row>
    <row r="62" spans="1:2">
      <c r="A62" s="94" t="s">
        <v>164</v>
      </c>
      <c r="B62" s="94" t="s">
        <v>129</v>
      </c>
    </row>
    <row r="63" spans="1:2">
      <c r="A63" s="94" t="s">
        <v>165</v>
      </c>
      <c r="B63" s="94" t="s">
        <v>129</v>
      </c>
    </row>
    <row r="64" spans="1:2">
      <c r="A64" s="94" t="s">
        <v>166</v>
      </c>
      <c r="B64" s="94" t="s">
        <v>129</v>
      </c>
    </row>
    <row r="65" spans="1:2">
      <c r="A65" s="94" t="s">
        <v>167</v>
      </c>
      <c r="B65" s="94" t="s">
        <v>129</v>
      </c>
    </row>
    <row r="66" spans="1:2">
      <c r="A66" s="94" t="s">
        <v>168</v>
      </c>
      <c r="B66" s="94" t="s">
        <v>129</v>
      </c>
    </row>
    <row r="67" spans="1:2">
      <c r="A67" s="94" t="s">
        <v>169</v>
      </c>
      <c r="B67" s="94" t="s">
        <v>129</v>
      </c>
    </row>
    <row r="68" spans="1:2">
      <c r="A68" s="94" t="s">
        <v>170</v>
      </c>
      <c r="B68" s="94" t="s">
        <v>129</v>
      </c>
    </row>
    <row r="69" spans="1:2">
      <c r="A69" s="94" t="s">
        <v>171</v>
      </c>
      <c r="B69" s="94" t="s">
        <v>129</v>
      </c>
    </row>
    <row r="70" spans="1:2">
      <c r="A70" s="94" t="s">
        <v>172</v>
      </c>
      <c r="B70" s="94" t="s">
        <v>129</v>
      </c>
    </row>
    <row r="71" spans="1:2">
      <c r="A71" s="94" t="s">
        <v>173</v>
      </c>
      <c r="B71" s="94" t="s">
        <v>129</v>
      </c>
    </row>
    <row r="72" spans="1:2">
      <c r="A72" s="94" t="s">
        <v>174</v>
      </c>
      <c r="B72" s="94" t="s">
        <v>129</v>
      </c>
    </row>
    <row r="73" spans="1:2">
      <c r="A73" s="94" t="s">
        <v>175</v>
      </c>
      <c r="B73" s="94" t="s">
        <v>129</v>
      </c>
    </row>
    <row r="74" spans="1:2">
      <c r="A74" s="94" t="s">
        <v>176</v>
      </c>
      <c r="B74" s="94" t="s">
        <v>129</v>
      </c>
    </row>
    <row r="75" spans="1:2">
      <c r="A75" s="94" t="s">
        <v>228</v>
      </c>
      <c r="B75" s="94" t="s">
        <v>129</v>
      </c>
    </row>
    <row r="76" spans="1:2">
      <c r="A76" s="94" t="s">
        <v>229</v>
      </c>
      <c r="B76" s="94" t="s">
        <v>129</v>
      </c>
    </row>
    <row r="77" spans="1:2">
      <c r="A77" s="94" t="s">
        <v>230</v>
      </c>
      <c r="B77" s="94" t="s">
        <v>129</v>
      </c>
    </row>
    <row r="78" spans="1:2">
      <c r="A78" s="94" t="s">
        <v>231</v>
      </c>
      <c r="B78" s="94" t="s">
        <v>129</v>
      </c>
    </row>
    <row r="79" spans="1:2">
      <c r="A79" s="94" t="s">
        <v>237</v>
      </c>
      <c r="B79" s="94" t="s">
        <v>129</v>
      </c>
    </row>
    <row r="80" spans="1:2">
      <c r="A80" s="94" t="s">
        <v>237</v>
      </c>
      <c r="B80" s="94" t="s">
        <v>129</v>
      </c>
    </row>
    <row r="81" spans="1:2">
      <c r="A81" s="94" t="s">
        <v>237</v>
      </c>
      <c r="B81" s="94" t="s">
        <v>129</v>
      </c>
    </row>
    <row r="82" spans="1:2">
      <c r="A82" s="94" t="s">
        <v>238</v>
      </c>
      <c r="B82" s="94" t="s">
        <v>129</v>
      </c>
    </row>
    <row r="83" spans="1:2">
      <c r="A83" s="94" t="s">
        <v>238</v>
      </c>
      <c r="B83" s="94" t="s">
        <v>129</v>
      </c>
    </row>
    <row r="84" spans="1:2">
      <c r="A84" s="94" t="s">
        <v>239</v>
      </c>
      <c r="B84" s="94" t="s">
        <v>129</v>
      </c>
    </row>
    <row r="85" spans="1:2">
      <c r="A85" s="94" t="s">
        <v>246</v>
      </c>
      <c r="B85" s="94" t="s">
        <v>129</v>
      </c>
    </row>
    <row r="86" spans="1:2">
      <c r="A86" s="94" t="s">
        <v>247</v>
      </c>
      <c r="B86" s="94" t="s">
        <v>129</v>
      </c>
    </row>
    <row r="87" spans="1:2">
      <c r="A87" s="94" t="s">
        <v>250</v>
      </c>
      <c r="B87" s="94" t="s">
        <v>129</v>
      </c>
    </row>
    <row r="88" spans="1:2">
      <c r="A88" s="94" t="s">
        <v>240</v>
      </c>
      <c r="B88" s="94" t="s">
        <v>129</v>
      </c>
    </row>
    <row r="89" spans="1:2">
      <c r="A89" s="94" t="s">
        <v>243</v>
      </c>
      <c r="B89" s="94" t="s">
        <v>129</v>
      </c>
    </row>
    <row r="90" spans="1:2">
      <c r="A90" s="94" t="s">
        <v>243</v>
      </c>
      <c r="B90" s="94" t="s">
        <v>129</v>
      </c>
    </row>
    <row r="91" spans="1:2">
      <c r="A91" s="94" t="s">
        <v>243</v>
      </c>
      <c r="B91" s="94" t="s">
        <v>129</v>
      </c>
    </row>
    <row r="92" spans="1:2">
      <c r="A92" s="94" t="s">
        <v>248</v>
      </c>
      <c r="B92" s="94" t="s">
        <v>129</v>
      </c>
    </row>
    <row r="93" spans="1:2">
      <c r="A93" s="94" t="s">
        <v>241</v>
      </c>
      <c r="B93" s="94" t="s">
        <v>129</v>
      </c>
    </row>
    <row r="94" spans="1:2">
      <c r="A94" s="94" t="s">
        <v>241</v>
      </c>
      <c r="B94" s="94" t="s">
        <v>129</v>
      </c>
    </row>
    <row r="95" spans="1:2">
      <c r="A95" s="94" t="s">
        <v>241</v>
      </c>
      <c r="B95" s="94" t="s">
        <v>129</v>
      </c>
    </row>
    <row r="96" spans="1:2">
      <c r="A96" s="94" t="s">
        <v>241</v>
      </c>
      <c r="B96" s="94" t="s">
        <v>129</v>
      </c>
    </row>
    <row r="97" spans="1:2">
      <c r="A97" s="94" t="s">
        <v>241</v>
      </c>
      <c r="B97" s="94" t="s">
        <v>129</v>
      </c>
    </row>
    <row r="98" spans="1:2">
      <c r="A98" s="94" t="s">
        <v>241</v>
      </c>
      <c r="B98" s="94" t="s">
        <v>129</v>
      </c>
    </row>
    <row r="99" spans="1:2">
      <c r="A99" s="94" t="s">
        <v>244</v>
      </c>
      <c r="B99" s="94" t="s">
        <v>129</v>
      </c>
    </row>
    <row r="100" spans="1:2">
      <c r="A100" s="94" t="s">
        <v>244</v>
      </c>
      <c r="B100" s="94" t="s">
        <v>129</v>
      </c>
    </row>
    <row r="101" spans="1:2">
      <c r="A101" s="94" t="s">
        <v>244</v>
      </c>
      <c r="B101" s="94" t="s">
        <v>129</v>
      </c>
    </row>
    <row r="102" spans="1:2">
      <c r="A102" s="94" t="s">
        <v>244</v>
      </c>
      <c r="B102" s="94" t="s">
        <v>129</v>
      </c>
    </row>
    <row r="103" spans="1:2">
      <c r="A103" s="94" t="s">
        <v>251</v>
      </c>
      <c r="B103" s="94" t="s">
        <v>129</v>
      </c>
    </row>
    <row r="104" spans="1:2">
      <c r="A104" s="94" t="s">
        <v>252</v>
      </c>
      <c r="B104" s="94" t="s">
        <v>129</v>
      </c>
    </row>
    <row r="105" spans="1:2">
      <c r="A105" s="94" t="s">
        <v>253</v>
      </c>
      <c r="B105" s="94" t="s">
        <v>129</v>
      </c>
    </row>
    <row r="106" spans="1:2">
      <c r="A106" s="94" t="s">
        <v>242</v>
      </c>
      <c r="B106" s="94" t="s">
        <v>129</v>
      </c>
    </row>
    <row r="107" spans="1:2">
      <c r="A107" s="94" t="s">
        <v>242</v>
      </c>
      <c r="B107" s="94" t="s">
        <v>129</v>
      </c>
    </row>
    <row r="108" spans="1:2">
      <c r="A108" s="94" t="s">
        <v>245</v>
      </c>
      <c r="B108" s="94" t="s">
        <v>129</v>
      </c>
    </row>
    <row r="109" spans="1:2">
      <c r="A109" s="94" t="s">
        <v>245</v>
      </c>
      <c r="B109" s="94" t="s">
        <v>129</v>
      </c>
    </row>
    <row r="110" spans="1:2">
      <c r="A110" s="94" t="s">
        <v>249</v>
      </c>
      <c r="B110" s="94" t="s">
        <v>129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12D0-C28C-4427-BD1E-04AEB2DBC69A}">
  <dimension ref="A1:D106"/>
  <sheetViews>
    <sheetView zoomScale="70" zoomScaleNormal="70" workbookViewId="0">
      <pane ySplit="2" topLeftCell="A3" activePane="bottomLeft" state="frozen"/>
      <selection activeCell="B78" sqref="B78:B110"/>
      <selection pane="bottomLeft" activeCell="A3" sqref="A3"/>
    </sheetView>
  </sheetViews>
  <sheetFormatPr defaultRowHeight="15.75"/>
  <cols>
    <col min="1" max="1" width="15.125" style="45" customWidth="1"/>
    <col min="2" max="2" width="15.125" style="51" customWidth="1"/>
    <col min="3" max="3" width="19" style="124" bestFit="1" customWidth="1"/>
    <col min="4" max="4" width="15.125" style="44" customWidth="1"/>
    <col min="5" max="26" width="15.125" customWidth="1"/>
  </cols>
  <sheetData>
    <row r="1" spans="1:4">
      <c r="C1" s="122" t="s">
        <v>5</v>
      </c>
    </row>
    <row r="2" spans="1:4" s="52" customFormat="1">
      <c r="A2" s="52" t="s">
        <v>182</v>
      </c>
      <c r="B2" s="52" t="s">
        <v>183</v>
      </c>
      <c r="C2" s="123" t="s">
        <v>8</v>
      </c>
      <c r="D2" s="53" t="s">
        <v>34</v>
      </c>
    </row>
    <row r="3" spans="1:4" s="45" customFormat="1">
      <c r="B3" s="51"/>
      <c r="C3" s="124"/>
      <c r="D3" s="46"/>
    </row>
    <row r="4" spans="1:4">
      <c r="A4" s="48">
        <v>201501</v>
      </c>
      <c r="B4" s="48" t="s">
        <v>15</v>
      </c>
      <c r="C4" s="125" t="s">
        <v>280</v>
      </c>
      <c r="D4" s="47">
        <v>207510288.34424433</v>
      </c>
    </row>
    <row r="5" spans="1:4">
      <c r="A5" s="48">
        <v>201502</v>
      </c>
      <c r="B5" s="48" t="s">
        <v>16</v>
      </c>
      <c r="C5" s="125" t="s">
        <v>280</v>
      </c>
      <c r="D5" s="47">
        <v>181117397.77098736</v>
      </c>
    </row>
    <row r="6" spans="1:4">
      <c r="A6" s="48">
        <v>201503</v>
      </c>
      <c r="B6" s="48" t="s">
        <v>17</v>
      </c>
      <c r="C6" s="125" t="s">
        <v>280</v>
      </c>
      <c r="D6" s="47">
        <v>146056561.15933228</v>
      </c>
    </row>
    <row r="7" spans="1:4">
      <c r="A7" s="48">
        <v>201504</v>
      </c>
      <c r="B7" s="48" t="s">
        <v>18</v>
      </c>
      <c r="C7" s="125" t="s">
        <v>280</v>
      </c>
      <c r="D7" s="47">
        <v>109055881.75086591</v>
      </c>
    </row>
    <row r="8" spans="1:4">
      <c r="A8" s="48">
        <v>201505</v>
      </c>
      <c r="B8" s="48" t="s">
        <v>19</v>
      </c>
      <c r="C8" s="125" t="s">
        <v>280</v>
      </c>
      <c r="D8" s="47">
        <v>88206782.5691479</v>
      </c>
    </row>
    <row r="9" spans="1:4">
      <c r="A9" s="48">
        <v>201506</v>
      </c>
      <c r="B9" s="48" t="s">
        <v>20</v>
      </c>
      <c r="C9" s="125" t="s">
        <v>280</v>
      </c>
      <c r="D9" s="47">
        <v>72328812.839375094</v>
      </c>
    </row>
    <row r="10" spans="1:4">
      <c r="A10" s="48">
        <v>201407</v>
      </c>
      <c r="B10" s="48" t="s">
        <v>21</v>
      </c>
      <c r="C10" s="125" t="s">
        <v>280</v>
      </c>
      <c r="D10" s="47">
        <v>91654491.253386825</v>
      </c>
    </row>
    <row r="11" spans="1:4">
      <c r="A11" s="48">
        <v>201408</v>
      </c>
      <c r="B11" s="48" t="s">
        <v>22</v>
      </c>
      <c r="C11" s="125" t="s">
        <v>280</v>
      </c>
      <c r="D11" s="47">
        <v>122568307.43456201</v>
      </c>
    </row>
    <row r="12" spans="1:4">
      <c r="A12" s="48">
        <v>201409</v>
      </c>
      <c r="B12" s="48" t="s">
        <v>11</v>
      </c>
      <c r="C12" s="125" t="s">
        <v>280</v>
      </c>
      <c r="D12" s="47">
        <v>112822191.42967261</v>
      </c>
    </row>
    <row r="13" spans="1:4">
      <c r="A13" s="48">
        <v>201410</v>
      </c>
      <c r="B13" s="48" t="s">
        <v>12</v>
      </c>
      <c r="C13" s="125" t="s">
        <v>280</v>
      </c>
      <c r="D13" s="47">
        <v>107361146.72659461</v>
      </c>
    </row>
    <row r="14" spans="1:4">
      <c r="A14" s="48">
        <v>201411</v>
      </c>
      <c r="B14" s="48" t="s">
        <v>13</v>
      </c>
      <c r="C14" s="125" t="s">
        <v>280</v>
      </c>
      <c r="D14" s="47">
        <v>116331374.15738307</v>
      </c>
    </row>
    <row r="15" spans="1:4">
      <c r="A15" s="48">
        <v>201412</v>
      </c>
      <c r="B15" s="48" t="s">
        <v>14</v>
      </c>
      <c r="C15" s="125" t="s">
        <v>280</v>
      </c>
      <c r="D15" s="47">
        <v>214773402.05362487</v>
      </c>
    </row>
    <row r="16" spans="1:4">
      <c r="A16" s="48"/>
      <c r="B16" s="48"/>
      <c r="C16" s="125"/>
      <c r="D16" s="47"/>
    </row>
    <row r="17" spans="1:4">
      <c r="A17" s="48">
        <v>201501</v>
      </c>
      <c r="B17" s="48" t="s">
        <v>15</v>
      </c>
      <c r="C17" s="125" t="s">
        <v>281</v>
      </c>
      <c r="D17" s="47">
        <v>51553372.895612173</v>
      </c>
    </row>
    <row r="18" spans="1:4">
      <c r="A18" s="48">
        <v>201502</v>
      </c>
      <c r="B18" s="48" t="s">
        <v>16</v>
      </c>
      <c r="C18" s="125" t="s">
        <v>281</v>
      </c>
      <c r="D18" s="47">
        <v>46404947.470008805</v>
      </c>
    </row>
    <row r="19" spans="1:4">
      <c r="A19" s="48">
        <v>201503</v>
      </c>
      <c r="B19" s="48" t="s">
        <v>17</v>
      </c>
      <c r="C19" s="125" t="s">
        <v>281</v>
      </c>
      <c r="D19" s="47">
        <v>41743259.163386077</v>
      </c>
    </row>
    <row r="20" spans="1:4">
      <c r="A20" s="48">
        <v>201504</v>
      </c>
      <c r="B20" s="48" t="s">
        <v>18</v>
      </c>
      <c r="C20" s="125" t="s">
        <v>281</v>
      </c>
      <c r="D20" s="47">
        <v>38977017.334625706</v>
      </c>
    </row>
    <row r="21" spans="1:4">
      <c r="A21" s="48">
        <v>201505</v>
      </c>
      <c r="B21" s="48" t="s">
        <v>19</v>
      </c>
      <c r="C21" s="125" t="s">
        <v>281</v>
      </c>
      <c r="D21" s="47">
        <v>37501502.466451421</v>
      </c>
    </row>
    <row r="22" spans="1:4">
      <c r="A22" s="48">
        <v>201506</v>
      </c>
      <c r="B22" s="48" t="s">
        <v>20</v>
      </c>
      <c r="C22" s="125" t="s">
        <v>281</v>
      </c>
      <c r="D22" s="47">
        <v>41039143.449469477</v>
      </c>
    </row>
    <row r="23" spans="1:4">
      <c r="A23" s="48">
        <v>201407</v>
      </c>
      <c r="B23" s="48" t="s">
        <v>21</v>
      </c>
      <c r="C23" s="125" t="s">
        <v>281</v>
      </c>
      <c r="D23" s="47">
        <v>43957205.164036781</v>
      </c>
    </row>
    <row r="24" spans="1:4">
      <c r="A24" s="48">
        <v>201408</v>
      </c>
      <c r="B24" s="48" t="s">
        <v>22</v>
      </c>
      <c r="C24" s="125" t="s">
        <v>281</v>
      </c>
      <c r="D24" s="47">
        <v>50693068.445678502</v>
      </c>
    </row>
    <row r="25" spans="1:4">
      <c r="A25" s="48">
        <v>201409</v>
      </c>
      <c r="B25" s="48" t="s">
        <v>11</v>
      </c>
      <c r="C25" s="125" t="s">
        <v>281</v>
      </c>
      <c r="D25" s="47">
        <v>47070144.273122281</v>
      </c>
    </row>
    <row r="26" spans="1:4">
      <c r="A26" s="48">
        <v>201410</v>
      </c>
      <c r="B26" s="48" t="s">
        <v>12</v>
      </c>
      <c r="C26" s="125" t="s">
        <v>281</v>
      </c>
      <c r="D26" s="47">
        <v>42590994.110857621</v>
      </c>
    </row>
    <row r="27" spans="1:4">
      <c r="A27" s="48">
        <v>201411</v>
      </c>
      <c r="B27" s="48" t="s">
        <v>13</v>
      </c>
      <c r="C27" s="125" t="s">
        <v>281</v>
      </c>
      <c r="D27" s="47">
        <v>41383473.482383251</v>
      </c>
    </row>
    <row r="28" spans="1:4">
      <c r="A28" s="48">
        <v>201412</v>
      </c>
      <c r="B28" s="48" t="s">
        <v>14</v>
      </c>
      <c r="C28" s="125" t="s">
        <v>281</v>
      </c>
      <c r="D28" s="47">
        <v>53352472.096582972</v>
      </c>
    </row>
    <row r="29" spans="1:4">
      <c r="A29" s="48"/>
      <c r="B29" s="48"/>
      <c r="C29" s="125"/>
      <c r="D29" s="47"/>
    </row>
    <row r="30" spans="1:4">
      <c r="A30" s="48">
        <v>201501</v>
      </c>
      <c r="B30" s="48" t="s">
        <v>15</v>
      </c>
      <c r="C30" s="125" t="s">
        <v>282</v>
      </c>
      <c r="D30" s="47">
        <v>81428358.446692079</v>
      </c>
    </row>
    <row r="31" spans="1:4">
      <c r="A31" s="48">
        <v>201502</v>
      </c>
      <c r="B31" s="48" t="s">
        <v>16</v>
      </c>
      <c r="C31" s="125" t="s">
        <v>282</v>
      </c>
      <c r="D31" s="47">
        <v>74983729.792934299</v>
      </c>
    </row>
    <row r="32" spans="1:4">
      <c r="A32" s="48">
        <v>201503</v>
      </c>
      <c r="B32" s="48" t="s">
        <v>17</v>
      </c>
      <c r="C32" s="125" t="s">
        <v>282</v>
      </c>
      <c r="D32" s="47">
        <v>70797860.261470228</v>
      </c>
    </row>
    <row r="33" spans="1:4">
      <c r="A33" s="48">
        <v>201504</v>
      </c>
      <c r="B33" s="48" t="s">
        <v>18</v>
      </c>
      <c r="C33" s="125" t="s">
        <v>282</v>
      </c>
      <c r="D33" s="47">
        <v>68943636.130099028</v>
      </c>
    </row>
    <row r="34" spans="1:4">
      <c r="A34" s="48">
        <v>201505</v>
      </c>
      <c r="B34" s="48" t="s">
        <v>19</v>
      </c>
      <c r="C34" s="125" t="s">
        <v>282</v>
      </c>
      <c r="D34" s="47">
        <v>66349374.125616051</v>
      </c>
    </row>
    <row r="35" spans="1:4">
      <c r="A35" s="48">
        <v>201506</v>
      </c>
      <c r="B35" s="48" t="s">
        <v>20</v>
      </c>
      <c r="C35" s="125" t="s">
        <v>282</v>
      </c>
      <c r="D35" s="47">
        <v>70510364.289194018</v>
      </c>
    </row>
    <row r="36" spans="1:4">
      <c r="A36" s="48">
        <v>201407</v>
      </c>
      <c r="B36" s="48" t="s">
        <v>21</v>
      </c>
      <c r="C36" s="125" t="s">
        <v>282</v>
      </c>
      <c r="D36" s="47">
        <v>69012588.204883158</v>
      </c>
    </row>
    <row r="37" spans="1:4">
      <c r="A37" s="48">
        <v>201408</v>
      </c>
      <c r="B37" s="48" t="s">
        <v>22</v>
      </c>
      <c r="C37" s="125" t="s">
        <v>282</v>
      </c>
      <c r="D37" s="47">
        <v>75598967.752092659</v>
      </c>
    </row>
    <row r="38" spans="1:4">
      <c r="A38" s="48">
        <v>201409</v>
      </c>
      <c r="B38" s="48" t="s">
        <v>11</v>
      </c>
      <c r="C38" s="125" t="s">
        <v>282</v>
      </c>
      <c r="D38" s="47">
        <v>84536244.190032259</v>
      </c>
    </row>
    <row r="39" spans="1:4">
      <c r="A39" s="48">
        <v>201410</v>
      </c>
      <c r="B39" s="48" t="s">
        <v>12</v>
      </c>
      <c r="C39" s="125" t="s">
        <v>282</v>
      </c>
      <c r="D39" s="47">
        <v>90662249.099754497</v>
      </c>
    </row>
    <row r="40" spans="1:4">
      <c r="A40" s="48">
        <v>201411</v>
      </c>
      <c r="B40" s="48" t="s">
        <v>13</v>
      </c>
      <c r="C40" s="125" t="s">
        <v>282</v>
      </c>
      <c r="D40" s="47">
        <v>86359900.114844874</v>
      </c>
    </row>
    <row r="41" spans="1:4">
      <c r="A41" s="48">
        <v>201412</v>
      </c>
      <c r="B41" s="48" t="s">
        <v>14</v>
      </c>
      <c r="C41" s="125" t="s">
        <v>282</v>
      </c>
      <c r="D41" s="47">
        <v>89430805.498214662</v>
      </c>
    </row>
    <row r="42" spans="1:4">
      <c r="B42" s="48"/>
      <c r="C42" s="125"/>
    </row>
    <row r="43" spans="1:4">
      <c r="A43" s="48">
        <v>201501</v>
      </c>
      <c r="B43" s="48" t="s">
        <v>15</v>
      </c>
      <c r="C43" s="125" t="s">
        <v>283</v>
      </c>
      <c r="D43" s="47">
        <v>429598.95039846341</v>
      </c>
    </row>
    <row r="44" spans="1:4">
      <c r="A44" s="48">
        <v>201502</v>
      </c>
      <c r="B44" s="48" t="s">
        <v>16</v>
      </c>
      <c r="C44" s="125" t="s">
        <v>283</v>
      </c>
      <c r="D44" s="47">
        <v>444459.34245917096</v>
      </c>
    </row>
    <row r="45" spans="1:4">
      <c r="A45" s="48">
        <v>201503</v>
      </c>
      <c r="B45" s="48" t="s">
        <v>17</v>
      </c>
      <c r="C45" s="125" t="s">
        <v>283</v>
      </c>
      <c r="D45" s="47">
        <v>3226395.0944722835</v>
      </c>
    </row>
    <row r="46" spans="1:4">
      <c r="A46" s="48">
        <v>201504</v>
      </c>
      <c r="B46" s="48" t="s">
        <v>18</v>
      </c>
      <c r="C46" s="125" t="s">
        <v>283</v>
      </c>
      <c r="D46" s="47">
        <v>10378867.669794856</v>
      </c>
    </row>
    <row r="47" spans="1:4">
      <c r="A47" s="48">
        <v>201505</v>
      </c>
      <c r="B47" s="48" t="s">
        <v>19</v>
      </c>
      <c r="C47" s="125" t="s">
        <v>283</v>
      </c>
      <c r="D47" s="47">
        <v>15894044.580634002</v>
      </c>
    </row>
    <row r="48" spans="1:4">
      <c r="A48" s="48">
        <v>201506</v>
      </c>
      <c r="B48" s="48" t="s">
        <v>20</v>
      </c>
      <c r="C48" s="125" t="s">
        <v>283</v>
      </c>
      <c r="D48" s="47">
        <v>18563465.647094749</v>
      </c>
    </row>
    <row r="49" spans="1:4">
      <c r="A49" s="48">
        <v>201407</v>
      </c>
      <c r="B49" s="48" t="s">
        <v>21</v>
      </c>
      <c r="C49" s="125" t="s">
        <v>283</v>
      </c>
      <c r="D49" s="47">
        <v>29604974.74471578</v>
      </c>
    </row>
    <row r="50" spans="1:4">
      <c r="A50" s="48">
        <v>201408</v>
      </c>
      <c r="B50" s="48" t="s">
        <v>22</v>
      </c>
      <c r="C50" s="125" t="s">
        <v>283</v>
      </c>
      <c r="D50" s="47">
        <v>33448660.784626458</v>
      </c>
    </row>
    <row r="51" spans="1:4">
      <c r="A51" s="48">
        <v>201409</v>
      </c>
      <c r="B51" s="48" t="s">
        <v>11</v>
      </c>
      <c r="C51" s="125" t="s">
        <v>283</v>
      </c>
      <c r="D51" s="47">
        <v>27187886.628995687</v>
      </c>
    </row>
    <row r="52" spans="1:4">
      <c r="A52" s="48">
        <v>201410</v>
      </c>
      <c r="B52" s="48" t="s">
        <v>12</v>
      </c>
      <c r="C52" s="125" t="s">
        <v>283</v>
      </c>
      <c r="D52" s="47">
        <v>16143435.888399214</v>
      </c>
    </row>
    <row r="53" spans="1:4">
      <c r="A53" s="48">
        <v>201411</v>
      </c>
      <c r="B53" s="48" t="s">
        <v>13</v>
      </c>
      <c r="C53" s="125" t="s">
        <v>283</v>
      </c>
      <c r="D53" s="47">
        <v>4794796.0314075351</v>
      </c>
    </row>
    <row r="54" spans="1:4">
      <c r="A54" s="48">
        <v>201412</v>
      </c>
      <c r="B54" s="48" t="s">
        <v>14</v>
      </c>
      <c r="C54" s="125" t="s">
        <v>283</v>
      </c>
      <c r="D54" s="47">
        <v>758286.53195079218</v>
      </c>
    </row>
    <row r="55" spans="1:4">
      <c r="A55" s="48"/>
      <c r="B55" s="48"/>
      <c r="C55" s="125"/>
    </row>
    <row r="56" spans="1:4">
      <c r="A56" s="48"/>
      <c r="B56" s="48"/>
      <c r="C56" s="125"/>
      <c r="D56" s="47"/>
    </row>
    <row r="57" spans="1:4">
      <c r="A57" s="48"/>
      <c r="B57" s="48"/>
      <c r="C57" s="125"/>
      <c r="D57" s="47"/>
    </row>
    <row r="58" spans="1:4">
      <c r="A58" s="48"/>
      <c r="B58" s="48"/>
      <c r="C58" s="125"/>
      <c r="D58" s="47"/>
    </row>
    <row r="59" spans="1:4">
      <c r="A59" s="48"/>
      <c r="B59" s="48"/>
      <c r="C59" s="125"/>
      <c r="D59" s="47"/>
    </row>
    <row r="60" spans="1:4">
      <c r="A60" s="48"/>
      <c r="B60" s="48"/>
      <c r="C60" s="125"/>
      <c r="D60" s="47"/>
    </row>
    <row r="61" spans="1:4">
      <c r="A61" s="48"/>
      <c r="B61" s="48"/>
      <c r="C61" s="125"/>
      <c r="D61" s="47"/>
    </row>
    <row r="62" spans="1:4">
      <c r="A62" s="48"/>
      <c r="B62" s="48"/>
      <c r="C62" s="125"/>
      <c r="D62" s="47"/>
    </row>
    <row r="63" spans="1:4">
      <c r="A63" s="48"/>
      <c r="B63" s="48"/>
      <c r="C63" s="125"/>
      <c r="D63" s="47"/>
    </row>
    <row r="64" spans="1:4">
      <c r="A64" s="48"/>
      <c r="B64" s="48"/>
      <c r="C64" s="125"/>
      <c r="D64" s="47"/>
    </row>
    <row r="65" spans="1:4">
      <c r="A65" s="48"/>
      <c r="B65" s="48"/>
      <c r="C65" s="125"/>
      <c r="D65" s="47"/>
    </row>
    <row r="66" spans="1:4">
      <c r="A66" s="48"/>
      <c r="B66" s="48"/>
      <c r="C66" s="125"/>
      <c r="D66" s="47"/>
    </row>
    <row r="67" spans="1:4">
      <c r="A67" s="48"/>
      <c r="B67" s="48"/>
      <c r="C67" s="125"/>
      <c r="D67" s="47"/>
    </row>
    <row r="68" spans="1:4">
      <c r="A68" s="48"/>
      <c r="B68" s="48"/>
      <c r="C68" s="125"/>
      <c r="D68" s="47"/>
    </row>
    <row r="69" spans="1:4">
      <c r="A69" s="48"/>
      <c r="B69" s="48"/>
      <c r="C69" s="125"/>
      <c r="D69" s="47"/>
    </row>
    <row r="70" spans="1:4">
      <c r="A70" s="48"/>
      <c r="B70" s="48"/>
      <c r="C70" s="125"/>
      <c r="D70" s="47"/>
    </row>
    <row r="71" spans="1:4">
      <c r="A71" s="48"/>
      <c r="B71" s="48"/>
      <c r="C71" s="125"/>
      <c r="D71" s="47"/>
    </row>
    <row r="72" spans="1:4">
      <c r="A72" s="48"/>
      <c r="B72" s="48"/>
      <c r="C72" s="125"/>
      <c r="D72" s="47"/>
    </row>
    <row r="73" spans="1:4">
      <c r="A73" s="48"/>
      <c r="B73" s="48"/>
      <c r="C73" s="125"/>
      <c r="D73" s="47"/>
    </row>
    <row r="74" spans="1:4">
      <c r="A74" s="48"/>
      <c r="B74" s="48"/>
      <c r="C74" s="125"/>
      <c r="D74" s="47"/>
    </row>
    <row r="75" spans="1:4">
      <c r="A75" s="48"/>
      <c r="B75" s="48"/>
      <c r="C75" s="125"/>
      <c r="D75" s="47"/>
    </row>
    <row r="76" spans="1:4">
      <c r="A76" s="48"/>
      <c r="B76" s="48"/>
      <c r="C76" s="125"/>
      <c r="D76" s="47"/>
    </row>
    <row r="77" spans="1:4">
      <c r="A77" s="48"/>
      <c r="B77" s="48"/>
      <c r="C77" s="125"/>
      <c r="D77" s="47"/>
    </row>
    <row r="78" spans="1:4">
      <c r="A78" s="48"/>
      <c r="B78" s="48"/>
      <c r="C78" s="125"/>
      <c r="D78" s="47"/>
    </row>
    <row r="79" spans="1:4">
      <c r="A79" s="48"/>
      <c r="B79" s="48"/>
      <c r="C79" s="125"/>
      <c r="D79" s="47"/>
    </row>
    <row r="80" spans="1:4">
      <c r="A80" s="48"/>
      <c r="B80" s="48"/>
      <c r="C80" s="125"/>
      <c r="D80" s="47"/>
    </row>
    <row r="81" spans="1:4">
      <c r="B81" s="48"/>
      <c r="C81" s="125"/>
    </row>
    <row r="82" spans="1:4">
      <c r="A82" s="48"/>
      <c r="B82" s="48"/>
      <c r="C82" s="125"/>
      <c r="D82" s="47"/>
    </row>
    <row r="83" spans="1:4">
      <c r="A83" s="48"/>
      <c r="B83" s="48"/>
      <c r="C83" s="125"/>
      <c r="D83" s="47"/>
    </row>
    <row r="84" spans="1:4">
      <c r="A84" s="48"/>
      <c r="B84" s="48"/>
      <c r="C84" s="125"/>
      <c r="D84" s="47"/>
    </row>
    <row r="85" spans="1:4">
      <c r="A85" s="48"/>
      <c r="B85" s="48"/>
      <c r="C85" s="125"/>
      <c r="D85" s="47"/>
    </row>
    <row r="86" spans="1:4">
      <c r="A86" s="48"/>
      <c r="B86" s="48"/>
      <c r="C86" s="125"/>
      <c r="D86" s="47"/>
    </row>
    <row r="87" spans="1:4">
      <c r="A87" s="48"/>
      <c r="B87" s="48"/>
      <c r="C87" s="125"/>
      <c r="D87" s="47"/>
    </row>
    <row r="88" spans="1:4">
      <c r="A88" s="48"/>
      <c r="B88" s="48"/>
      <c r="C88" s="125"/>
      <c r="D88" s="47"/>
    </row>
    <row r="89" spans="1:4">
      <c r="A89" s="48"/>
      <c r="B89" s="48"/>
      <c r="C89" s="125"/>
      <c r="D89" s="47"/>
    </row>
    <row r="90" spans="1:4">
      <c r="A90" s="48"/>
      <c r="B90" s="48"/>
      <c r="C90" s="125"/>
      <c r="D90" s="47"/>
    </row>
    <row r="91" spans="1:4">
      <c r="A91" s="48"/>
      <c r="B91" s="48"/>
      <c r="C91" s="125"/>
      <c r="D91" s="47"/>
    </row>
    <row r="92" spans="1:4">
      <c r="A92" s="48"/>
      <c r="B92" s="48"/>
      <c r="C92" s="125"/>
      <c r="D92" s="47"/>
    </row>
    <row r="93" spans="1:4">
      <c r="A93" s="48"/>
      <c r="B93" s="48"/>
      <c r="C93" s="125"/>
      <c r="D93" s="47"/>
    </row>
    <row r="94" spans="1:4">
      <c r="B94" s="48"/>
      <c r="C94" s="125"/>
    </row>
    <row r="95" spans="1:4">
      <c r="A95" s="48"/>
      <c r="B95" s="48"/>
      <c r="C95" s="125"/>
      <c r="D95" s="47"/>
    </row>
    <row r="96" spans="1:4">
      <c r="A96" s="48"/>
      <c r="B96" s="48"/>
      <c r="C96" s="125"/>
      <c r="D96" s="47"/>
    </row>
    <row r="97" spans="1:4">
      <c r="A97" s="48"/>
      <c r="B97" s="48"/>
      <c r="C97" s="125"/>
      <c r="D97" s="47"/>
    </row>
    <row r="98" spans="1:4">
      <c r="A98" s="48"/>
      <c r="B98" s="48"/>
      <c r="C98" s="125"/>
      <c r="D98" s="47"/>
    </row>
    <row r="99" spans="1:4">
      <c r="A99" s="48"/>
      <c r="B99" s="48"/>
      <c r="C99" s="125"/>
      <c r="D99" s="47"/>
    </row>
    <row r="100" spans="1:4">
      <c r="A100" s="48"/>
      <c r="B100" s="48"/>
      <c r="C100" s="125"/>
      <c r="D100" s="47"/>
    </row>
    <row r="101" spans="1:4">
      <c r="A101" s="48"/>
      <c r="B101" s="48"/>
      <c r="C101" s="125"/>
      <c r="D101" s="47"/>
    </row>
    <row r="102" spans="1:4">
      <c r="A102" s="48"/>
      <c r="B102" s="48"/>
      <c r="C102" s="125"/>
      <c r="D102" s="47"/>
    </row>
    <row r="103" spans="1:4">
      <c r="A103" s="48"/>
      <c r="B103" s="48"/>
      <c r="C103" s="125"/>
      <c r="D103" s="47"/>
    </row>
    <row r="104" spans="1:4">
      <c r="A104" s="48"/>
      <c r="B104" s="48"/>
      <c r="C104" s="125"/>
      <c r="D104" s="47"/>
    </row>
    <row r="105" spans="1:4">
      <c r="A105" s="48"/>
      <c r="B105" s="48"/>
      <c r="C105" s="125"/>
      <c r="D105" s="47"/>
    </row>
    <row r="106" spans="1:4">
      <c r="A106" s="48"/>
      <c r="B106" s="48"/>
      <c r="C106" s="125"/>
      <c r="D106" s="47"/>
    </row>
  </sheetData>
  <phoneticPr fontId="1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1" ma:contentTypeDescription="" ma:contentTypeScope="" ma:versionID="f6619e39576aa59ae1d6e7489f3b87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SignificantOrder xmlns="dc463f71-b30c-4ab2-9473-d307f9d35888">false</SignificantOrder>
    <Date1 xmlns="dc463f71-b30c-4ab2-9473-d307f9d35888">2021-08-10T07:00:00+00:00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118FBBA-1787-4D4C-9D9A-B63FC66FD2B9}"/>
</file>

<file path=customXml/itemProps2.xml><?xml version="1.0" encoding="utf-8"?>
<ds:datastoreItem xmlns:ds="http://schemas.openxmlformats.org/officeDocument/2006/customXml" ds:itemID="{B895A4D7-0726-4A49-BE0C-B56221D64356}"/>
</file>

<file path=customXml/itemProps3.xml><?xml version="1.0" encoding="utf-8"?>
<ds:datastoreItem xmlns:ds="http://schemas.openxmlformats.org/officeDocument/2006/customXml" ds:itemID="{A555A312-7EA8-4F2E-AAE6-E0A12512ADEB}"/>
</file>

<file path=customXml/itemProps4.xml><?xml version="1.0" encoding="utf-8"?>
<ds:datastoreItem xmlns:ds="http://schemas.openxmlformats.org/officeDocument/2006/customXml" ds:itemID="{EA3E05F7-EAB5-47B9-9680-817BFED204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Chart New Format</vt:lpstr>
      <vt:lpstr>SUM</vt:lpstr>
      <vt:lpstr>BAL</vt:lpstr>
      <vt:lpstr>DEF</vt:lpstr>
      <vt:lpstr>RVN</vt:lpstr>
      <vt:lpstr>CODE</vt:lpstr>
      <vt:lpstr>NormKWH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Lipinski, Andre</dc:creator>
  <cp:lastModifiedBy>Lipinski, Andre</cp:lastModifiedBy>
  <dcterms:created xsi:type="dcterms:W3CDTF">2021-02-04T17:45:20Z</dcterms:created>
  <dcterms:modified xsi:type="dcterms:W3CDTF">2021-06-04T18:59:12Z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