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New Tracking Methodology Illustration\"/>
    </mc:Choice>
  </mc:AlternateContent>
  <xr:revisionPtr revIDLastSave="0" documentId="13_ncr:1_{2EACE065-05CF-4F67-ADBD-9FD5BBE0E95D}" xr6:coauthVersionLast="45" xr6:coauthVersionMax="45" xr10:uidLastSave="{00000000-0000-0000-0000-000000000000}"/>
  <bookViews>
    <workbookView xWindow="-120" yWindow="-120" windowWidth="29040" windowHeight="15990" tabRatio="718" xr2:uid="{C50A2D30-EDB2-4D6A-B024-23151F28D2A7}"/>
  </bookViews>
  <sheets>
    <sheet name="DEF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[3]Inputs!#REF!</definedName>
    <definedName name="__123Graph_A" hidden="1">'[4]OR kWh'!#REF!</definedName>
    <definedName name="__123Graph_B" localSheetId="0" hidden="1">[3]Inputs!#REF!</definedName>
    <definedName name="__123Graph_B" hidden="1">'[4]OR kWh'!#REF!</definedName>
    <definedName name="__123Graph_D" localSheetId="0" hidden="1">[3]Inputs!#REF!</definedName>
    <definedName name="__123Graph_D" hidden="1">'[4]OR kWh'!#REF!</definedName>
    <definedName name="__123Graph_E" hidden="1">[5]Input!$E$22:$E$37</definedName>
    <definedName name="__123Graph_ECURRENT" localSheetId="0" hidden="1">[6]ConsolidatingPL!#REF!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Price_Ta">#REF!</definedName>
    <definedName name="_2Price_Ta">#REF!</definedName>
    <definedName name="_B">'[7]Rate Design'!#REF!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0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djustInput">[15]Inputs!$L$3:$T$998</definedName>
    <definedName name="AdjustSwitch">[15]Variables!$AG$3:$AI$3</definedName>
    <definedName name="anscount" hidden="1">1</definedName>
    <definedName name="APR">[16]Backup!#REF!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[16]Backup!#REF!</definedName>
    <definedName name="AUGT">#REF!</definedName>
    <definedName name="AverageFactors">[15]UTCR!$AC$22:$AQ$108</definedName>
    <definedName name="AverageInput">[15]Inputs!$F$3:$I$1719</definedName>
    <definedName name="AvgFactors">[13]Factors!$B$3:$P$99</definedName>
    <definedName name="b" localSheetId="0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ADJ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[17]Readings!$B$2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[15]Inputs!$J$1</definedName>
    <definedName name="Classification">'[10]Func Study'!$AB$251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copy" localSheetId="0" hidden="1">#REF!</definedName>
    <definedName name="copy" hidden="1">#REF!</definedName>
    <definedName name="COSFacVal">[10]Inputs!$R$5</definedName>
    <definedName name="dad">[18]Variables!$H$2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>#REF!</definedName>
    <definedName name="DATE">[19]Jan!#REF!</definedName>
    <definedName name="DEC">[16]Backup!#REF!</definedName>
    <definedName name="DECT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mand">[9]Inputs!$D$8</definedName>
    <definedName name="Demand2">[20]Inputs!$D$11</definedName>
    <definedName name="DFIT" localSheetId="0" hidden="1">{#N/A,#N/A,FALSE,"Coversheet";#N/A,#N/A,FALSE,"QA"}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sd" localSheetId="0" hidden="1">[21]Inputs!#REF!</definedName>
    <definedName name="dsd" hidden="1">[21]Inputs!#REF!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ergy">[17]Readings!$B$3</definedName>
    <definedName name="Engy">[9]Inputs!$D$9</definedName>
    <definedName name="Engy2">[20]Inputs!$D$12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Method">[15]Variables!$AB$2</definedName>
    <definedName name="FactorType">[13]Variables!$AK$2:$AL$12</definedName>
    <definedName name="FACTP">#REF!</definedName>
    <definedName name="FactSum">'[10]COS Factor Table'!$A$14:$O$113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">[16]Backup!#REF!</definedName>
    <definedName name="FEBT">#REF!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REATER10MW">#REF!</definedName>
    <definedName name="GTD_Percents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[22]Summary!#REF!</definedName>
    <definedName name="Instructions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[16]Backup!#REF!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jj">[23]Inputs!$N$18</definedName>
    <definedName name="JUL">[16]Backup!#REF!</definedName>
    <definedName name="JULT">#REF!</definedName>
    <definedName name="JUN">[16]Backup!#REF!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[13]Variables!$AK$15</definedName>
    <definedName name="JurisNumber">[13]Variables!$AL$15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imcount" hidden="1">1</definedName>
    <definedName name="Line_Ext_Credit">#REF!</definedName>
    <definedName name="LinkCos">'[10]JAM Download'!$K$4</definedName>
    <definedName name="ListOffset" hidden="1">1</definedName>
    <definedName name="LOG">[16]Backup!#REF!</definedName>
    <definedName name="lookup" localSheetId="0" hidden="1">{#N/A,#N/A,FALSE,"Coversheet";#N/A,#N/A,FALSE,"QA"}</definedName>
    <definedName name="lookup" hidden="1">{#N/A,#N/A,FALSE,"Coversheet";#N/A,#N/A,FALSE,"QA"}</definedName>
    <definedName name="LOSS">[16]Backup!#REF!</definedName>
    <definedName name="MACTIT">#REF!</definedName>
    <definedName name="MAR">[16]Backup!#REF!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[16]Backup!#REF!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[9]Inputs!$C$6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[16]Backup!#REF!</definedName>
    <definedName name="monthlist">[24]Table!$R$2:$S$13</definedName>
    <definedName name="monthtotals">#REF!</definedName>
    <definedName name="MSPAverageInput">[15]Inputs!#REF!</definedName>
    <definedName name="MSPYearEndInput">[15]Inputs!#REF!</definedName>
    <definedName name="MTKWH">#REF!</definedName>
    <definedName name="MTR_YR3">[25]Variables!$E$14</definedName>
    <definedName name="MTREV">#REF!</definedName>
    <definedName name="MULT">#REF!</definedName>
    <definedName name="Net_to_Gross_Factor">[10]Inputs!$G$8</definedName>
    <definedName name="NetToGross">[14]Variables!$D$23</definedName>
    <definedName name="new" localSheetId="0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>#REF!</definedName>
    <definedName name="NOV">[16]Backup!#REF!</definedName>
    <definedName name="NOVT">#REF!</definedName>
    <definedName name="NPC">[12]Inputs!$N$18</definedName>
    <definedName name="NUM">#REF!</definedName>
    <definedName name="OCT">[16]Backup!#REF!</definedName>
    <definedName name="OCTT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'[26]Dist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[27]TransInvest!#REF!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[16]Backup!#REF!</definedName>
    <definedName name="PRESENT">#REF!</definedName>
    <definedName name="PRICCHNG">#REF!</definedName>
    <definedName name="PricingInfo" localSheetId="0" hidden="1">[3]Inputs!#REF!</definedName>
    <definedName name="PricingInfo" hidden="1">[3]Inputs!#REF!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Query1">#REF!</definedName>
    <definedName name="Rates">[28]Codes!$A$1:$C$497</definedName>
    <definedName name="RC_ADJ">#REF!</definedName>
    <definedName name="RESADJ">#REF!</definedName>
    <definedName name="ResourceSupplier">[14]Variables!$D$28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[16]Backup!#REF!</definedName>
    <definedName name="SEPT">#REF!</definedName>
    <definedName name="SERVICES_3">#REF!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[15]Variables!$AE$32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ROLL">#REF!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otalRateBase">'[10]G+T+D+R+M'!$H$58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[29]Transm2!$A$1:$M$461:'[29]10 Yr FC'!$M$47</definedName>
    <definedName name="u" localSheetId="0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localSheetId="0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0" hidden="1">{#N/A,#N/A,FALSE,"Summ";#N/A,#N/A,FALSE,"General"}</definedName>
    <definedName name="Value" hidden="1">{#N/A,#N/A,FALSE,"Summ";#N/A,#N/A,FALSE,"General"}</definedName>
    <definedName name="VAR">[16]Backup!#REF!</definedName>
    <definedName name="VARIABLE">[22]Summary!#REF!</definedName>
    <definedName name="VOUCHER">#REF!</definedName>
    <definedName name="w" localSheetId="0" hidden="1">[30]Inputs!#REF!</definedName>
    <definedName name="w" hidden="1">[30]Inputs!#REF!</definedName>
    <definedName name="WaRevenueTax">[14]Variables!$D$27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0" hidden="1">{#N/A,#N/A,FALSE,"Coversheet";#N/A,#N/A,FALSE,"QA"}</definedName>
    <definedName name="WH" hidden="1">{#N/A,#N/A,FALSE,"Coversheet";#N/A,#N/A,FALSE,"QA"}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">'[32]Weather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ear">#REF!</definedName>
    <definedName name="YearEndFactors">[15]UTCR!$G$22:$U$108</definedName>
    <definedName name="YearEndInput">[15]Inputs!$A$3:$D$1668</definedName>
    <definedName name="YEFactors">[13]Factors!$S$3:$AG$99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'[33]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5" l="1"/>
  <c r="I7" i="5"/>
  <c r="I18" i="5" s="1"/>
  <c r="I21" i="5" s="1"/>
  <c r="L16" i="5" l="1"/>
  <c r="L17" i="5" l="1"/>
  <c r="L18" i="5" s="1"/>
  <c r="L21" i="5" s="1"/>
  <c r="I12" i="5" l="1"/>
  <c r="L19" i="5" s="1"/>
  <c r="N21" i="5" l="1"/>
  <c r="N19" i="5"/>
  <c r="N18" i="5"/>
  <c r="I19" i="5"/>
</calcChain>
</file>

<file path=xl/sharedStrings.xml><?xml version="1.0" encoding="utf-8"?>
<sst xmlns="http://schemas.openxmlformats.org/spreadsheetml/2006/main" count="115" uniqueCount="38">
  <si>
    <t>Deferral</t>
  </si>
  <si>
    <t>Period</t>
  </si>
  <si>
    <t>Description</t>
  </si>
  <si>
    <t>Bills</t>
  </si>
  <si>
    <t>Timeframe</t>
  </si>
  <si>
    <t>Annual</t>
  </si>
  <si>
    <t>Monthly</t>
  </si>
  <si>
    <t>Booked</t>
  </si>
  <si>
    <t>Actual</t>
  </si>
  <si>
    <t>Average</t>
  </si>
  <si>
    <t>Normalized</t>
  </si>
  <si>
    <t>Actual Decoupled</t>
  </si>
  <si>
    <t>Allowed Decoupled</t>
  </si>
  <si>
    <t>Units</t>
  </si>
  <si>
    <t>Line</t>
  </si>
  <si>
    <t>GRC</t>
  </si>
  <si>
    <t>Booked Monthly Results</t>
  </si>
  <si>
    <t>New</t>
  </si>
  <si>
    <t>Prior</t>
  </si>
  <si>
    <t>= Line 1 - (Lines 2 and 3)</t>
  </si>
  <si>
    <t>GRC Test</t>
  </si>
  <si>
    <t>Δ</t>
  </si>
  <si>
    <t>Fixed (Basic Charge)</t>
  </si>
  <si>
    <t>Basic Charge</t>
  </si>
  <si>
    <t>Net Power Cost</t>
  </si>
  <si>
    <t>$000</t>
  </si>
  <si>
    <t>MWh</t>
  </si>
  <si>
    <t>= Line 4 / Line 5 * Line 6 / Line 7 * Line 8</t>
  </si>
  <si>
    <t>= Prior</t>
  </si>
  <si>
    <t>= Line 2 / Line 5 / 12 * Line 8</t>
  </si>
  <si>
    <t>= Line 3 / Line 7 * Line 10</t>
  </si>
  <si>
    <t>= Line 4 / Line 7 * Line 10</t>
  </si>
  <si>
    <t>Source</t>
  </si>
  <si>
    <t>Value</t>
  </si>
  <si>
    <t>Embedded Riders</t>
  </si>
  <si>
    <t>= Line 11 - (Lines 12 thru 14)</t>
  </si>
  <si>
    <t>= Line 15 - Line 9</t>
  </si>
  <si>
    <t>Booked Monthly Actual Decoupled ¢/kWh (Line 15 / Line 10):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</si>
</sst>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_(* #,##0.00000_);_(* \(#,##0.00000\);_(* &quot;-&quot;??_);_(@_)"/>
    <numFmt numFmtId="167" formatCode="0.0"/>
    <numFmt numFmtId="168" formatCode="_(* #,##0.0_);_(* \(#,##0.0\);_(* &quot;-&quot;??_);_(@_)"/>
  </numFmts>
  <fonts count="1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164" fontId="2" fillId="0" borderId="0" xfId="2" applyNumberFormat="1" applyFont="1" applyFill="1" applyBorder="1"/>
    <xf numFmtId="0" fontId="2" fillId="0" borderId="0" xfId="1" applyFont="1" applyAlignment="1">
      <alignment horizontal="left"/>
    </xf>
    <xf numFmtId="164" fontId="6" fillId="0" borderId="0" xfId="3" applyNumberFormat="1" applyFont="1" applyFill="1" applyBorder="1" applyAlignment="1">
      <alignment horizontal="right"/>
    </xf>
    <xf numFmtId="0" fontId="2" fillId="0" borderId="0" xfId="1" applyFont="1" applyBorder="1"/>
    <xf numFmtId="164" fontId="2" fillId="0" borderId="0" xfId="9" applyNumberFormat="1" applyFont="1" applyBorder="1"/>
    <xf numFmtId="164" fontId="2" fillId="0" borderId="0" xfId="2" applyNumberFormat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164" fontId="6" fillId="0" borderId="0" xfId="9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3" applyNumberFormat="1" applyFont="1" applyFill="1" applyBorder="1" applyAlignment="1">
      <alignment horizontal="left"/>
    </xf>
    <xf numFmtId="164" fontId="2" fillId="0" borderId="0" xfId="11" applyNumberFormat="1" applyFont="1" applyBorder="1"/>
    <xf numFmtId="0" fontId="2" fillId="0" borderId="0" xfId="1" applyFont="1" applyBorder="1" applyAlignment="1">
      <alignment horizontal="centerContinuous" vertical="center"/>
    </xf>
    <xf numFmtId="0" fontId="6" fillId="0" borderId="0" xfId="3" applyNumberFormat="1" applyFont="1" applyBorder="1" applyAlignment="1">
      <alignment horizontal="centerContinuous" vertical="center"/>
    </xf>
    <xf numFmtId="164" fontId="2" fillId="0" borderId="4" xfId="9" applyNumberFormat="1" applyFont="1" applyBorder="1" applyAlignment="1">
      <alignment vertical="center"/>
    </xf>
    <xf numFmtId="164" fontId="6" fillId="0" borderId="4" xfId="9" applyNumberFormat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6" fillId="0" borderId="4" xfId="3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left" vertical="center"/>
    </xf>
    <xf numFmtId="164" fontId="6" fillId="0" borderId="2" xfId="9" applyNumberFormat="1" applyFont="1" applyBorder="1" applyAlignment="1">
      <alignment horizontal="left" vertical="center"/>
    </xf>
    <xf numFmtId="164" fontId="2" fillId="0" borderId="2" xfId="9" applyNumberFormat="1" applyFont="1" applyFill="1" applyBorder="1" applyAlignment="1">
      <alignment horizontal="right" vertical="center"/>
    </xf>
    <xf numFmtId="164" fontId="2" fillId="0" borderId="2" xfId="9" applyNumberFormat="1" applyFont="1" applyFill="1" applyBorder="1" applyAlignment="1">
      <alignment vertical="center"/>
    </xf>
    <xf numFmtId="164" fontId="6" fillId="0" borderId="0" xfId="9" applyNumberFormat="1" applyFont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/>
    </xf>
    <xf numFmtId="164" fontId="2" fillId="0" borderId="2" xfId="9" quotePrefix="1" applyNumberFormat="1" applyFont="1" applyFill="1" applyBorder="1" applyAlignment="1">
      <alignment vertical="center"/>
    </xf>
    <xf numFmtId="164" fontId="6" fillId="0" borderId="0" xfId="9" quotePrefix="1" applyNumberFormat="1" applyFont="1" applyBorder="1" applyAlignment="1">
      <alignment horizontal="left" vertical="center"/>
    </xf>
    <xf numFmtId="164" fontId="6" fillId="0" borderId="0" xfId="9" applyNumberFormat="1" applyFont="1" applyBorder="1" applyAlignment="1">
      <alignment horizontal="right" vertical="center"/>
    </xf>
    <xf numFmtId="164" fontId="6" fillId="0" borderId="2" xfId="9" applyNumberFormat="1" applyFont="1" applyBorder="1" applyAlignment="1">
      <alignment horizontal="right" vertical="center"/>
    </xf>
    <xf numFmtId="164" fontId="6" fillId="0" borderId="2" xfId="9" applyNumberFormat="1" applyFont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6" fillId="0" borderId="2" xfId="9" quotePrefix="1" applyNumberFormat="1" applyFont="1" applyBorder="1" applyAlignment="1">
      <alignment horizontal="left" vertical="center"/>
    </xf>
    <xf numFmtId="164" fontId="2" fillId="0" borderId="0" xfId="9" applyNumberFormat="1" applyFont="1" applyBorder="1" applyAlignment="1">
      <alignment vertical="center"/>
    </xf>
    <xf numFmtId="164" fontId="2" fillId="0" borderId="0" xfId="2" applyNumberFormat="1" applyFont="1" applyFill="1" applyBorder="1" applyAlignment="1">
      <alignment horizontal="left" vertical="center"/>
    </xf>
    <xf numFmtId="164" fontId="2" fillId="0" borderId="0" xfId="9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" fontId="2" fillId="0" borderId="0" xfId="2" applyNumberFormat="1" applyFont="1" applyFill="1" applyBorder="1" applyAlignment="1">
      <alignment horizontal="left" vertical="center"/>
    </xf>
    <xf numFmtId="167" fontId="2" fillId="0" borderId="0" xfId="9" applyNumberFormat="1" applyFont="1" applyBorder="1" applyAlignment="1">
      <alignment horizontal="center" vertical="center"/>
    </xf>
    <xf numFmtId="164" fontId="6" fillId="0" borderId="3" xfId="9" quotePrefix="1" applyNumberFormat="1" applyFont="1" applyBorder="1" applyAlignment="1">
      <alignment horizontal="left" vertical="center"/>
    </xf>
    <xf numFmtId="164" fontId="2" fillId="0" borderId="2" xfId="9" quotePrefix="1" applyNumberFormat="1" applyFont="1" applyFill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Continuous"/>
    </xf>
    <xf numFmtId="0" fontId="2" fillId="0" borderId="0" xfId="1" applyFont="1" applyBorder="1" applyAlignment="1">
      <alignment horizontal="left" vertical="center"/>
    </xf>
    <xf numFmtId="164" fontId="2" fillId="0" borderId="3" xfId="9" applyNumberFormat="1" applyFont="1" applyBorder="1" applyAlignment="1">
      <alignment vertical="center"/>
    </xf>
    <xf numFmtId="164" fontId="2" fillId="0" borderId="0" xfId="9" applyNumberFormat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64" fontId="6" fillId="0" borderId="0" xfId="9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165" fontId="6" fillId="0" borderId="0" xfId="3" applyNumberFormat="1" applyFont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6" fillId="0" borderId="1" xfId="9" quotePrefix="1" applyNumberFormat="1" applyFont="1" applyBorder="1" applyAlignment="1">
      <alignment horizontal="left" vertical="center"/>
    </xf>
    <xf numFmtId="164" fontId="2" fillId="0" borderId="1" xfId="9" applyNumberFormat="1" applyFont="1" applyFill="1" applyBorder="1" applyAlignment="1">
      <alignment horizontal="right" vertical="center"/>
    </xf>
    <xf numFmtId="164" fontId="2" fillId="0" borderId="3" xfId="9" applyNumberFormat="1" applyFont="1" applyFill="1" applyBorder="1" applyAlignment="1">
      <alignment horizontal="right" vertical="center"/>
    </xf>
    <xf numFmtId="164" fontId="2" fillId="0" borderId="1" xfId="9" applyNumberFormat="1" applyFont="1" applyFill="1" applyBorder="1" applyAlignment="1">
      <alignment vertical="center"/>
    </xf>
    <xf numFmtId="165" fontId="6" fillId="0" borderId="4" xfId="3" applyNumberFormat="1" applyFont="1" applyBorder="1" applyAlignment="1">
      <alignment horizontal="center" vertical="center"/>
    </xf>
    <xf numFmtId="164" fontId="2" fillId="0" borderId="1" xfId="9" quotePrefix="1" applyNumberFormat="1" applyFont="1" applyFill="1" applyBorder="1" applyAlignment="1">
      <alignment horizontal="center" vertical="center"/>
    </xf>
    <xf numFmtId="164" fontId="6" fillId="0" borderId="3" xfId="9" applyNumberFormat="1" applyFont="1" applyBorder="1" applyAlignment="1">
      <alignment horizontal="left" vertical="center"/>
    </xf>
    <xf numFmtId="166" fontId="2" fillId="0" borderId="3" xfId="2" applyNumberFormat="1" applyFont="1" applyFill="1" applyBorder="1" applyAlignment="1">
      <alignment vertical="center"/>
    </xf>
    <xf numFmtId="164" fontId="6" fillId="0" borderId="3" xfId="9" applyNumberFormat="1" applyFont="1" applyBorder="1" applyAlignment="1">
      <alignment horizontal="right" vertical="center"/>
    </xf>
    <xf numFmtId="164" fontId="2" fillId="0" borderId="3" xfId="2" applyNumberFormat="1" applyFont="1" applyFill="1" applyBorder="1" applyAlignment="1">
      <alignment vertical="center"/>
    </xf>
    <xf numFmtId="164" fontId="2" fillId="0" borderId="3" xfId="9" quotePrefix="1" applyNumberFormat="1" applyFont="1" applyFill="1" applyBorder="1" applyAlignment="1">
      <alignment horizontal="center" vertical="center"/>
    </xf>
    <xf numFmtId="164" fontId="2" fillId="0" borderId="1" xfId="9" applyNumberFormat="1" applyFont="1" applyBorder="1" applyAlignment="1">
      <alignment vertical="center"/>
    </xf>
    <xf numFmtId="168" fontId="6" fillId="0" borderId="0" xfId="9" applyNumberFormat="1" applyFont="1" applyBorder="1" applyAlignment="1">
      <alignment vertical="center"/>
    </xf>
    <xf numFmtId="168" fontId="2" fillId="0" borderId="0" xfId="9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vertical="center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N26"/>
  <sheetViews>
    <sheetView showGridLines="0" tabSelected="1" zoomScaleNormal="100" workbookViewId="0"/>
  </sheetViews>
  <sheetFormatPr defaultRowHeight="15.75"/>
  <cols>
    <col min="1" max="1" width="14.375" style="3" customWidth="1"/>
    <col min="2" max="2" width="9.875" style="3" bestFit="1" customWidth="1"/>
    <col min="3" max="3" width="10.125" style="3" bestFit="1" customWidth="1"/>
    <col min="4" max="4" width="18.5" style="3" bestFit="1" customWidth="1"/>
    <col min="5" max="5" width="7.375" style="3" bestFit="1" customWidth="1"/>
    <col min="6" max="6" width="4.125" style="3" bestFit="1" customWidth="1"/>
    <col min="7" max="7" width="1.625" style="8" customWidth="1"/>
    <col min="8" max="8" width="35.25" style="3" bestFit="1" customWidth="1"/>
    <col min="9" max="9" width="12.125" style="1" customWidth="1"/>
    <col min="10" max="10" width="1.625" style="5" customWidth="1"/>
    <col min="11" max="11" width="25.5" style="3" bestFit="1" customWidth="1"/>
    <col min="12" max="12" width="12.125" style="1" customWidth="1"/>
    <col min="13" max="13" width="1.625" style="5" customWidth="1"/>
    <col min="14" max="14" width="8.625" style="1" bestFit="1" customWidth="1"/>
    <col min="15" max="25" width="15.125" style="1" customWidth="1"/>
    <col min="26" max="16384" width="9" style="1"/>
  </cols>
  <sheetData>
    <row r="1" spans="1:14" ht="21.95" customHeight="1">
      <c r="B1" s="8"/>
      <c r="C1" s="8"/>
      <c r="D1" s="8"/>
      <c r="E1" s="11"/>
      <c r="F1" s="8"/>
      <c r="H1" s="11"/>
      <c r="I1" s="42"/>
      <c r="J1" s="42"/>
      <c r="L1" s="42"/>
      <c r="M1" s="42"/>
      <c r="N1" s="42"/>
    </row>
    <row r="2" spans="1:14" ht="21.95" customHeight="1">
      <c r="A2" s="10"/>
      <c r="B2" s="1"/>
      <c r="C2" s="1"/>
      <c r="D2" s="1"/>
      <c r="E2" s="1"/>
      <c r="F2" s="1"/>
      <c r="G2" s="13"/>
      <c r="H2" s="14" t="s">
        <v>18</v>
      </c>
      <c r="I2" s="13"/>
      <c r="J2" s="37"/>
      <c r="K2" s="13" t="s">
        <v>17</v>
      </c>
      <c r="L2" s="13"/>
      <c r="M2" s="43"/>
    </row>
    <row r="3" spans="1:14" ht="21.95" customHeight="1">
      <c r="A3" s="10"/>
      <c r="B3" s="15" t="s">
        <v>1</v>
      </c>
      <c r="C3" s="15" t="s">
        <v>4</v>
      </c>
      <c r="D3" s="15" t="s">
        <v>2</v>
      </c>
      <c r="E3" s="16" t="s">
        <v>13</v>
      </c>
      <c r="F3" s="17" t="s">
        <v>14</v>
      </c>
      <c r="G3" s="48"/>
      <c r="H3" s="18" t="s">
        <v>32</v>
      </c>
      <c r="I3" s="57" t="s">
        <v>33</v>
      </c>
      <c r="J3" s="49"/>
      <c r="K3" s="18" t="s">
        <v>32</v>
      </c>
      <c r="L3" s="57" t="s">
        <v>33</v>
      </c>
      <c r="M3" s="49"/>
      <c r="N3" s="57" t="s">
        <v>21</v>
      </c>
    </row>
    <row r="4" spans="1:14" s="5" customFormat="1" ht="21.95" customHeight="1">
      <c r="A4" s="7"/>
      <c r="B4" s="51" t="s">
        <v>20</v>
      </c>
      <c r="C4" s="51" t="s">
        <v>5</v>
      </c>
      <c r="D4" s="51" t="s">
        <v>8</v>
      </c>
      <c r="E4" s="53" t="s">
        <v>25</v>
      </c>
      <c r="F4" s="54">
        <v>1</v>
      </c>
      <c r="G4" s="36"/>
      <c r="H4" s="56" t="s">
        <v>15</v>
      </c>
      <c r="I4" s="50">
        <v>148455.83006268699</v>
      </c>
      <c r="J4" s="24"/>
      <c r="K4" s="58" t="s">
        <v>28</v>
      </c>
      <c r="L4" s="58" t="s">
        <v>28</v>
      </c>
      <c r="M4" s="24"/>
      <c r="N4" s="50"/>
    </row>
    <row r="5" spans="1:14" s="5" customFormat="1" ht="21.95" customHeight="1">
      <c r="A5" s="7"/>
      <c r="B5" s="19" t="s">
        <v>20</v>
      </c>
      <c r="C5" s="19" t="s">
        <v>5</v>
      </c>
      <c r="D5" s="19" t="s">
        <v>23</v>
      </c>
      <c r="E5" s="33" t="s">
        <v>25</v>
      </c>
      <c r="F5" s="21">
        <v>2</v>
      </c>
      <c r="G5" s="36"/>
      <c r="H5" s="22" t="s">
        <v>15</v>
      </c>
      <c r="I5" s="25">
        <v>10026.878499999801</v>
      </c>
      <c r="J5" s="24"/>
      <c r="K5" s="41" t="s">
        <v>28</v>
      </c>
      <c r="L5" s="41" t="s">
        <v>28</v>
      </c>
      <c r="M5" s="24"/>
      <c r="N5" s="25"/>
    </row>
    <row r="6" spans="1:14" s="5" customFormat="1" ht="21.95" customHeight="1">
      <c r="A6" s="7"/>
      <c r="B6" s="19" t="s">
        <v>20</v>
      </c>
      <c r="C6" s="19" t="s">
        <v>5</v>
      </c>
      <c r="D6" s="19" t="s">
        <v>24</v>
      </c>
      <c r="E6" s="33" t="s">
        <v>25</v>
      </c>
      <c r="F6" s="21">
        <v>3</v>
      </c>
      <c r="G6" s="36"/>
      <c r="H6" s="22" t="s">
        <v>15</v>
      </c>
      <c r="I6" s="25">
        <v>37144.440565302401</v>
      </c>
      <c r="J6" s="24"/>
      <c r="K6" s="41" t="s">
        <v>28</v>
      </c>
      <c r="L6" s="41" t="s">
        <v>28</v>
      </c>
      <c r="M6" s="24"/>
      <c r="N6" s="25"/>
    </row>
    <row r="7" spans="1:14" s="4" customFormat="1" ht="21.95" customHeight="1">
      <c r="A7" s="7"/>
      <c r="B7" s="19" t="s">
        <v>20</v>
      </c>
      <c r="C7" s="19" t="s">
        <v>5</v>
      </c>
      <c r="D7" s="19" t="s">
        <v>12</v>
      </c>
      <c r="E7" s="33" t="s">
        <v>25</v>
      </c>
      <c r="F7" s="21">
        <v>4</v>
      </c>
      <c r="G7" s="36"/>
      <c r="H7" s="26" t="s">
        <v>19</v>
      </c>
      <c r="I7" s="25">
        <f>I4-I5-I6</f>
        <v>101284.5109973848</v>
      </c>
      <c r="J7" s="24"/>
      <c r="K7" s="41" t="s">
        <v>28</v>
      </c>
      <c r="L7" s="41" t="s">
        <v>28</v>
      </c>
      <c r="M7" s="24"/>
      <c r="N7" s="25"/>
    </row>
    <row r="8" spans="1:14" s="5" customFormat="1" ht="21.95" customHeight="1">
      <c r="A8" s="7"/>
      <c r="B8" s="19" t="s">
        <v>20</v>
      </c>
      <c r="C8" s="19" t="s">
        <v>5</v>
      </c>
      <c r="D8" s="19" t="s">
        <v>9</v>
      </c>
      <c r="E8" s="20" t="s">
        <v>3</v>
      </c>
      <c r="F8" s="21">
        <v>5</v>
      </c>
      <c r="G8" s="36"/>
      <c r="H8" s="22" t="s">
        <v>15</v>
      </c>
      <c r="I8" s="29">
        <v>107789.70430107282</v>
      </c>
      <c r="J8" s="28"/>
      <c r="K8" s="41" t="s">
        <v>28</v>
      </c>
      <c r="L8" s="41" t="s">
        <v>28</v>
      </c>
      <c r="M8" s="47"/>
      <c r="N8" s="30"/>
    </row>
    <row r="9" spans="1:14" s="5" customFormat="1" ht="21.95" customHeight="1">
      <c r="A9" s="7"/>
      <c r="B9" s="19" t="s">
        <v>20</v>
      </c>
      <c r="C9" s="19" t="s">
        <v>6</v>
      </c>
      <c r="D9" s="19" t="s">
        <v>10</v>
      </c>
      <c r="E9" s="20" t="s">
        <v>26</v>
      </c>
      <c r="F9" s="21">
        <v>6</v>
      </c>
      <c r="G9" s="36"/>
      <c r="H9" s="22" t="s">
        <v>15</v>
      </c>
      <c r="I9" s="29">
        <v>191310.33573525801</v>
      </c>
      <c r="J9" s="28"/>
      <c r="K9" s="41" t="s">
        <v>28</v>
      </c>
      <c r="L9" s="41" t="s">
        <v>28</v>
      </c>
      <c r="M9" s="28"/>
      <c r="N9" s="29"/>
    </row>
    <row r="10" spans="1:14" s="5" customFormat="1" ht="21.95" customHeight="1">
      <c r="A10" s="7"/>
      <c r="B10" s="19" t="s">
        <v>20</v>
      </c>
      <c r="C10" s="19" t="s">
        <v>5</v>
      </c>
      <c r="D10" s="19" t="s">
        <v>10</v>
      </c>
      <c r="E10" s="20" t="s">
        <v>26</v>
      </c>
      <c r="F10" s="21">
        <v>7</v>
      </c>
      <c r="G10" s="36"/>
      <c r="H10" s="22" t="s">
        <v>15</v>
      </c>
      <c r="I10" s="29">
        <v>1524718.2118738799</v>
      </c>
      <c r="J10" s="28"/>
      <c r="K10" s="41" t="s">
        <v>28</v>
      </c>
      <c r="L10" s="41" t="s">
        <v>28</v>
      </c>
      <c r="M10" s="28"/>
      <c r="N10" s="29"/>
    </row>
    <row r="11" spans="1:14" s="5" customFormat="1" ht="21.95" customHeight="1">
      <c r="A11" s="7"/>
      <c r="B11" s="19" t="s">
        <v>7</v>
      </c>
      <c r="C11" s="19" t="s">
        <v>6</v>
      </c>
      <c r="D11" s="19" t="s">
        <v>8</v>
      </c>
      <c r="E11" s="20" t="s">
        <v>3</v>
      </c>
      <c r="F11" s="21">
        <v>8</v>
      </c>
      <c r="G11" s="36"/>
      <c r="H11" s="20" t="s">
        <v>16</v>
      </c>
      <c r="I11" s="32">
        <v>110218</v>
      </c>
      <c r="J11" s="31"/>
      <c r="K11" s="41" t="s">
        <v>28</v>
      </c>
      <c r="L11" s="41" t="s">
        <v>28</v>
      </c>
      <c r="M11" s="28"/>
      <c r="N11" s="29"/>
    </row>
    <row r="12" spans="1:14" s="2" customFormat="1" ht="21.95" customHeight="1">
      <c r="A12" s="7"/>
      <c r="B12" s="19" t="s">
        <v>7</v>
      </c>
      <c r="C12" s="19" t="s">
        <v>6</v>
      </c>
      <c r="D12" s="19" t="s">
        <v>12</v>
      </c>
      <c r="E12" s="33" t="s">
        <v>25</v>
      </c>
      <c r="F12" s="21">
        <v>9</v>
      </c>
      <c r="G12" s="36"/>
      <c r="H12" s="26" t="s">
        <v>27</v>
      </c>
      <c r="I12" s="32">
        <f>I7/I8*I9/I10*I11</f>
        <v>12994.726022648376</v>
      </c>
      <c r="J12" s="31"/>
      <c r="K12" s="41" t="s">
        <v>28</v>
      </c>
      <c r="L12" s="41" t="s">
        <v>28</v>
      </c>
      <c r="M12" s="28"/>
      <c r="N12" s="29"/>
    </row>
    <row r="13" spans="1:14" s="5" customFormat="1" ht="21.95" customHeight="1">
      <c r="A13" s="7"/>
      <c r="B13" s="52" t="s">
        <v>7</v>
      </c>
      <c r="C13" s="52" t="s">
        <v>6</v>
      </c>
      <c r="D13" s="52" t="s">
        <v>8</v>
      </c>
      <c r="E13" s="59" t="s">
        <v>26</v>
      </c>
      <c r="F13" s="55">
        <v>10</v>
      </c>
      <c r="G13" s="36"/>
      <c r="H13" s="59" t="s">
        <v>16</v>
      </c>
      <c r="I13" s="62">
        <v>188230.087</v>
      </c>
      <c r="J13" s="31"/>
      <c r="K13" s="63" t="s">
        <v>28</v>
      </c>
      <c r="L13" s="63" t="s">
        <v>28</v>
      </c>
      <c r="M13" s="28"/>
      <c r="N13" s="61"/>
    </row>
    <row r="14" spans="1:14" s="5" customFormat="1" ht="21.95" customHeight="1">
      <c r="A14" s="7"/>
      <c r="B14" s="19" t="s">
        <v>7</v>
      </c>
      <c r="C14" s="19" t="s">
        <v>6</v>
      </c>
      <c r="D14" s="19" t="s">
        <v>8</v>
      </c>
      <c r="E14" s="33" t="s">
        <v>25</v>
      </c>
      <c r="F14" s="21">
        <v>11</v>
      </c>
      <c r="G14" s="36"/>
      <c r="H14" s="20"/>
      <c r="I14" s="22"/>
      <c r="J14" s="45"/>
      <c r="K14" s="20" t="s">
        <v>16</v>
      </c>
      <c r="L14" s="29">
        <v>17688.375359999998</v>
      </c>
      <c r="M14" s="28"/>
      <c r="N14" s="29"/>
    </row>
    <row r="15" spans="1:14" s="5" customFormat="1" ht="21.95" customHeight="1">
      <c r="A15" s="7"/>
      <c r="B15" s="19" t="s">
        <v>7</v>
      </c>
      <c r="C15" s="19" t="s">
        <v>6</v>
      </c>
      <c r="D15" s="19" t="s">
        <v>34</v>
      </c>
      <c r="E15" s="33" t="s">
        <v>25</v>
      </c>
      <c r="F15" s="21">
        <v>12</v>
      </c>
      <c r="G15" s="36"/>
      <c r="H15" s="20"/>
      <c r="I15" s="32"/>
      <c r="J15" s="31"/>
      <c r="K15" s="20" t="s">
        <v>16</v>
      </c>
      <c r="L15" s="29">
        <f>-675.74601233-594.80707492+551.51415491</f>
        <v>-719.03893233999986</v>
      </c>
      <c r="M15" s="28"/>
      <c r="N15" s="29"/>
    </row>
    <row r="16" spans="1:14" s="5" customFormat="1" ht="21.95" customHeight="1">
      <c r="A16" s="7"/>
      <c r="B16" s="19" t="s">
        <v>7</v>
      </c>
      <c r="C16" s="19" t="s">
        <v>6</v>
      </c>
      <c r="D16" s="19" t="s">
        <v>22</v>
      </c>
      <c r="E16" s="33" t="s">
        <v>25</v>
      </c>
      <c r="F16" s="21">
        <v>13</v>
      </c>
      <c r="G16" s="36"/>
      <c r="H16" s="20"/>
      <c r="I16" s="32"/>
      <c r="J16" s="31"/>
      <c r="K16" s="33" t="s">
        <v>29</v>
      </c>
      <c r="L16" s="29">
        <f>I5/I8/12*I11</f>
        <v>854.39707320140485</v>
      </c>
      <c r="M16" s="28"/>
      <c r="N16" s="29"/>
    </row>
    <row r="17" spans="1:14" s="5" customFormat="1" ht="21.95" customHeight="1">
      <c r="A17" s="7"/>
      <c r="B17" s="52" t="s">
        <v>7</v>
      </c>
      <c r="C17" s="52" t="s">
        <v>6</v>
      </c>
      <c r="D17" s="52" t="s">
        <v>24</v>
      </c>
      <c r="E17" s="40" t="s">
        <v>25</v>
      </c>
      <c r="F17" s="55">
        <v>14</v>
      </c>
      <c r="G17" s="36"/>
      <c r="H17" s="59"/>
      <c r="I17" s="60"/>
      <c r="J17" s="46"/>
      <c r="K17" s="40" t="s">
        <v>30</v>
      </c>
      <c r="L17" s="61">
        <f>I6/I10*I13</f>
        <v>4585.5694676725834</v>
      </c>
      <c r="M17" s="28"/>
      <c r="N17" s="61"/>
    </row>
    <row r="18" spans="1:14" s="5" customFormat="1" ht="21.95" customHeight="1">
      <c r="A18" s="7"/>
      <c r="B18" s="51" t="s">
        <v>7</v>
      </c>
      <c r="C18" s="51" t="s">
        <v>6</v>
      </c>
      <c r="D18" s="51" t="s">
        <v>11</v>
      </c>
      <c r="E18" s="53" t="s">
        <v>25</v>
      </c>
      <c r="F18" s="54">
        <v>15</v>
      </c>
      <c r="G18" s="36"/>
      <c r="H18" s="53" t="s">
        <v>31</v>
      </c>
      <c r="I18" s="64">
        <f>I7/I10*I13</f>
        <v>12503.813601963575</v>
      </c>
      <c r="J18" s="34"/>
      <c r="K18" s="53" t="s">
        <v>35</v>
      </c>
      <c r="L18" s="64">
        <f>L14-L15-L16-L17</f>
        <v>12967.44775146601</v>
      </c>
      <c r="M18" s="34"/>
      <c r="N18" s="64">
        <f>L18-I18</f>
        <v>463.63414950243532</v>
      </c>
    </row>
    <row r="19" spans="1:14" s="5" customFormat="1" ht="21.95" customHeight="1">
      <c r="A19" s="7"/>
      <c r="B19" s="52" t="s">
        <v>7</v>
      </c>
      <c r="C19" s="52" t="s">
        <v>6</v>
      </c>
      <c r="D19" s="52" t="s">
        <v>0</v>
      </c>
      <c r="E19" s="40" t="s">
        <v>25</v>
      </c>
      <c r="F19" s="55">
        <v>16</v>
      </c>
      <c r="G19" s="36"/>
      <c r="H19" s="40" t="s">
        <v>36</v>
      </c>
      <c r="I19" s="44">
        <f>I18-I12</f>
        <v>-490.91242068480096</v>
      </c>
      <c r="J19" s="34"/>
      <c r="K19" s="40" t="s">
        <v>36</v>
      </c>
      <c r="L19" s="44">
        <f>L18-I12</f>
        <v>-27.278271182365643</v>
      </c>
      <c r="M19" s="34"/>
      <c r="N19" s="44">
        <f>L18-I18</f>
        <v>463.63414950243532</v>
      </c>
    </row>
    <row r="20" spans="1:14" s="5" customFormat="1" ht="21.95" customHeight="1">
      <c r="A20" s="7"/>
      <c r="B20" s="35"/>
      <c r="C20" s="35"/>
      <c r="D20" s="35"/>
      <c r="E20" s="23"/>
      <c r="F20" s="36"/>
      <c r="G20" s="36"/>
      <c r="H20" s="27"/>
      <c r="I20" s="34"/>
      <c r="J20" s="34"/>
      <c r="K20" s="27"/>
      <c r="L20" s="34"/>
      <c r="M20" s="34"/>
      <c r="N20" s="39"/>
    </row>
    <row r="21" spans="1:14" s="37" customFormat="1" ht="21.95" customHeight="1">
      <c r="A21" s="35"/>
      <c r="B21" s="35"/>
      <c r="C21" s="35"/>
      <c r="F21" s="38"/>
      <c r="H21" s="28" t="s">
        <v>37</v>
      </c>
      <c r="I21" s="65">
        <f>ROUND(I18/I13*100,1)</f>
        <v>6.6</v>
      </c>
      <c r="J21" s="66"/>
      <c r="K21" s="67"/>
      <c r="L21" s="65">
        <f>ROUND(L18/I13*100,1)</f>
        <v>6.9</v>
      </c>
      <c r="M21" s="65"/>
      <c r="N21" s="65">
        <f>L21-I21</f>
        <v>0.30000000000000071</v>
      </c>
    </row>
    <row r="22" spans="1:14" s="5" customFormat="1" ht="21.95" customHeight="1">
      <c r="A22" s="8"/>
      <c r="B22" s="8"/>
      <c r="C22" s="8"/>
      <c r="D22" s="8"/>
      <c r="E22" s="9"/>
      <c r="F22" s="8"/>
      <c r="G22" s="8"/>
      <c r="H22" s="9"/>
      <c r="I22" s="12"/>
      <c r="J22" s="12"/>
      <c r="K22" s="8"/>
    </row>
    <row r="23" spans="1:14" ht="21.95" customHeight="1">
      <c r="N23" s="6"/>
    </row>
    <row r="24" spans="1:14" ht="21.95" customHeight="1"/>
    <row r="25" spans="1:14" ht="21.95" customHeight="1"/>
    <row r="26" spans="1:14" ht="21.95" customHeight="1"/>
  </sheetData>
  <phoneticPr fontId="9" type="noConversion"/>
  <conditionalFormatting sqref="B22:D22 B21:C21 B11:E11 H16:J17 H13:J14 H11:J11 B13:E13 B12:D12 M9:N10 M7:N7 I4:J7 A4:D10 A14:D14 K22 F22:G22 F21 H21 B15:D20 A11:A22 I9:J17 F4:G20 K14:K15">
    <cfRule type="cellIs" dxfId="6" priority="616" operator="lessThan">
      <formula>0</formula>
    </cfRule>
  </conditionalFormatting>
  <conditionalFormatting sqref="M4:N6">
    <cfRule type="cellIs" dxfId="5" priority="536" operator="lessThan">
      <formula>0</formula>
    </cfRule>
  </conditionalFormatting>
  <conditionalFormatting sqref="H4:J10">
    <cfRule type="cellIs" dxfId="4" priority="6" operator="lessThan">
      <formula>0</formula>
    </cfRule>
  </conditionalFormatting>
  <conditionalFormatting sqref="H12:J12">
    <cfRule type="cellIs" dxfId="3" priority="5" operator="lessThan">
      <formula>0</formula>
    </cfRule>
  </conditionalFormatting>
  <conditionalFormatting sqref="K16:K17">
    <cfRule type="cellIs" dxfId="2" priority="4" operator="lessThan">
      <formula>0</formula>
    </cfRule>
  </conditionalFormatting>
  <conditionalFormatting sqref="K4:K13">
    <cfRule type="cellIs" dxfId="1" priority="3" operator="lessThan">
      <formula>0</formula>
    </cfRule>
  </conditionalFormatting>
  <conditionalFormatting sqref="L4:L13">
    <cfRule type="cellIs" dxfId="0" priority="1" operator="lessThan">
      <formula>0</formula>
    </cfRule>
  </conditionalFormatting>
  <pageMargins left="0.2" right="0" top="0.25" bottom="0" header="0.3" footer="0.3"/>
  <pageSetup scale="35" orientation="landscape" r:id="rId1"/>
  <ignoredErrors>
    <ignoredError sqref="N19" formula="1"/>
    <ignoredError sqref="E4 E5:E6 E8 E7 E12 E14 E15:E19 E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D2AA83-EC89-42CD-B9A1-DCB6E3AEC663}"/>
</file>

<file path=customXml/itemProps2.xml><?xml version="1.0" encoding="utf-8"?>
<ds:datastoreItem xmlns:ds="http://schemas.openxmlformats.org/officeDocument/2006/customXml" ds:itemID="{153F6788-C09B-4DD6-8AF8-247D8FEA1157}"/>
</file>

<file path=customXml/itemProps3.xml><?xml version="1.0" encoding="utf-8"?>
<ds:datastoreItem xmlns:ds="http://schemas.openxmlformats.org/officeDocument/2006/customXml" ds:itemID="{260ACB2D-C3BB-45AA-BEE7-39656931A220}"/>
</file>

<file path=customXml/itemProps4.xml><?xml version="1.0" encoding="utf-8"?>
<ds:datastoreItem xmlns:ds="http://schemas.openxmlformats.org/officeDocument/2006/customXml" ds:itemID="{BA1CD0A6-0778-4554-A7D5-BC08B4E41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2021-02-04T17:45:20Z</dcterms:created>
  <dcterms:modified xsi:type="dcterms:W3CDTF">2021-03-12T00:46:23Z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