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120" windowHeight="8385" firstSheet="4" activeTab="4"/>
  </bookViews>
  <sheets>
    <sheet name="output" sheetId="1" state="hidden" r:id="rId1"/>
    <sheet name="outputlines" sheetId="2" state="hidden" r:id="rId2"/>
    <sheet name="1999" sheetId="3" state="hidden" r:id="rId3"/>
    <sheet name="2000" sheetId="4" state="hidden" r:id="rId4"/>
    <sheet name="2001" sheetId="5" r:id="rId5"/>
  </sheets>
  <definedNames/>
  <calcPr fullCalcOnLoad="1"/>
</workbook>
</file>

<file path=xl/sharedStrings.xml><?xml version="1.0" encoding="utf-8"?>
<sst xmlns="http://schemas.openxmlformats.org/spreadsheetml/2006/main" count="202" uniqueCount="37">
  <si>
    <t>43-01: Table I. Cost and Revenue Table</t>
  </si>
  <si>
    <t>Year</t>
  </si>
  <si>
    <t>Quarter</t>
  </si>
  <si>
    <t>COSA</t>
  </si>
  <si>
    <t>Company Name</t>
  </si>
  <si>
    <t>Sub_#</t>
  </si>
  <si>
    <t>Row_#</t>
  </si>
  <si>
    <t>Row_Title</t>
  </si>
  <si>
    <t>Total_b</t>
  </si>
  <si>
    <t>State_g</t>
  </si>
  <si>
    <t>Interstate_h</t>
  </si>
  <si>
    <t>-</t>
  </si>
  <si>
    <t>PNWA</t>
  </si>
  <si>
    <t>Qwest-Washington</t>
  </si>
  <si>
    <t>Total Operating Revenues</t>
  </si>
  <si>
    <t>Total Operating Expenses</t>
  </si>
  <si>
    <t>Other Operating Income/Losses</t>
  </si>
  <si>
    <t>Total Non-operating Items (Exp)</t>
  </si>
  <si>
    <t>Total Other Taxes</t>
  </si>
  <si>
    <t>Federal Income Taxes (Exp)</t>
  </si>
  <si>
    <t>Net Return</t>
  </si>
  <si>
    <t>N/A</t>
  </si>
  <si>
    <t>43-01: Table IIa. Demand Analysis Table - Annual</t>
  </si>
  <si>
    <t>Annual_bb</t>
  </si>
  <si>
    <t>Access Lines Subject To A Special Access Surcharge</t>
  </si>
  <si>
    <t>Total Billable Access Lines</t>
  </si>
  <si>
    <t>Data for Washington from ARMIS 43-01 (1999)</t>
  </si>
  <si>
    <t>(Downloaded from FCC Web Site:  http://www.fcc.gov/ccb/armis/)</t>
  </si>
  <si>
    <t>US West</t>
  </si>
  <si>
    <t>Switched Lines</t>
  </si>
  <si>
    <t>FCC's Net Return Calculation*</t>
  </si>
  <si>
    <t>36% Net Return</t>
  </si>
  <si>
    <t>44% Net Return</t>
  </si>
  <si>
    <t>"Net Return"</t>
  </si>
  <si>
    <t>*Calculations in testimony based on FCC NY 271 Order at Fn. 1332:  "To arrive at a total "Net Return" figure that reflects both interstate and intrastate portions of revenue derived from local exchange service, we combined line 1915 (the interstate "Net Return" line) with a computed net intrastate return number (total intrastate operating revenues and other operating income, less operating expenses, non-operating items and all taxes)."</t>
  </si>
  <si>
    <t>Data for Washington from ARMIS 43-01 (2000)</t>
  </si>
  <si>
    <t>Data for Washington from ARMIS 43-01 (2001)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</si>
</sst>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* #,##0.0_);_(* \(#,##0.0\);_(* &quot;-&quot;??_);_(@_)"/>
    <numFmt numFmtId="168" formatCode="_(* #,##0_);_(* \(#,##0\);_(* &quot;-&quot;??_);_(@_)"/>
  </numFmts>
  <fonts count="5">
    <font>
      <sz val="10"/>
      <name val="Arial"/>
      <family val="0"/>
    </font>
    <font>
      <sz val="13.5"/>
      <name val="Arial"/>
      <family val="2"/>
    </font>
    <font>
      <b/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right" wrapText="1"/>
    </xf>
    <xf numFmtId="168" fontId="0" fillId="0" borderId="0" xfId="15" applyNumberFormat="1" applyAlignment="1">
      <alignment/>
    </xf>
    <xf numFmtId="168" fontId="0" fillId="0" borderId="0" xfId="15" applyNumberFormat="1" applyAlignment="1">
      <alignment horizontal="center"/>
    </xf>
    <xf numFmtId="0" fontId="0" fillId="0" borderId="0" xfId="0" applyAlignment="1">
      <alignment horizontal="center" wrapText="1"/>
    </xf>
    <xf numFmtId="168" fontId="0" fillId="0" borderId="0" xfId="0" applyNumberFormat="1" applyAlignment="1">
      <alignment/>
    </xf>
    <xf numFmtId="168" fontId="0" fillId="0" borderId="0" xfId="15" applyNumberFormat="1" applyAlignment="1">
      <alignment/>
    </xf>
    <xf numFmtId="168" fontId="0" fillId="0" borderId="0" xfId="15" applyNumberForma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showGridLines="0" workbookViewId="0" topLeftCell="A1">
      <selection activeCell="A2" sqref="A2"/>
    </sheetView>
  </sheetViews>
  <sheetFormatPr defaultColWidth="9.140625" defaultRowHeight="12.75"/>
  <cols>
    <col min="1" max="1" width="5.140625" style="0" customWidth="1"/>
    <col min="2" max="2" width="7.8515625" style="0" customWidth="1"/>
    <col min="3" max="3" width="6.7109375" style="0" customWidth="1"/>
    <col min="4" max="4" width="16.8515625" style="0" bestFit="1" customWidth="1"/>
    <col min="5" max="5" width="6.57421875" style="0" customWidth="1"/>
    <col min="6" max="6" width="7.00390625" style="0" customWidth="1"/>
    <col min="7" max="7" width="27.8515625" style="0" bestFit="1" customWidth="1"/>
    <col min="8" max="9" width="8.00390625" style="0" customWidth="1"/>
    <col min="10" max="10" width="11.57421875" style="0" bestFit="1" customWidth="1"/>
  </cols>
  <sheetData>
    <row r="1" spans="1:10" ht="17.25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ht="18" thickBot="1">
      <c r="A2" s="2"/>
    </row>
    <row r="3" spans="1:10" ht="14.25" thickBot="1" thickTop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</row>
    <row r="4" spans="1:10" ht="14.25" thickBot="1" thickTop="1">
      <c r="A4" s="4">
        <v>1999</v>
      </c>
      <c r="B4" s="5" t="s">
        <v>11</v>
      </c>
      <c r="C4" s="4" t="s">
        <v>12</v>
      </c>
      <c r="D4" s="4" t="s">
        <v>13</v>
      </c>
      <c r="E4" s="6">
        <v>2</v>
      </c>
      <c r="F4" s="6">
        <v>1090</v>
      </c>
      <c r="G4" s="4" t="s">
        <v>14</v>
      </c>
      <c r="H4" s="6">
        <v>1557988</v>
      </c>
      <c r="I4" s="6">
        <v>1020682</v>
      </c>
      <c r="J4" s="6">
        <v>442045</v>
      </c>
    </row>
    <row r="5" spans="1:10" ht="14.25" thickBot="1" thickTop="1">
      <c r="A5" s="4">
        <v>1999</v>
      </c>
      <c r="B5" s="5" t="s">
        <v>11</v>
      </c>
      <c r="C5" s="4" t="s">
        <v>12</v>
      </c>
      <c r="D5" s="4" t="s">
        <v>13</v>
      </c>
      <c r="E5" s="6">
        <v>2</v>
      </c>
      <c r="F5" s="6">
        <v>1190</v>
      </c>
      <c r="G5" s="4" t="s">
        <v>15</v>
      </c>
      <c r="H5" s="6">
        <v>1197788</v>
      </c>
      <c r="I5" s="6">
        <v>826651</v>
      </c>
      <c r="J5" s="6">
        <v>262236</v>
      </c>
    </row>
    <row r="6" spans="1:10" ht="14.25" thickBot="1" thickTop="1">
      <c r="A6" s="4">
        <v>1999</v>
      </c>
      <c r="B6" s="5" t="s">
        <v>11</v>
      </c>
      <c r="C6" s="4" t="s">
        <v>12</v>
      </c>
      <c r="D6" s="4" t="s">
        <v>13</v>
      </c>
      <c r="E6" s="6">
        <v>2</v>
      </c>
      <c r="F6" s="6">
        <v>1290</v>
      </c>
      <c r="G6" s="4" t="s">
        <v>16</v>
      </c>
      <c r="H6" s="6">
        <v>7337</v>
      </c>
      <c r="I6" s="6">
        <v>5526</v>
      </c>
      <c r="J6" s="6">
        <v>1651</v>
      </c>
    </row>
    <row r="7" spans="1:10" ht="14.25" thickBot="1" thickTop="1">
      <c r="A7" s="4">
        <v>1999</v>
      </c>
      <c r="B7" s="5" t="s">
        <v>11</v>
      </c>
      <c r="C7" s="4" t="s">
        <v>12</v>
      </c>
      <c r="D7" s="4" t="s">
        <v>13</v>
      </c>
      <c r="E7" s="6">
        <v>2</v>
      </c>
      <c r="F7" s="6">
        <v>1390</v>
      </c>
      <c r="G7" s="4" t="s">
        <v>17</v>
      </c>
      <c r="H7" s="6">
        <v>34984</v>
      </c>
      <c r="I7" s="6">
        <v>5833</v>
      </c>
      <c r="J7" s="6">
        <v>-702</v>
      </c>
    </row>
    <row r="8" spans="1:10" ht="14.25" thickBot="1" thickTop="1">
      <c r="A8" s="4">
        <v>1999</v>
      </c>
      <c r="B8" s="5" t="s">
        <v>11</v>
      </c>
      <c r="C8" s="4" t="s">
        <v>12</v>
      </c>
      <c r="D8" s="4" t="s">
        <v>13</v>
      </c>
      <c r="E8" s="6">
        <v>2</v>
      </c>
      <c r="F8" s="6">
        <v>1490</v>
      </c>
      <c r="G8" s="4" t="s">
        <v>18</v>
      </c>
      <c r="H8" s="6">
        <v>64456</v>
      </c>
      <c r="I8" s="6">
        <v>55979</v>
      </c>
      <c r="J8" s="6">
        <v>4806</v>
      </c>
    </row>
    <row r="9" spans="1:10" ht="14.25" thickBot="1" thickTop="1">
      <c r="A9" s="4">
        <v>1999</v>
      </c>
      <c r="B9" s="5" t="s">
        <v>11</v>
      </c>
      <c r="C9" s="4" t="s">
        <v>12</v>
      </c>
      <c r="D9" s="4" t="s">
        <v>13</v>
      </c>
      <c r="E9" s="6">
        <v>2</v>
      </c>
      <c r="F9" s="6">
        <v>1590</v>
      </c>
      <c r="G9" s="4" t="s">
        <v>19</v>
      </c>
      <c r="H9" s="6">
        <v>81531</v>
      </c>
      <c r="I9" s="6">
        <v>33588</v>
      </c>
      <c r="J9" s="6">
        <v>56806</v>
      </c>
    </row>
    <row r="10" spans="1:10" ht="14.25" thickBot="1" thickTop="1">
      <c r="A10" s="4">
        <v>1999</v>
      </c>
      <c r="B10" s="5" t="s">
        <v>11</v>
      </c>
      <c r="C10" s="4" t="s">
        <v>12</v>
      </c>
      <c r="D10" s="4" t="s">
        <v>13</v>
      </c>
      <c r="E10" s="6">
        <v>2</v>
      </c>
      <c r="F10" s="6">
        <v>1915</v>
      </c>
      <c r="G10" s="4" t="s">
        <v>20</v>
      </c>
      <c r="H10" s="5" t="s">
        <v>21</v>
      </c>
      <c r="I10" s="5" t="s">
        <v>21</v>
      </c>
      <c r="J10" s="6">
        <v>120550</v>
      </c>
    </row>
    <row r="11" spans="1:10" ht="14.25" thickBot="1" thickTop="1">
      <c r="A11" s="4">
        <v>2000</v>
      </c>
      <c r="B11" s="5" t="s">
        <v>11</v>
      </c>
      <c r="C11" s="4" t="s">
        <v>12</v>
      </c>
      <c r="D11" s="4" t="s">
        <v>13</v>
      </c>
      <c r="E11" s="6">
        <v>3</v>
      </c>
      <c r="F11" s="6">
        <v>1090</v>
      </c>
      <c r="G11" s="4" t="s">
        <v>14</v>
      </c>
      <c r="H11" s="6">
        <v>1653718</v>
      </c>
      <c r="I11" s="6">
        <v>1071213</v>
      </c>
      <c r="J11" s="6">
        <v>477173</v>
      </c>
    </row>
    <row r="12" spans="1:10" ht="14.25" thickBot="1" thickTop="1">
      <c r="A12" s="4">
        <v>2000</v>
      </c>
      <c r="B12" s="5" t="s">
        <v>11</v>
      </c>
      <c r="C12" s="4" t="s">
        <v>12</v>
      </c>
      <c r="D12" s="4" t="s">
        <v>13</v>
      </c>
      <c r="E12" s="6">
        <v>3</v>
      </c>
      <c r="F12" s="6">
        <v>1190</v>
      </c>
      <c r="G12" s="4" t="s">
        <v>15</v>
      </c>
      <c r="H12" s="6">
        <v>1254657</v>
      </c>
      <c r="I12" s="6">
        <v>866344</v>
      </c>
      <c r="J12" s="6">
        <v>278802</v>
      </c>
    </row>
    <row r="13" spans="1:10" ht="14.25" thickBot="1" thickTop="1">
      <c r="A13" s="4">
        <v>2000</v>
      </c>
      <c r="B13" s="5" t="s">
        <v>11</v>
      </c>
      <c r="C13" s="4" t="s">
        <v>12</v>
      </c>
      <c r="D13" s="4" t="s">
        <v>13</v>
      </c>
      <c r="E13" s="6">
        <v>3</v>
      </c>
      <c r="F13" s="6">
        <v>1290</v>
      </c>
      <c r="G13" s="4" t="s">
        <v>16</v>
      </c>
      <c r="H13" s="6">
        <v>-2</v>
      </c>
      <c r="I13" s="6">
        <v>-1</v>
      </c>
      <c r="J13" s="6">
        <v>0</v>
      </c>
    </row>
    <row r="14" spans="1:10" ht="14.25" thickBot="1" thickTop="1">
      <c r="A14" s="4">
        <v>2000</v>
      </c>
      <c r="B14" s="5" t="s">
        <v>11</v>
      </c>
      <c r="C14" s="4" t="s">
        <v>12</v>
      </c>
      <c r="D14" s="4" t="s">
        <v>13</v>
      </c>
      <c r="E14" s="6">
        <v>3</v>
      </c>
      <c r="F14" s="6">
        <v>1390</v>
      </c>
      <c r="G14" s="4" t="s">
        <v>17</v>
      </c>
      <c r="H14" s="6">
        <v>31388</v>
      </c>
      <c r="I14" s="6">
        <v>-12694</v>
      </c>
      <c r="J14" s="6">
        <v>-2050</v>
      </c>
    </row>
    <row r="15" spans="1:10" ht="14.25" thickBot="1" thickTop="1">
      <c r="A15" s="4">
        <v>2000</v>
      </c>
      <c r="B15" s="5" t="s">
        <v>11</v>
      </c>
      <c r="C15" s="4" t="s">
        <v>12</v>
      </c>
      <c r="D15" s="4" t="s">
        <v>13</v>
      </c>
      <c r="E15" s="6">
        <v>3</v>
      </c>
      <c r="F15" s="6">
        <v>1490</v>
      </c>
      <c r="G15" s="4" t="s">
        <v>18</v>
      </c>
      <c r="H15" s="6">
        <v>76439</v>
      </c>
      <c r="I15" s="6">
        <v>65644</v>
      </c>
      <c r="J15" s="6">
        <v>7146</v>
      </c>
    </row>
    <row r="16" spans="1:10" ht="14.25" thickBot="1" thickTop="1">
      <c r="A16" s="4">
        <v>2000</v>
      </c>
      <c r="B16" s="5" t="s">
        <v>11</v>
      </c>
      <c r="C16" s="4" t="s">
        <v>12</v>
      </c>
      <c r="D16" s="4" t="s">
        <v>13</v>
      </c>
      <c r="E16" s="6">
        <v>3</v>
      </c>
      <c r="F16" s="6">
        <v>1590</v>
      </c>
      <c r="G16" s="4" t="s">
        <v>19</v>
      </c>
      <c r="H16" s="6">
        <v>89376</v>
      </c>
      <c r="I16" s="6">
        <v>35792</v>
      </c>
      <c r="J16" s="6">
        <v>61432</v>
      </c>
    </row>
    <row r="17" spans="1:10" ht="14.25" thickBot="1" thickTop="1">
      <c r="A17" s="4">
        <v>2000</v>
      </c>
      <c r="B17" s="5" t="s">
        <v>11</v>
      </c>
      <c r="C17" s="4" t="s">
        <v>12</v>
      </c>
      <c r="D17" s="4" t="s">
        <v>13</v>
      </c>
      <c r="E17" s="6">
        <v>3</v>
      </c>
      <c r="F17" s="6">
        <v>1915</v>
      </c>
      <c r="G17" s="4" t="s">
        <v>20</v>
      </c>
      <c r="H17" s="5" t="s">
        <v>21</v>
      </c>
      <c r="I17" s="5" t="s">
        <v>21</v>
      </c>
      <c r="J17" s="6">
        <v>131843</v>
      </c>
    </row>
    <row r="18" spans="1:10" ht="14.25" thickBot="1" thickTop="1">
      <c r="A18" s="4">
        <v>2001</v>
      </c>
      <c r="B18" s="5" t="s">
        <v>11</v>
      </c>
      <c r="C18" s="4" t="s">
        <v>12</v>
      </c>
      <c r="D18" s="4" t="s">
        <v>13</v>
      </c>
      <c r="E18" s="6">
        <v>2</v>
      </c>
      <c r="F18" s="6">
        <v>1090</v>
      </c>
      <c r="G18" s="4" t="s">
        <v>14</v>
      </c>
      <c r="H18" s="6">
        <v>1624090</v>
      </c>
      <c r="I18" s="6">
        <v>992955</v>
      </c>
      <c r="J18" s="6">
        <v>520316</v>
      </c>
    </row>
    <row r="19" spans="1:10" ht="14.25" thickBot="1" thickTop="1">
      <c r="A19" s="4">
        <v>2001</v>
      </c>
      <c r="B19" s="5" t="s">
        <v>11</v>
      </c>
      <c r="C19" s="4" t="s">
        <v>12</v>
      </c>
      <c r="D19" s="4" t="s">
        <v>13</v>
      </c>
      <c r="E19" s="6">
        <v>2</v>
      </c>
      <c r="F19" s="6">
        <v>1190</v>
      </c>
      <c r="G19" s="4" t="s">
        <v>15</v>
      </c>
      <c r="H19" s="6">
        <v>1187798</v>
      </c>
      <c r="I19" s="6">
        <v>806788</v>
      </c>
      <c r="J19" s="6">
        <v>276421</v>
      </c>
    </row>
    <row r="20" spans="1:10" ht="14.25" thickBot="1" thickTop="1">
      <c r="A20" s="4">
        <v>2001</v>
      </c>
      <c r="B20" s="5" t="s">
        <v>11</v>
      </c>
      <c r="C20" s="4" t="s">
        <v>12</v>
      </c>
      <c r="D20" s="4" t="s">
        <v>13</v>
      </c>
      <c r="E20" s="6">
        <v>2</v>
      </c>
      <c r="F20" s="6">
        <v>1290</v>
      </c>
      <c r="G20" s="4" t="s">
        <v>16</v>
      </c>
      <c r="H20" s="6">
        <v>-20</v>
      </c>
      <c r="I20" s="6">
        <v>-13</v>
      </c>
      <c r="J20" s="6">
        <v>-5</v>
      </c>
    </row>
    <row r="21" spans="1:10" ht="14.25" thickBot="1" thickTop="1">
      <c r="A21" s="4">
        <v>2001</v>
      </c>
      <c r="B21" s="5" t="s">
        <v>11</v>
      </c>
      <c r="C21" s="4" t="s">
        <v>12</v>
      </c>
      <c r="D21" s="4" t="s">
        <v>13</v>
      </c>
      <c r="E21" s="6">
        <v>2</v>
      </c>
      <c r="F21" s="6">
        <v>1390</v>
      </c>
      <c r="G21" s="4" t="s">
        <v>17</v>
      </c>
      <c r="H21" s="6">
        <v>37668</v>
      </c>
      <c r="I21" s="6">
        <v>-7859</v>
      </c>
      <c r="J21" s="6">
        <v>-1624</v>
      </c>
    </row>
    <row r="22" spans="1:10" ht="14.25" thickBot="1" thickTop="1">
      <c r="A22" s="4">
        <v>2001</v>
      </c>
      <c r="B22" s="5" t="s">
        <v>11</v>
      </c>
      <c r="C22" s="4" t="s">
        <v>12</v>
      </c>
      <c r="D22" s="4" t="s">
        <v>13</v>
      </c>
      <c r="E22" s="6">
        <v>2</v>
      </c>
      <c r="F22" s="6">
        <v>1490</v>
      </c>
      <c r="G22" s="4" t="s">
        <v>18</v>
      </c>
      <c r="H22" s="6">
        <v>77440</v>
      </c>
      <c r="I22" s="6">
        <v>66479</v>
      </c>
      <c r="J22" s="6">
        <v>7376</v>
      </c>
    </row>
    <row r="23" spans="1:10" ht="14.25" thickBot="1" thickTop="1">
      <c r="A23" s="4">
        <v>2001</v>
      </c>
      <c r="B23" s="5" t="s">
        <v>11</v>
      </c>
      <c r="C23" s="4" t="s">
        <v>12</v>
      </c>
      <c r="D23" s="4" t="s">
        <v>13</v>
      </c>
      <c r="E23" s="6">
        <v>2</v>
      </c>
      <c r="F23" s="6">
        <v>1590</v>
      </c>
      <c r="G23" s="4" t="s">
        <v>19</v>
      </c>
      <c r="H23" s="6">
        <v>82474</v>
      </c>
      <c r="I23" s="6">
        <v>25693</v>
      </c>
      <c r="J23" s="6">
        <v>76475</v>
      </c>
    </row>
    <row r="24" spans="1:10" ht="14.25" thickBot="1" thickTop="1">
      <c r="A24" s="4">
        <v>2001</v>
      </c>
      <c r="B24" s="5" t="s">
        <v>11</v>
      </c>
      <c r="C24" s="4" t="s">
        <v>12</v>
      </c>
      <c r="D24" s="4" t="s">
        <v>13</v>
      </c>
      <c r="E24" s="6">
        <v>2</v>
      </c>
      <c r="F24" s="6">
        <v>1915</v>
      </c>
      <c r="G24" s="4" t="s">
        <v>20</v>
      </c>
      <c r="H24" s="5" t="s">
        <v>21</v>
      </c>
      <c r="I24" s="5" t="s">
        <v>21</v>
      </c>
      <c r="J24" s="6">
        <v>161663</v>
      </c>
    </row>
    <row r="25" ht="13.5" thickTop="1"/>
  </sheetData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showGridLines="0" workbookViewId="0" topLeftCell="A1">
      <selection activeCell="A2" sqref="A2"/>
    </sheetView>
  </sheetViews>
  <sheetFormatPr defaultColWidth="9.140625" defaultRowHeight="12.75"/>
  <cols>
    <col min="1" max="1" width="5.140625" style="0" customWidth="1"/>
    <col min="2" max="2" width="6.7109375" style="0" customWidth="1"/>
    <col min="3" max="3" width="16.8515625" style="0" bestFit="1" customWidth="1"/>
    <col min="4" max="4" width="6.57421875" style="0" customWidth="1"/>
    <col min="5" max="5" width="7.00390625" style="0" customWidth="1"/>
    <col min="6" max="6" width="36.57421875" style="0" bestFit="1" customWidth="1"/>
    <col min="7" max="7" width="10.7109375" style="0" bestFit="1" customWidth="1"/>
  </cols>
  <sheetData>
    <row r="1" spans="1:7" ht="17.25" customHeight="1">
      <c r="A1" s="13" t="s">
        <v>22</v>
      </c>
      <c r="B1" s="14"/>
      <c r="C1" s="14"/>
      <c r="D1" s="14"/>
      <c r="E1" s="14"/>
      <c r="F1" s="14"/>
      <c r="G1" s="14"/>
    </row>
    <row r="2" ht="18" thickBot="1">
      <c r="A2" s="2"/>
    </row>
    <row r="3" spans="1:7" ht="14.25" thickBot="1" thickTop="1">
      <c r="A3" s="3" t="s">
        <v>1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23</v>
      </c>
    </row>
    <row r="4" spans="1:7" ht="27" thickBot="1" thickTop="1">
      <c r="A4" s="4">
        <v>1999</v>
      </c>
      <c r="B4" s="4" t="s">
        <v>12</v>
      </c>
      <c r="C4" s="4" t="s">
        <v>13</v>
      </c>
      <c r="D4" s="6">
        <v>2</v>
      </c>
      <c r="E4" s="6">
        <v>2140</v>
      </c>
      <c r="F4" s="4" t="s">
        <v>24</v>
      </c>
      <c r="G4" s="6">
        <v>1458</v>
      </c>
    </row>
    <row r="5" spans="1:7" ht="14.25" thickBot="1" thickTop="1">
      <c r="A5" s="4">
        <v>1999</v>
      </c>
      <c r="B5" s="4" t="s">
        <v>12</v>
      </c>
      <c r="C5" s="4" t="s">
        <v>13</v>
      </c>
      <c r="D5" s="6">
        <v>2</v>
      </c>
      <c r="E5" s="6">
        <v>2150</v>
      </c>
      <c r="F5" s="4" t="s">
        <v>25</v>
      </c>
      <c r="G5" s="6">
        <v>2603969</v>
      </c>
    </row>
    <row r="6" spans="1:7" ht="27" thickBot="1" thickTop="1">
      <c r="A6" s="4">
        <v>2000</v>
      </c>
      <c r="B6" s="4" t="s">
        <v>12</v>
      </c>
      <c r="C6" s="4" t="s">
        <v>13</v>
      </c>
      <c r="D6" s="6">
        <v>3</v>
      </c>
      <c r="E6" s="6">
        <v>2140</v>
      </c>
      <c r="F6" s="4" t="s">
        <v>24</v>
      </c>
      <c r="G6" s="6">
        <v>2633</v>
      </c>
    </row>
    <row r="7" spans="1:7" ht="14.25" thickBot="1" thickTop="1">
      <c r="A7" s="4">
        <v>2000</v>
      </c>
      <c r="B7" s="4" t="s">
        <v>12</v>
      </c>
      <c r="C7" s="4" t="s">
        <v>13</v>
      </c>
      <c r="D7" s="6">
        <v>3</v>
      </c>
      <c r="E7" s="6">
        <v>2150</v>
      </c>
      <c r="F7" s="4" t="s">
        <v>25</v>
      </c>
      <c r="G7" s="6">
        <v>2607757</v>
      </c>
    </row>
    <row r="8" spans="1:7" ht="27" thickBot="1" thickTop="1">
      <c r="A8" s="4">
        <v>2001</v>
      </c>
      <c r="B8" s="4" t="s">
        <v>12</v>
      </c>
      <c r="C8" s="4" t="s">
        <v>13</v>
      </c>
      <c r="D8" s="6">
        <v>2</v>
      </c>
      <c r="E8" s="6">
        <v>2140</v>
      </c>
      <c r="F8" s="4" t="s">
        <v>24</v>
      </c>
      <c r="G8" s="6">
        <v>2042</v>
      </c>
    </row>
    <row r="9" spans="1:7" ht="14.25" thickBot="1" thickTop="1">
      <c r="A9" s="4">
        <v>2001</v>
      </c>
      <c r="B9" s="4" t="s">
        <v>12</v>
      </c>
      <c r="C9" s="4" t="s">
        <v>13</v>
      </c>
      <c r="D9" s="6">
        <v>2</v>
      </c>
      <c r="E9" s="6">
        <v>2150</v>
      </c>
      <c r="F9" s="4" t="s">
        <v>25</v>
      </c>
      <c r="G9" s="6">
        <v>2498321</v>
      </c>
    </row>
    <row r="10" ht="13.5" thickTop="1"/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E12" sqref="E12"/>
    </sheetView>
  </sheetViews>
  <sheetFormatPr defaultColWidth="9.140625" defaultRowHeight="12.75"/>
  <cols>
    <col min="2" max="2" width="14.421875" style="0" bestFit="1" customWidth="1"/>
    <col min="3" max="3" width="10.57421875" style="0" customWidth="1"/>
    <col min="4" max="4" width="29.57421875" style="0" customWidth="1"/>
    <col min="5" max="6" width="12.8515625" style="0" bestFit="1" customWidth="1"/>
    <col min="7" max="7" width="11.28125" style="0" bestFit="1" customWidth="1"/>
  </cols>
  <sheetData>
    <row r="1" spans="1:7" ht="18">
      <c r="A1" s="16" t="s">
        <v>26</v>
      </c>
      <c r="B1" s="16"/>
      <c r="C1" s="16"/>
      <c r="D1" s="16"/>
      <c r="E1" s="16"/>
      <c r="F1" s="16"/>
      <c r="G1" s="16"/>
    </row>
    <row r="2" spans="1:7" ht="12.75">
      <c r="A2" s="17" t="s">
        <v>27</v>
      </c>
      <c r="B2" s="17"/>
      <c r="C2" s="17"/>
      <c r="D2" s="17"/>
      <c r="E2" s="17"/>
      <c r="F2" s="17"/>
      <c r="G2" s="17"/>
    </row>
    <row r="3" spans="1:7" ht="12.75">
      <c r="A3" s="1" t="s">
        <v>1</v>
      </c>
      <c r="B3" s="1" t="s">
        <v>4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>
        <v>1999</v>
      </c>
      <c r="B5" t="s">
        <v>28</v>
      </c>
      <c r="C5" s="1">
        <f>output!F4</f>
        <v>1090</v>
      </c>
      <c r="D5" t="str">
        <f>output!G4</f>
        <v>Total Operating Revenues</v>
      </c>
      <c r="E5" s="7">
        <f>output!H4</f>
        <v>1557988</v>
      </c>
      <c r="F5" s="7">
        <f>output!I4</f>
        <v>1020682</v>
      </c>
      <c r="G5" s="7">
        <f>output!J4</f>
        <v>442045</v>
      </c>
    </row>
    <row r="6" spans="1:7" ht="12.75">
      <c r="A6">
        <v>1999</v>
      </c>
      <c r="B6" t="s">
        <v>28</v>
      </c>
      <c r="C6" s="1">
        <f>output!F5</f>
        <v>1190</v>
      </c>
      <c r="D6" t="str">
        <f>output!G5</f>
        <v>Total Operating Expenses</v>
      </c>
      <c r="E6" s="7">
        <f>output!H5</f>
        <v>1197788</v>
      </c>
      <c r="F6" s="7">
        <f>output!I5</f>
        <v>826651</v>
      </c>
      <c r="G6" s="7">
        <f>output!J5</f>
        <v>262236</v>
      </c>
    </row>
    <row r="7" spans="1:7" ht="12.75">
      <c r="A7">
        <v>1999</v>
      </c>
      <c r="B7" t="s">
        <v>28</v>
      </c>
      <c r="C7" s="1">
        <f>output!F6</f>
        <v>1290</v>
      </c>
      <c r="D7" t="str">
        <f>output!G6</f>
        <v>Other Operating Income/Losses</v>
      </c>
      <c r="E7" s="7">
        <f>output!H6</f>
        <v>7337</v>
      </c>
      <c r="F7" s="7">
        <f>output!I6</f>
        <v>5526</v>
      </c>
      <c r="G7" s="7">
        <f>output!J6</f>
        <v>1651</v>
      </c>
    </row>
    <row r="8" spans="1:7" ht="12.75">
      <c r="A8">
        <v>1999</v>
      </c>
      <c r="B8" t="s">
        <v>28</v>
      </c>
      <c r="C8" s="1">
        <f>output!F7</f>
        <v>1390</v>
      </c>
      <c r="D8" t="str">
        <f>output!G7</f>
        <v>Total Non-operating Items (Exp)</v>
      </c>
      <c r="E8" s="7">
        <f>output!H7</f>
        <v>34984</v>
      </c>
      <c r="F8" s="7">
        <f>output!I7</f>
        <v>5833</v>
      </c>
      <c r="G8" s="7">
        <f>output!J7</f>
        <v>-702</v>
      </c>
    </row>
    <row r="9" spans="1:7" ht="12.75">
      <c r="A9">
        <v>1999</v>
      </c>
      <c r="B9" t="s">
        <v>28</v>
      </c>
      <c r="C9" s="1">
        <f>output!F8</f>
        <v>1490</v>
      </c>
      <c r="D9" t="str">
        <f>output!G8</f>
        <v>Total Other Taxes</v>
      </c>
      <c r="E9" s="7">
        <f>output!H8</f>
        <v>64456</v>
      </c>
      <c r="F9" s="7">
        <f>output!I8</f>
        <v>55979</v>
      </c>
      <c r="G9" s="7">
        <f>output!J8</f>
        <v>4806</v>
      </c>
    </row>
    <row r="10" spans="1:7" ht="12.75">
      <c r="A10">
        <v>1999</v>
      </c>
      <c r="B10" t="s">
        <v>28</v>
      </c>
      <c r="C10" s="1">
        <f>output!F9</f>
        <v>1590</v>
      </c>
      <c r="D10" t="str">
        <f>output!G9</f>
        <v>Federal Income Taxes (Exp)</v>
      </c>
      <c r="E10" s="7">
        <f>output!H9</f>
        <v>81531</v>
      </c>
      <c r="F10" s="7">
        <f>output!I9</f>
        <v>33588</v>
      </c>
      <c r="G10" s="7">
        <f>output!J9</f>
        <v>56806</v>
      </c>
    </row>
    <row r="11" spans="1:7" ht="12.75">
      <c r="A11">
        <v>1999</v>
      </c>
      <c r="B11" t="s">
        <v>28</v>
      </c>
      <c r="C11" s="1">
        <f>output!F10</f>
        <v>1915</v>
      </c>
      <c r="D11" t="str">
        <f>output!G10</f>
        <v>Net Return</v>
      </c>
      <c r="E11" s="8" t="str">
        <f>output!H10</f>
        <v>N/A</v>
      </c>
      <c r="F11" s="8" t="str">
        <f>output!I10</f>
        <v>N/A</v>
      </c>
      <c r="G11" s="7">
        <f>output!J10</f>
        <v>120550</v>
      </c>
    </row>
    <row r="12" spans="1:7" ht="12.75">
      <c r="A12">
        <v>1999</v>
      </c>
      <c r="B12" t="s">
        <v>28</v>
      </c>
      <c r="C12" s="1">
        <v>2150</v>
      </c>
      <c r="D12" t="s">
        <v>29</v>
      </c>
      <c r="E12" s="7">
        <f>outputlines!G5</f>
        <v>2603969</v>
      </c>
      <c r="F12" s="7"/>
      <c r="G12" s="7"/>
    </row>
    <row r="14" spans="1:7" ht="12.75">
      <c r="A14" s="17" t="s">
        <v>30</v>
      </c>
      <c r="B14" s="17"/>
      <c r="C14" s="17"/>
      <c r="D14" s="17"/>
      <c r="E14" s="17"/>
      <c r="F14" s="17"/>
      <c r="G14" s="17"/>
    </row>
    <row r="15" spans="5:7" ht="25.5">
      <c r="E15" s="9" t="s">
        <v>20</v>
      </c>
      <c r="F15" s="9" t="s">
        <v>31</v>
      </c>
      <c r="G15" s="9" t="s">
        <v>32</v>
      </c>
    </row>
    <row r="16" spans="2:7" ht="12.75">
      <c r="B16" t="s">
        <v>28</v>
      </c>
      <c r="D16" t="s">
        <v>33</v>
      </c>
      <c r="E16" s="10">
        <f>G11+F5-F6+F7-F8-F9-F10</f>
        <v>224707</v>
      </c>
      <c r="F16" s="10">
        <f>0.36*E16</f>
        <v>80894.52</v>
      </c>
      <c r="G16" s="10">
        <f>0.44*E16</f>
        <v>98871.08</v>
      </c>
    </row>
    <row r="17" spans="1:7" ht="49.5" customHeight="1">
      <c r="A17" s="15" t="s">
        <v>34</v>
      </c>
      <c r="B17" s="15"/>
      <c r="C17" s="15"/>
      <c r="D17" s="15"/>
      <c r="E17" s="15"/>
      <c r="F17" s="15"/>
      <c r="G17" s="15"/>
    </row>
  </sheetData>
  <mergeCells count="4">
    <mergeCell ref="A17:G17"/>
    <mergeCell ref="A1:G1"/>
    <mergeCell ref="A2:G2"/>
    <mergeCell ref="A14:G1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A17" sqref="A17:G17"/>
    </sheetView>
  </sheetViews>
  <sheetFormatPr defaultColWidth="9.140625" defaultRowHeight="12.75"/>
  <cols>
    <col min="2" max="2" width="14.421875" style="0" bestFit="1" customWidth="1"/>
    <col min="3" max="3" width="10.57421875" style="0" customWidth="1"/>
    <col min="4" max="4" width="29.57421875" style="0" customWidth="1"/>
    <col min="5" max="6" width="12.8515625" style="0" bestFit="1" customWidth="1"/>
    <col min="7" max="7" width="11.28125" style="0" bestFit="1" customWidth="1"/>
  </cols>
  <sheetData>
    <row r="1" spans="1:7" ht="18">
      <c r="A1" s="16" t="s">
        <v>35</v>
      </c>
      <c r="B1" s="16"/>
      <c r="C1" s="16"/>
      <c r="D1" s="16"/>
      <c r="E1" s="16"/>
      <c r="F1" s="16"/>
      <c r="G1" s="16"/>
    </row>
    <row r="2" spans="1:7" ht="12.75">
      <c r="A2" s="17" t="s">
        <v>27</v>
      </c>
      <c r="B2" s="17"/>
      <c r="C2" s="17"/>
      <c r="D2" s="17"/>
      <c r="E2" s="17"/>
      <c r="F2" s="17"/>
      <c r="G2" s="17"/>
    </row>
    <row r="3" spans="1:7" ht="12.75">
      <c r="A3" s="1" t="s">
        <v>1</v>
      </c>
      <c r="B3" s="1" t="s">
        <v>4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>
        <v>1999</v>
      </c>
      <c r="B5" t="s">
        <v>28</v>
      </c>
      <c r="C5" s="1">
        <f>output!F4</f>
        <v>1090</v>
      </c>
      <c r="D5" t="str">
        <f>output!G4</f>
        <v>Total Operating Revenues</v>
      </c>
      <c r="E5" s="11">
        <f>output!H11</f>
        <v>1653718</v>
      </c>
      <c r="F5" s="11">
        <f>output!I11</f>
        <v>1071213</v>
      </c>
      <c r="G5" s="11">
        <f>output!J11</f>
        <v>477173</v>
      </c>
    </row>
    <row r="6" spans="1:7" ht="12.75">
      <c r="A6">
        <v>1999</v>
      </c>
      <c r="B6" t="s">
        <v>28</v>
      </c>
      <c r="C6" s="1">
        <f>output!F5</f>
        <v>1190</v>
      </c>
      <c r="D6" t="str">
        <f>output!G5</f>
        <v>Total Operating Expenses</v>
      </c>
      <c r="E6" s="11">
        <f>output!H12</f>
        <v>1254657</v>
      </c>
      <c r="F6" s="11">
        <f>output!I12</f>
        <v>866344</v>
      </c>
      <c r="G6" s="11">
        <f>output!J12</f>
        <v>278802</v>
      </c>
    </row>
    <row r="7" spans="1:7" ht="12.75">
      <c r="A7">
        <v>1999</v>
      </c>
      <c r="B7" t="s">
        <v>28</v>
      </c>
      <c r="C7" s="1">
        <f>output!F6</f>
        <v>1290</v>
      </c>
      <c r="D7" t="str">
        <f>output!G6</f>
        <v>Other Operating Income/Losses</v>
      </c>
      <c r="E7" s="11">
        <f>output!H13</f>
        <v>-2</v>
      </c>
      <c r="F7" s="11">
        <f>output!I13</f>
        <v>-1</v>
      </c>
      <c r="G7" s="11">
        <f>output!J13</f>
        <v>0</v>
      </c>
    </row>
    <row r="8" spans="1:7" ht="12.75">
      <c r="A8">
        <v>1999</v>
      </c>
      <c r="B8" t="s">
        <v>28</v>
      </c>
      <c r="C8" s="1">
        <f>output!F7</f>
        <v>1390</v>
      </c>
      <c r="D8" t="str">
        <f>output!G7</f>
        <v>Total Non-operating Items (Exp)</v>
      </c>
      <c r="E8" s="11">
        <f>output!H14</f>
        <v>31388</v>
      </c>
      <c r="F8" s="11">
        <f>output!I14</f>
        <v>-12694</v>
      </c>
      <c r="G8" s="11">
        <f>output!J14</f>
        <v>-2050</v>
      </c>
    </row>
    <row r="9" spans="1:7" ht="12.75">
      <c r="A9">
        <v>1999</v>
      </c>
      <c r="B9" t="s">
        <v>28</v>
      </c>
      <c r="C9" s="1">
        <f>output!F8</f>
        <v>1490</v>
      </c>
      <c r="D9" t="str">
        <f>output!G8</f>
        <v>Total Other Taxes</v>
      </c>
      <c r="E9" s="11">
        <f>output!H15</f>
        <v>76439</v>
      </c>
      <c r="F9" s="11">
        <f>output!I15</f>
        <v>65644</v>
      </c>
      <c r="G9" s="11">
        <f>output!J15</f>
        <v>7146</v>
      </c>
    </row>
    <row r="10" spans="1:7" ht="12.75">
      <c r="A10">
        <v>1999</v>
      </c>
      <c r="B10" t="s">
        <v>28</v>
      </c>
      <c r="C10" s="1">
        <f>output!F9</f>
        <v>1590</v>
      </c>
      <c r="D10" t="str">
        <f>output!G9</f>
        <v>Federal Income Taxes (Exp)</v>
      </c>
      <c r="E10" s="11">
        <f>output!H16</f>
        <v>89376</v>
      </c>
      <c r="F10" s="11">
        <f>output!I16</f>
        <v>35792</v>
      </c>
      <c r="G10" s="11">
        <f>output!J16</f>
        <v>61432</v>
      </c>
    </row>
    <row r="11" spans="1:7" ht="12.75">
      <c r="A11">
        <v>1999</v>
      </c>
      <c r="B11" t="s">
        <v>28</v>
      </c>
      <c r="C11" s="1">
        <f>output!F10</f>
        <v>1915</v>
      </c>
      <c r="D11" t="str">
        <f>output!G10</f>
        <v>Net Return</v>
      </c>
      <c r="E11" s="12" t="str">
        <f>output!H17</f>
        <v>N/A</v>
      </c>
      <c r="F11" s="12" t="str">
        <f>output!I17</f>
        <v>N/A</v>
      </c>
      <c r="G11" s="11">
        <f>output!J17</f>
        <v>131843</v>
      </c>
    </row>
    <row r="12" spans="1:7" ht="12.75">
      <c r="A12">
        <v>1999</v>
      </c>
      <c r="B12" t="s">
        <v>28</v>
      </c>
      <c r="C12" s="1">
        <v>2150</v>
      </c>
      <c r="D12" t="s">
        <v>29</v>
      </c>
      <c r="E12" s="11">
        <f>outputlines!G7</f>
        <v>2607757</v>
      </c>
      <c r="F12" s="11"/>
      <c r="G12" s="11"/>
    </row>
    <row r="14" spans="1:7" ht="12.75">
      <c r="A14" s="17" t="s">
        <v>30</v>
      </c>
      <c r="B14" s="17"/>
      <c r="C14" s="17"/>
      <c r="D14" s="17"/>
      <c r="E14" s="17"/>
      <c r="F14" s="17"/>
      <c r="G14" s="17"/>
    </row>
    <row r="15" spans="5:7" ht="25.5">
      <c r="E15" s="9" t="s">
        <v>20</v>
      </c>
      <c r="F15" s="9" t="s">
        <v>31</v>
      </c>
      <c r="G15" s="9" t="s">
        <v>32</v>
      </c>
    </row>
    <row r="16" spans="2:7" ht="12.75">
      <c r="B16" t="s">
        <v>28</v>
      </c>
      <c r="D16" t="s">
        <v>33</v>
      </c>
      <c r="E16" s="10">
        <f>G11+F5-F6+F7-F8-F9-F10</f>
        <v>247969</v>
      </c>
      <c r="F16" s="10">
        <f>0.36*E16</f>
        <v>89268.84</v>
      </c>
      <c r="G16" s="10">
        <f>0.44*E16</f>
        <v>109106.36</v>
      </c>
    </row>
    <row r="17" spans="1:7" ht="49.5" customHeight="1">
      <c r="A17" s="15" t="s">
        <v>34</v>
      </c>
      <c r="B17" s="15"/>
      <c r="C17" s="15"/>
      <c r="D17" s="15"/>
      <c r="E17" s="15"/>
      <c r="F17" s="15"/>
      <c r="G17" s="15"/>
    </row>
  </sheetData>
  <mergeCells count="4">
    <mergeCell ref="A17:G17"/>
    <mergeCell ref="A1:G1"/>
    <mergeCell ref="A2:G2"/>
    <mergeCell ref="A14:G1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A1" sqref="A1:G1"/>
    </sheetView>
  </sheetViews>
  <sheetFormatPr defaultColWidth="9.140625" defaultRowHeight="12.75"/>
  <cols>
    <col min="2" max="2" width="14.421875" style="0" bestFit="1" customWidth="1"/>
    <col min="3" max="3" width="10.57421875" style="0" customWidth="1"/>
    <col min="4" max="4" width="29.57421875" style="0" customWidth="1"/>
    <col min="5" max="6" width="12.8515625" style="0" bestFit="1" customWidth="1"/>
    <col min="7" max="7" width="11.28125" style="0" bestFit="1" customWidth="1"/>
  </cols>
  <sheetData>
    <row r="1" spans="1:7" ht="18">
      <c r="A1" s="16" t="s">
        <v>36</v>
      </c>
      <c r="B1" s="16"/>
      <c r="C1" s="16"/>
      <c r="D1" s="16"/>
      <c r="E1" s="16"/>
      <c r="F1" s="16"/>
      <c r="G1" s="16"/>
    </row>
    <row r="2" spans="1:7" ht="12.75">
      <c r="A2" s="17" t="s">
        <v>27</v>
      </c>
      <c r="B2" s="17"/>
      <c r="C2" s="17"/>
      <c r="D2" s="17"/>
      <c r="E2" s="17"/>
      <c r="F2" s="17"/>
      <c r="G2" s="17"/>
    </row>
    <row r="3" spans="1:7" ht="12.75">
      <c r="A3" s="1" t="s">
        <v>1</v>
      </c>
      <c r="B3" s="1" t="s">
        <v>4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>
        <v>2001</v>
      </c>
      <c r="B5" t="s">
        <v>28</v>
      </c>
      <c r="C5" s="1">
        <f>output!F4</f>
        <v>1090</v>
      </c>
      <c r="D5" t="str">
        <f>output!G4</f>
        <v>Total Operating Revenues</v>
      </c>
      <c r="E5" s="11">
        <f>output!H18</f>
        <v>1624090</v>
      </c>
      <c r="F5" s="11">
        <f>output!I18</f>
        <v>992955</v>
      </c>
      <c r="G5" s="11">
        <f>output!J18</f>
        <v>520316</v>
      </c>
    </row>
    <row r="6" spans="1:7" ht="12.75">
      <c r="A6">
        <v>2001</v>
      </c>
      <c r="B6" t="s">
        <v>28</v>
      </c>
      <c r="C6" s="1">
        <f>output!F5</f>
        <v>1190</v>
      </c>
      <c r="D6" t="str">
        <f>output!G5</f>
        <v>Total Operating Expenses</v>
      </c>
      <c r="E6" s="11">
        <f>output!H19</f>
        <v>1187798</v>
      </c>
      <c r="F6" s="11">
        <f>output!I19</f>
        <v>806788</v>
      </c>
      <c r="G6" s="11">
        <f>output!J19</f>
        <v>276421</v>
      </c>
    </row>
    <row r="7" spans="1:7" ht="12.75">
      <c r="A7">
        <v>2001</v>
      </c>
      <c r="B7" t="s">
        <v>28</v>
      </c>
      <c r="C7" s="1">
        <f>output!F6</f>
        <v>1290</v>
      </c>
      <c r="D7" t="str">
        <f>output!G6</f>
        <v>Other Operating Income/Losses</v>
      </c>
      <c r="E7" s="11">
        <f>output!H20</f>
        <v>-20</v>
      </c>
      <c r="F7" s="11">
        <f>output!I20</f>
        <v>-13</v>
      </c>
      <c r="G7" s="11">
        <f>output!J20</f>
        <v>-5</v>
      </c>
    </row>
    <row r="8" spans="1:7" ht="12.75">
      <c r="A8">
        <v>2001</v>
      </c>
      <c r="B8" t="s">
        <v>28</v>
      </c>
      <c r="C8" s="1">
        <f>output!F7</f>
        <v>1390</v>
      </c>
      <c r="D8" t="str">
        <f>output!G7</f>
        <v>Total Non-operating Items (Exp)</v>
      </c>
      <c r="E8" s="11">
        <f>output!H21</f>
        <v>37668</v>
      </c>
      <c r="F8" s="11">
        <f>output!I21</f>
        <v>-7859</v>
      </c>
      <c r="G8" s="11">
        <f>output!J21</f>
        <v>-1624</v>
      </c>
    </row>
    <row r="9" spans="1:7" ht="12.75">
      <c r="A9">
        <v>2001</v>
      </c>
      <c r="B9" t="s">
        <v>28</v>
      </c>
      <c r="C9" s="1">
        <f>output!F8</f>
        <v>1490</v>
      </c>
      <c r="D9" t="str">
        <f>output!G8</f>
        <v>Total Other Taxes</v>
      </c>
      <c r="E9" s="11">
        <f>output!H22</f>
        <v>77440</v>
      </c>
      <c r="F9" s="11">
        <f>output!I22</f>
        <v>66479</v>
      </c>
      <c r="G9" s="11">
        <f>output!J22</f>
        <v>7376</v>
      </c>
    </row>
    <row r="10" spans="1:7" ht="12.75">
      <c r="A10">
        <v>2001</v>
      </c>
      <c r="B10" t="s">
        <v>28</v>
      </c>
      <c r="C10" s="1">
        <f>output!F9</f>
        <v>1590</v>
      </c>
      <c r="D10" t="str">
        <f>output!G9</f>
        <v>Federal Income Taxes (Exp)</v>
      </c>
      <c r="E10" s="11">
        <f>output!H23</f>
        <v>82474</v>
      </c>
      <c r="F10" s="11">
        <f>output!I23</f>
        <v>25693</v>
      </c>
      <c r="G10" s="11">
        <f>output!J23</f>
        <v>76475</v>
      </c>
    </row>
    <row r="11" spans="1:7" ht="12.75">
      <c r="A11">
        <v>2001</v>
      </c>
      <c r="B11" t="s">
        <v>28</v>
      </c>
      <c r="C11" s="1">
        <f>output!F10</f>
        <v>1915</v>
      </c>
      <c r="D11" t="str">
        <f>output!G10</f>
        <v>Net Return</v>
      </c>
      <c r="E11" s="12" t="str">
        <f>output!H24</f>
        <v>N/A</v>
      </c>
      <c r="F11" s="12" t="str">
        <f>output!I24</f>
        <v>N/A</v>
      </c>
      <c r="G11" s="12">
        <f>output!J24</f>
        <v>161663</v>
      </c>
    </row>
    <row r="12" spans="1:7" ht="12.75">
      <c r="A12">
        <v>2001</v>
      </c>
      <c r="B12" t="s">
        <v>28</v>
      </c>
      <c r="C12" s="1">
        <v>2150</v>
      </c>
      <c r="D12" t="s">
        <v>29</v>
      </c>
      <c r="E12" s="11">
        <f>outputlines!G9</f>
        <v>2498321</v>
      </c>
      <c r="F12" s="11"/>
      <c r="G12" s="11"/>
    </row>
    <row r="14" spans="1:7" ht="12.75">
      <c r="A14" s="17" t="s">
        <v>30</v>
      </c>
      <c r="B14" s="17"/>
      <c r="C14" s="17"/>
      <c r="D14" s="17"/>
      <c r="E14" s="17"/>
      <c r="F14" s="17"/>
      <c r="G14" s="17"/>
    </row>
    <row r="15" spans="5:7" ht="25.5">
      <c r="E15" s="9" t="s">
        <v>20</v>
      </c>
      <c r="F15" s="9" t="s">
        <v>31</v>
      </c>
      <c r="G15" s="9" t="s">
        <v>32</v>
      </c>
    </row>
    <row r="16" spans="2:7" ht="12.75">
      <c r="B16" t="s">
        <v>28</v>
      </c>
      <c r="D16" t="s">
        <v>33</v>
      </c>
      <c r="E16" s="10">
        <f>G11+F5-F6+F7-F8-F9-F10</f>
        <v>263504</v>
      </c>
      <c r="F16" s="10">
        <f>0.36*E16</f>
        <v>94861.44</v>
      </c>
      <c r="G16" s="10">
        <f>0.44*E16</f>
        <v>115941.76</v>
      </c>
    </row>
    <row r="17" spans="1:7" ht="49.5" customHeight="1">
      <c r="A17" s="15" t="s">
        <v>34</v>
      </c>
      <c r="B17" s="15"/>
      <c r="C17" s="15"/>
      <c r="D17" s="15"/>
      <c r="E17" s="15"/>
      <c r="F17" s="15"/>
      <c r="G17" s="15"/>
    </row>
  </sheetData>
  <mergeCells count="4">
    <mergeCell ref="A17:G17"/>
    <mergeCell ref="A1:G1"/>
    <mergeCell ref="A2:G2"/>
    <mergeCell ref="A14:G14"/>
  </mergeCells>
  <printOptions/>
  <pageMargins left="0.75" right="0.75" top="1" bottom="1" header="0.5" footer="0.5"/>
  <pageSetup horizontalDpi="600" verticalDpi="600" orientation="landscape" r:id="rId1"/>
  <headerFooter alignWithMargins="0">
    <oddHeader>&amp;R&amp;"Times New Roman,Bold"&amp;12ATTACHMENT 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ARMIS (Retrieved)</dc:title>
  <dc:subject/>
  <dc:creator/>
  <cp:keywords/>
  <dc:description/>
  <cp:lastModifiedBy>Professional Services</cp:lastModifiedBy>
  <cp:lastPrinted>2002-06-03T18:06:30Z</cp:lastPrinted>
  <dcterms:created xsi:type="dcterms:W3CDTF">2001-11-16T17:06:19Z</dcterms:created>
  <dcterms:modified xsi:type="dcterms:W3CDTF">2002-06-03T18:08:15Z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Comment</vt:lpwstr>
  </property>
  <property fmtid="{D5CDD505-2E9C-101B-9397-08002B2CF9AE}" pid="4" name="IsHighlyConfidenti">
    <vt:lpwstr>0</vt:lpwstr>
  </property>
  <property fmtid="{D5CDD505-2E9C-101B-9397-08002B2CF9AE}" pid="5" name="DocketNumb">
    <vt:lpwstr>003022</vt:lpwstr>
  </property>
  <property fmtid="{D5CDD505-2E9C-101B-9397-08002B2CF9AE}" pid="6" name="IsConfidenti">
    <vt:lpwstr>0</vt:lpwstr>
  </property>
  <property fmtid="{D5CDD505-2E9C-101B-9397-08002B2CF9AE}" pid="7" name="Dat">
    <vt:lpwstr>2002-06-04T00:00:00Z</vt:lpwstr>
  </property>
  <property fmtid="{D5CDD505-2E9C-101B-9397-08002B2CF9AE}" pid="8" name="CaseTy">
    <vt:lpwstr>Staff Investigation</vt:lpwstr>
  </property>
  <property fmtid="{D5CDD505-2E9C-101B-9397-08002B2CF9AE}" pid="9" name="OpenedDa">
    <vt:lpwstr>2000-03-23T00:00:00Z</vt:lpwstr>
  </property>
  <property fmtid="{D5CDD505-2E9C-101B-9397-08002B2CF9AE}" pid="10" name="Pref">
    <vt:lpwstr>UT</vt:lpwstr>
  </property>
  <property fmtid="{D5CDD505-2E9C-101B-9397-08002B2CF9AE}" pid="11" name="CaseCompanyNam">
    <vt:lpwstr>Tidewater, Inc.</vt:lpwstr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